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3.xml" ContentType="application/vnd.openxmlformats-officedocument.drawingml.chartshape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5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olors2.xml" ContentType="application/vnd.ms-office.chartcolorstyle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style1.xml" ContentType="application/vnd.ms-office.chart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livery\R&amp;DDel\PlantSc\REGIONAL AGRONOMY\5. PATHOLOGY\5.3 2017\Powdery Mildew trials\Foggerty\"/>
    </mc:Choice>
  </mc:AlternateContent>
  <bookViews>
    <workbookView xWindow="288" yWindow="288" windowWidth="22692" windowHeight="11376" firstSheet="5" activeTab="6"/>
  </bookViews>
  <sheets>
    <sheet name=" NAMES &amp; RATES" sheetId="2" r:id="rId1"/>
    <sheet name="Recording Sheet" sheetId="8" r:id="rId2"/>
    <sheet name="Path Ratings" sheetId="9" r:id="rId3"/>
    <sheet name="Reverse Plots" sheetId="11" r:id="rId4"/>
    <sheet name="Pivot Tables Path Ratings" sheetId="10" r:id="rId5"/>
    <sheet name="Population" sheetId="7" r:id="rId6"/>
    <sheet name="Sheet2" sheetId="14" r:id="rId7"/>
    <sheet name="Data" sheetId="1" r:id="rId8"/>
    <sheet name="Graphs" sheetId="12" r:id="rId9"/>
    <sheet name="Pivot Table" sheetId="3" r:id="rId10"/>
    <sheet name="Layout (RS &amp; Chemical)" sheetId="4" r:id="rId11"/>
    <sheet name="Layout Management (Treatment)" sheetId="5" r:id="rId12"/>
    <sheet name="Field Layout 2017" sheetId="6" r:id="rId13"/>
  </sheets>
  <calcPr calcId="152511"/>
  <pivotCaches>
    <pivotCache cacheId="0" r:id="rId14"/>
    <pivotCache cacheId="1" r:id="rId15"/>
    <pivotCache cacheId="2" r:id="rId16"/>
  </pivotCaches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M2" i="7" l="1"/>
  <c r="AD164" i="12" l="1"/>
  <c r="AC164" i="12"/>
  <c r="AA164" i="12"/>
  <c r="Y164" i="12"/>
  <c r="I164" i="12"/>
  <c r="H164" i="12"/>
  <c r="D164" i="12"/>
  <c r="AF163" i="12"/>
  <c r="AG163" i="12" s="1"/>
  <c r="AH163" i="12" s="1"/>
  <c r="AK163" i="12" s="1"/>
  <c r="AD163" i="12"/>
  <c r="AE163" i="12" s="1"/>
  <c r="AC163" i="12"/>
  <c r="AA163" i="12"/>
  <c r="I163" i="12"/>
  <c r="H163" i="12"/>
  <c r="AE162" i="12"/>
  <c r="AF162" i="12" s="1"/>
  <c r="AG162" i="12" s="1"/>
  <c r="AH162" i="12" s="1"/>
  <c r="AK162" i="12" s="1"/>
  <c r="AD162" i="12"/>
  <c r="AC162" i="12"/>
  <c r="AA162" i="12"/>
  <c r="I162" i="12"/>
  <c r="H162" i="12"/>
  <c r="D162" i="12"/>
  <c r="AF161" i="12"/>
  <c r="AG161" i="12" s="1"/>
  <c r="AH161" i="12" s="1"/>
  <c r="AK161" i="12" s="1"/>
  <c r="AD161" i="12"/>
  <c r="AE161" i="12" s="1"/>
  <c r="AC161" i="12"/>
  <c r="AA161" i="12"/>
  <c r="I161" i="12"/>
  <c r="H161" i="12"/>
  <c r="AE160" i="12"/>
  <c r="AF160" i="12" s="1"/>
  <c r="AG160" i="12" s="1"/>
  <c r="AH160" i="12" s="1"/>
  <c r="AK160" i="12" s="1"/>
  <c r="AD160" i="12"/>
  <c r="AC160" i="12"/>
  <c r="AA160" i="12"/>
  <c r="I160" i="12"/>
  <c r="H160" i="12"/>
  <c r="D160" i="12"/>
  <c r="AD159" i="12"/>
  <c r="AC159" i="12"/>
  <c r="Y159" i="12"/>
  <c r="AA159" i="12" s="1"/>
  <c r="AE159" i="12" s="1"/>
  <c r="I159" i="12"/>
  <c r="H159" i="12"/>
  <c r="AD158" i="12"/>
  <c r="AC158" i="12"/>
  <c r="AA158" i="12"/>
  <c r="Y158" i="12"/>
  <c r="I158" i="12"/>
  <c r="H158" i="12"/>
  <c r="AD157" i="12"/>
  <c r="AC157" i="12"/>
  <c r="AA157" i="12"/>
  <c r="I157" i="12"/>
  <c r="H157" i="12"/>
  <c r="AE156" i="12"/>
  <c r="AF156" i="12" s="1"/>
  <c r="AG156" i="12" s="1"/>
  <c r="AH156" i="12" s="1"/>
  <c r="AK156" i="12" s="1"/>
  <c r="AD156" i="12"/>
  <c r="AC156" i="12"/>
  <c r="AA156" i="12"/>
  <c r="I156" i="12"/>
  <c r="H156" i="12"/>
  <c r="AD155" i="12"/>
  <c r="AC155" i="12"/>
  <c r="AA155" i="12"/>
  <c r="I155" i="12"/>
  <c r="H155" i="12"/>
  <c r="AE154" i="12"/>
  <c r="AF154" i="12" s="1"/>
  <c r="AG154" i="12" s="1"/>
  <c r="AH154" i="12" s="1"/>
  <c r="AK154" i="12" s="1"/>
  <c r="AD154" i="12"/>
  <c r="AC154" i="12"/>
  <c r="AA154" i="12"/>
  <c r="I154" i="12"/>
  <c r="H154" i="12"/>
  <c r="AD153" i="12"/>
  <c r="AC153" i="12"/>
  <c r="Y153" i="12"/>
  <c r="AA153" i="12" s="1"/>
  <c r="AE153" i="12" s="1"/>
  <c r="I153" i="12"/>
  <c r="H153" i="12"/>
  <c r="AD152" i="12"/>
  <c r="AC152" i="12"/>
  <c r="AA152" i="12"/>
  <c r="Y152" i="12"/>
  <c r="I152" i="12"/>
  <c r="H152" i="12"/>
  <c r="D152" i="12"/>
  <c r="AF151" i="12"/>
  <c r="AG151" i="12" s="1"/>
  <c r="AH151" i="12" s="1"/>
  <c r="AK151" i="12" s="1"/>
  <c r="AD151" i="12"/>
  <c r="AE151" i="12" s="1"/>
  <c r="AC151" i="12"/>
  <c r="AA151" i="12"/>
  <c r="I151" i="12"/>
  <c r="H151" i="12"/>
  <c r="AE150" i="12"/>
  <c r="AF150" i="12" s="1"/>
  <c r="AG150" i="12" s="1"/>
  <c r="AH150" i="12" s="1"/>
  <c r="AK150" i="12" s="1"/>
  <c r="AD150" i="12"/>
  <c r="AC150" i="12"/>
  <c r="AA150" i="12"/>
  <c r="I150" i="12"/>
  <c r="H150" i="12"/>
  <c r="D150" i="12"/>
  <c r="AF149" i="12"/>
  <c r="AG149" i="12" s="1"/>
  <c r="AH149" i="12" s="1"/>
  <c r="AK149" i="12" s="1"/>
  <c r="AD149" i="12"/>
  <c r="AE149" i="12" s="1"/>
  <c r="AC149" i="12"/>
  <c r="AA149" i="12"/>
  <c r="I149" i="12"/>
  <c r="H149" i="12"/>
  <c r="AE148" i="12"/>
  <c r="AF148" i="12" s="1"/>
  <c r="AG148" i="12" s="1"/>
  <c r="AH148" i="12" s="1"/>
  <c r="AK148" i="12" s="1"/>
  <c r="AD148" i="12"/>
  <c r="AC148" i="12"/>
  <c r="AA148" i="12"/>
  <c r="I148" i="12"/>
  <c r="H148" i="12"/>
  <c r="AF147" i="12"/>
  <c r="AG147" i="12" s="1"/>
  <c r="AH147" i="12" s="1"/>
  <c r="AK147" i="12" s="1"/>
  <c r="AD147" i="12"/>
  <c r="AE147" i="12" s="1"/>
  <c r="AC147" i="12"/>
  <c r="AA147" i="12"/>
  <c r="I147" i="12"/>
  <c r="H147" i="12"/>
  <c r="AD146" i="12"/>
  <c r="AC146" i="12"/>
  <c r="AA146" i="12"/>
  <c r="Y146" i="12"/>
  <c r="I146" i="12"/>
  <c r="H146" i="12"/>
  <c r="AE145" i="12"/>
  <c r="AD145" i="12"/>
  <c r="AC145" i="12"/>
  <c r="Y145" i="12"/>
  <c r="AA145" i="12" s="1"/>
  <c r="I145" i="12"/>
  <c r="H145" i="12"/>
  <c r="AK144" i="12"/>
  <c r="AE144" i="12"/>
  <c r="AF144" i="12" s="1"/>
  <c r="AG144" i="12" s="1"/>
  <c r="AH144" i="12" s="1"/>
  <c r="AD144" i="12"/>
  <c r="AC144" i="12"/>
  <c r="AA144" i="12"/>
  <c r="I144" i="12"/>
  <c r="H144" i="12"/>
  <c r="AD143" i="12"/>
  <c r="AC143" i="12"/>
  <c r="AA143" i="12"/>
  <c r="I143" i="12"/>
  <c r="H143" i="12"/>
  <c r="AK142" i="12"/>
  <c r="AE142" i="12"/>
  <c r="AF142" i="12" s="1"/>
  <c r="AG142" i="12" s="1"/>
  <c r="AH142" i="12" s="1"/>
  <c r="AD142" i="12"/>
  <c r="AC142" i="12"/>
  <c r="AA142" i="12"/>
  <c r="I142" i="12"/>
  <c r="H142" i="12"/>
  <c r="AD141" i="12"/>
  <c r="AC141" i="12"/>
  <c r="AA141" i="12"/>
  <c r="I141" i="12"/>
  <c r="H141" i="12"/>
  <c r="AK140" i="12"/>
  <c r="AE140" i="12"/>
  <c r="AF140" i="12" s="1"/>
  <c r="AG140" i="12" s="1"/>
  <c r="AH140" i="12" s="1"/>
  <c r="AD140" i="12"/>
  <c r="AC140" i="12"/>
  <c r="AA140" i="12"/>
  <c r="I140" i="12"/>
  <c r="H140" i="12"/>
  <c r="AD139" i="12"/>
  <c r="AC139" i="12"/>
  <c r="Y139" i="12"/>
  <c r="AA139" i="12" s="1"/>
  <c r="AE139" i="12" s="1"/>
  <c r="I139" i="12"/>
  <c r="H139" i="12"/>
  <c r="AD138" i="12"/>
  <c r="AC138" i="12"/>
  <c r="AA138" i="12"/>
  <c r="Y138" i="12"/>
  <c r="I138" i="12"/>
  <c r="H138" i="12"/>
  <c r="AF137" i="12"/>
  <c r="AG137" i="12" s="1"/>
  <c r="AH137" i="12" s="1"/>
  <c r="AK137" i="12" s="1"/>
  <c r="AD137" i="12"/>
  <c r="AE137" i="12" s="1"/>
  <c r="AC137" i="12"/>
  <c r="AA137" i="12"/>
  <c r="I137" i="12"/>
  <c r="H137" i="12"/>
  <c r="AK136" i="12"/>
  <c r="AE136" i="12"/>
  <c r="AF136" i="12" s="1"/>
  <c r="AG136" i="12" s="1"/>
  <c r="AH136" i="12" s="1"/>
  <c r="AD136" i="12"/>
  <c r="AC136" i="12"/>
  <c r="AA136" i="12"/>
  <c r="I136" i="12"/>
  <c r="H136" i="12"/>
  <c r="AF135" i="12"/>
  <c r="AG135" i="12" s="1"/>
  <c r="AH135" i="12" s="1"/>
  <c r="AK135" i="12" s="1"/>
  <c r="AD135" i="12"/>
  <c r="AE135" i="12" s="1"/>
  <c r="AC135" i="12"/>
  <c r="AA135" i="12"/>
  <c r="I135" i="12"/>
  <c r="H135" i="12"/>
  <c r="AD134" i="12"/>
  <c r="AC134" i="12"/>
  <c r="AA134" i="12"/>
  <c r="Y134" i="12"/>
  <c r="I134" i="12"/>
  <c r="H134" i="12"/>
  <c r="AJ133" i="12"/>
  <c r="AE133" i="12"/>
  <c r="AF133" i="12" s="1"/>
  <c r="AG133" i="12" s="1"/>
  <c r="AH133" i="12" s="1"/>
  <c r="AK133" i="12" s="1"/>
  <c r="AD133" i="12"/>
  <c r="AC133" i="12"/>
  <c r="Y133" i="12"/>
  <c r="AA133" i="12" s="1"/>
  <c r="I133" i="12"/>
  <c r="H133" i="12"/>
  <c r="AD132" i="12"/>
  <c r="AC132" i="12"/>
  <c r="AA132" i="12"/>
  <c r="Y132" i="12"/>
  <c r="I132" i="12"/>
  <c r="H132" i="12"/>
  <c r="AD131" i="12"/>
  <c r="AC131" i="12"/>
  <c r="AA131" i="12"/>
  <c r="I131" i="12"/>
  <c r="H131" i="12"/>
  <c r="AG130" i="12"/>
  <c r="AH130" i="12" s="1"/>
  <c r="AK130" i="12" s="1"/>
  <c r="AE130" i="12"/>
  <c r="AF130" i="12" s="1"/>
  <c r="AD130" i="12"/>
  <c r="AC130" i="12"/>
  <c r="AA130" i="12"/>
  <c r="I130" i="12"/>
  <c r="H130" i="12"/>
  <c r="AH129" i="12"/>
  <c r="AK129" i="12" s="1"/>
  <c r="AD129" i="12"/>
  <c r="AE129" i="12" s="1"/>
  <c r="AF129" i="12" s="1"/>
  <c r="AG129" i="12" s="1"/>
  <c r="AC129" i="12"/>
  <c r="AA129" i="12"/>
  <c r="I129" i="12"/>
  <c r="H129" i="12"/>
  <c r="AG128" i="12"/>
  <c r="AH128" i="12" s="1"/>
  <c r="AK128" i="12" s="1"/>
  <c r="AE128" i="12"/>
  <c r="AF128" i="12" s="1"/>
  <c r="AD128" i="12"/>
  <c r="AC128" i="12"/>
  <c r="AA128" i="12"/>
  <c r="I128" i="12"/>
  <c r="H128" i="12"/>
  <c r="AE127" i="12"/>
  <c r="AD127" i="12"/>
  <c r="AC127" i="12"/>
  <c r="Y127" i="12"/>
  <c r="AA127" i="12" s="1"/>
  <c r="I127" i="12"/>
  <c r="H127" i="12"/>
  <c r="AD126" i="12"/>
  <c r="AC126" i="12"/>
  <c r="AA126" i="12"/>
  <c r="Y126" i="12"/>
  <c r="I126" i="12"/>
  <c r="H126" i="12"/>
  <c r="D126" i="12"/>
  <c r="AD125" i="12"/>
  <c r="AE125" i="12" s="1"/>
  <c r="AF125" i="12" s="1"/>
  <c r="AG125" i="12" s="1"/>
  <c r="AH125" i="12" s="1"/>
  <c r="AK125" i="12" s="1"/>
  <c r="AC125" i="12"/>
  <c r="AA125" i="12"/>
  <c r="I125" i="12"/>
  <c r="H125" i="12"/>
  <c r="AF124" i="12"/>
  <c r="AG124" i="12" s="1"/>
  <c r="AH124" i="12" s="1"/>
  <c r="AK124" i="12" s="1"/>
  <c r="AD124" i="12"/>
  <c r="AC124" i="12"/>
  <c r="AA124" i="12"/>
  <c r="AE124" i="12" s="1"/>
  <c r="I124" i="12"/>
  <c r="H124" i="12"/>
  <c r="AD123" i="12"/>
  <c r="AE123" i="12" s="1"/>
  <c r="AF123" i="12" s="1"/>
  <c r="AG123" i="12" s="1"/>
  <c r="AH123" i="12" s="1"/>
  <c r="AK123" i="12" s="1"/>
  <c r="AC123" i="12"/>
  <c r="AA123" i="12"/>
  <c r="I123" i="12"/>
  <c r="H123" i="12"/>
  <c r="AE122" i="12"/>
  <c r="AF122" i="12" s="1"/>
  <c r="AG122" i="12" s="1"/>
  <c r="AH122" i="12" s="1"/>
  <c r="AK122" i="12" s="1"/>
  <c r="AD122" i="12"/>
  <c r="AC122" i="12"/>
  <c r="AA122" i="12"/>
  <c r="I122" i="12"/>
  <c r="H122" i="12"/>
  <c r="D122" i="12"/>
  <c r="AE121" i="12"/>
  <c r="AF121" i="12" s="1"/>
  <c r="AG121" i="12" s="1"/>
  <c r="AH121" i="12" s="1"/>
  <c r="AK121" i="12" s="1"/>
  <c r="AD121" i="12"/>
  <c r="AC121" i="12"/>
  <c r="Y121" i="12"/>
  <c r="AA121" i="12" s="1"/>
  <c r="I121" i="12"/>
  <c r="H121" i="12"/>
  <c r="AD120" i="12"/>
  <c r="AE120" i="12" s="1"/>
  <c r="AF120" i="12" s="1"/>
  <c r="AG120" i="12" s="1"/>
  <c r="AH120" i="12" s="1"/>
  <c r="AK120" i="12" s="1"/>
  <c r="AC120" i="12"/>
  <c r="AA120" i="12"/>
  <c r="I120" i="12"/>
  <c r="H120" i="12"/>
  <c r="AD119" i="12"/>
  <c r="AC119" i="12"/>
  <c r="AA119" i="12"/>
  <c r="I119" i="12"/>
  <c r="H119" i="12"/>
  <c r="AE118" i="12"/>
  <c r="AF118" i="12" s="1"/>
  <c r="AG118" i="12" s="1"/>
  <c r="AH118" i="12" s="1"/>
  <c r="AK118" i="12" s="1"/>
  <c r="AD118" i="12"/>
  <c r="AC118" i="12"/>
  <c r="AA118" i="12"/>
  <c r="I118" i="12"/>
  <c r="H118" i="12"/>
  <c r="D118" i="12"/>
  <c r="AE117" i="12"/>
  <c r="AF117" i="12" s="1"/>
  <c r="AG117" i="12" s="1"/>
  <c r="AH117" i="12" s="1"/>
  <c r="AK117" i="12" s="1"/>
  <c r="AD117" i="12"/>
  <c r="AC117" i="12"/>
  <c r="AA117" i="12"/>
  <c r="I117" i="12"/>
  <c r="H117" i="12"/>
  <c r="AK116" i="12"/>
  <c r="AE116" i="12"/>
  <c r="AF116" i="12" s="1"/>
  <c r="AG116" i="12" s="1"/>
  <c r="AH116" i="12" s="1"/>
  <c r="AD116" i="12"/>
  <c r="AC116" i="12"/>
  <c r="AA116" i="12"/>
  <c r="I116" i="12"/>
  <c r="H116" i="12"/>
  <c r="D116" i="12"/>
  <c r="AF115" i="12"/>
  <c r="AG115" i="12" s="1"/>
  <c r="AH115" i="12" s="1"/>
  <c r="AK115" i="12" s="1"/>
  <c r="AD115" i="12"/>
  <c r="AE115" i="12" s="1"/>
  <c r="AC115" i="12"/>
  <c r="AA115" i="12"/>
  <c r="I115" i="12"/>
  <c r="H115" i="12"/>
  <c r="AD114" i="12"/>
  <c r="AC114" i="12"/>
  <c r="AA114" i="12"/>
  <c r="Y114" i="12"/>
  <c r="I114" i="12"/>
  <c r="H114" i="12"/>
  <c r="AD113" i="12"/>
  <c r="AE113" i="12" s="1"/>
  <c r="AF113" i="12" s="1"/>
  <c r="AG113" i="12" s="1"/>
  <c r="AH113" i="12" s="1"/>
  <c r="AK113" i="12" s="1"/>
  <c r="AC113" i="12"/>
  <c r="AA113" i="12"/>
  <c r="I113" i="12"/>
  <c r="H113" i="12"/>
  <c r="AG112" i="12"/>
  <c r="AH112" i="12" s="1"/>
  <c r="AK112" i="12" s="1"/>
  <c r="AE112" i="12"/>
  <c r="AF112" i="12" s="1"/>
  <c r="AD112" i="12"/>
  <c r="AC112" i="12"/>
  <c r="AA112" i="12"/>
  <c r="I112" i="12"/>
  <c r="H112" i="12"/>
  <c r="AD111" i="12"/>
  <c r="AE111" i="12" s="1"/>
  <c r="AF111" i="12" s="1"/>
  <c r="AG111" i="12" s="1"/>
  <c r="AH111" i="12" s="1"/>
  <c r="AK111" i="12" s="1"/>
  <c r="AC111" i="12"/>
  <c r="AA111" i="12"/>
  <c r="I111" i="12"/>
  <c r="H111" i="12"/>
  <c r="AG110" i="12"/>
  <c r="AH110" i="12" s="1"/>
  <c r="AK110" i="12" s="1"/>
  <c r="AE110" i="12"/>
  <c r="AF110" i="12" s="1"/>
  <c r="AD110" i="12"/>
  <c r="AC110" i="12"/>
  <c r="AA110" i="12"/>
  <c r="I110" i="12"/>
  <c r="H110" i="12"/>
  <c r="D110" i="12"/>
  <c r="AD109" i="12"/>
  <c r="AC109" i="12"/>
  <c r="AA109" i="12"/>
  <c r="I109" i="12"/>
  <c r="H109" i="12"/>
  <c r="D109" i="12"/>
  <c r="D163" i="12" s="1"/>
  <c r="AD108" i="12"/>
  <c r="AC108" i="12"/>
  <c r="AA108" i="12"/>
  <c r="Y108" i="12"/>
  <c r="I108" i="12"/>
  <c r="H108" i="12"/>
  <c r="D108" i="12"/>
  <c r="AJ107" i="12"/>
  <c r="AE107" i="12"/>
  <c r="AF107" i="12" s="1"/>
  <c r="AG107" i="12" s="1"/>
  <c r="AH107" i="12" s="1"/>
  <c r="AK107" i="12" s="1"/>
  <c r="AD107" i="12"/>
  <c r="AC107" i="12"/>
  <c r="Y107" i="12"/>
  <c r="AA107" i="12" s="1"/>
  <c r="I107" i="12"/>
  <c r="H107" i="12"/>
  <c r="D107" i="12"/>
  <c r="D161" i="12" s="1"/>
  <c r="AG106" i="12"/>
  <c r="AH106" i="12" s="1"/>
  <c r="AK106" i="12" s="1"/>
  <c r="AE106" i="12"/>
  <c r="AF106" i="12" s="1"/>
  <c r="AD106" i="12"/>
  <c r="AC106" i="12"/>
  <c r="AA106" i="12"/>
  <c r="I106" i="12"/>
  <c r="H106" i="12"/>
  <c r="D106" i="12"/>
  <c r="AD105" i="12"/>
  <c r="AC105" i="12"/>
  <c r="AA105" i="12"/>
  <c r="I105" i="12"/>
  <c r="H105" i="12"/>
  <c r="D105" i="12"/>
  <c r="D159" i="12" s="1"/>
  <c r="AK104" i="12"/>
  <c r="AE104" i="12"/>
  <c r="AF104" i="12" s="1"/>
  <c r="AG104" i="12" s="1"/>
  <c r="AH104" i="12" s="1"/>
  <c r="AD104" i="12"/>
  <c r="AC104" i="12"/>
  <c r="AA104" i="12"/>
  <c r="I104" i="12"/>
  <c r="H104" i="12"/>
  <c r="D104" i="12"/>
  <c r="D158" i="12" s="1"/>
  <c r="AD103" i="12"/>
  <c r="AC103" i="12"/>
  <c r="AA103" i="12"/>
  <c r="I103" i="12"/>
  <c r="H103" i="12"/>
  <c r="D103" i="12"/>
  <c r="D157" i="12" s="1"/>
  <c r="AD102" i="12"/>
  <c r="AC102" i="12"/>
  <c r="AA102" i="12"/>
  <c r="Y102" i="12"/>
  <c r="I102" i="12"/>
  <c r="H102" i="12"/>
  <c r="D102" i="12"/>
  <c r="D156" i="12" s="1"/>
  <c r="AD101" i="12"/>
  <c r="AC101" i="12"/>
  <c r="Y101" i="12"/>
  <c r="AA101" i="12" s="1"/>
  <c r="AE101" i="12" s="1"/>
  <c r="I101" i="12"/>
  <c r="H101" i="12"/>
  <c r="D101" i="12"/>
  <c r="D155" i="12" s="1"/>
  <c r="AE100" i="12"/>
  <c r="AF100" i="12" s="1"/>
  <c r="AG100" i="12" s="1"/>
  <c r="AH100" i="12" s="1"/>
  <c r="AK100" i="12" s="1"/>
  <c r="AD100" i="12"/>
  <c r="AC100" i="12"/>
  <c r="AA100" i="12"/>
  <c r="I100" i="12"/>
  <c r="H100" i="12"/>
  <c r="D100" i="12"/>
  <c r="D154" i="12" s="1"/>
  <c r="AD99" i="12"/>
  <c r="AC99" i="12"/>
  <c r="AA99" i="12"/>
  <c r="I99" i="12"/>
  <c r="H99" i="12"/>
  <c r="D99" i="12"/>
  <c r="D153" i="12" s="1"/>
  <c r="AG98" i="12"/>
  <c r="AH98" i="12" s="1"/>
  <c r="AK98" i="12" s="1"/>
  <c r="AE98" i="12"/>
  <c r="AF98" i="12" s="1"/>
  <c r="AD98" i="12"/>
  <c r="AC98" i="12"/>
  <c r="AA98" i="12"/>
  <c r="I98" i="12"/>
  <c r="H98" i="12"/>
  <c r="D98" i="12"/>
  <c r="AD97" i="12"/>
  <c r="AC97" i="12"/>
  <c r="AA97" i="12"/>
  <c r="I97" i="12"/>
  <c r="H97" i="12"/>
  <c r="D97" i="12"/>
  <c r="D151" i="12" s="1"/>
  <c r="AD96" i="12"/>
  <c r="AC96" i="12"/>
  <c r="AA96" i="12"/>
  <c r="Y96" i="12"/>
  <c r="I96" i="12"/>
  <c r="H96" i="12"/>
  <c r="D96" i="12"/>
  <c r="AJ95" i="12"/>
  <c r="AE95" i="12"/>
  <c r="AF95" i="12" s="1"/>
  <c r="AG95" i="12" s="1"/>
  <c r="AH95" i="12" s="1"/>
  <c r="AK95" i="12" s="1"/>
  <c r="AD95" i="12"/>
  <c r="AC95" i="12"/>
  <c r="Y95" i="12"/>
  <c r="AA95" i="12" s="1"/>
  <c r="I95" i="12"/>
  <c r="H95" i="12"/>
  <c r="D95" i="12"/>
  <c r="D149" i="12" s="1"/>
  <c r="AD94" i="12"/>
  <c r="AC94" i="12"/>
  <c r="AA94" i="12"/>
  <c r="Y94" i="12"/>
  <c r="I94" i="12"/>
  <c r="H94" i="12"/>
  <c r="D94" i="12"/>
  <c r="D148" i="12" s="1"/>
  <c r="AF93" i="12"/>
  <c r="AG93" i="12" s="1"/>
  <c r="AH93" i="12" s="1"/>
  <c r="AK93" i="12" s="1"/>
  <c r="AD93" i="12"/>
  <c r="AE93" i="12" s="1"/>
  <c r="AC93" i="12"/>
  <c r="AA93" i="12"/>
  <c r="I93" i="12"/>
  <c r="H93" i="12"/>
  <c r="D93" i="12"/>
  <c r="D147" i="12" s="1"/>
  <c r="AG92" i="12"/>
  <c r="AH92" i="12" s="1"/>
  <c r="AK92" i="12" s="1"/>
  <c r="AE92" i="12"/>
  <c r="AF92" i="12" s="1"/>
  <c r="AD92" i="12"/>
  <c r="AC92" i="12"/>
  <c r="AA92" i="12"/>
  <c r="I92" i="12"/>
  <c r="H92" i="12"/>
  <c r="D92" i="12"/>
  <c r="D146" i="12" s="1"/>
  <c r="AD91" i="12"/>
  <c r="AC91" i="12"/>
  <c r="AA91" i="12"/>
  <c r="I91" i="12"/>
  <c r="H91" i="12"/>
  <c r="D91" i="12"/>
  <c r="D145" i="12" s="1"/>
  <c r="AE90" i="12"/>
  <c r="AF90" i="12" s="1"/>
  <c r="AG90" i="12" s="1"/>
  <c r="AH90" i="12" s="1"/>
  <c r="AK90" i="12" s="1"/>
  <c r="AD90" i="12"/>
  <c r="AC90" i="12"/>
  <c r="AA90" i="12"/>
  <c r="I90" i="12"/>
  <c r="H90" i="12"/>
  <c r="D90" i="12"/>
  <c r="D144" i="12" s="1"/>
  <c r="AE89" i="12"/>
  <c r="AF89" i="12" s="1"/>
  <c r="AG89" i="12" s="1"/>
  <c r="AH89" i="12" s="1"/>
  <c r="AK89" i="12" s="1"/>
  <c r="AD89" i="12"/>
  <c r="AC89" i="12"/>
  <c r="Y89" i="12"/>
  <c r="AA89" i="12" s="1"/>
  <c r="I89" i="12"/>
  <c r="H89" i="12"/>
  <c r="D89" i="12"/>
  <c r="D143" i="12" s="1"/>
  <c r="AD88" i="12"/>
  <c r="AC88" i="12"/>
  <c r="AA88" i="12"/>
  <c r="Y88" i="12"/>
  <c r="I88" i="12"/>
  <c r="H88" i="12"/>
  <c r="D88" i="12"/>
  <c r="D142" i="12" s="1"/>
  <c r="AH87" i="12"/>
  <c r="AK87" i="12" s="1"/>
  <c r="AE87" i="12"/>
  <c r="AF87" i="12" s="1"/>
  <c r="AG87" i="12" s="1"/>
  <c r="AD87" i="12"/>
  <c r="AC87" i="12"/>
  <c r="AA87" i="12"/>
  <c r="I87" i="12"/>
  <c r="H87" i="12"/>
  <c r="D87" i="12"/>
  <c r="D141" i="12" s="1"/>
  <c r="AH86" i="12"/>
  <c r="AK86" i="12" s="1"/>
  <c r="AE86" i="12"/>
  <c r="AF86" i="12" s="1"/>
  <c r="AG86" i="12" s="1"/>
  <c r="AD86" i="12"/>
  <c r="AC86" i="12"/>
  <c r="AA86" i="12"/>
  <c r="I86" i="12"/>
  <c r="H86" i="12"/>
  <c r="D86" i="12"/>
  <c r="D140" i="12" s="1"/>
  <c r="AD85" i="12"/>
  <c r="AC85" i="12"/>
  <c r="AA85" i="12"/>
  <c r="I85" i="12"/>
  <c r="H85" i="12"/>
  <c r="D85" i="12"/>
  <c r="D139" i="12" s="1"/>
  <c r="AF84" i="12"/>
  <c r="AG84" i="12" s="1"/>
  <c r="AH84" i="12" s="1"/>
  <c r="AK84" i="12" s="1"/>
  <c r="AD84" i="12"/>
  <c r="AC84" i="12"/>
  <c r="AA84" i="12"/>
  <c r="AE84" i="12" s="1"/>
  <c r="I84" i="12"/>
  <c r="H84" i="12"/>
  <c r="D84" i="12"/>
  <c r="D138" i="12" s="1"/>
  <c r="AD83" i="12"/>
  <c r="AC83" i="12"/>
  <c r="AA83" i="12"/>
  <c r="Y83" i="12"/>
  <c r="I83" i="12"/>
  <c r="H83" i="12"/>
  <c r="D83" i="12"/>
  <c r="D137" i="12" s="1"/>
  <c r="AE82" i="12"/>
  <c r="AF82" i="12" s="1"/>
  <c r="AG82" i="12" s="1"/>
  <c r="AH82" i="12" s="1"/>
  <c r="AK82" i="12" s="1"/>
  <c r="AD82" i="12"/>
  <c r="AC82" i="12"/>
  <c r="Y82" i="12"/>
  <c r="AA82" i="12" s="1"/>
  <c r="I82" i="12"/>
  <c r="H82" i="12"/>
  <c r="D82" i="12"/>
  <c r="D136" i="12" s="1"/>
  <c r="AE81" i="12"/>
  <c r="AF81" i="12" s="1"/>
  <c r="AG81" i="12" s="1"/>
  <c r="AH81" i="12" s="1"/>
  <c r="AK81" i="12" s="1"/>
  <c r="AD81" i="12"/>
  <c r="AC81" i="12"/>
  <c r="AA81" i="12"/>
  <c r="I81" i="12"/>
  <c r="H81" i="12"/>
  <c r="D81" i="12"/>
  <c r="D135" i="12" s="1"/>
  <c r="AD80" i="12"/>
  <c r="AC80" i="12"/>
  <c r="AA80" i="12"/>
  <c r="I80" i="12"/>
  <c r="H80" i="12"/>
  <c r="D80" i="12"/>
  <c r="D134" i="12" s="1"/>
  <c r="AG79" i="12"/>
  <c r="AH79" i="12" s="1"/>
  <c r="AK79" i="12" s="1"/>
  <c r="AE79" i="12"/>
  <c r="AF79" i="12" s="1"/>
  <c r="AD79" i="12"/>
  <c r="AC79" i="12"/>
  <c r="AA79" i="12"/>
  <c r="I79" i="12"/>
  <c r="H79" i="12"/>
  <c r="D79" i="12"/>
  <c r="D133" i="12" s="1"/>
  <c r="AD78" i="12"/>
  <c r="AC78" i="12"/>
  <c r="AA78" i="12"/>
  <c r="I78" i="12"/>
  <c r="H78" i="12"/>
  <c r="D78" i="12"/>
  <c r="D132" i="12" s="1"/>
  <c r="AD77" i="12"/>
  <c r="AC77" i="12"/>
  <c r="AA77" i="12"/>
  <c r="Y77" i="12"/>
  <c r="I77" i="12"/>
  <c r="H77" i="12"/>
  <c r="D77" i="12"/>
  <c r="D131" i="12" s="1"/>
  <c r="AE76" i="12"/>
  <c r="AD76" i="12"/>
  <c r="AC76" i="12"/>
  <c r="Y76" i="12"/>
  <c r="AA76" i="12" s="1"/>
  <c r="I76" i="12"/>
  <c r="H76" i="12"/>
  <c r="D76" i="12"/>
  <c r="D130" i="12" s="1"/>
  <c r="AG75" i="12"/>
  <c r="AH75" i="12" s="1"/>
  <c r="AK75" i="12" s="1"/>
  <c r="AE75" i="12"/>
  <c r="AF75" i="12" s="1"/>
  <c r="AD75" i="12"/>
  <c r="AC75" i="12"/>
  <c r="AA75" i="12"/>
  <c r="I75" i="12"/>
  <c r="H75" i="12"/>
  <c r="D75" i="12"/>
  <c r="D129" i="12" s="1"/>
  <c r="AD74" i="12"/>
  <c r="AC74" i="12"/>
  <c r="AA74" i="12"/>
  <c r="I74" i="12"/>
  <c r="H74" i="12"/>
  <c r="D74" i="12"/>
  <c r="D128" i="12" s="1"/>
  <c r="AK73" i="12"/>
  <c r="AG73" i="12"/>
  <c r="AH73" i="12" s="1"/>
  <c r="AE73" i="12"/>
  <c r="AF73" i="12" s="1"/>
  <c r="AD73" i="12"/>
  <c r="AC73" i="12"/>
  <c r="AA73" i="12"/>
  <c r="I73" i="12"/>
  <c r="H73" i="12"/>
  <c r="D73" i="12"/>
  <c r="D127" i="12" s="1"/>
  <c r="AD72" i="12"/>
  <c r="AE72" i="12" s="1"/>
  <c r="AF72" i="12" s="1"/>
  <c r="AG72" i="12" s="1"/>
  <c r="AH72" i="12" s="1"/>
  <c r="AK72" i="12" s="1"/>
  <c r="AC72" i="12"/>
  <c r="AA72" i="12"/>
  <c r="I72" i="12"/>
  <c r="H72" i="12"/>
  <c r="D72" i="12"/>
  <c r="AE71" i="12"/>
  <c r="AF71" i="12" s="1"/>
  <c r="AG71" i="12" s="1"/>
  <c r="AH71" i="12" s="1"/>
  <c r="AK71" i="12" s="1"/>
  <c r="AD71" i="12"/>
  <c r="AC71" i="12"/>
  <c r="AA71" i="12"/>
  <c r="I71" i="12"/>
  <c r="H71" i="12"/>
  <c r="D71" i="12"/>
  <c r="D125" i="12" s="1"/>
  <c r="AE70" i="12"/>
  <c r="AD70" i="12"/>
  <c r="AC70" i="12"/>
  <c r="Y70" i="12"/>
  <c r="AA70" i="12" s="1"/>
  <c r="I70" i="12"/>
  <c r="H70" i="12"/>
  <c r="D70" i="12"/>
  <c r="D124" i="12" s="1"/>
  <c r="AD69" i="12"/>
  <c r="AC69" i="12"/>
  <c r="AA69" i="12"/>
  <c r="Y69" i="12"/>
  <c r="I69" i="12"/>
  <c r="H69" i="12"/>
  <c r="D69" i="12"/>
  <c r="D123" i="12" s="1"/>
  <c r="AD68" i="12"/>
  <c r="AE68" i="12" s="1"/>
  <c r="AF68" i="12" s="1"/>
  <c r="AG68" i="12" s="1"/>
  <c r="AH68" i="12" s="1"/>
  <c r="AK68" i="12" s="1"/>
  <c r="AC68" i="12"/>
  <c r="AA68" i="12"/>
  <c r="I68" i="12"/>
  <c r="H68" i="12"/>
  <c r="D68" i="12"/>
  <c r="AE67" i="12"/>
  <c r="AF67" i="12" s="1"/>
  <c r="AG67" i="12" s="1"/>
  <c r="AH67" i="12" s="1"/>
  <c r="AK67" i="12" s="1"/>
  <c r="AD67" i="12"/>
  <c r="AC67" i="12"/>
  <c r="AA67" i="12"/>
  <c r="I67" i="12"/>
  <c r="H67" i="12"/>
  <c r="D67" i="12"/>
  <c r="D121" i="12" s="1"/>
  <c r="AD66" i="12"/>
  <c r="AE66" i="12" s="1"/>
  <c r="AF66" i="12" s="1"/>
  <c r="AG66" i="12" s="1"/>
  <c r="AH66" i="12" s="1"/>
  <c r="AK66" i="12" s="1"/>
  <c r="AC66" i="12"/>
  <c r="AA66" i="12"/>
  <c r="I66" i="12"/>
  <c r="H66" i="12"/>
  <c r="D66" i="12"/>
  <c r="D120" i="12" s="1"/>
  <c r="AE65" i="12"/>
  <c r="AF65" i="12" s="1"/>
  <c r="AG65" i="12" s="1"/>
  <c r="AH65" i="12" s="1"/>
  <c r="AK65" i="12" s="1"/>
  <c r="AD65" i="12"/>
  <c r="AC65" i="12"/>
  <c r="AA65" i="12"/>
  <c r="I65" i="12"/>
  <c r="H65" i="12"/>
  <c r="D65" i="12"/>
  <c r="D119" i="12" s="1"/>
  <c r="AD64" i="12"/>
  <c r="AC64" i="12"/>
  <c r="Y64" i="12"/>
  <c r="AA64" i="12" s="1"/>
  <c r="AE64" i="12" s="1"/>
  <c r="I64" i="12"/>
  <c r="H64" i="12"/>
  <c r="D64" i="12"/>
  <c r="AD63" i="12"/>
  <c r="AC63" i="12"/>
  <c r="AA63" i="12"/>
  <c r="Y63" i="12"/>
  <c r="I63" i="12"/>
  <c r="H63" i="12"/>
  <c r="D63" i="12"/>
  <c r="D117" i="12" s="1"/>
  <c r="AD62" i="12"/>
  <c r="AE62" i="12" s="1"/>
  <c r="AF62" i="12" s="1"/>
  <c r="AG62" i="12" s="1"/>
  <c r="AH62" i="12" s="1"/>
  <c r="AK62" i="12" s="1"/>
  <c r="AC62" i="12"/>
  <c r="AA62" i="12"/>
  <c r="I62" i="12"/>
  <c r="H62" i="12"/>
  <c r="D62" i="12"/>
  <c r="AE61" i="12"/>
  <c r="AF61" i="12" s="1"/>
  <c r="AG61" i="12" s="1"/>
  <c r="AH61" i="12" s="1"/>
  <c r="AK61" i="12" s="1"/>
  <c r="AD61" i="12"/>
  <c r="AC61" i="12"/>
  <c r="AA61" i="12"/>
  <c r="I61" i="12"/>
  <c r="H61" i="12"/>
  <c r="D61" i="12"/>
  <c r="D115" i="12" s="1"/>
  <c r="AD60" i="12"/>
  <c r="AC60" i="12"/>
  <c r="AA60" i="12"/>
  <c r="I60" i="12"/>
  <c r="H60" i="12"/>
  <c r="D60" i="12"/>
  <c r="D114" i="12" s="1"/>
  <c r="AG59" i="12"/>
  <c r="AH59" i="12" s="1"/>
  <c r="AK59" i="12" s="1"/>
  <c r="AE59" i="12"/>
  <c r="AF59" i="12" s="1"/>
  <c r="AD59" i="12"/>
  <c r="AC59" i="12"/>
  <c r="AA59" i="12"/>
  <c r="I59" i="12"/>
  <c r="H59" i="12"/>
  <c r="D59" i="12"/>
  <c r="D113" i="12" s="1"/>
  <c r="AD58" i="12"/>
  <c r="AC58" i="12"/>
  <c r="Y58" i="12"/>
  <c r="AA58" i="12" s="1"/>
  <c r="AE58" i="12" s="1"/>
  <c r="AF58" i="12" s="1"/>
  <c r="AG58" i="12" s="1"/>
  <c r="AH58" i="12" s="1"/>
  <c r="AK58" i="12" s="1"/>
  <c r="I58" i="12"/>
  <c r="H58" i="12"/>
  <c r="D58" i="12"/>
  <c r="D112" i="12" s="1"/>
  <c r="AE57" i="12"/>
  <c r="AF57" i="12" s="1"/>
  <c r="AG57" i="12" s="1"/>
  <c r="AH57" i="12" s="1"/>
  <c r="AK57" i="12" s="1"/>
  <c r="AD57" i="12"/>
  <c r="AC57" i="12"/>
  <c r="Y57" i="12"/>
  <c r="AA57" i="12" s="1"/>
  <c r="I57" i="12"/>
  <c r="H57" i="12"/>
  <c r="D57" i="12"/>
  <c r="D111" i="12" s="1"/>
  <c r="AE56" i="12"/>
  <c r="AF56" i="12" s="1"/>
  <c r="AG56" i="12" s="1"/>
  <c r="AH56" i="12" s="1"/>
  <c r="AK56" i="12" s="1"/>
  <c r="AD56" i="12"/>
  <c r="AC56" i="12"/>
  <c r="AA56" i="12"/>
  <c r="I56" i="12"/>
  <c r="H56" i="12"/>
  <c r="AD55" i="12"/>
  <c r="AC55" i="12"/>
  <c r="AA55" i="12"/>
  <c r="AE55" i="12" s="1"/>
  <c r="AF55" i="12" s="1"/>
  <c r="AG55" i="12" s="1"/>
  <c r="AH55" i="12" s="1"/>
  <c r="AK55" i="12" s="1"/>
  <c r="I55" i="12"/>
  <c r="H55" i="12"/>
  <c r="AD54" i="12"/>
  <c r="AE54" i="12" s="1"/>
  <c r="AF54" i="12" s="1"/>
  <c r="AG54" i="12" s="1"/>
  <c r="AH54" i="12" s="1"/>
  <c r="AK54" i="12" s="1"/>
  <c r="AC54" i="12"/>
  <c r="AA54" i="12"/>
  <c r="I54" i="12"/>
  <c r="H54" i="12"/>
  <c r="AK53" i="12"/>
  <c r="AE53" i="12"/>
  <c r="AF53" i="12" s="1"/>
  <c r="AG53" i="12" s="1"/>
  <c r="AH53" i="12" s="1"/>
  <c r="AD53" i="12"/>
  <c r="AC53" i="12"/>
  <c r="AA53" i="12"/>
  <c r="I53" i="12"/>
  <c r="H53" i="12"/>
  <c r="AF52" i="12"/>
  <c r="AG52" i="12" s="1"/>
  <c r="AH52" i="12" s="1"/>
  <c r="AK52" i="12" s="1"/>
  <c r="AD52" i="12"/>
  <c r="AC52" i="12"/>
  <c r="AA52" i="12"/>
  <c r="AE52" i="12" s="1"/>
  <c r="Y52" i="12"/>
  <c r="I52" i="12"/>
  <c r="H52" i="12"/>
  <c r="AF51" i="12"/>
  <c r="AG51" i="12" s="1"/>
  <c r="AH51" i="12" s="1"/>
  <c r="AK51" i="12" s="1"/>
  <c r="AD51" i="12"/>
  <c r="AC51" i="12"/>
  <c r="AA51" i="12"/>
  <c r="AE51" i="12" s="1"/>
  <c r="AJ51" i="12" s="1"/>
  <c r="Y51" i="12"/>
  <c r="I51" i="12"/>
  <c r="H51" i="12"/>
  <c r="AE50" i="12"/>
  <c r="AF50" i="12" s="1"/>
  <c r="AG50" i="12" s="1"/>
  <c r="AH50" i="12" s="1"/>
  <c r="AK50" i="12" s="1"/>
  <c r="AD50" i="12"/>
  <c r="AC50" i="12"/>
  <c r="AA50" i="12"/>
  <c r="I50" i="12"/>
  <c r="H50" i="12"/>
  <c r="AD49" i="12"/>
  <c r="AE49" i="12" s="1"/>
  <c r="AF49" i="12" s="1"/>
  <c r="AG49" i="12" s="1"/>
  <c r="AH49" i="12" s="1"/>
  <c r="AK49" i="12" s="1"/>
  <c r="AC49" i="12"/>
  <c r="AA49" i="12"/>
  <c r="I49" i="12"/>
  <c r="H49" i="12"/>
  <c r="AK48" i="12"/>
  <c r="AE48" i="12"/>
  <c r="AF48" i="12" s="1"/>
  <c r="AG48" i="12" s="1"/>
  <c r="AH48" i="12" s="1"/>
  <c r="AD48" i="12"/>
  <c r="AC48" i="12"/>
  <c r="AA48" i="12"/>
  <c r="I48" i="12"/>
  <c r="H48" i="12"/>
  <c r="AD47" i="12"/>
  <c r="AE47" i="12" s="1"/>
  <c r="AF47" i="12" s="1"/>
  <c r="AG47" i="12" s="1"/>
  <c r="AH47" i="12" s="1"/>
  <c r="AK47" i="12" s="1"/>
  <c r="AC47" i="12"/>
  <c r="AA47" i="12"/>
  <c r="I47" i="12"/>
  <c r="H47" i="12"/>
  <c r="AK46" i="12"/>
  <c r="AE46" i="12"/>
  <c r="AF46" i="12" s="1"/>
  <c r="AG46" i="12" s="1"/>
  <c r="AH46" i="12" s="1"/>
  <c r="AD46" i="12"/>
  <c r="AC46" i="12"/>
  <c r="AA46" i="12"/>
  <c r="I46" i="12"/>
  <c r="H46" i="12"/>
  <c r="AD45" i="12"/>
  <c r="AC45" i="12"/>
  <c r="Y45" i="12"/>
  <c r="AA45" i="12" s="1"/>
  <c r="I45" i="12"/>
  <c r="H45" i="12"/>
  <c r="AD44" i="12"/>
  <c r="AC44" i="12"/>
  <c r="Y44" i="12"/>
  <c r="AA44" i="12" s="1"/>
  <c r="I44" i="12"/>
  <c r="H44" i="12"/>
  <c r="AG43" i="12"/>
  <c r="AH43" i="12" s="1"/>
  <c r="AK43" i="12" s="1"/>
  <c r="AD43" i="12"/>
  <c r="AE43" i="12" s="1"/>
  <c r="AF43" i="12" s="1"/>
  <c r="AC43" i="12"/>
  <c r="AA43" i="12"/>
  <c r="I43" i="12"/>
  <c r="H43" i="12"/>
  <c r="AE42" i="12"/>
  <c r="AF42" i="12" s="1"/>
  <c r="AG42" i="12" s="1"/>
  <c r="AH42" i="12" s="1"/>
  <c r="AK42" i="12" s="1"/>
  <c r="AD42" i="12"/>
  <c r="AC42" i="12"/>
  <c r="AA42" i="12"/>
  <c r="I42" i="12"/>
  <c r="H42" i="12"/>
  <c r="AG41" i="12"/>
  <c r="AH41" i="12" s="1"/>
  <c r="AK41" i="12" s="1"/>
  <c r="AD41" i="12"/>
  <c r="AE41" i="12" s="1"/>
  <c r="AF41" i="12" s="1"/>
  <c r="AC41" i="12"/>
  <c r="AA41" i="12"/>
  <c r="I41" i="12"/>
  <c r="H41" i="12"/>
  <c r="AE40" i="12"/>
  <c r="AF40" i="12" s="1"/>
  <c r="AG40" i="12" s="1"/>
  <c r="AH40" i="12" s="1"/>
  <c r="AK40" i="12" s="1"/>
  <c r="AD40" i="12"/>
  <c r="AC40" i="12"/>
  <c r="AA40" i="12"/>
  <c r="I40" i="12"/>
  <c r="H40" i="12"/>
  <c r="AD39" i="12"/>
  <c r="AC39" i="12"/>
  <c r="Y39" i="12"/>
  <c r="AA39" i="12" s="1"/>
  <c r="I39" i="12"/>
  <c r="H39" i="12"/>
  <c r="AD38" i="12"/>
  <c r="AC38" i="12"/>
  <c r="Y38" i="12"/>
  <c r="AA38" i="12" s="1"/>
  <c r="I38" i="12"/>
  <c r="H38" i="12"/>
  <c r="AD37" i="12"/>
  <c r="AE37" i="12" s="1"/>
  <c r="AF37" i="12" s="1"/>
  <c r="AG37" i="12" s="1"/>
  <c r="AH37" i="12" s="1"/>
  <c r="AK37" i="12" s="1"/>
  <c r="AC37" i="12"/>
  <c r="AA37" i="12"/>
  <c r="I37" i="12"/>
  <c r="H37" i="12"/>
  <c r="AK36" i="12"/>
  <c r="AE36" i="12"/>
  <c r="AF36" i="12" s="1"/>
  <c r="AG36" i="12" s="1"/>
  <c r="AH36" i="12" s="1"/>
  <c r="AD36" i="12"/>
  <c r="AC36" i="12"/>
  <c r="AA36" i="12"/>
  <c r="I36" i="12"/>
  <c r="H36" i="12"/>
  <c r="AD35" i="12"/>
  <c r="AE35" i="12" s="1"/>
  <c r="AF35" i="12" s="1"/>
  <c r="AG35" i="12" s="1"/>
  <c r="AH35" i="12" s="1"/>
  <c r="AK35" i="12" s="1"/>
  <c r="AC35" i="12"/>
  <c r="AA35" i="12"/>
  <c r="I35" i="12"/>
  <c r="H35" i="12"/>
  <c r="AE34" i="12"/>
  <c r="AF34" i="12" s="1"/>
  <c r="AG34" i="12" s="1"/>
  <c r="AH34" i="12" s="1"/>
  <c r="AK34" i="12" s="1"/>
  <c r="AD34" i="12"/>
  <c r="AC34" i="12"/>
  <c r="AA34" i="12"/>
  <c r="I34" i="12"/>
  <c r="H34" i="12"/>
  <c r="AD33" i="12"/>
  <c r="AC33" i="12"/>
  <c r="Y33" i="12"/>
  <c r="AA33" i="12" s="1"/>
  <c r="I33" i="12"/>
  <c r="H33" i="12"/>
  <c r="AD32" i="12"/>
  <c r="AC32" i="12"/>
  <c r="Y32" i="12"/>
  <c r="AA32" i="12" s="1"/>
  <c r="I32" i="12"/>
  <c r="H32" i="12"/>
  <c r="AD31" i="12"/>
  <c r="AC31" i="12"/>
  <c r="Y31" i="12"/>
  <c r="AA31" i="12" s="1"/>
  <c r="I31" i="12"/>
  <c r="H31" i="12"/>
  <c r="AD30" i="12"/>
  <c r="AE30" i="12" s="1"/>
  <c r="AF30" i="12" s="1"/>
  <c r="AG30" i="12" s="1"/>
  <c r="AH30" i="12" s="1"/>
  <c r="AK30" i="12" s="1"/>
  <c r="AC30" i="12"/>
  <c r="AA30" i="12"/>
  <c r="I30" i="12"/>
  <c r="H30" i="12"/>
  <c r="AD29" i="12"/>
  <c r="AC29" i="12"/>
  <c r="AA29" i="12"/>
  <c r="AE29" i="12" s="1"/>
  <c r="AF29" i="12" s="1"/>
  <c r="AG29" i="12" s="1"/>
  <c r="AH29" i="12" s="1"/>
  <c r="AK29" i="12" s="1"/>
  <c r="I29" i="12"/>
  <c r="H29" i="12"/>
  <c r="AH28" i="12"/>
  <c r="AK28" i="12" s="1"/>
  <c r="AG28" i="12"/>
  <c r="AD28" i="12"/>
  <c r="AE28" i="12" s="1"/>
  <c r="AF28" i="12" s="1"/>
  <c r="AC28" i="12"/>
  <c r="AA28" i="12"/>
  <c r="I28" i="12"/>
  <c r="H28" i="12"/>
  <c r="AD27" i="12"/>
  <c r="AC27" i="12"/>
  <c r="AA27" i="12"/>
  <c r="AE27" i="12" s="1"/>
  <c r="AJ27" i="12" s="1"/>
  <c r="Y27" i="12"/>
  <c r="I27" i="12"/>
  <c r="H27" i="12"/>
  <c r="AD26" i="12"/>
  <c r="AC26" i="12"/>
  <c r="AA26" i="12"/>
  <c r="AE26" i="12" s="1"/>
  <c r="AJ26" i="12" s="1"/>
  <c r="Y26" i="12"/>
  <c r="I26" i="12"/>
  <c r="H26" i="12"/>
  <c r="AE25" i="12"/>
  <c r="AF25" i="12" s="1"/>
  <c r="AG25" i="12" s="1"/>
  <c r="AH25" i="12" s="1"/>
  <c r="AK25" i="12" s="1"/>
  <c r="AD25" i="12"/>
  <c r="AC25" i="12"/>
  <c r="AA25" i="12"/>
  <c r="I25" i="12"/>
  <c r="H25" i="12"/>
  <c r="AD24" i="12"/>
  <c r="AE24" i="12" s="1"/>
  <c r="AF24" i="12" s="1"/>
  <c r="AG24" i="12" s="1"/>
  <c r="AH24" i="12" s="1"/>
  <c r="AK24" i="12" s="1"/>
  <c r="AC24" i="12"/>
  <c r="AA24" i="12"/>
  <c r="I24" i="12"/>
  <c r="H24" i="12"/>
  <c r="AD23" i="12"/>
  <c r="AC23" i="12"/>
  <c r="AA23" i="12"/>
  <c r="AE23" i="12" s="1"/>
  <c r="AF23" i="12" s="1"/>
  <c r="AG23" i="12" s="1"/>
  <c r="AH23" i="12" s="1"/>
  <c r="AK23" i="12" s="1"/>
  <c r="I23" i="12"/>
  <c r="H23" i="12"/>
  <c r="AH22" i="12"/>
  <c r="AK22" i="12" s="1"/>
  <c r="AG22" i="12"/>
  <c r="AD22" i="12"/>
  <c r="AE22" i="12" s="1"/>
  <c r="AF22" i="12" s="1"/>
  <c r="AC22" i="12"/>
  <c r="AA22" i="12"/>
  <c r="I22" i="12"/>
  <c r="H22" i="12"/>
  <c r="AD21" i="12"/>
  <c r="AC21" i="12"/>
  <c r="AA21" i="12"/>
  <c r="AE21" i="12" s="1"/>
  <c r="AF21" i="12" s="1"/>
  <c r="AG21" i="12" s="1"/>
  <c r="AH21" i="12" s="1"/>
  <c r="AK21" i="12" s="1"/>
  <c r="I21" i="12"/>
  <c r="H21" i="12"/>
  <c r="AD20" i="12"/>
  <c r="AC20" i="12"/>
  <c r="Y20" i="12"/>
  <c r="AA20" i="12" s="1"/>
  <c r="AE20" i="12" s="1"/>
  <c r="I20" i="12"/>
  <c r="H20" i="12"/>
  <c r="AD19" i="12"/>
  <c r="AC19" i="12"/>
  <c r="Y19" i="12"/>
  <c r="AA19" i="12" s="1"/>
  <c r="AE19" i="12" s="1"/>
  <c r="I19" i="12"/>
  <c r="H19" i="12"/>
  <c r="AG18" i="12"/>
  <c r="AH18" i="12" s="1"/>
  <c r="AK18" i="12" s="1"/>
  <c r="AD18" i="12"/>
  <c r="AE18" i="12" s="1"/>
  <c r="AF18" i="12" s="1"/>
  <c r="AC18" i="12"/>
  <c r="AA18" i="12"/>
  <c r="I18" i="12"/>
  <c r="H18" i="12"/>
  <c r="AE17" i="12"/>
  <c r="AF17" i="12" s="1"/>
  <c r="AG17" i="12" s="1"/>
  <c r="AH17" i="12" s="1"/>
  <c r="AK17" i="12" s="1"/>
  <c r="AD17" i="12"/>
  <c r="AC17" i="12"/>
  <c r="AA17" i="12"/>
  <c r="I17" i="12"/>
  <c r="H17" i="12"/>
  <c r="AD16" i="12"/>
  <c r="AE16" i="12" s="1"/>
  <c r="AF16" i="12" s="1"/>
  <c r="AG16" i="12" s="1"/>
  <c r="AH16" i="12" s="1"/>
  <c r="AK16" i="12" s="1"/>
  <c r="AC16" i="12"/>
  <c r="AA16" i="12"/>
  <c r="I16" i="12"/>
  <c r="H16" i="12"/>
  <c r="AE15" i="12"/>
  <c r="AF15" i="12" s="1"/>
  <c r="AG15" i="12" s="1"/>
  <c r="AH15" i="12" s="1"/>
  <c r="AK15" i="12" s="1"/>
  <c r="AD15" i="12"/>
  <c r="AC15" i="12"/>
  <c r="AA15" i="12"/>
  <c r="I15" i="12"/>
  <c r="H15" i="12"/>
  <c r="AD14" i="12"/>
  <c r="AC14" i="12"/>
  <c r="Y14" i="12"/>
  <c r="AA14" i="12" s="1"/>
  <c r="I14" i="12"/>
  <c r="H14" i="12"/>
  <c r="AD13" i="12"/>
  <c r="AC13" i="12"/>
  <c r="Y13" i="12"/>
  <c r="AA13" i="12" s="1"/>
  <c r="I13" i="12"/>
  <c r="H13" i="12"/>
  <c r="AD12" i="12"/>
  <c r="AE12" i="12" s="1"/>
  <c r="AF12" i="12" s="1"/>
  <c r="AG12" i="12" s="1"/>
  <c r="AH12" i="12" s="1"/>
  <c r="AK12" i="12" s="1"/>
  <c r="AC12" i="12"/>
  <c r="AA12" i="12"/>
  <c r="I12" i="12"/>
  <c r="H12" i="12"/>
  <c r="AD11" i="12"/>
  <c r="AC11" i="12"/>
  <c r="AA11" i="12"/>
  <c r="AE11" i="12" s="1"/>
  <c r="AF11" i="12" s="1"/>
  <c r="AG11" i="12" s="1"/>
  <c r="AH11" i="12" s="1"/>
  <c r="AK11" i="12" s="1"/>
  <c r="I11" i="12"/>
  <c r="H11" i="12"/>
  <c r="AH10" i="12"/>
  <c r="AK10" i="12" s="1"/>
  <c r="AG10" i="12"/>
  <c r="AD10" i="12"/>
  <c r="AE10" i="12" s="1"/>
  <c r="AF10" i="12" s="1"/>
  <c r="AC10" i="12"/>
  <c r="AA10" i="12"/>
  <c r="I10" i="12"/>
  <c r="H10" i="12"/>
  <c r="AD9" i="12"/>
  <c r="AC9" i="12"/>
  <c r="AA9" i="12"/>
  <c r="AE9" i="12" s="1"/>
  <c r="AF9" i="12" s="1"/>
  <c r="AG9" i="12" s="1"/>
  <c r="AH9" i="12" s="1"/>
  <c r="AK9" i="12" s="1"/>
  <c r="I9" i="12"/>
  <c r="H9" i="12"/>
  <c r="AG8" i="12"/>
  <c r="AH8" i="12" s="1"/>
  <c r="AK8" i="12" s="1"/>
  <c r="AD8" i="12"/>
  <c r="AE8" i="12" s="1"/>
  <c r="AF8" i="12" s="1"/>
  <c r="AC8" i="12"/>
  <c r="AA8" i="12"/>
  <c r="I8" i="12"/>
  <c r="H8" i="12"/>
  <c r="AF7" i="12"/>
  <c r="AG7" i="12" s="1"/>
  <c r="AH7" i="12" s="1"/>
  <c r="AK7" i="12" s="1"/>
  <c r="AD7" i="12"/>
  <c r="AC7" i="12"/>
  <c r="AA7" i="12"/>
  <c r="AE7" i="12" s="1"/>
  <c r="AJ7" i="12" s="1"/>
  <c r="Y7" i="12"/>
  <c r="I7" i="12"/>
  <c r="H7" i="12"/>
  <c r="AD6" i="12"/>
  <c r="AC6" i="12"/>
  <c r="AA6" i="12"/>
  <c r="AE6" i="12" s="1"/>
  <c r="AJ6" i="12" s="1"/>
  <c r="Y6" i="12"/>
  <c r="I6" i="12"/>
  <c r="H6" i="12"/>
  <c r="AD5" i="12"/>
  <c r="AC5" i="12"/>
  <c r="AA5" i="12"/>
  <c r="AE5" i="12" s="1"/>
  <c r="AF5" i="12" s="1"/>
  <c r="AG5" i="12" s="1"/>
  <c r="AH5" i="12" s="1"/>
  <c r="AK5" i="12" s="1"/>
  <c r="I5" i="12"/>
  <c r="H5" i="12"/>
  <c r="AH4" i="12"/>
  <c r="AK4" i="12" s="1"/>
  <c r="AG4" i="12"/>
  <c r="AD4" i="12"/>
  <c r="AE4" i="12" s="1"/>
  <c r="AF4" i="12" s="1"/>
  <c r="AC4" i="12"/>
  <c r="AA4" i="12"/>
  <c r="I4" i="12"/>
  <c r="H4" i="12"/>
  <c r="AD3" i="12"/>
  <c r="AC3" i="12"/>
  <c r="AA3" i="12"/>
  <c r="AE3" i="12" s="1"/>
  <c r="AF3" i="12" s="1"/>
  <c r="AG3" i="12" s="1"/>
  <c r="AH3" i="12" s="1"/>
  <c r="AK3" i="12" s="1"/>
  <c r="I3" i="12"/>
  <c r="H3" i="12"/>
  <c r="AC4" i="1"/>
  <c r="AE4" i="1"/>
  <c r="AF4" i="1"/>
  <c r="AG4" i="1" s="1"/>
  <c r="AH4" i="1" s="1"/>
  <c r="AI4" i="1" s="1"/>
  <c r="AJ4" i="1"/>
  <c r="AC5" i="1"/>
  <c r="AE5" i="1"/>
  <c r="AF5" i="1"/>
  <c r="AG5" i="1" s="1"/>
  <c r="AH5" i="1" s="1"/>
  <c r="AI5" i="1" s="1"/>
  <c r="AJ5" i="1"/>
  <c r="AC6" i="1"/>
  <c r="AE6" i="1"/>
  <c r="AF6" i="1"/>
  <c r="AG6" i="1" s="1"/>
  <c r="AH6" i="1" s="1"/>
  <c r="AI6" i="1" s="1"/>
  <c r="AJ6" i="1"/>
  <c r="AA7" i="1"/>
  <c r="AC7" i="1"/>
  <c r="AE7" i="1"/>
  <c r="AF7" i="1"/>
  <c r="AG7" i="1" s="1"/>
  <c r="AA8" i="1"/>
  <c r="AC8" i="1" s="1"/>
  <c r="AG8" i="1" s="1"/>
  <c r="AH8" i="1" s="1"/>
  <c r="AI8" i="1" s="1"/>
  <c r="AJ8" i="1" s="1"/>
  <c r="AE8" i="1"/>
  <c r="AF8" i="1"/>
  <c r="AL8" i="1"/>
  <c r="AC9" i="1"/>
  <c r="AE9" i="1"/>
  <c r="AF9" i="1"/>
  <c r="AG9" i="1" s="1"/>
  <c r="AH9" i="1" s="1"/>
  <c r="AI9" i="1" s="1"/>
  <c r="AJ9" i="1"/>
  <c r="AC10" i="1"/>
  <c r="AE10" i="1"/>
  <c r="AF10" i="1"/>
  <c r="AG10" i="1" s="1"/>
  <c r="AH10" i="1" s="1"/>
  <c r="AI10" i="1" s="1"/>
  <c r="AJ10" i="1"/>
  <c r="AC11" i="1"/>
  <c r="AE11" i="1"/>
  <c r="AF11" i="1"/>
  <c r="AG11" i="1" s="1"/>
  <c r="AH11" i="1" s="1"/>
  <c r="AI11" i="1" s="1"/>
  <c r="AJ11" i="1"/>
  <c r="AC12" i="1"/>
  <c r="AE12" i="1"/>
  <c r="AF12" i="1"/>
  <c r="AG12" i="1" s="1"/>
  <c r="AH12" i="1" s="1"/>
  <c r="AI12" i="1" s="1"/>
  <c r="AJ12" i="1"/>
  <c r="AC13" i="1"/>
  <c r="AE13" i="1"/>
  <c r="AF13" i="1"/>
  <c r="AG13" i="1" s="1"/>
  <c r="AH13" i="1" s="1"/>
  <c r="AI13" i="1" s="1"/>
  <c r="AJ13" i="1"/>
  <c r="AA14" i="1"/>
  <c r="AC14" i="1" s="1"/>
  <c r="AG14" i="1" s="1"/>
  <c r="AE14" i="1"/>
  <c r="AF14" i="1"/>
  <c r="AA15" i="1"/>
  <c r="AC15" i="1" s="1"/>
  <c r="AE15" i="1"/>
  <c r="AF15" i="1"/>
  <c r="AG15" i="1"/>
  <c r="AC16" i="1"/>
  <c r="AE16" i="1"/>
  <c r="AF16" i="1"/>
  <c r="AG16" i="1" s="1"/>
  <c r="AH16" i="1" s="1"/>
  <c r="AI16" i="1" s="1"/>
  <c r="AJ16" i="1" s="1"/>
  <c r="AC17" i="1"/>
  <c r="AE17" i="1"/>
  <c r="AF17" i="1"/>
  <c r="AG17" i="1" s="1"/>
  <c r="AH17" i="1" s="1"/>
  <c r="AI17" i="1" s="1"/>
  <c r="AJ17" i="1" s="1"/>
  <c r="AC18" i="1"/>
  <c r="AE18" i="1"/>
  <c r="AF18" i="1"/>
  <c r="AG18" i="1" s="1"/>
  <c r="AH18" i="1" s="1"/>
  <c r="AI18" i="1" s="1"/>
  <c r="AJ18" i="1" s="1"/>
  <c r="AC19" i="1"/>
  <c r="AE19" i="1"/>
  <c r="AF19" i="1"/>
  <c r="AG19" i="1" s="1"/>
  <c r="AH19" i="1" s="1"/>
  <c r="AI19" i="1" s="1"/>
  <c r="AJ19" i="1" s="1"/>
  <c r="AA20" i="1"/>
  <c r="AC20" i="1" s="1"/>
  <c r="AG20" i="1" s="1"/>
  <c r="AE20" i="1"/>
  <c r="AF20" i="1"/>
  <c r="AA21" i="1"/>
  <c r="AC21" i="1" s="1"/>
  <c r="AE21" i="1"/>
  <c r="AF21" i="1"/>
  <c r="AG21" i="1"/>
  <c r="AH21" i="1" s="1"/>
  <c r="AI21" i="1" s="1"/>
  <c r="AJ21" i="1" s="1"/>
  <c r="AC22" i="1"/>
  <c r="AE22" i="1"/>
  <c r="AF22" i="1"/>
  <c r="AG22" i="1" s="1"/>
  <c r="AH22" i="1" s="1"/>
  <c r="AI22" i="1" s="1"/>
  <c r="AJ22" i="1" s="1"/>
  <c r="AC23" i="1"/>
  <c r="AE23" i="1"/>
  <c r="AF23" i="1"/>
  <c r="AG23" i="1" s="1"/>
  <c r="AH23" i="1" s="1"/>
  <c r="AI23" i="1" s="1"/>
  <c r="AJ23" i="1" s="1"/>
  <c r="AC24" i="1"/>
  <c r="AE24" i="1"/>
  <c r="AF24" i="1"/>
  <c r="AG24" i="1" s="1"/>
  <c r="AH24" i="1" s="1"/>
  <c r="AI24" i="1" s="1"/>
  <c r="AJ24" i="1" s="1"/>
  <c r="AC25" i="1"/>
  <c r="AE25" i="1"/>
  <c r="AF25" i="1"/>
  <c r="AG25" i="1" s="1"/>
  <c r="AH25" i="1" s="1"/>
  <c r="AI25" i="1" s="1"/>
  <c r="AJ25" i="1" s="1"/>
  <c r="AC26" i="1"/>
  <c r="AE26" i="1"/>
  <c r="AF26" i="1"/>
  <c r="AG26" i="1" s="1"/>
  <c r="AH26" i="1" s="1"/>
  <c r="AI26" i="1" s="1"/>
  <c r="AJ26" i="1" s="1"/>
  <c r="AA27" i="1"/>
  <c r="AC27" i="1"/>
  <c r="AG27" i="1" s="1"/>
  <c r="AE27" i="1"/>
  <c r="AF27" i="1"/>
  <c r="AA28" i="1"/>
  <c r="AC28" i="1" s="1"/>
  <c r="AG28" i="1" s="1"/>
  <c r="AE28" i="1"/>
  <c r="AF28" i="1"/>
  <c r="AC29" i="1"/>
  <c r="AE29" i="1"/>
  <c r="AF29" i="1"/>
  <c r="AG29" i="1" s="1"/>
  <c r="AH29" i="1" s="1"/>
  <c r="AI29" i="1" s="1"/>
  <c r="AJ29" i="1"/>
  <c r="AC30" i="1"/>
  <c r="AE30" i="1"/>
  <c r="AF30" i="1"/>
  <c r="AG30" i="1" s="1"/>
  <c r="AH30" i="1" s="1"/>
  <c r="AI30" i="1" s="1"/>
  <c r="AJ30" i="1"/>
  <c r="AC31" i="1"/>
  <c r="AE31" i="1"/>
  <c r="AF31" i="1"/>
  <c r="AG31" i="1" s="1"/>
  <c r="AH31" i="1" s="1"/>
  <c r="AI31" i="1" s="1"/>
  <c r="AJ31" i="1"/>
  <c r="AA32" i="1"/>
  <c r="AC32" i="1" s="1"/>
  <c r="AG32" i="1" s="1"/>
  <c r="AE32" i="1"/>
  <c r="AF32" i="1"/>
  <c r="AA33" i="1"/>
  <c r="AC33" i="1" s="1"/>
  <c r="AG33" i="1" s="1"/>
  <c r="AH33" i="1" s="1"/>
  <c r="AI33" i="1" s="1"/>
  <c r="AJ33" i="1" s="1"/>
  <c r="AE33" i="1"/>
  <c r="AF33" i="1"/>
  <c r="AL33" i="1"/>
  <c r="AA34" i="1"/>
  <c r="AC34" i="1" s="1"/>
  <c r="AG34" i="1" s="1"/>
  <c r="AE34" i="1"/>
  <c r="AF34" i="1"/>
  <c r="AC35" i="1"/>
  <c r="AE35" i="1"/>
  <c r="AF35" i="1"/>
  <c r="AC36" i="1"/>
  <c r="AE36" i="1"/>
  <c r="AF36" i="1"/>
  <c r="AC37" i="1"/>
  <c r="AE37" i="1"/>
  <c r="AF37" i="1"/>
  <c r="AC38" i="1"/>
  <c r="AE38" i="1"/>
  <c r="AF38" i="1"/>
  <c r="AA39" i="1"/>
  <c r="AC39" i="1" s="1"/>
  <c r="AE39" i="1"/>
  <c r="AF39" i="1"/>
  <c r="AG39" i="1"/>
  <c r="AA40" i="1"/>
  <c r="AC40" i="1" s="1"/>
  <c r="AG40" i="1" s="1"/>
  <c r="AL40" i="1" s="1"/>
  <c r="AE40" i="1"/>
  <c r="AF40" i="1"/>
  <c r="AH40" i="1"/>
  <c r="AI40" i="1" s="1"/>
  <c r="AJ40" i="1" s="1"/>
  <c r="AC41" i="1"/>
  <c r="AE41" i="1"/>
  <c r="AF41" i="1"/>
  <c r="AC42" i="1"/>
  <c r="AE42" i="1"/>
  <c r="AF42" i="1"/>
  <c r="AG42" i="1" s="1"/>
  <c r="AH42" i="1" s="1"/>
  <c r="AI42" i="1" s="1"/>
  <c r="AJ42" i="1" s="1"/>
  <c r="AC43" i="1"/>
  <c r="AE43" i="1"/>
  <c r="AF43" i="1"/>
  <c r="AC44" i="1"/>
  <c r="AE44" i="1"/>
  <c r="AF44" i="1"/>
  <c r="AG44" i="1"/>
  <c r="AH44" i="1" s="1"/>
  <c r="AI44" i="1" s="1"/>
  <c r="AJ44" i="1" s="1"/>
  <c r="AA45" i="1"/>
  <c r="AC45" i="1" s="1"/>
  <c r="AE45" i="1"/>
  <c r="AF45" i="1"/>
  <c r="AA46" i="1"/>
  <c r="AC46" i="1"/>
  <c r="AG46" i="1" s="1"/>
  <c r="AE46" i="1"/>
  <c r="AF46" i="1"/>
  <c r="AH46" i="1"/>
  <c r="AI46" i="1" s="1"/>
  <c r="AJ46" i="1" s="1"/>
  <c r="AL46" i="1"/>
  <c r="AC47" i="1"/>
  <c r="AE47" i="1"/>
  <c r="AF47" i="1"/>
  <c r="AC48" i="1"/>
  <c r="AE48" i="1"/>
  <c r="AF48" i="1"/>
  <c r="AG48" i="1" s="1"/>
  <c r="AH48" i="1" s="1"/>
  <c r="AI48" i="1" s="1"/>
  <c r="AJ48" i="1" s="1"/>
  <c r="AC49" i="1"/>
  <c r="AG49" i="1" s="1"/>
  <c r="AH49" i="1" s="1"/>
  <c r="AI49" i="1" s="1"/>
  <c r="AJ49" i="1" s="1"/>
  <c r="AE49" i="1"/>
  <c r="AF49" i="1"/>
  <c r="AC50" i="1"/>
  <c r="AE50" i="1"/>
  <c r="AF50" i="1"/>
  <c r="AG50" i="1"/>
  <c r="AH50" i="1" s="1"/>
  <c r="AI50" i="1" s="1"/>
  <c r="AJ50" i="1" s="1"/>
  <c r="AC51" i="1"/>
  <c r="AE51" i="1"/>
  <c r="AF51" i="1"/>
  <c r="AA52" i="1"/>
  <c r="AC52" i="1" s="1"/>
  <c r="AE52" i="1"/>
  <c r="AF52" i="1"/>
  <c r="AG52" i="1" s="1"/>
  <c r="AH52" i="1" s="1"/>
  <c r="AI52" i="1" s="1"/>
  <c r="AJ52" i="1" s="1"/>
  <c r="AA53" i="1"/>
  <c r="AC53" i="1" s="1"/>
  <c r="AG53" i="1" s="1"/>
  <c r="AE53" i="1"/>
  <c r="AF53" i="1"/>
  <c r="AC54" i="1"/>
  <c r="AE54" i="1"/>
  <c r="AF54" i="1"/>
  <c r="AC55" i="1"/>
  <c r="AE55" i="1"/>
  <c r="AF55" i="1"/>
  <c r="AG55" i="1" s="1"/>
  <c r="AH55" i="1"/>
  <c r="AI55" i="1" s="1"/>
  <c r="AJ55" i="1" s="1"/>
  <c r="AC56" i="1"/>
  <c r="AE56" i="1"/>
  <c r="AF56" i="1"/>
  <c r="AC57" i="1"/>
  <c r="AE57" i="1"/>
  <c r="AF57" i="1"/>
  <c r="AG57" i="1" s="1"/>
  <c r="AH57" i="1" s="1"/>
  <c r="AI57" i="1" s="1"/>
  <c r="AJ57" i="1" s="1"/>
  <c r="AA58" i="1"/>
  <c r="AC58" i="1"/>
  <c r="AG58" i="1" s="1"/>
  <c r="AH58" i="1" s="1"/>
  <c r="AI58" i="1" s="1"/>
  <c r="AJ58" i="1" s="1"/>
  <c r="AE58" i="1"/>
  <c r="AF58" i="1"/>
  <c r="AA59" i="1"/>
  <c r="AC59" i="1" s="1"/>
  <c r="AG59" i="1" s="1"/>
  <c r="AE59" i="1"/>
  <c r="AF59" i="1"/>
  <c r="AC60" i="1"/>
  <c r="AE60" i="1"/>
  <c r="AF60" i="1"/>
  <c r="AG60" i="1"/>
  <c r="AH60" i="1" s="1"/>
  <c r="AI60" i="1"/>
  <c r="AJ60" i="1" s="1"/>
  <c r="AC61" i="1"/>
  <c r="AE61" i="1"/>
  <c r="AF61" i="1"/>
  <c r="AG61" i="1" s="1"/>
  <c r="AH61" i="1" s="1"/>
  <c r="AI61" i="1"/>
  <c r="AJ61" i="1"/>
  <c r="AC62" i="1"/>
  <c r="AE62" i="1"/>
  <c r="AF62" i="1"/>
  <c r="AG62" i="1" s="1"/>
  <c r="AH62" i="1" s="1"/>
  <c r="AI62" i="1" s="1"/>
  <c r="AJ62" i="1"/>
  <c r="AC63" i="1"/>
  <c r="AE63" i="1"/>
  <c r="AF63" i="1"/>
  <c r="AG63" i="1" s="1"/>
  <c r="AH63" i="1" s="1"/>
  <c r="AI63" i="1" s="1"/>
  <c r="AJ63" i="1" s="1"/>
  <c r="AA64" i="1"/>
  <c r="AC64" i="1"/>
  <c r="AE64" i="1"/>
  <c r="AF64" i="1"/>
  <c r="AA65" i="1"/>
  <c r="AC65" i="1" s="1"/>
  <c r="AE65" i="1"/>
  <c r="AF65" i="1"/>
  <c r="AG65" i="1"/>
  <c r="AH65" i="1" s="1"/>
  <c r="AI65" i="1" s="1"/>
  <c r="AJ65" i="1" s="1"/>
  <c r="AC66" i="1"/>
  <c r="AE66" i="1"/>
  <c r="AF66" i="1"/>
  <c r="AG66" i="1" s="1"/>
  <c r="AH66" i="1" s="1"/>
  <c r="AI66" i="1" s="1"/>
  <c r="AJ66" i="1" s="1"/>
  <c r="AC67" i="1"/>
  <c r="AE67" i="1"/>
  <c r="AF67" i="1"/>
  <c r="AG67" i="1"/>
  <c r="AH67" i="1" s="1"/>
  <c r="AI67" i="1"/>
  <c r="AJ67" i="1" s="1"/>
  <c r="AC68" i="1"/>
  <c r="AE68" i="1"/>
  <c r="AF68" i="1"/>
  <c r="AG68" i="1" s="1"/>
  <c r="AH68" i="1" s="1"/>
  <c r="AI68" i="1"/>
  <c r="AJ68" i="1" s="1"/>
  <c r="AC69" i="1"/>
  <c r="AE69" i="1"/>
  <c r="AF69" i="1"/>
  <c r="AG69" i="1" s="1"/>
  <c r="AH69" i="1" s="1"/>
  <c r="AI69" i="1" s="1"/>
  <c r="AJ69" i="1" s="1"/>
  <c r="AA70" i="1"/>
  <c r="AC70" i="1"/>
  <c r="AE70" i="1"/>
  <c r="AF70" i="1"/>
  <c r="AA71" i="1"/>
  <c r="AC71" i="1" s="1"/>
  <c r="AE71" i="1"/>
  <c r="AF71" i="1"/>
  <c r="AG71" i="1" s="1"/>
  <c r="AH71" i="1" s="1"/>
  <c r="AI71" i="1" s="1"/>
  <c r="AJ71" i="1"/>
  <c r="AC72" i="1"/>
  <c r="AE72" i="1"/>
  <c r="AF72" i="1"/>
  <c r="AG72" i="1" s="1"/>
  <c r="AH72" i="1" s="1"/>
  <c r="AI72" i="1" s="1"/>
  <c r="AJ72" i="1" s="1"/>
  <c r="AC73" i="1"/>
  <c r="AE73" i="1"/>
  <c r="AF73" i="1"/>
  <c r="AG73" i="1" s="1"/>
  <c r="AH73" i="1" s="1"/>
  <c r="AI73" i="1" s="1"/>
  <c r="AJ73" i="1" s="1"/>
  <c r="AC74" i="1"/>
  <c r="AE74" i="1"/>
  <c r="AF74" i="1"/>
  <c r="AG74" i="1"/>
  <c r="AH74" i="1" s="1"/>
  <c r="AI74" i="1"/>
  <c r="AJ74" i="1" s="1"/>
  <c r="AC75" i="1"/>
  <c r="AE75" i="1"/>
  <c r="AF75" i="1"/>
  <c r="AG75" i="1" s="1"/>
  <c r="AH75" i="1" s="1"/>
  <c r="AI75" i="1"/>
  <c r="AJ75" i="1" s="1"/>
  <c r="AC76" i="1"/>
  <c r="AE76" i="1"/>
  <c r="AF76" i="1"/>
  <c r="AG76" i="1" s="1"/>
  <c r="AH76" i="1" s="1"/>
  <c r="AI76" i="1" s="1"/>
  <c r="AJ76" i="1" s="1"/>
  <c r="AA77" i="1"/>
  <c r="AC77" i="1"/>
  <c r="AE77" i="1"/>
  <c r="AF77" i="1"/>
  <c r="AA78" i="1"/>
  <c r="AC78" i="1" s="1"/>
  <c r="AE78" i="1"/>
  <c r="AF78" i="1"/>
  <c r="AG78" i="1" s="1"/>
  <c r="AH78" i="1" s="1"/>
  <c r="AI78" i="1" s="1"/>
  <c r="AJ78" i="1"/>
  <c r="AC79" i="1"/>
  <c r="AE79" i="1"/>
  <c r="AF79" i="1"/>
  <c r="AG79" i="1" s="1"/>
  <c r="AH79" i="1" s="1"/>
  <c r="AI79" i="1" s="1"/>
  <c r="AJ79" i="1" s="1"/>
  <c r="AC80" i="1"/>
  <c r="AE80" i="1"/>
  <c r="AF80" i="1"/>
  <c r="AG80" i="1" s="1"/>
  <c r="AH80" i="1" s="1"/>
  <c r="AI80" i="1" s="1"/>
  <c r="AJ80" i="1" s="1"/>
  <c r="AC81" i="1"/>
  <c r="AE81" i="1"/>
  <c r="AF81" i="1"/>
  <c r="AG81" i="1"/>
  <c r="AH81" i="1" s="1"/>
  <c r="AI81" i="1"/>
  <c r="AJ81" i="1" s="1"/>
  <c r="AC82" i="1"/>
  <c r="AE82" i="1"/>
  <c r="AF82" i="1"/>
  <c r="AG82" i="1" s="1"/>
  <c r="AH82" i="1" s="1"/>
  <c r="AI82" i="1"/>
  <c r="AJ82" i="1" s="1"/>
  <c r="AA83" i="1"/>
  <c r="AC83" i="1"/>
  <c r="AE83" i="1"/>
  <c r="AF83" i="1"/>
  <c r="AA84" i="1"/>
  <c r="AC84" i="1"/>
  <c r="AE84" i="1"/>
  <c r="AF84" i="1"/>
  <c r="AG84" i="1" s="1"/>
  <c r="AL84" i="1" s="1"/>
  <c r="AH84" i="1"/>
  <c r="AI84" i="1" s="1"/>
  <c r="AJ84" i="1" s="1"/>
  <c r="AC85" i="1"/>
  <c r="AE85" i="1"/>
  <c r="AF85" i="1"/>
  <c r="AG85" i="1" s="1"/>
  <c r="AH85" i="1" s="1"/>
  <c r="AI85" i="1" s="1"/>
  <c r="AJ85" i="1" s="1"/>
  <c r="AC86" i="1"/>
  <c r="AE86" i="1"/>
  <c r="AF86" i="1"/>
  <c r="AG86" i="1" s="1"/>
  <c r="AH86" i="1" s="1"/>
  <c r="AI86" i="1" s="1"/>
  <c r="AJ86" i="1" s="1"/>
  <c r="AC87" i="1"/>
  <c r="AE87" i="1"/>
  <c r="AF87" i="1"/>
  <c r="AG87" i="1"/>
  <c r="AH87" i="1" s="1"/>
  <c r="AI87" i="1" s="1"/>
  <c r="AJ87" i="1" s="1"/>
  <c r="AC88" i="1"/>
  <c r="AE88" i="1"/>
  <c r="AF88" i="1"/>
  <c r="AG88" i="1"/>
  <c r="AH88" i="1" s="1"/>
  <c r="AI88" i="1" s="1"/>
  <c r="AJ88" i="1" s="1"/>
  <c r="AA89" i="1"/>
  <c r="AC89" i="1"/>
  <c r="AE89" i="1"/>
  <c r="AF89" i="1"/>
  <c r="AA90" i="1"/>
  <c r="AC90" i="1" s="1"/>
  <c r="AG90" i="1" s="1"/>
  <c r="AE90" i="1"/>
  <c r="AF90" i="1"/>
  <c r="AC91" i="1"/>
  <c r="AE91" i="1"/>
  <c r="AF91" i="1"/>
  <c r="AG91" i="1"/>
  <c r="AH91" i="1" s="1"/>
  <c r="AI91" i="1"/>
  <c r="AJ91" i="1" s="1"/>
  <c r="AC92" i="1"/>
  <c r="AE92" i="1"/>
  <c r="AF92" i="1"/>
  <c r="AG92" i="1" s="1"/>
  <c r="AH92" i="1" s="1"/>
  <c r="AI92" i="1"/>
  <c r="AJ92" i="1"/>
  <c r="AC93" i="1"/>
  <c r="AE93" i="1"/>
  <c r="AF93" i="1"/>
  <c r="AG93" i="1" s="1"/>
  <c r="AH93" i="1" s="1"/>
  <c r="AI93" i="1" s="1"/>
  <c r="AJ93" i="1"/>
  <c r="AC94" i="1"/>
  <c r="AE94" i="1"/>
  <c r="AF94" i="1"/>
  <c r="AG94" i="1" s="1"/>
  <c r="AH94" i="1" s="1"/>
  <c r="AI94" i="1" s="1"/>
  <c r="AJ94" i="1" s="1"/>
  <c r="AA95" i="1"/>
  <c r="AC95" i="1"/>
  <c r="AE95" i="1"/>
  <c r="AF95" i="1"/>
  <c r="AA96" i="1"/>
  <c r="AC96" i="1" s="1"/>
  <c r="AE96" i="1"/>
  <c r="AF96" i="1"/>
  <c r="AG96" i="1"/>
  <c r="AH96" i="1" s="1"/>
  <c r="AI96" i="1" s="1"/>
  <c r="AJ96" i="1" s="1"/>
  <c r="AA97" i="1"/>
  <c r="AC97" i="1"/>
  <c r="AE97" i="1"/>
  <c r="AF97" i="1"/>
  <c r="AC98" i="1"/>
  <c r="AE98" i="1"/>
  <c r="AF98" i="1"/>
  <c r="AG98" i="1"/>
  <c r="AH98" i="1" s="1"/>
  <c r="AI98" i="1" s="1"/>
  <c r="AJ98" i="1" s="1"/>
  <c r="AC99" i="1"/>
  <c r="AE99" i="1"/>
  <c r="AF99" i="1"/>
  <c r="AG99" i="1"/>
  <c r="AH99" i="1" s="1"/>
  <c r="AI99" i="1" s="1"/>
  <c r="AJ99" i="1" s="1"/>
  <c r="AC100" i="1"/>
  <c r="AG100" i="1" s="1"/>
  <c r="AH100" i="1" s="1"/>
  <c r="AI100" i="1" s="1"/>
  <c r="AJ100" i="1" s="1"/>
  <c r="AE100" i="1"/>
  <c r="AF100" i="1"/>
  <c r="AC101" i="1"/>
  <c r="AE101" i="1"/>
  <c r="AF101" i="1"/>
  <c r="AG101" i="1"/>
  <c r="AH101" i="1" s="1"/>
  <c r="AI101" i="1"/>
  <c r="AJ101" i="1" s="1"/>
  <c r="AA102" i="1"/>
  <c r="AC102" i="1" s="1"/>
  <c r="AE102" i="1"/>
  <c r="AF102" i="1"/>
  <c r="AA103" i="1"/>
  <c r="AC103" i="1"/>
  <c r="AE103" i="1"/>
  <c r="AF103" i="1"/>
  <c r="AC104" i="1"/>
  <c r="AE104" i="1"/>
  <c r="AF104" i="1"/>
  <c r="AG104" i="1"/>
  <c r="AH104" i="1" s="1"/>
  <c r="AI104" i="1"/>
  <c r="AJ104" i="1" s="1"/>
  <c r="AC105" i="1"/>
  <c r="AE105" i="1"/>
  <c r="AF105" i="1"/>
  <c r="AG105" i="1" s="1"/>
  <c r="AH105" i="1" s="1"/>
  <c r="AI105" i="1" s="1"/>
  <c r="AJ105" i="1"/>
  <c r="AC106" i="1"/>
  <c r="AE106" i="1"/>
  <c r="AF106" i="1"/>
  <c r="AG106" i="1" s="1"/>
  <c r="AH106" i="1" s="1"/>
  <c r="AI106" i="1" s="1"/>
  <c r="AJ106" i="1" s="1"/>
  <c r="AC107" i="1"/>
  <c r="AE107" i="1"/>
  <c r="AF107" i="1"/>
  <c r="AG107" i="1"/>
  <c r="AH107" i="1" s="1"/>
  <c r="AI107" i="1" s="1"/>
  <c r="AJ107" i="1" s="1"/>
  <c r="AA108" i="1"/>
  <c r="AC108" i="1" s="1"/>
  <c r="AG108" i="1" s="1"/>
  <c r="AE108" i="1"/>
  <c r="AF108" i="1"/>
  <c r="AA109" i="1"/>
  <c r="AC109" i="1"/>
  <c r="AE109" i="1"/>
  <c r="AF109" i="1"/>
  <c r="AG109" i="1" s="1"/>
  <c r="AH109" i="1" s="1"/>
  <c r="AI109" i="1"/>
  <c r="AJ109" i="1" s="1"/>
  <c r="AC110" i="1"/>
  <c r="AG110" i="1" s="1"/>
  <c r="AE110" i="1"/>
  <c r="AF110" i="1"/>
  <c r="AH110" i="1"/>
  <c r="AI110" i="1" s="1"/>
  <c r="AJ110" i="1" s="1"/>
  <c r="AC111" i="1"/>
  <c r="AG111" i="1" s="1"/>
  <c r="AE111" i="1"/>
  <c r="AF111" i="1"/>
  <c r="AH111" i="1"/>
  <c r="AI111" i="1" s="1"/>
  <c r="AJ111" i="1" s="1"/>
  <c r="AC112" i="1"/>
  <c r="AG112" i="1" s="1"/>
  <c r="AE112" i="1"/>
  <c r="AF112" i="1"/>
  <c r="AH112" i="1"/>
  <c r="AI112" i="1" s="1"/>
  <c r="AJ112" i="1" s="1"/>
  <c r="AC113" i="1"/>
  <c r="AG113" i="1" s="1"/>
  <c r="AE113" i="1"/>
  <c r="AF113" i="1"/>
  <c r="AH113" i="1"/>
  <c r="AI113" i="1" s="1"/>
  <c r="AJ113" i="1" s="1"/>
  <c r="AC114" i="1"/>
  <c r="AG114" i="1" s="1"/>
  <c r="AE114" i="1"/>
  <c r="AF114" i="1"/>
  <c r="AH114" i="1"/>
  <c r="AI114" i="1" s="1"/>
  <c r="AJ114" i="1" s="1"/>
  <c r="AA115" i="1"/>
  <c r="AC115" i="1" s="1"/>
  <c r="AE115" i="1"/>
  <c r="AF115" i="1"/>
  <c r="AG115" i="1"/>
  <c r="AH115" i="1" s="1"/>
  <c r="AI115" i="1" s="1"/>
  <c r="AJ115" i="1" s="1"/>
  <c r="AC116" i="1"/>
  <c r="AE116" i="1"/>
  <c r="AF116" i="1"/>
  <c r="AG116" i="1" s="1"/>
  <c r="AH116" i="1" s="1"/>
  <c r="AI116" i="1" s="1"/>
  <c r="AJ116" i="1" s="1"/>
  <c r="AC117" i="1"/>
  <c r="AE117" i="1"/>
  <c r="AF117" i="1"/>
  <c r="AG117" i="1" s="1"/>
  <c r="AH117" i="1" s="1"/>
  <c r="AI117" i="1" s="1"/>
  <c r="AJ117" i="1" s="1"/>
  <c r="AC118" i="1"/>
  <c r="AE118" i="1"/>
  <c r="AF118" i="1"/>
  <c r="AG118" i="1" s="1"/>
  <c r="AH118" i="1" s="1"/>
  <c r="AI118" i="1" s="1"/>
  <c r="AJ118" i="1" s="1"/>
  <c r="AC119" i="1"/>
  <c r="AE119" i="1"/>
  <c r="AF119" i="1"/>
  <c r="AG119" i="1" s="1"/>
  <c r="AH119" i="1" s="1"/>
  <c r="AI119" i="1" s="1"/>
  <c r="AJ119" i="1" s="1"/>
  <c r="AC120" i="1"/>
  <c r="AE120" i="1"/>
  <c r="AF120" i="1"/>
  <c r="AG120" i="1" s="1"/>
  <c r="AH120" i="1" s="1"/>
  <c r="AI120" i="1" s="1"/>
  <c r="AJ120" i="1" s="1"/>
  <c r="AC121" i="1"/>
  <c r="AE121" i="1"/>
  <c r="AF121" i="1"/>
  <c r="AG121" i="1" s="1"/>
  <c r="AH121" i="1" s="1"/>
  <c r="AI121" i="1" s="1"/>
  <c r="AJ121" i="1" s="1"/>
  <c r="AA122" i="1"/>
  <c r="AC122" i="1"/>
  <c r="AE122" i="1"/>
  <c r="AF122" i="1"/>
  <c r="AG122" i="1" s="1"/>
  <c r="AH122" i="1" s="1"/>
  <c r="AI122" i="1"/>
  <c r="AJ122" i="1" s="1"/>
  <c r="AC123" i="1"/>
  <c r="AG123" i="1" s="1"/>
  <c r="AH123" i="1" s="1"/>
  <c r="AI123" i="1" s="1"/>
  <c r="AJ123" i="1" s="1"/>
  <c r="AE123" i="1"/>
  <c r="AF123" i="1"/>
  <c r="AC124" i="1"/>
  <c r="AG124" i="1" s="1"/>
  <c r="AH124" i="1" s="1"/>
  <c r="AI124" i="1" s="1"/>
  <c r="AJ124" i="1" s="1"/>
  <c r="AE124" i="1"/>
  <c r="AF124" i="1"/>
  <c r="AC125" i="1"/>
  <c r="AG125" i="1" s="1"/>
  <c r="AH125" i="1" s="1"/>
  <c r="AI125" i="1" s="1"/>
  <c r="AJ125" i="1" s="1"/>
  <c r="AE125" i="1"/>
  <c r="AF125" i="1"/>
  <c r="AC126" i="1"/>
  <c r="AG126" i="1" s="1"/>
  <c r="AH126" i="1" s="1"/>
  <c r="AI126" i="1" s="1"/>
  <c r="AJ126" i="1" s="1"/>
  <c r="AE126" i="1"/>
  <c r="AF126" i="1"/>
  <c r="AA127" i="1"/>
  <c r="AC127" i="1" s="1"/>
  <c r="AG127" i="1" s="1"/>
  <c r="AE127" i="1"/>
  <c r="AF127" i="1"/>
  <c r="AA128" i="1"/>
  <c r="AC128" i="1"/>
  <c r="AE128" i="1"/>
  <c r="AF128" i="1"/>
  <c r="AG128" i="1" s="1"/>
  <c r="AC129" i="1"/>
  <c r="AG129" i="1" s="1"/>
  <c r="AE129" i="1"/>
  <c r="AF129" i="1"/>
  <c r="AH129" i="1"/>
  <c r="AI129" i="1" s="1"/>
  <c r="AJ129" i="1" s="1"/>
  <c r="AC130" i="1"/>
  <c r="AG130" i="1" s="1"/>
  <c r="AE130" i="1"/>
  <c r="AF130" i="1"/>
  <c r="AH130" i="1"/>
  <c r="AI130" i="1" s="1"/>
  <c r="AJ130" i="1" s="1"/>
  <c r="AC131" i="1"/>
  <c r="AE131" i="1"/>
  <c r="AF131" i="1"/>
  <c r="AG131" i="1"/>
  <c r="AH131" i="1" s="1"/>
  <c r="AI131" i="1" s="1"/>
  <c r="AJ131" i="1" s="1"/>
  <c r="AC132" i="1"/>
  <c r="AG132" i="1" s="1"/>
  <c r="AH132" i="1" s="1"/>
  <c r="AI132" i="1" s="1"/>
  <c r="AJ132" i="1" s="1"/>
  <c r="AE132" i="1"/>
  <c r="AF132" i="1"/>
  <c r="AA133" i="1"/>
  <c r="AC133" i="1" s="1"/>
  <c r="AE133" i="1"/>
  <c r="AF133" i="1"/>
  <c r="AL133" i="1" s="1"/>
  <c r="AG133" i="1"/>
  <c r="AH133" i="1" s="1"/>
  <c r="AI133" i="1" s="1"/>
  <c r="AJ133" i="1" s="1"/>
  <c r="AA134" i="1"/>
  <c r="AC134" i="1"/>
  <c r="AE134" i="1"/>
  <c r="AF134" i="1"/>
  <c r="AA135" i="1"/>
  <c r="AC135" i="1" s="1"/>
  <c r="AE135" i="1"/>
  <c r="AF135" i="1"/>
  <c r="AG135" i="1" s="1"/>
  <c r="AH135" i="1" s="1"/>
  <c r="AI135" i="1" s="1"/>
  <c r="AJ135" i="1" s="1"/>
  <c r="AC136" i="1"/>
  <c r="AE136" i="1"/>
  <c r="AF136" i="1"/>
  <c r="AG136" i="1" s="1"/>
  <c r="AH136" i="1" s="1"/>
  <c r="AI136" i="1"/>
  <c r="AJ136" i="1"/>
  <c r="AC137" i="1"/>
  <c r="AE137" i="1"/>
  <c r="AF137" i="1"/>
  <c r="AG137" i="1" s="1"/>
  <c r="AH137" i="1" s="1"/>
  <c r="AI137" i="1"/>
  <c r="AJ137" i="1" s="1"/>
  <c r="AC138" i="1"/>
  <c r="AE138" i="1"/>
  <c r="AF138" i="1"/>
  <c r="AG138" i="1" s="1"/>
  <c r="AH138" i="1" s="1"/>
  <c r="AI138" i="1" s="1"/>
  <c r="AJ138" i="1" s="1"/>
  <c r="AA139" i="1"/>
  <c r="AC139" i="1"/>
  <c r="AE139" i="1"/>
  <c r="AF139" i="1"/>
  <c r="AA140" i="1"/>
  <c r="AC140" i="1" s="1"/>
  <c r="AE140" i="1"/>
  <c r="AF140" i="1"/>
  <c r="AG140" i="1" s="1"/>
  <c r="AH140" i="1" s="1"/>
  <c r="AI140" i="1" s="1"/>
  <c r="AJ140" i="1" s="1"/>
  <c r="AC141" i="1"/>
  <c r="AE141" i="1"/>
  <c r="AF141" i="1"/>
  <c r="AG141" i="1" s="1"/>
  <c r="AH141" i="1" s="1"/>
  <c r="AI141" i="1"/>
  <c r="AJ141" i="1"/>
  <c r="AC142" i="1"/>
  <c r="AE142" i="1"/>
  <c r="AF142" i="1"/>
  <c r="AG142" i="1" s="1"/>
  <c r="AH142" i="1" s="1"/>
  <c r="AI142" i="1"/>
  <c r="AJ142" i="1" s="1"/>
  <c r="AC143" i="1"/>
  <c r="AE143" i="1"/>
  <c r="AF143" i="1"/>
  <c r="AG143" i="1" s="1"/>
  <c r="AH143" i="1" s="1"/>
  <c r="AI143" i="1" s="1"/>
  <c r="AJ143" i="1" s="1"/>
  <c r="AC144" i="1"/>
  <c r="AE144" i="1"/>
  <c r="AF144" i="1"/>
  <c r="AG144" i="1" s="1"/>
  <c r="AH144" i="1" s="1"/>
  <c r="AI144" i="1"/>
  <c r="AJ144" i="1"/>
  <c r="AC145" i="1"/>
  <c r="AE145" i="1"/>
  <c r="AF145" i="1"/>
  <c r="AG145" i="1" s="1"/>
  <c r="AH145" i="1" s="1"/>
  <c r="AI145" i="1"/>
  <c r="AJ145" i="1"/>
  <c r="AA146" i="1"/>
  <c r="AC146" i="1"/>
  <c r="AG146" i="1" s="1"/>
  <c r="AL146" i="1" s="1"/>
  <c r="AE146" i="1"/>
  <c r="AF146" i="1"/>
  <c r="AA147" i="1"/>
  <c r="AC147" i="1" s="1"/>
  <c r="AG147" i="1" s="1"/>
  <c r="AH147" i="1" s="1"/>
  <c r="AI147" i="1" s="1"/>
  <c r="AJ147" i="1" s="1"/>
  <c r="AE147" i="1"/>
  <c r="AF147" i="1"/>
  <c r="AL147" i="1" s="1"/>
  <c r="AC148" i="1"/>
  <c r="AE148" i="1"/>
  <c r="AF148" i="1"/>
  <c r="AG148" i="1" s="1"/>
  <c r="AH148" i="1" s="1"/>
  <c r="AI148" i="1" s="1"/>
  <c r="AJ148" i="1" s="1"/>
  <c r="AC149" i="1"/>
  <c r="AE149" i="1"/>
  <c r="AF149" i="1"/>
  <c r="AG149" i="1" s="1"/>
  <c r="AH149" i="1" s="1"/>
  <c r="AI149" i="1"/>
  <c r="AJ149" i="1"/>
  <c r="AC150" i="1"/>
  <c r="AE150" i="1"/>
  <c r="AF150" i="1"/>
  <c r="AG150" i="1" s="1"/>
  <c r="AH150" i="1" s="1"/>
  <c r="AI150" i="1"/>
  <c r="AJ150" i="1"/>
  <c r="AC151" i="1"/>
  <c r="AE151" i="1"/>
  <c r="AF151" i="1"/>
  <c r="AG151" i="1" s="1"/>
  <c r="AH151" i="1" s="1"/>
  <c r="AI151" i="1"/>
  <c r="AJ151" i="1" s="1"/>
  <c r="AC152" i="1"/>
  <c r="AE152" i="1"/>
  <c r="AF152" i="1"/>
  <c r="AG152" i="1" s="1"/>
  <c r="AH152" i="1" s="1"/>
  <c r="AI152" i="1" s="1"/>
  <c r="AJ152" i="1" s="1"/>
  <c r="AA153" i="1"/>
  <c r="AC153" i="1"/>
  <c r="AG153" i="1" s="1"/>
  <c r="AL153" i="1" s="1"/>
  <c r="AE153" i="1"/>
  <c r="AF153" i="1"/>
  <c r="AA154" i="1"/>
  <c r="AC154" i="1" s="1"/>
  <c r="AE154" i="1"/>
  <c r="AF154" i="1"/>
  <c r="AG154" i="1" s="1"/>
  <c r="AH154" i="1" s="1"/>
  <c r="AI154" i="1" s="1"/>
  <c r="AJ154" i="1" s="1"/>
  <c r="AC155" i="1"/>
  <c r="AE155" i="1"/>
  <c r="AF155" i="1"/>
  <c r="AG155" i="1" s="1"/>
  <c r="AH155" i="1" s="1"/>
  <c r="AI155" i="1"/>
  <c r="AJ155" i="1"/>
  <c r="AC156" i="1"/>
  <c r="AE156" i="1"/>
  <c r="AF156" i="1"/>
  <c r="AG156" i="1" s="1"/>
  <c r="AH156" i="1" s="1"/>
  <c r="AI156" i="1"/>
  <c r="AJ156" i="1" s="1"/>
  <c r="AC157" i="1"/>
  <c r="AE157" i="1"/>
  <c r="AF157" i="1"/>
  <c r="AG157" i="1" s="1"/>
  <c r="AH157" i="1" s="1"/>
  <c r="AI157" i="1" s="1"/>
  <c r="AJ157" i="1" s="1"/>
  <c r="AC158" i="1"/>
  <c r="AE158" i="1"/>
  <c r="AF158" i="1"/>
  <c r="AG158" i="1" s="1"/>
  <c r="AH158" i="1" s="1"/>
  <c r="AI158" i="1"/>
  <c r="AJ158" i="1"/>
  <c r="AA159" i="1"/>
  <c r="AC159" i="1"/>
  <c r="AG159" i="1" s="1"/>
  <c r="AL159" i="1" s="1"/>
  <c r="AE159" i="1"/>
  <c r="AF159" i="1"/>
  <c r="AH159" i="1"/>
  <c r="AI159" i="1" s="1"/>
  <c r="AJ159" i="1" s="1"/>
  <c r="AA160" i="1"/>
  <c r="AC160" i="1" s="1"/>
  <c r="AG160" i="1" s="1"/>
  <c r="AE160" i="1"/>
  <c r="AF160" i="1"/>
  <c r="AC161" i="1"/>
  <c r="AE161" i="1"/>
  <c r="AF161" i="1"/>
  <c r="AG161" i="1" s="1"/>
  <c r="AH161" i="1" s="1"/>
  <c r="AI161" i="1"/>
  <c r="AJ161" i="1" s="1"/>
  <c r="AC162" i="1"/>
  <c r="AE162" i="1"/>
  <c r="AF162" i="1"/>
  <c r="AG162" i="1" s="1"/>
  <c r="AH162" i="1" s="1"/>
  <c r="AI162" i="1" s="1"/>
  <c r="AJ162" i="1" s="1"/>
  <c r="AC163" i="1"/>
  <c r="AE163" i="1"/>
  <c r="AF163" i="1"/>
  <c r="AG163" i="1" s="1"/>
  <c r="AH163" i="1" s="1"/>
  <c r="AI163" i="1"/>
  <c r="AJ163" i="1"/>
  <c r="AC164" i="1"/>
  <c r="AE164" i="1"/>
  <c r="AF164" i="1"/>
  <c r="AG164" i="1" s="1"/>
  <c r="AH164" i="1" s="1"/>
  <c r="AI164" i="1"/>
  <c r="AJ164" i="1"/>
  <c r="AA165" i="1"/>
  <c r="AC165" i="1"/>
  <c r="AG165" i="1" s="1"/>
  <c r="AL165" i="1" s="1"/>
  <c r="AE165" i="1"/>
  <c r="AF165" i="1"/>
  <c r="AF19" i="12" l="1"/>
  <c r="AG19" i="12" s="1"/>
  <c r="AH19" i="12" s="1"/>
  <c r="AK19" i="12" s="1"/>
  <c r="AJ19" i="12"/>
  <c r="AJ13" i="12"/>
  <c r="AF20" i="12"/>
  <c r="AG20" i="12" s="1"/>
  <c r="AH20" i="12" s="1"/>
  <c r="AK20" i="12" s="1"/>
  <c r="AJ20" i="12"/>
  <c r="AJ14" i="12"/>
  <c r="AJ32" i="12"/>
  <c r="AE102" i="12"/>
  <c r="AF102" i="12" s="1"/>
  <c r="AG102" i="12" s="1"/>
  <c r="AH102" i="12" s="1"/>
  <c r="AK102" i="12" s="1"/>
  <c r="AF159" i="12"/>
  <c r="AG159" i="12" s="1"/>
  <c r="AH159" i="12" s="1"/>
  <c r="AK159" i="12" s="1"/>
  <c r="AJ159" i="12"/>
  <c r="AE14" i="12"/>
  <c r="AF14" i="12" s="1"/>
  <c r="AG14" i="12" s="1"/>
  <c r="AH14" i="12" s="1"/>
  <c r="AK14" i="12" s="1"/>
  <c r="AE33" i="12"/>
  <c r="AF33" i="12" s="1"/>
  <c r="AG33" i="12" s="1"/>
  <c r="AH33" i="12" s="1"/>
  <c r="AK33" i="12" s="1"/>
  <c r="AJ39" i="12"/>
  <c r="AE39" i="12"/>
  <c r="AF39" i="12" s="1"/>
  <c r="AG39" i="12" s="1"/>
  <c r="AH39" i="12" s="1"/>
  <c r="AK39" i="12" s="1"/>
  <c r="AE44" i="12"/>
  <c r="AF44" i="12" s="1"/>
  <c r="AG44" i="12" s="1"/>
  <c r="AH44" i="12" s="1"/>
  <c r="AK44" i="12" s="1"/>
  <c r="AF26" i="12"/>
  <c r="AG26" i="12" s="1"/>
  <c r="AH26" i="12" s="1"/>
  <c r="AK26" i="12" s="1"/>
  <c r="AE13" i="12"/>
  <c r="AF13" i="12" s="1"/>
  <c r="AG13" i="12" s="1"/>
  <c r="AH13" i="12" s="1"/>
  <c r="AK13" i="12" s="1"/>
  <c r="AE31" i="12"/>
  <c r="AF31" i="12" s="1"/>
  <c r="AG31" i="12" s="1"/>
  <c r="AH31" i="12" s="1"/>
  <c r="AK31" i="12" s="1"/>
  <c r="AE32" i="12"/>
  <c r="AF32" i="12" s="1"/>
  <c r="AG32" i="12" s="1"/>
  <c r="AH32" i="12" s="1"/>
  <c r="AK32" i="12" s="1"/>
  <c r="AF6" i="12"/>
  <c r="AG6" i="12" s="1"/>
  <c r="AH6" i="12" s="1"/>
  <c r="AK6" i="12" s="1"/>
  <c r="AF27" i="12"/>
  <c r="AG27" i="12" s="1"/>
  <c r="AH27" i="12" s="1"/>
  <c r="AK27" i="12" s="1"/>
  <c r="AE38" i="12"/>
  <c r="AF38" i="12" s="1"/>
  <c r="AG38" i="12" s="1"/>
  <c r="AH38" i="12" s="1"/>
  <c r="AK38" i="12" s="1"/>
  <c r="AJ45" i="12"/>
  <c r="AE45" i="12"/>
  <c r="AF45" i="12" s="1"/>
  <c r="AG45" i="12" s="1"/>
  <c r="AH45" i="12" s="1"/>
  <c r="AK45" i="12" s="1"/>
  <c r="AJ52" i="12"/>
  <c r="AJ58" i="12"/>
  <c r="AF64" i="12"/>
  <c r="AG64" i="12" s="1"/>
  <c r="AH64" i="12" s="1"/>
  <c r="AK64" i="12" s="1"/>
  <c r="AJ64" i="12"/>
  <c r="AF70" i="12"/>
  <c r="AG70" i="12" s="1"/>
  <c r="AH70" i="12" s="1"/>
  <c r="AK70" i="12" s="1"/>
  <c r="AJ70" i="12"/>
  <c r="AF76" i="12"/>
  <c r="AG76" i="12" s="1"/>
  <c r="AH76" i="12" s="1"/>
  <c r="AK76" i="12" s="1"/>
  <c r="AJ76" i="12"/>
  <c r="AF153" i="12"/>
  <c r="AG153" i="12" s="1"/>
  <c r="AH153" i="12" s="1"/>
  <c r="AK153" i="12" s="1"/>
  <c r="AJ153" i="12"/>
  <c r="AJ63" i="12"/>
  <c r="AE63" i="12"/>
  <c r="AF63" i="12" s="1"/>
  <c r="AG63" i="12" s="1"/>
  <c r="AH63" i="12" s="1"/>
  <c r="AK63" i="12" s="1"/>
  <c r="AE77" i="12"/>
  <c r="AF77" i="12" s="1"/>
  <c r="AG77" i="12" s="1"/>
  <c r="AH77" i="12" s="1"/>
  <c r="AK77" i="12" s="1"/>
  <c r="AJ152" i="12"/>
  <c r="AE152" i="12"/>
  <c r="AF152" i="12" s="1"/>
  <c r="AG152" i="12" s="1"/>
  <c r="AH152" i="12" s="1"/>
  <c r="AK152" i="12" s="1"/>
  <c r="AE158" i="12"/>
  <c r="AF158" i="12" s="1"/>
  <c r="AG158" i="12" s="1"/>
  <c r="AH158" i="12" s="1"/>
  <c r="AK158" i="12" s="1"/>
  <c r="AJ69" i="12"/>
  <c r="AE69" i="12"/>
  <c r="AF69" i="12" s="1"/>
  <c r="AG69" i="12" s="1"/>
  <c r="AH69" i="12" s="1"/>
  <c r="AK69" i="12" s="1"/>
  <c r="AE74" i="12"/>
  <c r="AF74" i="12" s="1"/>
  <c r="AG74" i="12" s="1"/>
  <c r="AH74" i="12" s="1"/>
  <c r="AK74" i="12" s="1"/>
  <c r="AE78" i="12"/>
  <c r="AF78" i="12" s="1"/>
  <c r="AG78" i="12" s="1"/>
  <c r="AH78" i="12" s="1"/>
  <c r="AK78" i="12" s="1"/>
  <c r="AJ83" i="12"/>
  <c r="AE83" i="12"/>
  <c r="AF83" i="12" s="1"/>
  <c r="AG83" i="12" s="1"/>
  <c r="AH83" i="12" s="1"/>
  <c r="AK83" i="12" s="1"/>
  <c r="AE94" i="12"/>
  <c r="AF94" i="12" s="1"/>
  <c r="AG94" i="12" s="1"/>
  <c r="AH94" i="12" s="1"/>
  <c r="AK94" i="12" s="1"/>
  <c r="AE97" i="12"/>
  <c r="AF97" i="12" s="1"/>
  <c r="AG97" i="12" s="1"/>
  <c r="AH97" i="12" s="1"/>
  <c r="AK97" i="12" s="1"/>
  <c r="AF101" i="12"/>
  <c r="AG101" i="12" s="1"/>
  <c r="AH101" i="12" s="1"/>
  <c r="AK101" i="12" s="1"/>
  <c r="AJ101" i="12"/>
  <c r="AE105" i="12"/>
  <c r="AF105" i="12" s="1"/>
  <c r="AG105" i="12" s="1"/>
  <c r="AH105" i="12" s="1"/>
  <c r="AK105" i="12" s="1"/>
  <c r="AE109" i="12"/>
  <c r="AF109" i="12" s="1"/>
  <c r="AG109" i="12" s="1"/>
  <c r="AH109" i="12" s="1"/>
  <c r="AK109" i="12" s="1"/>
  <c r="AF127" i="12"/>
  <c r="AG127" i="12" s="1"/>
  <c r="AH127" i="12" s="1"/>
  <c r="AK127" i="12" s="1"/>
  <c r="AJ127" i="12"/>
  <c r="AE60" i="12"/>
  <c r="AF60" i="12" s="1"/>
  <c r="AG60" i="12" s="1"/>
  <c r="AH60" i="12" s="1"/>
  <c r="AK60" i="12" s="1"/>
  <c r="AE80" i="12"/>
  <c r="AF80" i="12" s="1"/>
  <c r="AG80" i="12" s="1"/>
  <c r="AH80" i="12" s="1"/>
  <c r="AK80" i="12" s="1"/>
  <c r="AJ82" i="12"/>
  <c r="AE85" i="12"/>
  <c r="AF85" i="12" s="1"/>
  <c r="AG85" i="12" s="1"/>
  <c r="AH85" i="12" s="1"/>
  <c r="AK85" i="12" s="1"/>
  <c r="AE88" i="12"/>
  <c r="AJ89" i="12"/>
  <c r="AE91" i="12"/>
  <c r="AF91" i="12" s="1"/>
  <c r="AG91" i="12" s="1"/>
  <c r="AH91" i="12" s="1"/>
  <c r="AK91" i="12" s="1"/>
  <c r="AE126" i="12"/>
  <c r="AF126" i="12" s="1"/>
  <c r="AG126" i="12" s="1"/>
  <c r="AH126" i="12" s="1"/>
  <c r="AK126" i="12" s="1"/>
  <c r="AE131" i="12"/>
  <c r="AF131" i="12" s="1"/>
  <c r="AG131" i="12" s="1"/>
  <c r="AH131" i="12" s="1"/>
  <c r="AK131" i="12" s="1"/>
  <c r="AF145" i="12"/>
  <c r="AG145" i="12" s="1"/>
  <c r="AH145" i="12" s="1"/>
  <c r="AK145" i="12" s="1"/>
  <c r="AJ145" i="12"/>
  <c r="AE164" i="12"/>
  <c r="AF164" i="12" s="1"/>
  <c r="AG164" i="12" s="1"/>
  <c r="AH164" i="12" s="1"/>
  <c r="AK164" i="12" s="1"/>
  <c r="AE99" i="12"/>
  <c r="AF99" i="12" s="1"/>
  <c r="AG99" i="12" s="1"/>
  <c r="AH99" i="12" s="1"/>
  <c r="AK99" i="12" s="1"/>
  <c r="AE103" i="12"/>
  <c r="AF103" i="12" s="1"/>
  <c r="AG103" i="12" s="1"/>
  <c r="AH103" i="12" s="1"/>
  <c r="AK103" i="12" s="1"/>
  <c r="AE108" i="12"/>
  <c r="AF108" i="12" s="1"/>
  <c r="AG108" i="12" s="1"/>
  <c r="AH108" i="12" s="1"/>
  <c r="AK108" i="12" s="1"/>
  <c r="AJ121" i="12"/>
  <c r="AE96" i="12"/>
  <c r="AF96" i="12" s="1"/>
  <c r="AG96" i="12" s="1"/>
  <c r="AH96" i="12" s="1"/>
  <c r="AK96" i="12" s="1"/>
  <c r="AJ114" i="12"/>
  <c r="AE114" i="12"/>
  <c r="AF114" i="12" s="1"/>
  <c r="AG114" i="12" s="1"/>
  <c r="AH114" i="12" s="1"/>
  <c r="AK114" i="12" s="1"/>
  <c r="AE138" i="12"/>
  <c r="AF138" i="12" s="1"/>
  <c r="AG138" i="12" s="1"/>
  <c r="AH138" i="12" s="1"/>
  <c r="AK138" i="12" s="1"/>
  <c r="AF139" i="12"/>
  <c r="AG139" i="12" s="1"/>
  <c r="AH139" i="12" s="1"/>
  <c r="AK139" i="12" s="1"/>
  <c r="AJ139" i="12"/>
  <c r="AE119" i="12"/>
  <c r="AF119" i="12" s="1"/>
  <c r="AG119" i="12" s="1"/>
  <c r="AH119" i="12" s="1"/>
  <c r="AK119" i="12" s="1"/>
  <c r="AE132" i="12"/>
  <c r="AF132" i="12" s="1"/>
  <c r="AG132" i="12" s="1"/>
  <c r="AH132" i="12" s="1"/>
  <c r="AK132" i="12" s="1"/>
  <c r="AE141" i="12"/>
  <c r="AF141" i="12" s="1"/>
  <c r="AG141" i="12" s="1"/>
  <c r="AH141" i="12" s="1"/>
  <c r="AK141" i="12" s="1"/>
  <c r="AE143" i="12"/>
  <c r="AF143" i="12" s="1"/>
  <c r="AG143" i="12" s="1"/>
  <c r="AH143" i="12" s="1"/>
  <c r="AK143" i="12" s="1"/>
  <c r="AE155" i="12"/>
  <c r="AF155" i="12" s="1"/>
  <c r="AG155" i="12" s="1"/>
  <c r="AH155" i="12" s="1"/>
  <c r="AK155" i="12" s="1"/>
  <c r="AE157" i="12"/>
  <c r="AF157" i="12" s="1"/>
  <c r="AG157" i="12" s="1"/>
  <c r="AH157" i="12" s="1"/>
  <c r="AK157" i="12" s="1"/>
  <c r="AJ134" i="12"/>
  <c r="AE134" i="12"/>
  <c r="AF134" i="12" s="1"/>
  <c r="AG134" i="12" s="1"/>
  <c r="AH134" i="12" s="1"/>
  <c r="AK134" i="12" s="1"/>
  <c r="AE146" i="12"/>
  <c r="AF146" i="12" s="1"/>
  <c r="AG146" i="12" s="1"/>
  <c r="AH146" i="12" s="1"/>
  <c r="AK146" i="12" s="1"/>
  <c r="AH127" i="1"/>
  <c r="AI127" i="1" s="1"/>
  <c r="AJ127" i="1" s="1"/>
  <c r="AL127" i="1"/>
  <c r="AH160" i="1"/>
  <c r="AI160" i="1" s="1"/>
  <c r="AJ160" i="1" s="1"/>
  <c r="AL160" i="1"/>
  <c r="AH108" i="1"/>
  <c r="AI108" i="1" s="1"/>
  <c r="AJ108" i="1" s="1"/>
  <c r="AL108" i="1"/>
  <c r="AL90" i="1"/>
  <c r="AH90" i="1"/>
  <c r="AI90" i="1" s="1"/>
  <c r="AJ90" i="1" s="1"/>
  <c r="AL59" i="1"/>
  <c r="AH59" i="1"/>
  <c r="AI59" i="1" s="1"/>
  <c r="AJ59" i="1" s="1"/>
  <c r="AG102" i="1"/>
  <c r="AH102" i="1" s="1"/>
  <c r="AI102" i="1" s="1"/>
  <c r="AJ102" i="1" s="1"/>
  <c r="AL102" i="1"/>
  <c r="AH39" i="1"/>
  <c r="AI39" i="1" s="1"/>
  <c r="AJ39" i="1" s="1"/>
  <c r="AL39" i="1"/>
  <c r="AL27" i="1"/>
  <c r="AH27" i="1"/>
  <c r="AI27" i="1" s="1"/>
  <c r="AJ27" i="1" s="1"/>
  <c r="AH15" i="1"/>
  <c r="AI15" i="1" s="1"/>
  <c r="AJ15" i="1" s="1"/>
  <c r="AL15" i="1"/>
  <c r="AL7" i="1"/>
  <c r="AH7" i="1"/>
  <c r="AI7" i="1" s="1"/>
  <c r="AJ7" i="1" s="1"/>
  <c r="AL154" i="1"/>
  <c r="AH153" i="1"/>
  <c r="AI153" i="1" s="1"/>
  <c r="AJ153" i="1" s="1"/>
  <c r="AL140" i="1"/>
  <c r="AL135" i="1"/>
  <c r="AL128" i="1"/>
  <c r="AH128" i="1"/>
  <c r="AI128" i="1" s="1"/>
  <c r="AJ128" i="1" s="1"/>
  <c r="AL96" i="1"/>
  <c r="AL65" i="1"/>
  <c r="AG139" i="1"/>
  <c r="AG134" i="1"/>
  <c r="AH165" i="1"/>
  <c r="AI165" i="1" s="1"/>
  <c r="AJ165" i="1" s="1"/>
  <c r="AH146" i="1"/>
  <c r="AI146" i="1" s="1"/>
  <c r="AJ146" i="1" s="1"/>
  <c r="AL115" i="1"/>
  <c r="AG103" i="1"/>
  <c r="AH103" i="1" s="1"/>
  <c r="AI103" i="1" s="1"/>
  <c r="AJ103" i="1" s="1"/>
  <c r="AL103" i="1"/>
  <c r="AH53" i="1"/>
  <c r="AI53" i="1" s="1"/>
  <c r="AJ53" i="1" s="1"/>
  <c r="AL53" i="1"/>
  <c r="AH28" i="1"/>
  <c r="AI28" i="1" s="1"/>
  <c r="AJ28" i="1" s="1"/>
  <c r="AL28" i="1"/>
  <c r="AL122" i="1"/>
  <c r="AL109" i="1"/>
  <c r="AG97" i="1"/>
  <c r="AH97" i="1" s="1"/>
  <c r="AI97" i="1" s="1"/>
  <c r="AJ97" i="1" s="1"/>
  <c r="AL97" i="1"/>
  <c r="AG95" i="1"/>
  <c r="AH95" i="1" s="1"/>
  <c r="AI95" i="1" s="1"/>
  <c r="AJ95" i="1" s="1"/>
  <c r="AG77" i="1"/>
  <c r="AH77" i="1" s="1"/>
  <c r="AI77" i="1" s="1"/>
  <c r="AJ77" i="1" s="1"/>
  <c r="AL77" i="1"/>
  <c r="AG70" i="1"/>
  <c r="AH70" i="1" s="1"/>
  <c r="AI70" i="1" s="1"/>
  <c r="AJ70" i="1" s="1"/>
  <c r="AG64" i="1"/>
  <c r="AH64" i="1" s="1"/>
  <c r="AI64" i="1" s="1"/>
  <c r="AJ64" i="1" s="1"/>
  <c r="AL64" i="1"/>
  <c r="AL52" i="1"/>
  <c r="AL32" i="1"/>
  <c r="AH32" i="1"/>
  <c r="AI32" i="1" s="1"/>
  <c r="AJ32" i="1" s="1"/>
  <c r="AL78" i="1"/>
  <c r="AL71" i="1"/>
  <c r="AG43" i="1"/>
  <c r="AH43" i="1" s="1"/>
  <c r="AI43" i="1" s="1"/>
  <c r="AJ43" i="1" s="1"/>
  <c r="AL34" i="1"/>
  <c r="AH34" i="1"/>
  <c r="AI34" i="1" s="1"/>
  <c r="AJ34" i="1" s="1"/>
  <c r="AG89" i="1"/>
  <c r="AH89" i="1" s="1"/>
  <c r="AI89" i="1" s="1"/>
  <c r="AJ89" i="1" s="1"/>
  <c r="AG51" i="1"/>
  <c r="AH51" i="1" s="1"/>
  <c r="AI51" i="1" s="1"/>
  <c r="AJ51" i="1" s="1"/>
  <c r="AG47" i="1"/>
  <c r="AH47" i="1" s="1"/>
  <c r="AI47" i="1" s="1"/>
  <c r="AJ47" i="1" s="1"/>
  <c r="AG38" i="1"/>
  <c r="AH38" i="1" s="1"/>
  <c r="AI38" i="1" s="1"/>
  <c r="AJ38" i="1" s="1"/>
  <c r="AG37" i="1"/>
  <c r="AH37" i="1" s="1"/>
  <c r="AI37" i="1" s="1"/>
  <c r="AJ37" i="1" s="1"/>
  <c r="AG36" i="1"/>
  <c r="AH36" i="1" s="1"/>
  <c r="AI36" i="1" s="1"/>
  <c r="AJ36" i="1" s="1"/>
  <c r="AG35" i="1"/>
  <c r="AH35" i="1" s="1"/>
  <c r="AI35" i="1" s="1"/>
  <c r="AJ35" i="1" s="1"/>
  <c r="AL21" i="1"/>
  <c r="AL20" i="1"/>
  <c r="AH20" i="1"/>
  <c r="AI20" i="1" s="1"/>
  <c r="AJ20" i="1" s="1"/>
  <c r="AG83" i="1"/>
  <c r="AH83" i="1" s="1"/>
  <c r="AI83" i="1" s="1"/>
  <c r="AJ83" i="1" s="1"/>
  <c r="AL83" i="1"/>
  <c r="AG56" i="1"/>
  <c r="AH56" i="1" s="1"/>
  <c r="AI56" i="1" s="1"/>
  <c r="AJ56" i="1" s="1"/>
  <c r="AG54" i="1"/>
  <c r="AH54" i="1" s="1"/>
  <c r="AI54" i="1" s="1"/>
  <c r="AJ54" i="1" s="1"/>
  <c r="AG45" i="1"/>
  <c r="AG41" i="1"/>
  <c r="AH41" i="1" s="1"/>
  <c r="AI41" i="1" s="1"/>
  <c r="AJ41" i="1" s="1"/>
  <c r="AL14" i="1"/>
  <c r="AH14" i="1"/>
  <c r="AI14" i="1" s="1"/>
  <c r="AJ14" i="1" s="1"/>
  <c r="M161" i="7"/>
  <c r="M157" i="7"/>
  <c r="AJ108" i="12" l="1"/>
  <c r="AJ164" i="12"/>
  <c r="AJ88" i="12"/>
  <c r="AF88" i="12"/>
  <c r="AG88" i="12" s="1"/>
  <c r="AH88" i="12" s="1"/>
  <c r="AK88" i="12" s="1"/>
  <c r="AJ138" i="12"/>
  <c r="AJ96" i="12"/>
  <c r="AJ126" i="12"/>
  <c r="AJ94" i="12"/>
  <c r="AJ158" i="12"/>
  <c r="AJ77" i="12"/>
  <c r="AJ38" i="12"/>
  <c r="AJ44" i="12"/>
  <c r="AJ102" i="12"/>
  <c r="AJ31" i="12"/>
  <c r="AJ146" i="12"/>
  <c r="AJ132" i="12"/>
  <c r="AJ33" i="12"/>
  <c r="AL134" i="1"/>
  <c r="AH134" i="1"/>
  <c r="AI134" i="1" s="1"/>
  <c r="AJ134" i="1" s="1"/>
  <c r="AH45" i="1"/>
  <c r="AI45" i="1" s="1"/>
  <c r="AJ45" i="1" s="1"/>
  <c r="AL45" i="1"/>
  <c r="AL89" i="1"/>
  <c r="AL70" i="1"/>
  <c r="AL95" i="1"/>
  <c r="AL139" i="1"/>
  <c r="AH139" i="1"/>
  <c r="AI139" i="1" s="1"/>
  <c r="AJ139" i="1" s="1"/>
  <c r="M163" i="7"/>
  <c r="M162" i="7"/>
  <c r="M160" i="7"/>
  <c r="M159" i="7"/>
  <c r="M158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12" i="6" l="1"/>
  <c r="K12" i="6"/>
  <c r="I12" i="6"/>
  <c r="G12" i="6"/>
  <c r="M11" i="6"/>
  <c r="K11" i="6"/>
  <c r="I11" i="6"/>
  <c r="G11" i="6"/>
  <c r="C11" i="6"/>
  <c r="G13" i="6" l="1"/>
  <c r="K13" i="6"/>
  <c r="M13" i="6"/>
  <c r="C12" i="6"/>
  <c r="I13" i="6"/>
  <c r="P8" i="5"/>
  <c r="M8" i="5"/>
  <c r="M10" i="5" s="1"/>
  <c r="M12" i="5" s="1"/>
  <c r="M14" i="5" s="1"/>
  <c r="M16" i="5" s="1"/>
  <c r="M18" i="5" s="1"/>
  <c r="M20" i="5" s="1"/>
  <c r="M22" i="5" s="1"/>
  <c r="M24" i="5" s="1"/>
  <c r="M26" i="5" s="1"/>
  <c r="M28" i="5" s="1"/>
  <c r="M30" i="5" s="1"/>
  <c r="M32" i="5" s="1"/>
  <c r="M34" i="5" s="1"/>
  <c r="M36" i="5" s="1"/>
  <c r="M38" i="5" s="1"/>
  <c r="M40" i="5" s="1"/>
  <c r="M42" i="5" s="1"/>
  <c r="M44" i="5" s="1"/>
  <c r="M46" i="5" s="1"/>
  <c r="M48" i="5" s="1"/>
  <c r="M50" i="5" s="1"/>
  <c r="M52" i="5" s="1"/>
  <c r="M54" i="5" s="1"/>
  <c r="M56" i="5" s="1"/>
  <c r="M58" i="5" s="1"/>
  <c r="J8" i="5"/>
  <c r="J10" i="5" s="1"/>
  <c r="J12" i="5" s="1"/>
  <c r="J14" i="5" s="1"/>
  <c r="J16" i="5" s="1"/>
  <c r="J18" i="5" s="1"/>
  <c r="J20" i="5" s="1"/>
  <c r="J22" i="5" s="1"/>
  <c r="J24" i="5" s="1"/>
  <c r="J26" i="5" s="1"/>
  <c r="J28" i="5" s="1"/>
  <c r="J30" i="5" s="1"/>
  <c r="J32" i="5" s="1"/>
  <c r="J34" i="5" s="1"/>
  <c r="J36" i="5" s="1"/>
  <c r="J38" i="5" s="1"/>
  <c r="J40" i="5" s="1"/>
  <c r="J42" i="5" s="1"/>
  <c r="J44" i="5" s="1"/>
  <c r="J46" i="5" s="1"/>
  <c r="J48" i="5" s="1"/>
  <c r="J50" i="5" s="1"/>
  <c r="J52" i="5" s="1"/>
  <c r="J54" i="5" s="1"/>
  <c r="J56" i="5" s="1"/>
  <c r="J58" i="5" s="1"/>
  <c r="G8" i="5"/>
  <c r="A8" i="5"/>
  <c r="A10" i="5" s="1"/>
  <c r="A12" i="5" s="1"/>
  <c r="M50" i="4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K50" i="4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I50" i="4"/>
  <c r="G50" i="4"/>
  <c r="E50" i="4"/>
  <c r="F50" i="4" s="1"/>
  <c r="C50" i="4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D59" i="1"/>
  <c r="D60" i="1"/>
  <c r="D114" i="1" s="1"/>
  <c r="D61" i="1"/>
  <c r="D115" i="1" s="1"/>
  <c r="D62" i="1"/>
  <c r="D116" i="1" s="1"/>
  <c r="D63" i="1"/>
  <c r="D117" i="1" s="1"/>
  <c r="D64" i="1"/>
  <c r="D118" i="1" s="1"/>
  <c r="D65" i="1"/>
  <c r="D119" i="1" s="1"/>
  <c r="D66" i="1"/>
  <c r="D120" i="1" s="1"/>
  <c r="D67" i="1"/>
  <c r="D121" i="1" s="1"/>
  <c r="D68" i="1"/>
  <c r="D122" i="1" s="1"/>
  <c r="D69" i="1"/>
  <c r="D123" i="1" s="1"/>
  <c r="D70" i="1"/>
  <c r="D124" i="1" s="1"/>
  <c r="D71" i="1"/>
  <c r="D125" i="1" s="1"/>
  <c r="D72" i="1"/>
  <c r="D126" i="1" s="1"/>
  <c r="D73" i="1"/>
  <c r="D127" i="1" s="1"/>
  <c r="D74" i="1"/>
  <c r="D128" i="1" s="1"/>
  <c r="D75" i="1"/>
  <c r="D129" i="1" s="1"/>
  <c r="D76" i="1"/>
  <c r="D130" i="1" s="1"/>
  <c r="D77" i="1"/>
  <c r="D78" i="1"/>
  <c r="D132" i="1" s="1"/>
  <c r="D79" i="1"/>
  <c r="D133" i="1" s="1"/>
  <c r="D80" i="1"/>
  <c r="D134" i="1" s="1"/>
  <c r="D81" i="1"/>
  <c r="D135" i="1" s="1"/>
  <c r="D82" i="1"/>
  <c r="D136" i="1" s="1"/>
  <c r="D83" i="1"/>
  <c r="D137" i="1" s="1"/>
  <c r="D84" i="1"/>
  <c r="D138" i="1" s="1"/>
  <c r="D85" i="1"/>
  <c r="D139" i="1" s="1"/>
  <c r="D86" i="1"/>
  <c r="D140" i="1" s="1"/>
  <c r="D87" i="1"/>
  <c r="D141" i="1" s="1"/>
  <c r="D88" i="1"/>
  <c r="D142" i="1" s="1"/>
  <c r="D89" i="1"/>
  <c r="D143" i="1" s="1"/>
  <c r="D90" i="1"/>
  <c r="D144" i="1" s="1"/>
  <c r="D91" i="1"/>
  <c r="D145" i="1" s="1"/>
  <c r="D92" i="1"/>
  <c r="D146" i="1" s="1"/>
  <c r="D93" i="1"/>
  <c r="D147" i="1" s="1"/>
  <c r="D94" i="1"/>
  <c r="D148" i="1" s="1"/>
  <c r="D95" i="1"/>
  <c r="D149" i="1" s="1"/>
  <c r="D96" i="1"/>
  <c r="D150" i="1" s="1"/>
  <c r="D97" i="1"/>
  <c r="D151" i="1" s="1"/>
  <c r="D98" i="1"/>
  <c r="D152" i="1" s="1"/>
  <c r="D99" i="1"/>
  <c r="D153" i="1" s="1"/>
  <c r="D100" i="1"/>
  <c r="D154" i="1" s="1"/>
  <c r="D101" i="1"/>
  <c r="D155" i="1" s="1"/>
  <c r="D102" i="1"/>
  <c r="D156" i="1" s="1"/>
  <c r="D103" i="1"/>
  <c r="D157" i="1" s="1"/>
  <c r="D104" i="1"/>
  <c r="D158" i="1" s="1"/>
  <c r="D105" i="1"/>
  <c r="D159" i="1" s="1"/>
  <c r="D106" i="1"/>
  <c r="D160" i="1" s="1"/>
  <c r="D107" i="1"/>
  <c r="D161" i="1" s="1"/>
  <c r="D108" i="1"/>
  <c r="D162" i="1" s="1"/>
  <c r="D109" i="1"/>
  <c r="D163" i="1" s="1"/>
  <c r="D110" i="1"/>
  <c r="D164" i="1" s="1"/>
  <c r="D111" i="1"/>
  <c r="D165" i="1" s="1"/>
  <c r="D113" i="1"/>
  <c r="D131" i="1"/>
  <c r="D58" i="1"/>
  <c r="D112" i="1" s="1"/>
  <c r="M11" i="4"/>
  <c r="M12" i="4" s="1"/>
  <c r="K11" i="4"/>
  <c r="I11" i="4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G11" i="4"/>
  <c r="E11" i="4"/>
  <c r="C11" i="4"/>
  <c r="C12" i="4" s="1"/>
  <c r="C13" i="4" s="1"/>
  <c r="I31" i="1"/>
  <c r="F10" i="4" s="1"/>
  <c r="F49" i="4"/>
  <c r="I5" i="1"/>
  <c r="D11" i="6"/>
  <c r="I32" i="1"/>
  <c r="I6" i="1"/>
  <c r="I33" i="1"/>
  <c r="I7" i="1"/>
  <c r="I34" i="1"/>
  <c r="F13" i="6"/>
  <c r="I8" i="1"/>
  <c r="I35" i="1"/>
  <c r="I9" i="1"/>
  <c r="I36" i="1"/>
  <c r="F15" i="6"/>
  <c r="I10" i="1"/>
  <c r="D55" i="4"/>
  <c r="I37" i="1"/>
  <c r="I11" i="1"/>
  <c r="I38" i="1"/>
  <c r="I12" i="1"/>
  <c r="I39" i="1"/>
  <c r="I13" i="1"/>
  <c r="I40" i="1"/>
  <c r="I14" i="1"/>
  <c r="I41" i="1"/>
  <c r="I15" i="1"/>
  <c r="I42" i="1"/>
  <c r="I16" i="1"/>
  <c r="I43" i="1"/>
  <c r="I17" i="1"/>
  <c r="I44" i="1"/>
  <c r="F23" i="6"/>
  <c r="I18" i="1"/>
  <c r="I45" i="1"/>
  <c r="I19" i="1"/>
  <c r="I46" i="1"/>
  <c r="I20" i="1"/>
  <c r="I47" i="1"/>
  <c r="I21" i="1"/>
  <c r="I48" i="1"/>
  <c r="F27" i="6"/>
  <c r="I22" i="1"/>
  <c r="I49" i="1"/>
  <c r="I23" i="1"/>
  <c r="I50" i="1"/>
  <c r="I24" i="1"/>
  <c r="I51" i="1"/>
  <c r="I25" i="1"/>
  <c r="I52" i="1"/>
  <c r="I26" i="1"/>
  <c r="D71" i="4"/>
  <c r="I53" i="1"/>
  <c r="I27" i="1"/>
  <c r="I54" i="1"/>
  <c r="I28" i="1"/>
  <c r="I55" i="1"/>
  <c r="I29" i="1"/>
  <c r="I56" i="1"/>
  <c r="F35" i="6"/>
  <c r="I30" i="1"/>
  <c r="I57" i="1"/>
  <c r="I58" i="1"/>
  <c r="H10" i="4" s="1"/>
  <c r="H49" i="4"/>
  <c r="I85" i="1"/>
  <c r="J10" i="4" s="1"/>
  <c r="J49" i="4"/>
  <c r="I59" i="1"/>
  <c r="H11" i="6"/>
  <c r="I86" i="1"/>
  <c r="I60" i="1"/>
  <c r="H12" i="6"/>
  <c r="I87" i="1"/>
  <c r="J12" i="6"/>
  <c r="I61" i="1"/>
  <c r="I88" i="1"/>
  <c r="I62" i="1"/>
  <c r="I89" i="1"/>
  <c r="I63" i="1"/>
  <c r="I90" i="1"/>
  <c r="I64" i="1"/>
  <c r="I91" i="1"/>
  <c r="I65" i="1"/>
  <c r="I92" i="1"/>
  <c r="I66" i="1"/>
  <c r="I93" i="1"/>
  <c r="I67" i="1"/>
  <c r="I94" i="1"/>
  <c r="I68" i="1"/>
  <c r="I95" i="1"/>
  <c r="I69" i="1"/>
  <c r="I96" i="1"/>
  <c r="I70" i="1"/>
  <c r="I97" i="1"/>
  <c r="I71" i="1"/>
  <c r="I98" i="1"/>
  <c r="I72" i="1"/>
  <c r="I99" i="1"/>
  <c r="I73" i="1"/>
  <c r="I100" i="1"/>
  <c r="I74" i="1"/>
  <c r="I101" i="1"/>
  <c r="I75" i="1"/>
  <c r="I102" i="1"/>
  <c r="I76" i="1"/>
  <c r="I103" i="1"/>
  <c r="I77" i="1"/>
  <c r="I104" i="1"/>
  <c r="I78" i="1"/>
  <c r="I105" i="1"/>
  <c r="I79" i="1"/>
  <c r="I106" i="1"/>
  <c r="I80" i="1"/>
  <c r="I107" i="1"/>
  <c r="I81" i="1"/>
  <c r="I108" i="1"/>
  <c r="I82" i="1"/>
  <c r="I109" i="1"/>
  <c r="I83" i="1"/>
  <c r="I110" i="1"/>
  <c r="I84" i="1"/>
  <c r="I111" i="1"/>
  <c r="I112" i="1"/>
  <c r="L10" i="4" s="1"/>
  <c r="L49" i="4"/>
  <c r="I139" i="1"/>
  <c r="N10" i="4" s="1"/>
  <c r="N49" i="4"/>
  <c r="I113" i="1"/>
  <c r="L11" i="6"/>
  <c r="I140" i="1"/>
  <c r="N11" i="6"/>
  <c r="I114" i="1"/>
  <c r="L51" i="4"/>
  <c r="L12" i="6"/>
  <c r="I141" i="1"/>
  <c r="I115" i="1"/>
  <c r="I142" i="1"/>
  <c r="I116" i="1"/>
  <c r="I143" i="1"/>
  <c r="I117" i="1"/>
  <c r="I144" i="1"/>
  <c r="I118" i="1"/>
  <c r="I145" i="1"/>
  <c r="I119" i="1"/>
  <c r="I146" i="1"/>
  <c r="I120" i="1"/>
  <c r="I147" i="1"/>
  <c r="I121" i="1"/>
  <c r="L58" i="4"/>
  <c r="I148" i="1"/>
  <c r="I122" i="1"/>
  <c r="I149" i="1"/>
  <c r="I123" i="1"/>
  <c r="I150" i="1"/>
  <c r="I124" i="1"/>
  <c r="I151" i="1"/>
  <c r="I125" i="1"/>
  <c r="I152" i="1"/>
  <c r="I126" i="1"/>
  <c r="I153" i="1"/>
  <c r="I127" i="1"/>
  <c r="I154" i="1"/>
  <c r="I128" i="1"/>
  <c r="I155" i="1"/>
  <c r="I129" i="1"/>
  <c r="I156" i="1"/>
  <c r="I130" i="1"/>
  <c r="L67" i="4"/>
  <c r="I157" i="1"/>
  <c r="I131" i="1"/>
  <c r="I158" i="1"/>
  <c r="I132" i="1"/>
  <c r="I159" i="1"/>
  <c r="I133" i="1"/>
  <c r="I160" i="1"/>
  <c r="I134" i="1"/>
  <c r="I161" i="1"/>
  <c r="I135" i="1"/>
  <c r="I162" i="1"/>
  <c r="I136" i="1"/>
  <c r="I163" i="1"/>
  <c r="I137" i="1"/>
  <c r="L74" i="4"/>
  <c r="I164" i="1"/>
  <c r="I138" i="1"/>
  <c r="I165" i="1"/>
  <c r="D49" i="4"/>
  <c r="I4" i="1"/>
  <c r="D10" i="4" s="1"/>
  <c r="H31" i="1"/>
  <c r="H5" i="1"/>
  <c r="H32" i="1"/>
  <c r="H6" i="1"/>
  <c r="H33" i="1"/>
  <c r="H7" i="1"/>
  <c r="H34" i="1"/>
  <c r="H8" i="1"/>
  <c r="H35" i="1"/>
  <c r="H9" i="1"/>
  <c r="H36" i="1"/>
  <c r="H10" i="1"/>
  <c r="H37" i="1"/>
  <c r="H11" i="1"/>
  <c r="H38" i="1"/>
  <c r="H12" i="1"/>
  <c r="H39" i="1"/>
  <c r="H13" i="1"/>
  <c r="H40" i="1"/>
  <c r="H14" i="1"/>
  <c r="H41" i="1"/>
  <c r="H15" i="1"/>
  <c r="H42" i="1"/>
  <c r="H16" i="1"/>
  <c r="H43" i="1"/>
  <c r="H17" i="1"/>
  <c r="H44" i="1"/>
  <c r="H18" i="1"/>
  <c r="H45" i="1"/>
  <c r="H19" i="1"/>
  <c r="H46" i="1"/>
  <c r="H20" i="1"/>
  <c r="H47" i="1"/>
  <c r="H21" i="1"/>
  <c r="H48" i="1"/>
  <c r="H22" i="1"/>
  <c r="H49" i="1"/>
  <c r="H23" i="1"/>
  <c r="H50" i="1"/>
  <c r="H24" i="1"/>
  <c r="H51" i="1"/>
  <c r="H25" i="1"/>
  <c r="H52" i="1"/>
  <c r="H26" i="1"/>
  <c r="H53" i="1"/>
  <c r="H27" i="1"/>
  <c r="H54" i="1"/>
  <c r="H28" i="1"/>
  <c r="H55" i="1"/>
  <c r="H29" i="1"/>
  <c r="H56" i="1"/>
  <c r="H30" i="1"/>
  <c r="H57" i="1"/>
  <c r="H58" i="1"/>
  <c r="H85" i="1"/>
  <c r="H59" i="1"/>
  <c r="H86" i="1"/>
  <c r="H60" i="1"/>
  <c r="H87" i="1"/>
  <c r="H61" i="1"/>
  <c r="H88" i="1"/>
  <c r="H62" i="1"/>
  <c r="H89" i="1"/>
  <c r="H63" i="1"/>
  <c r="H90" i="1"/>
  <c r="H64" i="1"/>
  <c r="H91" i="1"/>
  <c r="H65" i="1"/>
  <c r="H92" i="1"/>
  <c r="H66" i="1"/>
  <c r="H93" i="1"/>
  <c r="H67" i="1"/>
  <c r="H94" i="1"/>
  <c r="H68" i="1"/>
  <c r="H95" i="1"/>
  <c r="H69" i="1"/>
  <c r="H96" i="1"/>
  <c r="H70" i="1"/>
  <c r="H97" i="1"/>
  <c r="H71" i="1"/>
  <c r="H98" i="1"/>
  <c r="H72" i="1"/>
  <c r="H99" i="1"/>
  <c r="H73" i="1"/>
  <c r="H100" i="1"/>
  <c r="H74" i="1"/>
  <c r="H101" i="1"/>
  <c r="H75" i="1"/>
  <c r="H102" i="1"/>
  <c r="H76" i="1"/>
  <c r="H103" i="1"/>
  <c r="H77" i="1"/>
  <c r="H104" i="1"/>
  <c r="H78" i="1"/>
  <c r="H105" i="1"/>
  <c r="H79" i="1"/>
  <c r="H106" i="1"/>
  <c r="H80" i="1"/>
  <c r="H107" i="1"/>
  <c r="H81" i="1"/>
  <c r="H108" i="1"/>
  <c r="H82" i="1"/>
  <c r="H109" i="1"/>
  <c r="H83" i="1"/>
  <c r="H110" i="1"/>
  <c r="H84" i="1"/>
  <c r="H111" i="1"/>
  <c r="H112" i="1"/>
  <c r="H139" i="1"/>
  <c r="H113" i="1"/>
  <c r="H140" i="1"/>
  <c r="H114" i="1"/>
  <c r="H141" i="1"/>
  <c r="H115" i="1"/>
  <c r="H142" i="1"/>
  <c r="H116" i="1"/>
  <c r="H143" i="1"/>
  <c r="H117" i="1"/>
  <c r="H144" i="1"/>
  <c r="H118" i="1"/>
  <c r="H145" i="1"/>
  <c r="H119" i="1"/>
  <c r="H146" i="1"/>
  <c r="H120" i="1"/>
  <c r="H147" i="1"/>
  <c r="H121" i="1"/>
  <c r="H148" i="1"/>
  <c r="H122" i="1"/>
  <c r="H149" i="1"/>
  <c r="H123" i="1"/>
  <c r="H150" i="1"/>
  <c r="H124" i="1"/>
  <c r="H151" i="1"/>
  <c r="H125" i="1"/>
  <c r="H152" i="1"/>
  <c r="H126" i="1"/>
  <c r="H153" i="1"/>
  <c r="H127" i="1"/>
  <c r="H154" i="1"/>
  <c r="H128" i="1"/>
  <c r="H155" i="1"/>
  <c r="H129" i="1"/>
  <c r="H156" i="1"/>
  <c r="H130" i="1"/>
  <c r="H157" i="1"/>
  <c r="H131" i="1"/>
  <c r="H158" i="1"/>
  <c r="H132" i="1"/>
  <c r="H159" i="1"/>
  <c r="H133" i="1"/>
  <c r="H160" i="1"/>
  <c r="H134" i="1"/>
  <c r="H161" i="1"/>
  <c r="H135" i="1"/>
  <c r="H162" i="1"/>
  <c r="H136" i="1"/>
  <c r="H163" i="1"/>
  <c r="H137" i="1"/>
  <c r="H164" i="1"/>
  <c r="H138" i="1"/>
  <c r="H165" i="1"/>
  <c r="H4" i="1"/>
  <c r="J13" i="4" l="1"/>
  <c r="E51" i="4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D10" i="6"/>
  <c r="N12" i="6"/>
  <c r="J11" i="6"/>
  <c r="O28" i="5"/>
  <c r="L56" i="5"/>
  <c r="L52" i="5"/>
  <c r="L44" i="5"/>
  <c r="L36" i="5"/>
  <c r="L28" i="5"/>
  <c r="L24" i="5"/>
  <c r="L20" i="5"/>
  <c r="L12" i="5"/>
  <c r="F32" i="5"/>
  <c r="L58" i="5"/>
  <c r="F40" i="5"/>
  <c r="F46" i="5"/>
  <c r="F30" i="6"/>
  <c r="F38" i="5"/>
  <c r="F26" i="6"/>
  <c r="F34" i="5"/>
  <c r="F24" i="6"/>
  <c r="F30" i="5"/>
  <c r="F22" i="6"/>
  <c r="F18" i="5"/>
  <c r="F16" i="6"/>
  <c r="F6" i="5"/>
  <c r="F10" i="6"/>
  <c r="L6" i="5"/>
  <c r="J10" i="6"/>
  <c r="F52" i="5"/>
  <c r="F33" i="6"/>
  <c r="F48" i="5"/>
  <c r="F31" i="6"/>
  <c r="F44" i="5"/>
  <c r="F29" i="6"/>
  <c r="F36" i="5"/>
  <c r="F25" i="6"/>
  <c r="F28" i="5"/>
  <c r="F21" i="6"/>
  <c r="F24" i="5"/>
  <c r="F19" i="6"/>
  <c r="F20" i="5"/>
  <c r="F17" i="6"/>
  <c r="F8" i="5"/>
  <c r="F11" i="6"/>
  <c r="R8" i="5"/>
  <c r="F16" i="5"/>
  <c r="R6" i="5"/>
  <c r="N10" i="6"/>
  <c r="F26" i="5"/>
  <c r="F20" i="6"/>
  <c r="F22" i="5"/>
  <c r="F18" i="6"/>
  <c r="F14" i="5"/>
  <c r="F14" i="6"/>
  <c r="F10" i="5"/>
  <c r="F12" i="6"/>
  <c r="O6" i="5"/>
  <c r="L10" i="6"/>
  <c r="I8" i="5"/>
  <c r="F56" i="5"/>
  <c r="F12" i="5"/>
  <c r="F58" i="5"/>
  <c r="F36" i="6"/>
  <c r="F54" i="5"/>
  <c r="F34" i="6"/>
  <c r="F50" i="5"/>
  <c r="F32" i="6"/>
  <c r="F42" i="5"/>
  <c r="F28" i="6"/>
  <c r="I6" i="5"/>
  <c r="H10" i="6"/>
  <c r="C6" i="5"/>
  <c r="O58" i="5"/>
  <c r="O44" i="5"/>
  <c r="C8" i="5"/>
  <c r="P10" i="5"/>
  <c r="P12" i="5" s="1"/>
  <c r="I14" i="6"/>
  <c r="J13" i="6"/>
  <c r="N13" i="6"/>
  <c r="M14" i="6"/>
  <c r="C13" i="6"/>
  <c r="D12" i="6"/>
  <c r="K14" i="6"/>
  <c r="L13" i="6"/>
  <c r="G14" i="6"/>
  <c r="H13" i="6"/>
  <c r="F73" i="4"/>
  <c r="F57" i="4"/>
  <c r="F66" i="4"/>
  <c r="G10" i="5"/>
  <c r="G12" i="5" s="1"/>
  <c r="G14" i="5" s="1"/>
  <c r="G16" i="5" s="1"/>
  <c r="G18" i="5" s="1"/>
  <c r="G20" i="5" s="1"/>
  <c r="G22" i="5" s="1"/>
  <c r="G24" i="5" s="1"/>
  <c r="G26" i="5" s="1"/>
  <c r="G28" i="5" s="1"/>
  <c r="G30" i="5" s="1"/>
  <c r="G32" i="5" s="1"/>
  <c r="G34" i="5" s="1"/>
  <c r="G36" i="5" s="1"/>
  <c r="G38" i="5" s="1"/>
  <c r="G40" i="5" s="1"/>
  <c r="G42" i="5" s="1"/>
  <c r="G44" i="5" s="1"/>
  <c r="G46" i="5" s="1"/>
  <c r="G48" i="5" s="1"/>
  <c r="G50" i="5" s="1"/>
  <c r="G52" i="5" s="1"/>
  <c r="G54" i="5" s="1"/>
  <c r="G56" i="5" s="1"/>
  <c r="G58" i="5" s="1"/>
  <c r="I58" i="5" s="1"/>
  <c r="L54" i="5"/>
  <c r="L22" i="5"/>
  <c r="J36" i="4"/>
  <c r="L75" i="4"/>
  <c r="D63" i="4"/>
  <c r="R10" i="5"/>
  <c r="L40" i="5"/>
  <c r="L8" i="5"/>
  <c r="O12" i="5"/>
  <c r="F70" i="4"/>
  <c r="F54" i="4"/>
  <c r="N75" i="4"/>
  <c r="D60" i="4"/>
  <c r="C10" i="5"/>
  <c r="L38" i="5"/>
  <c r="J14" i="4"/>
  <c r="J29" i="4"/>
  <c r="J23" i="4"/>
  <c r="J31" i="4"/>
  <c r="J25" i="4"/>
  <c r="J34" i="4"/>
  <c r="J32" i="4"/>
  <c r="J28" i="4"/>
  <c r="J22" i="4"/>
  <c r="J20" i="4"/>
  <c r="J16" i="4"/>
  <c r="J12" i="4"/>
  <c r="J21" i="4"/>
  <c r="D12" i="4"/>
  <c r="J30" i="4"/>
  <c r="J18" i="4"/>
  <c r="A14" i="5"/>
  <c r="C12" i="5"/>
  <c r="H50" i="4"/>
  <c r="N70" i="4"/>
  <c r="N54" i="4"/>
  <c r="O50" i="5"/>
  <c r="O34" i="5"/>
  <c r="O18" i="5"/>
  <c r="D11" i="4"/>
  <c r="J50" i="4"/>
  <c r="D68" i="4"/>
  <c r="F71" i="4"/>
  <c r="L72" i="4"/>
  <c r="L56" i="4"/>
  <c r="N69" i="4"/>
  <c r="N53" i="4"/>
  <c r="L42" i="5"/>
  <c r="L26" i="5"/>
  <c r="L10" i="5"/>
  <c r="O48" i="5"/>
  <c r="O32" i="5"/>
  <c r="O16" i="5"/>
  <c r="L71" i="4"/>
  <c r="L55" i="4"/>
  <c r="N67" i="4"/>
  <c r="N51" i="4"/>
  <c r="O46" i="5"/>
  <c r="O30" i="5"/>
  <c r="O14" i="5"/>
  <c r="F65" i="4"/>
  <c r="L50" i="4"/>
  <c r="N62" i="4"/>
  <c r="O42" i="5"/>
  <c r="O26" i="5"/>
  <c r="O10" i="5"/>
  <c r="N50" i="4"/>
  <c r="F75" i="4"/>
  <c r="L66" i="4"/>
  <c r="J26" i="4"/>
  <c r="J17" i="4"/>
  <c r="N11" i="4"/>
  <c r="G51" i="4"/>
  <c r="D52" i="4"/>
  <c r="L64" i="4"/>
  <c r="N61" i="4"/>
  <c r="L50" i="5"/>
  <c r="L34" i="5"/>
  <c r="L18" i="5"/>
  <c r="O56" i="5"/>
  <c r="O40" i="5"/>
  <c r="O24" i="5"/>
  <c r="O8" i="5"/>
  <c r="D75" i="4"/>
  <c r="I51" i="4"/>
  <c r="J51" i="4" s="1"/>
  <c r="L63" i="4"/>
  <c r="N59" i="4"/>
  <c r="L48" i="5"/>
  <c r="L32" i="5"/>
  <c r="L16" i="5"/>
  <c r="O54" i="5"/>
  <c r="O38" i="5"/>
  <c r="O22" i="5"/>
  <c r="N66" i="4"/>
  <c r="J33" i="4"/>
  <c r="J24" i="4"/>
  <c r="J15" i="4"/>
  <c r="F74" i="4"/>
  <c r="F58" i="4"/>
  <c r="L59" i="4"/>
  <c r="N74" i="4"/>
  <c r="N58" i="4"/>
  <c r="L46" i="5"/>
  <c r="L30" i="5"/>
  <c r="L14" i="5"/>
  <c r="O52" i="5"/>
  <c r="O36" i="5"/>
  <c r="O20" i="5"/>
  <c r="C14" i="4"/>
  <c r="D13" i="4"/>
  <c r="G52" i="4"/>
  <c r="H51" i="4"/>
  <c r="E12" i="4"/>
  <c r="F11" i="4"/>
  <c r="G12" i="4"/>
  <c r="H11" i="4"/>
  <c r="K12" i="4"/>
  <c r="L11" i="4"/>
  <c r="M13" i="4"/>
  <c r="N12" i="4"/>
  <c r="D70" i="4"/>
  <c r="D62" i="4"/>
  <c r="D54" i="4"/>
  <c r="J35" i="4"/>
  <c r="J27" i="4"/>
  <c r="J19" i="4"/>
  <c r="J11" i="4"/>
  <c r="I52" i="4"/>
  <c r="D69" i="4"/>
  <c r="D61" i="4"/>
  <c r="D53" i="4"/>
  <c r="F72" i="4"/>
  <c r="F56" i="4"/>
  <c r="L73" i="4"/>
  <c r="L65" i="4"/>
  <c r="L57" i="4"/>
  <c r="N68" i="4"/>
  <c r="N60" i="4"/>
  <c r="N52" i="4"/>
  <c r="D74" i="4"/>
  <c r="D66" i="4"/>
  <c r="D58" i="4"/>
  <c r="D50" i="4"/>
  <c r="F61" i="4"/>
  <c r="F53" i="4"/>
  <c r="L70" i="4"/>
  <c r="L62" i="4"/>
  <c r="L54" i="4"/>
  <c r="N73" i="4"/>
  <c r="N65" i="4"/>
  <c r="N57" i="4"/>
  <c r="D67" i="4"/>
  <c r="D59" i="4"/>
  <c r="D51" i="4"/>
  <c r="D73" i="4"/>
  <c r="D65" i="4"/>
  <c r="D57" i="4"/>
  <c r="F68" i="4"/>
  <c r="F52" i="4"/>
  <c r="L69" i="4"/>
  <c r="L61" i="4"/>
  <c r="L53" i="4"/>
  <c r="N72" i="4"/>
  <c r="N64" i="4"/>
  <c r="N56" i="4"/>
  <c r="D72" i="4"/>
  <c r="D64" i="4"/>
  <c r="D56" i="4"/>
  <c r="F67" i="4"/>
  <c r="F51" i="4"/>
  <c r="L68" i="4"/>
  <c r="L60" i="4"/>
  <c r="L52" i="4"/>
  <c r="N71" i="4"/>
  <c r="N63" i="4"/>
  <c r="N55" i="4"/>
  <c r="F59" i="4" l="1"/>
  <c r="F60" i="4"/>
  <c r="F69" i="4"/>
  <c r="F64" i="4"/>
  <c r="F62" i="4"/>
  <c r="F63" i="4"/>
  <c r="F55" i="4"/>
  <c r="I28" i="5"/>
  <c r="I52" i="5"/>
  <c r="I56" i="5"/>
  <c r="I26" i="5"/>
  <c r="I14" i="5"/>
  <c r="M15" i="6"/>
  <c r="N14" i="6"/>
  <c r="L14" i="6"/>
  <c r="K15" i="6"/>
  <c r="H14" i="6"/>
  <c r="G15" i="6"/>
  <c r="C14" i="6"/>
  <c r="D13" i="6"/>
  <c r="I15" i="6"/>
  <c r="J14" i="6"/>
  <c r="I16" i="5"/>
  <c r="I42" i="5"/>
  <c r="I44" i="5"/>
  <c r="I30" i="5"/>
  <c r="I18" i="5"/>
  <c r="I22" i="5"/>
  <c r="I24" i="5"/>
  <c r="I32" i="5"/>
  <c r="I46" i="5"/>
  <c r="I34" i="5"/>
  <c r="I20" i="5"/>
  <c r="I38" i="5"/>
  <c r="I40" i="5"/>
  <c r="I48" i="5"/>
  <c r="I10" i="5"/>
  <c r="I12" i="5"/>
  <c r="I50" i="5"/>
  <c r="I36" i="5"/>
  <c r="I54" i="5"/>
  <c r="P14" i="5"/>
  <c r="R12" i="5"/>
  <c r="A16" i="5"/>
  <c r="C14" i="5"/>
  <c r="G13" i="4"/>
  <c r="H12" i="4"/>
  <c r="E13" i="4"/>
  <c r="F12" i="4"/>
  <c r="I53" i="4"/>
  <c r="J52" i="4"/>
  <c r="M14" i="4"/>
  <c r="N13" i="4"/>
  <c r="G53" i="4"/>
  <c r="H52" i="4"/>
  <c r="K13" i="4"/>
  <c r="L12" i="4"/>
  <c r="C15" i="4"/>
  <c r="D14" i="4"/>
  <c r="G16" i="6" l="1"/>
  <c r="H15" i="6"/>
  <c r="L15" i="6"/>
  <c r="K16" i="6"/>
  <c r="D14" i="6"/>
  <c r="C15" i="6"/>
  <c r="I16" i="6"/>
  <c r="J15" i="6"/>
  <c r="N15" i="6"/>
  <c r="M16" i="6"/>
  <c r="A18" i="5"/>
  <c r="C16" i="5"/>
  <c r="P16" i="5"/>
  <c r="R14" i="5"/>
  <c r="M15" i="4"/>
  <c r="N14" i="4"/>
  <c r="C16" i="4"/>
  <c r="D15" i="4"/>
  <c r="I54" i="4"/>
  <c r="J53" i="4"/>
  <c r="K14" i="4"/>
  <c r="L13" i="4"/>
  <c r="E14" i="4"/>
  <c r="F13" i="4"/>
  <c r="G54" i="4"/>
  <c r="H53" i="4"/>
  <c r="G14" i="4"/>
  <c r="H13" i="4"/>
  <c r="N16" i="6" l="1"/>
  <c r="M17" i="6"/>
  <c r="D15" i="6"/>
  <c r="C16" i="6"/>
  <c r="K17" i="6"/>
  <c r="L16" i="6"/>
  <c r="J16" i="6"/>
  <c r="I17" i="6"/>
  <c r="G17" i="6"/>
  <c r="H16" i="6"/>
  <c r="P18" i="5"/>
  <c r="R16" i="5"/>
  <c r="A20" i="5"/>
  <c r="C18" i="5"/>
  <c r="K15" i="4"/>
  <c r="L14" i="4"/>
  <c r="G15" i="4"/>
  <c r="H14" i="4"/>
  <c r="I55" i="4"/>
  <c r="J54" i="4"/>
  <c r="G55" i="4"/>
  <c r="H54" i="4"/>
  <c r="C17" i="4"/>
  <c r="D16" i="4"/>
  <c r="E15" i="4"/>
  <c r="F14" i="4"/>
  <c r="M16" i="4"/>
  <c r="N15" i="4"/>
  <c r="N17" i="6" l="1"/>
  <c r="M18" i="6"/>
  <c r="L17" i="6"/>
  <c r="K18" i="6"/>
  <c r="I18" i="6"/>
  <c r="J17" i="6"/>
  <c r="D16" i="6"/>
  <c r="C17" i="6"/>
  <c r="H17" i="6"/>
  <c r="G18" i="6"/>
  <c r="A22" i="5"/>
  <c r="C20" i="5"/>
  <c r="P20" i="5"/>
  <c r="R18" i="5"/>
  <c r="G56" i="4"/>
  <c r="H55" i="4"/>
  <c r="M17" i="4"/>
  <c r="N16" i="4"/>
  <c r="I56" i="4"/>
  <c r="J55" i="4"/>
  <c r="E16" i="4"/>
  <c r="F15" i="4"/>
  <c r="G16" i="4"/>
  <c r="H15" i="4"/>
  <c r="C18" i="4"/>
  <c r="D17" i="4"/>
  <c r="K16" i="4"/>
  <c r="L15" i="4"/>
  <c r="M19" i="6" l="1"/>
  <c r="N18" i="6"/>
  <c r="I19" i="6"/>
  <c r="J18" i="6"/>
  <c r="C18" i="6"/>
  <c r="D17" i="6"/>
  <c r="L18" i="6"/>
  <c r="K19" i="6"/>
  <c r="H18" i="6"/>
  <c r="G19" i="6"/>
  <c r="P22" i="5"/>
  <c r="R20" i="5"/>
  <c r="A24" i="5"/>
  <c r="C22" i="5"/>
  <c r="C19" i="4"/>
  <c r="D18" i="4"/>
  <c r="M18" i="4"/>
  <c r="N17" i="4"/>
  <c r="E17" i="4"/>
  <c r="F16" i="4"/>
  <c r="K17" i="4"/>
  <c r="L16" i="4"/>
  <c r="I57" i="4"/>
  <c r="J56" i="4"/>
  <c r="G17" i="4"/>
  <c r="H16" i="4"/>
  <c r="G57" i="4"/>
  <c r="H56" i="4"/>
  <c r="G20" i="6" l="1"/>
  <c r="H19" i="6"/>
  <c r="C19" i="6"/>
  <c r="D18" i="6"/>
  <c r="K20" i="6"/>
  <c r="L19" i="6"/>
  <c r="I20" i="6"/>
  <c r="J19" i="6"/>
  <c r="N19" i="6"/>
  <c r="M20" i="6"/>
  <c r="A26" i="5"/>
  <c r="C24" i="5"/>
  <c r="P24" i="5"/>
  <c r="R22" i="5"/>
  <c r="K18" i="4"/>
  <c r="L17" i="4"/>
  <c r="G58" i="4"/>
  <c r="H57" i="4"/>
  <c r="E18" i="4"/>
  <c r="F17" i="4"/>
  <c r="G18" i="4"/>
  <c r="H17" i="4"/>
  <c r="M19" i="4"/>
  <c r="N18" i="4"/>
  <c r="I58" i="4"/>
  <c r="J57" i="4"/>
  <c r="C20" i="4"/>
  <c r="D19" i="4"/>
  <c r="N20" i="6" l="1"/>
  <c r="M21" i="6"/>
  <c r="J20" i="6"/>
  <c r="I21" i="6"/>
  <c r="D19" i="6"/>
  <c r="C20" i="6"/>
  <c r="K21" i="6"/>
  <c r="L20" i="6"/>
  <c r="G21" i="6"/>
  <c r="H20" i="6"/>
  <c r="P26" i="5"/>
  <c r="R24" i="5"/>
  <c r="A28" i="5"/>
  <c r="C26" i="5"/>
  <c r="G19" i="4"/>
  <c r="H18" i="4"/>
  <c r="C21" i="4"/>
  <c r="D20" i="4"/>
  <c r="E19" i="4"/>
  <c r="F18" i="4"/>
  <c r="I59" i="4"/>
  <c r="J58" i="4"/>
  <c r="G59" i="4"/>
  <c r="H58" i="4"/>
  <c r="M20" i="4"/>
  <c r="N19" i="4"/>
  <c r="K19" i="4"/>
  <c r="L18" i="4"/>
  <c r="C21" i="6" l="1"/>
  <c r="D20" i="6"/>
  <c r="N21" i="6"/>
  <c r="M22" i="6"/>
  <c r="G22" i="6"/>
  <c r="H21" i="6"/>
  <c r="I22" i="6"/>
  <c r="J21" i="6"/>
  <c r="K22" i="6"/>
  <c r="L21" i="6"/>
  <c r="A30" i="5"/>
  <c r="C28" i="5"/>
  <c r="P28" i="5"/>
  <c r="R26" i="5"/>
  <c r="I60" i="4"/>
  <c r="J59" i="4"/>
  <c r="K20" i="4"/>
  <c r="L19" i="4"/>
  <c r="E20" i="4"/>
  <c r="F19" i="4"/>
  <c r="M21" i="4"/>
  <c r="N20" i="4"/>
  <c r="C22" i="4"/>
  <c r="D21" i="4"/>
  <c r="G60" i="4"/>
  <c r="H59" i="4"/>
  <c r="G20" i="4"/>
  <c r="H19" i="4"/>
  <c r="M23" i="6" l="1"/>
  <c r="N22" i="6"/>
  <c r="I23" i="6"/>
  <c r="J22" i="6"/>
  <c r="L22" i="6"/>
  <c r="K23" i="6"/>
  <c r="H22" i="6"/>
  <c r="G23" i="6"/>
  <c r="C22" i="6"/>
  <c r="D21" i="6"/>
  <c r="P30" i="5"/>
  <c r="R28" i="5"/>
  <c r="A32" i="5"/>
  <c r="C30" i="5"/>
  <c r="M22" i="4"/>
  <c r="N21" i="4"/>
  <c r="G21" i="4"/>
  <c r="H20" i="4"/>
  <c r="E21" i="4"/>
  <c r="F20" i="4"/>
  <c r="G61" i="4"/>
  <c r="H60" i="4"/>
  <c r="K21" i="4"/>
  <c r="L20" i="4"/>
  <c r="C23" i="4"/>
  <c r="D22" i="4"/>
  <c r="I61" i="4"/>
  <c r="J60" i="4"/>
  <c r="C23" i="6" l="1"/>
  <c r="D22" i="6"/>
  <c r="G24" i="6"/>
  <c r="H23" i="6"/>
  <c r="I24" i="6"/>
  <c r="J23" i="6"/>
  <c r="K24" i="6"/>
  <c r="L23" i="6"/>
  <c r="N23" i="6"/>
  <c r="M24" i="6"/>
  <c r="A34" i="5"/>
  <c r="C32" i="5"/>
  <c r="P32" i="5"/>
  <c r="R30" i="5"/>
  <c r="G22" i="4"/>
  <c r="H21" i="4"/>
  <c r="G62" i="4"/>
  <c r="H61" i="4"/>
  <c r="I62" i="4"/>
  <c r="J61" i="4"/>
  <c r="E22" i="4"/>
  <c r="F21" i="4"/>
  <c r="C24" i="4"/>
  <c r="D23" i="4"/>
  <c r="K22" i="4"/>
  <c r="L21" i="4"/>
  <c r="M23" i="4"/>
  <c r="N22" i="4"/>
  <c r="K25" i="6" l="1"/>
  <c r="L24" i="6"/>
  <c r="G25" i="6"/>
  <c r="H24" i="6"/>
  <c r="N24" i="6"/>
  <c r="M25" i="6"/>
  <c r="J24" i="6"/>
  <c r="I25" i="6"/>
  <c r="D23" i="6"/>
  <c r="C24" i="6"/>
  <c r="P34" i="5"/>
  <c r="R32" i="5"/>
  <c r="A36" i="5"/>
  <c r="C34" i="5"/>
  <c r="E23" i="4"/>
  <c r="F22" i="4"/>
  <c r="M24" i="4"/>
  <c r="N23" i="4"/>
  <c r="I63" i="4"/>
  <c r="J62" i="4"/>
  <c r="K23" i="4"/>
  <c r="L22" i="4"/>
  <c r="G63" i="4"/>
  <c r="H62" i="4"/>
  <c r="C25" i="4"/>
  <c r="D24" i="4"/>
  <c r="G23" i="4"/>
  <c r="H22" i="4"/>
  <c r="K26" i="6" l="1"/>
  <c r="L25" i="6"/>
  <c r="I26" i="6"/>
  <c r="J25" i="6"/>
  <c r="G26" i="6"/>
  <c r="H25" i="6"/>
  <c r="C25" i="6"/>
  <c r="D24" i="6"/>
  <c r="N25" i="6"/>
  <c r="M26" i="6"/>
  <c r="A38" i="5"/>
  <c r="C36" i="5"/>
  <c r="P36" i="5"/>
  <c r="R34" i="5"/>
  <c r="K24" i="4"/>
  <c r="L23" i="4"/>
  <c r="G24" i="4"/>
  <c r="H23" i="4"/>
  <c r="I64" i="4"/>
  <c r="J63" i="4"/>
  <c r="C26" i="4"/>
  <c r="D25" i="4"/>
  <c r="M25" i="4"/>
  <c r="N24" i="4"/>
  <c r="G64" i="4"/>
  <c r="H63" i="4"/>
  <c r="E24" i="4"/>
  <c r="F23" i="4"/>
  <c r="C26" i="6" l="1"/>
  <c r="D25" i="6"/>
  <c r="I27" i="6"/>
  <c r="J26" i="6"/>
  <c r="M27" i="6"/>
  <c r="N26" i="6"/>
  <c r="H26" i="6"/>
  <c r="G27" i="6"/>
  <c r="L26" i="6"/>
  <c r="K27" i="6"/>
  <c r="P38" i="5"/>
  <c r="R36" i="5"/>
  <c r="A40" i="5"/>
  <c r="C38" i="5"/>
  <c r="G65" i="4"/>
  <c r="H64" i="4"/>
  <c r="G25" i="4"/>
  <c r="H24" i="4"/>
  <c r="C27" i="4"/>
  <c r="D26" i="4"/>
  <c r="E25" i="4"/>
  <c r="F24" i="4"/>
  <c r="I65" i="4"/>
  <c r="J64" i="4"/>
  <c r="M26" i="4"/>
  <c r="N25" i="4"/>
  <c r="K25" i="4"/>
  <c r="L24" i="4"/>
  <c r="K28" i="6" l="1"/>
  <c r="L27" i="6"/>
  <c r="G28" i="6"/>
  <c r="H27" i="6"/>
  <c r="J27" i="6"/>
  <c r="I28" i="6"/>
  <c r="M28" i="6"/>
  <c r="N27" i="6"/>
  <c r="D26" i="6"/>
  <c r="C27" i="6"/>
  <c r="A42" i="5"/>
  <c r="C40" i="5"/>
  <c r="P40" i="5"/>
  <c r="R38" i="5"/>
  <c r="I66" i="4"/>
  <c r="J65" i="4"/>
  <c r="G66" i="4"/>
  <c r="H65" i="4"/>
  <c r="E26" i="4"/>
  <c r="F25" i="4"/>
  <c r="K26" i="4"/>
  <c r="L25" i="4"/>
  <c r="C28" i="4"/>
  <c r="D27" i="4"/>
  <c r="M27" i="4"/>
  <c r="N26" i="4"/>
  <c r="G26" i="4"/>
  <c r="H25" i="4"/>
  <c r="D27" i="6" l="1"/>
  <c r="C28" i="6"/>
  <c r="J28" i="6"/>
  <c r="I29" i="6"/>
  <c r="N28" i="6"/>
  <c r="M29" i="6"/>
  <c r="G29" i="6"/>
  <c r="H28" i="6"/>
  <c r="K29" i="6"/>
  <c r="L28" i="6"/>
  <c r="P42" i="5"/>
  <c r="R40" i="5"/>
  <c r="A44" i="5"/>
  <c r="C42" i="5"/>
  <c r="G27" i="4"/>
  <c r="H26" i="4"/>
  <c r="E27" i="4"/>
  <c r="F26" i="4"/>
  <c r="M28" i="4"/>
  <c r="N27" i="4"/>
  <c r="G67" i="4"/>
  <c r="H66" i="4"/>
  <c r="C29" i="4"/>
  <c r="D28" i="4"/>
  <c r="I67" i="4"/>
  <c r="J66" i="4"/>
  <c r="K27" i="4"/>
  <c r="L26" i="4"/>
  <c r="M30" i="6" l="1"/>
  <c r="N29" i="6"/>
  <c r="C29" i="6"/>
  <c r="D28" i="6"/>
  <c r="L29" i="6"/>
  <c r="K30" i="6"/>
  <c r="I30" i="6"/>
  <c r="J29" i="6"/>
  <c r="H29" i="6"/>
  <c r="G30" i="6"/>
  <c r="A46" i="5"/>
  <c r="C44" i="5"/>
  <c r="P44" i="5"/>
  <c r="R42" i="5"/>
  <c r="G68" i="4"/>
  <c r="H67" i="4"/>
  <c r="K28" i="4"/>
  <c r="L27" i="4"/>
  <c r="M29" i="4"/>
  <c r="N28" i="4"/>
  <c r="I68" i="4"/>
  <c r="J67" i="4"/>
  <c r="E28" i="4"/>
  <c r="F27" i="4"/>
  <c r="C30" i="4"/>
  <c r="D29" i="4"/>
  <c r="G28" i="4"/>
  <c r="H27" i="4"/>
  <c r="M31" i="6" l="1"/>
  <c r="N30" i="6"/>
  <c r="I31" i="6"/>
  <c r="J30" i="6"/>
  <c r="C30" i="6"/>
  <c r="D29" i="6"/>
  <c r="H30" i="6"/>
  <c r="G31" i="6"/>
  <c r="L30" i="6"/>
  <c r="K31" i="6"/>
  <c r="P46" i="5"/>
  <c r="R44" i="5"/>
  <c r="A48" i="5"/>
  <c r="C46" i="5"/>
  <c r="I69" i="4"/>
  <c r="J68" i="4"/>
  <c r="G29" i="4"/>
  <c r="H28" i="4"/>
  <c r="M30" i="4"/>
  <c r="N29" i="4"/>
  <c r="C31" i="4"/>
  <c r="D30" i="4"/>
  <c r="K29" i="4"/>
  <c r="L28" i="4"/>
  <c r="E29" i="4"/>
  <c r="F28" i="4"/>
  <c r="G69" i="4"/>
  <c r="H68" i="4"/>
  <c r="K32" i="6" l="1"/>
  <c r="L31" i="6"/>
  <c r="G32" i="6"/>
  <c r="H31" i="6"/>
  <c r="J31" i="6"/>
  <c r="I32" i="6"/>
  <c r="D30" i="6"/>
  <c r="C31" i="6"/>
  <c r="N31" i="6"/>
  <c r="M32" i="6"/>
  <c r="A50" i="5"/>
  <c r="C48" i="5"/>
  <c r="P48" i="5"/>
  <c r="R46" i="5"/>
  <c r="C32" i="4"/>
  <c r="D31" i="4"/>
  <c r="G70" i="4"/>
  <c r="H69" i="4"/>
  <c r="M31" i="4"/>
  <c r="N30" i="4"/>
  <c r="E30" i="4"/>
  <c r="F29" i="4"/>
  <c r="G30" i="4"/>
  <c r="H29" i="4"/>
  <c r="K30" i="4"/>
  <c r="L29" i="4"/>
  <c r="I70" i="4"/>
  <c r="J69" i="4"/>
  <c r="N32" i="6" l="1"/>
  <c r="M33" i="6"/>
  <c r="J32" i="6"/>
  <c r="I33" i="6"/>
  <c r="D31" i="6"/>
  <c r="C32" i="6"/>
  <c r="G33" i="6"/>
  <c r="H32" i="6"/>
  <c r="K33" i="6"/>
  <c r="L32" i="6"/>
  <c r="P50" i="5"/>
  <c r="R48" i="5"/>
  <c r="A52" i="5"/>
  <c r="C50" i="5"/>
  <c r="I71" i="4"/>
  <c r="J70" i="4"/>
  <c r="M32" i="4"/>
  <c r="N31" i="4"/>
  <c r="E31" i="4"/>
  <c r="F30" i="4"/>
  <c r="G71" i="4"/>
  <c r="H70" i="4"/>
  <c r="K31" i="4"/>
  <c r="L30" i="4"/>
  <c r="G31" i="4"/>
  <c r="H30" i="4"/>
  <c r="C33" i="4"/>
  <c r="D32" i="4"/>
  <c r="C33" i="6" l="1"/>
  <c r="D32" i="6"/>
  <c r="M34" i="6"/>
  <c r="N33" i="6"/>
  <c r="L33" i="6"/>
  <c r="K34" i="6"/>
  <c r="I34" i="6"/>
  <c r="J33" i="6"/>
  <c r="H33" i="6"/>
  <c r="G34" i="6"/>
  <c r="A54" i="5"/>
  <c r="C52" i="5"/>
  <c r="P52" i="5"/>
  <c r="R50" i="5"/>
  <c r="G32" i="4"/>
  <c r="H31" i="4"/>
  <c r="M33" i="4"/>
  <c r="N32" i="4"/>
  <c r="K32" i="4"/>
  <c r="L31" i="4"/>
  <c r="I72" i="4"/>
  <c r="J71" i="4"/>
  <c r="G72" i="4"/>
  <c r="H71" i="4"/>
  <c r="C34" i="4"/>
  <c r="D33" i="4"/>
  <c r="E32" i="4"/>
  <c r="F31" i="4"/>
  <c r="I35" i="6" l="1"/>
  <c r="J34" i="6"/>
  <c r="M35" i="6"/>
  <c r="N34" i="6"/>
  <c r="H34" i="6"/>
  <c r="G35" i="6"/>
  <c r="L34" i="6"/>
  <c r="K35" i="6"/>
  <c r="C34" i="6"/>
  <c r="D33" i="6"/>
  <c r="P54" i="5"/>
  <c r="R52" i="5"/>
  <c r="A56" i="5"/>
  <c r="C54" i="5"/>
  <c r="I73" i="4"/>
  <c r="J72" i="4"/>
  <c r="E33" i="4"/>
  <c r="F32" i="4"/>
  <c r="K33" i="4"/>
  <c r="L32" i="4"/>
  <c r="C35" i="4"/>
  <c r="D34" i="4"/>
  <c r="M34" i="4"/>
  <c r="N33" i="4"/>
  <c r="G73" i="4"/>
  <c r="H72" i="4"/>
  <c r="G33" i="4"/>
  <c r="H32" i="4"/>
  <c r="G36" i="6" l="1"/>
  <c r="H36" i="6" s="1"/>
  <c r="H35" i="6"/>
  <c r="K36" i="6"/>
  <c r="L36" i="6" s="1"/>
  <c r="L35" i="6"/>
  <c r="N35" i="6"/>
  <c r="M36" i="6"/>
  <c r="N36" i="6" s="1"/>
  <c r="D34" i="6"/>
  <c r="C35" i="6"/>
  <c r="J35" i="6"/>
  <c r="I36" i="6"/>
  <c r="J36" i="6" s="1"/>
  <c r="A58" i="5"/>
  <c r="C58" i="5" s="1"/>
  <c r="C56" i="5"/>
  <c r="P56" i="5"/>
  <c r="R54" i="5"/>
  <c r="G74" i="4"/>
  <c r="H73" i="4"/>
  <c r="C36" i="4"/>
  <c r="D36" i="4" s="1"/>
  <c r="D35" i="4"/>
  <c r="G34" i="4"/>
  <c r="H33" i="4"/>
  <c r="K34" i="4"/>
  <c r="L33" i="4"/>
  <c r="E34" i="4"/>
  <c r="F33" i="4"/>
  <c r="M35" i="4"/>
  <c r="N34" i="4"/>
  <c r="I74" i="4"/>
  <c r="J73" i="4"/>
  <c r="D35" i="6" l="1"/>
  <c r="C36" i="6"/>
  <c r="D36" i="6" s="1"/>
  <c r="P58" i="5"/>
  <c r="R58" i="5" s="1"/>
  <c r="R56" i="5"/>
  <c r="K35" i="4"/>
  <c r="L34" i="4"/>
  <c r="I75" i="4"/>
  <c r="J75" i="4" s="1"/>
  <c r="J74" i="4"/>
  <c r="G35" i="4"/>
  <c r="H34" i="4"/>
  <c r="M36" i="4"/>
  <c r="N36" i="4" s="1"/>
  <c r="N35" i="4"/>
  <c r="E35" i="4"/>
  <c r="F34" i="4"/>
  <c r="G75" i="4"/>
  <c r="H75" i="4" s="1"/>
  <c r="H74" i="4"/>
  <c r="G36" i="4" l="1"/>
  <c r="H36" i="4" s="1"/>
  <c r="H35" i="4"/>
  <c r="E36" i="4"/>
  <c r="F36" i="4" s="1"/>
  <c r="F35" i="4"/>
  <c r="K36" i="4"/>
  <c r="L36" i="4" s="1"/>
  <c r="L35" i="4"/>
</calcChain>
</file>

<file path=xl/sharedStrings.xml><?xml version="1.0" encoding="utf-8"?>
<sst xmlns="http://schemas.openxmlformats.org/spreadsheetml/2006/main" count="4591" uniqueCount="124">
  <si>
    <t>Plot</t>
  </si>
  <si>
    <t>Rep</t>
  </si>
  <si>
    <t>Row</t>
  </si>
  <si>
    <t>Column</t>
  </si>
  <si>
    <t>RS Trt</t>
  </si>
  <si>
    <t>Trt</t>
  </si>
  <si>
    <t>Row Spacing</t>
  </si>
  <si>
    <t>Row Spacing (m)</t>
  </si>
  <si>
    <t>Chem Trt</t>
  </si>
  <si>
    <t>Chemical</t>
  </si>
  <si>
    <t>Treatment</t>
  </si>
  <si>
    <t>Column Labels</t>
  </si>
  <si>
    <t>Grand Total</t>
  </si>
  <si>
    <t>Row Labels</t>
  </si>
  <si>
    <t>Sum of Trt</t>
  </si>
  <si>
    <t>Sum of Chem Trt</t>
  </si>
  <si>
    <t>Sum of RS Trt</t>
  </si>
  <si>
    <t>All Trt</t>
  </si>
  <si>
    <t>Sum of All Trt</t>
  </si>
  <si>
    <t>Untreated</t>
  </si>
  <si>
    <t>preventative (4 weeks post emergance)</t>
  </si>
  <si>
    <t>preventative (4 weeks post emergance) + 2 weeks</t>
  </si>
  <si>
    <t>Experimental Design - Row Spacing x Chemical x Treatment - Duncan Weir</t>
  </si>
  <si>
    <t>Layout</t>
  </si>
  <si>
    <t>REP 1</t>
  </si>
  <si>
    <t>REP 2</t>
  </si>
  <si>
    <t>REP 3</t>
  </si>
  <si>
    <t>PLOT</t>
  </si>
  <si>
    <t>TREATMENT</t>
  </si>
  <si>
    <t>Put in Buffer runs  inbetween and the 2 on the north side 1 + 2 berkin on south (creek) side</t>
  </si>
  <si>
    <t>Folicur sc</t>
  </si>
  <si>
    <t>430 g/l  Tebuconazole</t>
  </si>
  <si>
    <t>Throttle 500</t>
  </si>
  <si>
    <t>500 g/l Propiconazole</t>
  </si>
  <si>
    <t>200 g/l  Tebuconazole + 120 g/l  Azoxystrobin</t>
  </si>
  <si>
    <t>Jason Fogarty's Clifton Layout Management  Planted Jan 25th  Including Buffers</t>
  </si>
  <si>
    <t>Birkin Seed Harvest</t>
  </si>
  <si>
    <t>T/No</t>
  </si>
  <si>
    <r>
      <t xml:space="preserve">145 mls product/Ha = </t>
    </r>
    <r>
      <rPr>
        <b/>
        <sz val="11"/>
        <color theme="1"/>
        <rFont val="Calibri"/>
        <family val="2"/>
        <scheme val="minor"/>
      </rPr>
      <t>2.16 mls per 2 Litre bottle</t>
    </r>
  </si>
  <si>
    <r>
      <t xml:space="preserve">250 mls product/Ha = </t>
    </r>
    <r>
      <rPr>
        <b/>
        <sz val="11"/>
        <color theme="1"/>
        <rFont val="Calibri"/>
        <family val="2"/>
        <scheme val="minor"/>
      </rPr>
      <t>3.73 mls per 2 Litre bottle</t>
    </r>
  </si>
  <si>
    <t>first sign (disease) in treatment plots</t>
  </si>
  <si>
    <t>first sign (disease) = 2 weeks  in treatment plots</t>
  </si>
  <si>
    <t>first spray when diseases is 1/3 up plant  in treatment plots</t>
  </si>
  <si>
    <t>Fogartys</t>
  </si>
  <si>
    <t>HRS</t>
  </si>
  <si>
    <t>Plot area for applying treatment sprays = 10 metres x 2 metres = 20m2</t>
  </si>
  <si>
    <t>Plot area for applying treatment sprays = 6 metres x 2 metres = 12m2</t>
  </si>
  <si>
    <t>Original Calibration</t>
  </si>
  <si>
    <t>Veritas</t>
  </si>
  <si>
    <r>
      <t>Plus Each Treatment; Wetting Agent DELUGE 1000 at                                                   120 mls /HA  = 1.8</t>
    </r>
    <r>
      <rPr>
        <b/>
        <sz val="11"/>
        <color theme="1"/>
        <rFont val="Calibri"/>
        <family val="2"/>
        <scheme val="minor"/>
      </rPr>
      <t xml:space="preserve"> mls /2 Litre bottle</t>
    </r>
  </si>
  <si>
    <r>
      <t>300 mls product/Ha = 4.0</t>
    </r>
    <r>
      <rPr>
        <b/>
        <sz val="11"/>
        <color theme="1"/>
        <rFont val="Calibri"/>
        <family val="2"/>
        <scheme val="minor"/>
      </rPr>
      <t xml:space="preserve"> mls per 2 Litre bottle</t>
    </r>
  </si>
  <si>
    <r>
      <t xml:space="preserve">Sprayer : Hand held boom, delivering 134 Litres water / Ha at 5kph (= </t>
    </r>
    <r>
      <rPr>
        <b/>
        <sz val="11"/>
        <color theme="1"/>
        <rFont val="Calibri"/>
        <family val="2"/>
        <scheme val="minor"/>
      </rPr>
      <t>8.6 sec /12 metres</t>
    </r>
    <r>
      <rPr>
        <sz val="11"/>
        <color theme="1"/>
        <rFont val="Calibri"/>
        <family val="2"/>
        <scheme val="minor"/>
      </rPr>
      <t xml:space="preserve"> at 300 kPa using 2 Litre bottles</t>
    </r>
  </si>
  <si>
    <r>
      <t xml:space="preserve">Sprayer : Hand held boom, delivering 134 Litres water / Ha at 5kph (= </t>
    </r>
    <r>
      <rPr>
        <b/>
        <sz val="11"/>
        <color theme="1"/>
        <rFont val="Calibri"/>
        <family val="2"/>
        <scheme val="minor"/>
      </rPr>
      <t>7.2 sec /10 metres</t>
    </r>
    <r>
      <rPr>
        <sz val="11"/>
        <color theme="1"/>
        <rFont val="Calibri"/>
        <family val="2"/>
        <scheme val="minor"/>
      </rPr>
      <t xml:space="preserve"> at 300 kPa using 2 Litre bottles</t>
    </r>
  </si>
  <si>
    <r>
      <t xml:space="preserve">Sprayer : Hand held boom, delivering 134 Litres water / Ha at 5kph (= </t>
    </r>
    <r>
      <rPr>
        <b/>
        <sz val="11"/>
        <color theme="1"/>
        <rFont val="Calibri"/>
        <family val="2"/>
        <scheme val="minor"/>
      </rPr>
      <t>4.3 sec /6 metres</t>
    </r>
    <r>
      <rPr>
        <sz val="11"/>
        <color theme="1"/>
        <rFont val="Calibri"/>
        <family val="2"/>
        <scheme val="minor"/>
      </rPr>
      <t xml:space="preserve"> at 300 kPa using 2 Litre bottles</t>
    </r>
  </si>
  <si>
    <t>Jason Fogarty,Clifton,Mungbean Disease Mgmt Recording Sheet</t>
  </si>
  <si>
    <t>Data Recorded</t>
  </si>
  <si>
    <t xml:space="preserve">REP No </t>
  </si>
  <si>
    <t>Date  and Data Recorded</t>
  </si>
  <si>
    <t>Date Recorded</t>
  </si>
  <si>
    <t>Fungicide</t>
  </si>
  <si>
    <t xml:space="preserve"> </t>
  </si>
  <si>
    <t>Severity</t>
  </si>
  <si>
    <t>Severity Rating</t>
  </si>
  <si>
    <t>Spacing</t>
  </si>
  <si>
    <t>Custodia</t>
  </si>
  <si>
    <t>Treatment No</t>
  </si>
  <si>
    <t>Plot Metres of row calculation allowing for wheel track impact</t>
  </si>
  <si>
    <t>Wheel track No.</t>
  </si>
  <si>
    <t>Total Number Track Gaps</t>
  </si>
  <si>
    <t>Impact 0.5 metres</t>
  </si>
  <si>
    <t>Total Impact metres of row</t>
  </si>
  <si>
    <t xml:space="preserve"> Original Row number x Length Calculated</t>
  </si>
  <si>
    <t xml:space="preserve">Original row number x length calculated Minus Total Impact </t>
  </si>
  <si>
    <t>Corected harvest Weight   Grams</t>
  </si>
  <si>
    <t>Grain Moisture %</t>
  </si>
  <si>
    <t>Temp moisture Taken</t>
  </si>
  <si>
    <t>100 grain wt Grams</t>
  </si>
  <si>
    <t>Adjusted Row Length</t>
  </si>
  <si>
    <t>Adjusted Plot Area</t>
  </si>
  <si>
    <t>Adjusted Plot Area sq m</t>
  </si>
  <si>
    <t>Planned Treatment</t>
  </si>
  <si>
    <t>Actual Treatment</t>
  </si>
  <si>
    <t>Custodia® 320 SC</t>
  </si>
  <si>
    <t>Folicur® 430 SC</t>
  </si>
  <si>
    <t>Throttle® 500</t>
  </si>
  <si>
    <t>T1</t>
  </si>
  <si>
    <t>T2</t>
  </si>
  <si>
    <t>T3</t>
  </si>
  <si>
    <t>T4</t>
  </si>
  <si>
    <t>T5</t>
  </si>
  <si>
    <t>T6</t>
  </si>
  <si>
    <t>spray one 4 weeks post emergance (1 spray)</t>
  </si>
  <si>
    <t>spray one first sign disease (1 spray)</t>
  </si>
  <si>
    <t>spray one first sign disease + one spray 14 days latter (2 sprays)</t>
  </si>
  <si>
    <t>spray one disease 1/3 plant infection (1 spray)</t>
  </si>
  <si>
    <t>spray one disease 1/3 plant infection + one spray 14 days latter (2 sprays)</t>
  </si>
  <si>
    <t>Treatment No.</t>
  </si>
  <si>
    <t>Product</t>
  </si>
  <si>
    <t>Plot Rows</t>
  </si>
  <si>
    <t>Plot Length</t>
  </si>
  <si>
    <t>Plot Area Ha</t>
  </si>
  <si>
    <t>Clean Weight gm</t>
  </si>
  <si>
    <t>Yield t/ha</t>
  </si>
  <si>
    <t>Population plsnts/ha</t>
  </si>
  <si>
    <t>Disease Rating</t>
  </si>
  <si>
    <t>Incidence 7/03/2017</t>
  </si>
  <si>
    <t>Incidence 19/03/2017</t>
  </si>
  <si>
    <t>Incidence 24/03/2017</t>
  </si>
  <si>
    <t>Serverity 10/04/2017</t>
  </si>
  <si>
    <t>Incidence 2/04/2017</t>
  </si>
  <si>
    <t>Incidence 10/04/2017</t>
  </si>
  <si>
    <t>Incidence 18/04/2017</t>
  </si>
  <si>
    <t>Serverity 18/04/2017</t>
  </si>
  <si>
    <t>Values</t>
  </si>
  <si>
    <t>Average of Yield t/ha</t>
  </si>
  <si>
    <t>Average of 18/04/20172</t>
  </si>
  <si>
    <t>Average of 10/04/2017</t>
  </si>
  <si>
    <t>Fungicide 2</t>
  </si>
  <si>
    <t>Yield t/ha 2</t>
  </si>
  <si>
    <t>(blank)</t>
  </si>
  <si>
    <t>Average of Chemical</t>
  </si>
  <si>
    <t xml:space="preserve">Incidence  </t>
  </si>
  <si>
    <t>Incidence</t>
  </si>
  <si>
    <t>Average of Yield t/ha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</si>
</sst>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34" borderId="0" xfId="0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34" borderId="0" xfId="0" applyFont="1" applyFill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 wrapText="1"/>
    </xf>
    <xf numFmtId="0" fontId="21" fillId="34" borderId="15" xfId="0" applyFont="1" applyFill="1" applyBorder="1" applyAlignment="1">
      <alignment horizontal="center" vertical="center" wrapText="1"/>
    </xf>
    <xf numFmtId="0" fontId="0" fillId="33" borderId="0" xfId="0" applyFill="1"/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22" fillId="0" borderId="0" xfId="0" applyFont="1"/>
    <xf numFmtId="0" fontId="20" fillId="33" borderId="20" xfId="0" applyFont="1" applyFill="1" applyBorder="1" applyAlignment="1">
      <alignment horizontal="center" vertical="center" wrapText="1"/>
    </xf>
    <xf numFmtId="0" fontId="21" fillId="35" borderId="13" xfId="0" applyFont="1" applyFill="1" applyBorder="1" applyAlignment="1">
      <alignment horizontal="center" vertical="center" wrapText="1"/>
    </xf>
    <xf numFmtId="0" fontId="21" fillId="35" borderId="14" xfId="0" applyFont="1" applyFill="1" applyBorder="1" applyAlignment="1">
      <alignment horizontal="center" vertical="center" wrapText="1"/>
    </xf>
    <xf numFmtId="0" fontId="21" fillId="35" borderId="15" xfId="0" applyFont="1" applyFill="1" applyBorder="1" applyAlignment="1">
      <alignment horizontal="center" vertical="center" wrapText="1"/>
    </xf>
    <xf numFmtId="0" fontId="23" fillId="35" borderId="14" xfId="0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35" borderId="22" xfId="0" applyFont="1" applyFill="1" applyBorder="1" applyAlignment="1">
      <alignment horizontal="center" vertical="center" wrapText="1"/>
    </xf>
    <xf numFmtId="0" fontId="21" fillId="35" borderId="24" xfId="0" applyFont="1" applyFill="1" applyBorder="1" applyAlignment="1">
      <alignment horizontal="center" vertical="center" wrapText="1"/>
    </xf>
    <xf numFmtId="0" fontId="20" fillId="35" borderId="14" xfId="0" applyFont="1" applyFill="1" applyBorder="1" applyAlignment="1">
      <alignment horizontal="center" vertical="center" wrapText="1"/>
    </xf>
    <xf numFmtId="0" fontId="20" fillId="35" borderId="15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35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5" fillId="35" borderId="22" xfId="0" applyFont="1" applyFill="1" applyBorder="1" applyAlignment="1">
      <alignment horizontal="center" vertical="center" wrapText="1"/>
    </xf>
    <xf numFmtId="0" fontId="24" fillId="35" borderId="22" xfId="0" applyFont="1" applyFill="1" applyBorder="1" applyAlignment="1">
      <alignment horizontal="center" vertical="center" wrapText="1"/>
    </xf>
    <xf numFmtId="0" fontId="25" fillId="35" borderId="24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0" fillId="36" borderId="0" xfId="0" applyFill="1"/>
    <xf numFmtId="0" fontId="0" fillId="33" borderId="0" xfId="0" applyFont="1" applyFill="1"/>
    <xf numFmtId="0" fontId="27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Fill="1" applyAlignment="1">
      <alignment horizontal="center"/>
    </xf>
    <xf numFmtId="0" fontId="20" fillId="33" borderId="19" xfId="0" applyFont="1" applyFill="1" applyBorder="1" applyAlignment="1">
      <alignment horizontal="center" vertical="center" wrapText="1"/>
    </xf>
    <xf numFmtId="0" fontId="0" fillId="37" borderId="0" xfId="0" applyFill="1" applyAlignment="1">
      <alignment horizontal="left"/>
    </xf>
    <xf numFmtId="0" fontId="0" fillId="37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0" borderId="25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/>
    </xf>
    <xf numFmtId="0" fontId="0" fillId="38" borderId="0" xfId="0" applyFill="1"/>
    <xf numFmtId="0" fontId="14" fillId="36" borderId="0" xfId="0" applyFont="1" applyFill="1"/>
    <xf numFmtId="0" fontId="0" fillId="33" borderId="14" xfId="0" applyFill="1" applyBorder="1"/>
    <xf numFmtId="0" fontId="0" fillId="36" borderId="14" xfId="0" applyFill="1" applyBorder="1"/>
    <xf numFmtId="0" fontId="0" fillId="38" borderId="14" xfId="0" applyFill="1" applyBorder="1"/>
    <xf numFmtId="0" fontId="0" fillId="33" borderId="14" xfId="0" applyFill="1" applyBorder="1" applyAlignment="1">
      <alignment horizontal="left"/>
    </xf>
    <xf numFmtId="0" fontId="0" fillId="38" borderId="14" xfId="0" applyFill="1" applyBorder="1" applyAlignment="1">
      <alignment horizontal="left"/>
    </xf>
    <xf numFmtId="0" fontId="0" fillId="36" borderId="15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20" fillId="36" borderId="14" xfId="0" applyFont="1" applyFill="1" applyBorder="1" applyAlignment="1">
      <alignment horizontal="center" vertical="center" wrapText="1"/>
    </xf>
    <xf numFmtId="0" fontId="20" fillId="36" borderId="15" xfId="0" applyFont="1" applyFill="1" applyBorder="1" applyAlignment="1">
      <alignment horizontal="center" vertical="center" wrapText="1"/>
    </xf>
    <xf numFmtId="0" fontId="20" fillId="36" borderId="19" xfId="0" applyFont="1" applyFill="1" applyBorder="1" applyAlignment="1">
      <alignment horizontal="center" vertical="center" wrapText="1"/>
    </xf>
    <xf numFmtId="0" fontId="28" fillId="36" borderId="14" xfId="0" applyFont="1" applyFill="1" applyBorder="1" applyAlignment="1">
      <alignment horizontal="center" vertical="center" wrapText="1"/>
    </xf>
    <xf numFmtId="0" fontId="28" fillId="36" borderId="15" xfId="0" applyFont="1" applyFill="1" applyBorder="1" applyAlignment="1">
      <alignment horizontal="center" vertical="center" wrapText="1"/>
    </xf>
    <xf numFmtId="0" fontId="20" fillId="38" borderId="14" xfId="0" applyFont="1" applyFill="1" applyBorder="1" applyAlignment="1">
      <alignment horizontal="center" vertical="center" wrapText="1"/>
    </xf>
    <xf numFmtId="0" fontId="20" fillId="38" borderId="15" xfId="0" applyFont="1" applyFill="1" applyBorder="1" applyAlignment="1">
      <alignment horizontal="center" vertical="center" wrapText="1"/>
    </xf>
    <xf numFmtId="0" fontId="20" fillId="38" borderId="20" xfId="0" applyFont="1" applyFill="1" applyBorder="1" applyAlignment="1">
      <alignment horizontal="center" vertical="center" wrapText="1"/>
    </xf>
    <xf numFmtId="0" fontId="20" fillId="38" borderId="19" xfId="0" applyFont="1" applyFill="1" applyBorder="1" applyAlignment="1">
      <alignment horizontal="center" vertical="center" wrapText="1"/>
    </xf>
    <xf numFmtId="0" fontId="0" fillId="38" borderId="0" xfId="0" applyFont="1" applyFill="1" applyAlignment="1">
      <alignment horizontal="center"/>
    </xf>
    <xf numFmtId="0" fontId="0" fillId="38" borderId="0" xfId="0" applyFont="1" applyFill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0" fillId="40" borderId="34" xfId="0" applyFill="1" applyBorder="1" applyAlignment="1">
      <alignment horizontal="center"/>
    </xf>
    <xf numFmtId="164" fontId="0" fillId="39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40" borderId="32" xfId="0" applyFill="1" applyBorder="1" applyAlignment="1">
      <alignment horizontal="center" vertical="center" wrapText="1"/>
    </xf>
    <xf numFmtId="0" fontId="0" fillId="40" borderId="33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40" borderId="26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40" borderId="29" xfId="0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37" borderId="0" xfId="0" applyFont="1" applyFill="1" applyAlignment="1">
      <alignment horizontal="center"/>
    </xf>
    <xf numFmtId="0" fontId="0" fillId="34" borderId="14" xfId="0" applyFill="1" applyBorder="1"/>
    <xf numFmtId="0" fontId="0" fillId="34" borderId="0" xfId="0" applyFill="1"/>
    <xf numFmtId="0" fontId="0" fillId="34" borderId="14" xfId="0" applyFill="1" applyBorder="1" applyAlignment="1">
      <alignment horizontal="left"/>
    </xf>
    <xf numFmtId="0" fontId="18" fillId="0" borderId="0" xfId="0" applyFont="1" applyAlignment="1">
      <alignment horizontal="center"/>
    </xf>
    <xf numFmtId="0" fontId="0" fillId="38" borderId="14" xfId="0" applyFont="1" applyFill="1" applyBorder="1" applyAlignment="1">
      <alignment horizontal="center"/>
    </xf>
    <xf numFmtId="0" fontId="0" fillId="33" borderId="14" xfId="0" applyFont="1" applyFill="1" applyBorder="1" applyAlignment="1">
      <alignment horizontal="center"/>
    </xf>
    <xf numFmtId="0" fontId="0" fillId="34" borderId="14" xfId="0" applyFont="1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14" xfId="0" applyBorder="1" applyAlignment="1">
      <alignment horizontal="left" vertical="center" wrapText="1"/>
    </xf>
    <xf numFmtId="0" fontId="0" fillId="0" borderId="0" xfId="0" applyFill="1" applyBorder="1"/>
    <xf numFmtId="0" fontId="0" fillId="0" borderId="27" xfId="0" applyBorder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38" borderId="14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40" borderId="25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40" borderId="39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</dxfs>
  <tableStyles count="0" defaultTableStyle="TableStyleMedium2" defaultPivotStyle="PivotStyleLight16"/>
  <colors>
    <mruColors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[Fogerty Work File 2017 (Autosaved).xlsx]Pivot Tables Path Ratings!PivotTable1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8033610004085182E-2"/>
          <c:y val="5.7005824722360154E-2"/>
          <c:w val="0.81768097675361706"/>
          <c:h val="0.81542211502841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Path Ratings'!$Q$3:$Q$4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Path Ratings'!$P$5:$P$6</c:f>
              <c:strCache>
                <c:ptCount val="2"/>
                <c:pt idx="0">
                  <c:v>Average of 10/04/2017</c:v>
                </c:pt>
                <c:pt idx="1">
                  <c:v>Average of 18/04/20172</c:v>
                </c:pt>
              </c:strCache>
            </c:strRef>
          </c:cat>
          <c:val>
            <c:numRef>
              <c:f>'Pivot Tables Path Ratings'!$Q$5:$Q$6</c:f>
              <c:numCache>
                <c:formatCode>General</c:formatCode>
                <c:ptCount val="2"/>
                <c:pt idx="0">
                  <c:v>3.4814814814814814</c:v>
                </c:pt>
                <c:pt idx="1">
                  <c:v>4.4074074074074074</c:v>
                </c:pt>
              </c:numCache>
            </c:numRef>
          </c:val>
        </c:ser>
        <c:ser>
          <c:idx val="1"/>
          <c:order val="1"/>
          <c:tx>
            <c:strRef>
              <c:f>'Pivot Tables Path Ratings'!$R$3:$R$4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Path Ratings'!$P$5:$P$6</c:f>
              <c:strCache>
                <c:ptCount val="2"/>
                <c:pt idx="0">
                  <c:v>Average of 10/04/2017</c:v>
                </c:pt>
                <c:pt idx="1">
                  <c:v>Average of 18/04/20172</c:v>
                </c:pt>
              </c:strCache>
            </c:strRef>
          </c:cat>
          <c:val>
            <c:numRef>
              <c:f>'Pivot Tables Path Ratings'!$R$5:$R$6</c:f>
              <c:numCache>
                <c:formatCode>General</c:formatCode>
                <c:ptCount val="2"/>
                <c:pt idx="0">
                  <c:v>3.8148148148148149</c:v>
                </c:pt>
                <c:pt idx="1">
                  <c:v>4.4444444444444446</c:v>
                </c:pt>
              </c:numCache>
            </c:numRef>
          </c:val>
        </c:ser>
        <c:ser>
          <c:idx val="2"/>
          <c:order val="2"/>
          <c:tx>
            <c:strRef>
              <c:f>'Pivot Tables Path Ratings'!$S$3:$S$4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Path Ratings'!$P$5:$P$6</c:f>
              <c:strCache>
                <c:ptCount val="2"/>
                <c:pt idx="0">
                  <c:v>Average of 10/04/2017</c:v>
                </c:pt>
                <c:pt idx="1">
                  <c:v>Average of 18/04/20172</c:v>
                </c:pt>
              </c:strCache>
            </c:strRef>
          </c:cat>
          <c:val>
            <c:numRef>
              <c:f>'Pivot Tables Path Ratings'!$S$5:$S$6</c:f>
              <c:numCache>
                <c:formatCode>General</c:formatCode>
                <c:ptCount val="2"/>
                <c:pt idx="0">
                  <c:v>3.8703703703703702</c:v>
                </c:pt>
                <c:pt idx="1">
                  <c:v>4.5185185185185182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744504"/>
        <c:axId val="419744888"/>
      </c:barChart>
      <c:catAx>
        <c:axId val="41974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4888"/>
        <c:crosses val="autoZero"/>
        <c:auto val="1"/>
        <c:lblAlgn val="ctr"/>
        <c:lblOffset val="100"/>
        <c:noMultiLvlLbl val="0"/>
      </c:catAx>
      <c:valAx>
        <c:axId val="41974488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4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74964096469078"/>
          <c:y val="0.275882805869823"/>
          <c:w val="6.2962969763668247E-2"/>
          <c:h val="0.16305025497938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[Fogerty Work File 2017 (Autosaved).xlsx]Sheet2!PivotTable2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 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664346843330136"/>
          <c:y val="9.8591174906964382E-2"/>
          <c:w val="0.71366704161979755"/>
          <c:h val="0.70687584506482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Sheet2!$A$5:$A$11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1.8502320777562922</c:v>
                </c:pt>
                <c:pt idx="1">
                  <c:v>1.8555889156180301</c:v>
                </c:pt>
                <c:pt idx="2">
                  <c:v>2.0236480440539664</c:v>
                </c:pt>
                <c:pt idx="3">
                  <c:v>2.2980197529363156</c:v>
                </c:pt>
                <c:pt idx="4">
                  <c:v>2.105944432204212</c:v>
                </c:pt>
                <c:pt idx="5">
                  <c:v>2.2873336130444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Sheet2!$A$5:$A$11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1.5319775907528741</c:v>
                </c:pt>
                <c:pt idx="1">
                  <c:v>1.7378556112484467</c:v>
                </c:pt>
                <c:pt idx="2">
                  <c:v>1.9026814169224209</c:v>
                </c:pt>
                <c:pt idx="3">
                  <c:v>2.0907638957745842</c:v>
                </c:pt>
                <c:pt idx="4">
                  <c:v>1.9151651486527907</c:v>
                </c:pt>
                <c:pt idx="5">
                  <c:v>1.915720027312271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Sheet2!$A$5:$A$11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1.3009268341569187</c:v>
                </c:pt>
                <c:pt idx="1">
                  <c:v>1.3312041028989876</c:v>
                </c:pt>
                <c:pt idx="2">
                  <c:v>1.4585686503862463</c:v>
                </c:pt>
                <c:pt idx="3">
                  <c:v>1.6954441700981113</c:v>
                </c:pt>
                <c:pt idx="4">
                  <c:v>1.7111533994336923</c:v>
                </c:pt>
                <c:pt idx="5">
                  <c:v>1.7495333071075434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830184"/>
        <c:axId val="421759904"/>
      </c:barChart>
      <c:catAx>
        <c:axId val="42183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59904"/>
        <c:crosses val="autoZero"/>
        <c:auto val="1"/>
        <c:lblAlgn val="ctr"/>
        <c:lblOffset val="100"/>
        <c:noMultiLvlLbl val="0"/>
      </c:catAx>
      <c:valAx>
        <c:axId val="421759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Grain</a:t>
                </a:r>
                <a:r>
                  <a:rPr lang="en-AU" baseline="0"/>
                  <a:t> Yield (t/ha)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3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47319589947214"/>
          <c:y val="0.40010527990221317"/>
          <c:w val="5.0775973577465494E-2"/>
          <c:h val="0.13041049544232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Graphs!$I$3:$I$164</c:f>
              <c:numCache>
                <c:formatCode>General</c:formatCode>
                <c:ptCount val="162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0.25</c:v>
                </c:pt>
                <c:pt idx="12">
                  <c:v>0.25</c:v>
                </c:pt>
                <c:pt idx="13">
                  <c:v>0.5</c:v>
                </c:pt>
                <c:pt idx="14">
                  <c:v>0.5</c:v>
                </c:pt>
                <c:pt idx="15">
                  <c:v>0.25</c:v>
                </c:pt>
                <c:pt idx="16">
                  <c:v>0.5</c:v>
                </c:pt>
                <c:pt idx="17">
                  <c:v>0.25</c:v>
                </c:pt>
                <c:pt idx="18">
                  <c:v>1</c:v>
                </c:pt>
                <c:pt idx="19">
                  <c:v>1</c:v>
                </c:pt>
                <c:pt idx="20">
                  <c:v>0.25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0.25</c:v>
                </c:pt>
                <c:pt idx="28">
                  <c:v>0.5</c:v>
                </c:pt>
                <c:pt idx="29">
                  <c:v>1</c:v>
                </c:pt>
                <c:pt idx="30">
                  <c:v>1</c:v>
                </c:pt>
                <c:pt idx="31">
                  <c:v>0.25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0.25</c:v>
                </c:pt>
                <c:pt idx="37">
                  <c:v>0.25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0.25</c:v>
                </c:pt>
                <c:pt idx="42">
                  <c:v>0.5</c:v>
                </c:pt>
                <c:pt idx="43">
                  <c:v>0.25</c:v>
                </c:pt>
                <c:pt idx="44">
                  <c:v>0.5</c:v>
                </c:pt>
                <c:pt idx="45">
                  <c:v>0.25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0.25</c:v>
                </c:pt>
                <c:pt idx="50">
                  <c:v>0.5</c:v>
                </c:pt>
                <c:pt idx="51">
                  <c:v>0.25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0.25</c:v>
                </c:pt>
                <c:pt idx="63">
                  <c:v>1</c:v>
                </c:pt>
                <c:pt idx="64">
                  <c:v>0.25</c:v>
                </c:pt>
                <c:pt idx="65">
                  <c:v>0.5</c:v>
                </c:pt>
                <c:pt idx="66">
                  <c:v>0.25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0.25</c:v>
                </c:pt>
                <c:pt idx="71">
                  <c:v>0.25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0.25</c:v>
                </c:pt>
                <c:pt idx="76">
                  <c:v>0.5</c:v>
                </c:pt>
                <c:pt idx="77">
                  <c:v>1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0.25</c:v>
                </c:pt>
                <c:pt idx="82">
                  <c:v>1</c:v>
                </c:pt>
                <c:pt idx="83">
                  <c:v>0.5</c:v>
                </c:pt>
                <c:pt idx="84">
                  <c:v>1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1</c:v>
                </c:pt>
                <c:pt idx="93">
                  <c:v>1</c:v>
                </c:pt>
                <c:pt idx="94">
                  <c:v>0.25</c:v>
                </c:pt>
                <c:pt idx="95">
                  <c:v>1</c:v>
                </c:pt>
                <c:pt idx="96">
                  <c:v>0.25</c:v>
                </c:pt>
                <c:pt idx="97">
                  <c:v>1</c:v>
                </c:pt>
                <c:pt idx="98">
                  <c:v>1</c:v>
                </c:pt>
                <c:pt idx="99">
                  <c:v>0.5</c:v>
                </c:pt>
                <c:pt idx="100">
                  <c:v>0.5</c:v>
                </c:pt>
                <c:pt idx="101">
                  <c:v>0.25</c:v>
                </c:pt>
                <c:pt idx="102">
                  <c:v>0.5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0.25</c:v>
                </c:pt>
                <c:pt idx="112">
                  <c:v>0.5</c:v>
                </c:pt>
                <c:pt idx="113">
                  <c:v>0.25</c:v>
                </c:pt>
                <c:pt idx="114">
                  <c:v>0.25</c:v>
                </c:pt>
                <c:pt idx="115">
                  <c:v>0.5</c:v>
                </c:pt>
                <c:pt idx="116">
                  <c:v>1</c:v>
                </c:pt>
                <c:pt idx="117">
                  <c:v>1</c:v>
                </c:pt>
                <c:pt idx="118">
                  <c:v>0.25</c:v>
                </c:pt>
                <c:pt idx="119">
                  <c:v>0.5</c:v>
                </c:pt>
                <c:pt idx="120">
                  <c:v>1</c:v>
                </c:pt>
                <c:pt idx="121">
                  <c:v>0.5</c:v>
                </c:pt>
                <c:pt idx="122">
                  <c:v>0.5</c:v>
                </c:pt>
                <c:pt idx="123">
                  <c:v>0.25</c:v>
                </c:pt>
                <c:pt idx="124">
                  <c:v>0.25</c:v>
                </c:pt>
                <c:pt idx="125">
                  <c:v>1</c:v>
                </c:pt>
                <c:pt idx="126">
                  <c:v>0.5</c:v>
                </c:pt>
                <c:pt idx="127">
                  <c:v>1</c:v>
                </c:pt>
                <c:pt idx="128">
                  <c:v>0.5</c:v>
                </c:pt>
                <c:pt idx="129">
                  <c:v>0.5</c:v>
                </c:pt>
                <c:pt idx="130">
                  <c:v>0.25</c:v>
                </c:pt>
                <c:pt idx="131">
                  <c:v>0.5</c:v>
                </c:pt>
                <c:pt idx="132">
                  <c:v>0.25</c:v>
                </c:pt>
                <c:pt idx="133">
                  <c:v>0.25</c:v>
                </c:pt>
                <c:pt idx="134">
                  <c:v>1</c:v>
                </c:pt>
                <c:pt idx="135">
                  <c:v>0.25</c:v>
                </c:pt>
                <c:pt idx="136">
                  <c:v>0.25</c:v>
                </c:pt>
                <c:pt idx="137">
                  <c:v>0.5</c:v>
                </c:pt>
                <c:pt idx="138">
                  <c:v>0.5</c:v>
                </c:pt>
                <c:pt idx="139">
                  <c:v>1</c:v>
                </c:pt>
                <c:pt idx="140">
                  <c:v>0.5</c:v>
                </c:pt>
                <c:pt idx="141">
                  <c:v>0.5</c:v>
                </c:pt>
                <c:pt idx="142">
                  <c:v>1</c:v>
                </c:pt>
                <c:pt idx="143">
                  <c:v>0.25</c:v>
                </c:pt>
                <c:pt idx="144">
                  <c:v>0.25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0.25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0.25</c:v>
                </c:pt>
                <c:pt idx="153">
                  <c:v>1</c:v>
                </c:pt>
                <c:pt idx="154">
                  <c:v>0.25</c:v>
                </c:pt>
                <c:pt idx="155">
                  <c:v>0.25</c:v>
                </c:pt>
                <c:pt idx="156">
                  <c:v>1</c:v>
                </c:pt>
                <c:pt idx="157">
                  <c:v>0.5</c:v>
                </c:pt>
                <c:pt idx="158">
                  <c:v>1</c:v>
                </c:pt>
                <c:pt idx="159">
                  <c:v>0.5</c:v>
                </c:pt>
                <c:pt idx="160">
                  <c:v>1</c:v>
                </c:pt>
                <c:pt idx="161">
                  <c:v>0.25</c:v>
                </c:pt>
              </c:numCache>
            </c:numRef>
          </c:xVal>
          <c:yVal>
            <c:numRef>
              <c:f>Graphs!$AL$3:$AL$164</c:f>
              <c:numCache>
                <c:formatCode>0.000</c:formatCode>
                <c:ptCount val="162"/>
                <c:pt idx="0">
                  <c:v>1.0475742574257425</c:v>
                </c:pt>
                <c:pt idx="1">
                  <c:v>2.3173913043478258</c:v>
                </c:pt>
                <c:pt idx="2">
                  <c:v>1.7614973262032085</c:v>
                </c:pt>
                <c:pt idx="3">
                  <c:v>2.1711377870563675</c:v>
                </c:pt>
                <c:pt idx="4">
                  <c:v>1.7300109529025189</c:v>
                </c:pt>
                <c:pt idx="5">
                  <c:v>1.8571996027805362</c:v>
                </c:pt>
                <c:pt idx="6">
                  <c:v>2.1199211045364885</c:v>
                </c:pt>
                <c:pt idx="7">
                  <c:v>2.1860839843750002</c:v>
                </c:pt>
                <c:pt idx="8">
                  <c:v>1.4100806451612902</c:v>
                </c:pt>
                <c:pt idx="10">
                  <c:v>1.6405274488697525</c:v>
                </c:pt>
                <c:pt idx="11">
                  <c:v>2.4579281183932342</c:v>
                </c:pt>
                <c:pt idx="12">
                  <c:v>2.517327766179541</c:v>
                </c:pt>
                <c:pt idx="13">
                  <c:v>2.2494416243654825</c:v>
                </c:pt>
                <c:pt idx="14">
                  <c:v>2.2390452261306533</c:v>
                </c:pt>
                <c:pt idx="15">
                  <c:v>2.0460101010101011</c:v>
                </c:pt>
                <c:pt idx="16">
                  <c:v>1.5211197339246121</c:v>
                </c:pt>
                <c:pt idx="17">
                  <c:v>1.7952780692549846</c:v>
                </c:pt>
                <c:pt idx="18">
                  <c:v>1.732121212121212</c:v>
                </c:pt>
                <c:pt idx="19">
                  <c:v>1.837171717171717</c:v>
                </c:pt>
                <c:pt idx="20">
                  <c:v>1.8465291750503019</c:v>
                </c:pt>
                <c:pt idx="21">
                  <c:v>1.7006329113924052</c:v>
                </c:pt>
                <c:pt idx="22">
                  <c:v>1.1731400966183576</c:v>
                </c:pt>
                <c:pt idx="23">
                  <c:v>1.4660925726587732</c:v>
                </c:pt>
                <c:pt idx="24">
                  <c:v>1.5691299790356394</c:v>
                </c:pt>
                <c:pt idx="25">
                  <c:v>1.0972727272727272</c:v>
                </c:pt>
                <c:pt idx="26">
                  <c:v>1.028840579710145</c:v>
                </c:pt>
                <c:pt idx="27">
                  <c:v>1.9065196078431375</c:v>
                </c:pt>
                <c:pt idx="28">
                  <c:v>1.4641361256544501</c:v>
                </c:pt>
                <c:pt idx="29">
                  <c:v>1.3217062634989203</c:v>
                </c:pt>
                <c:pt idx="30">
                  <c:v>1.9252615062761504</c:v>
                </c:pt>
                <c:pt idx="31">
                  <c:v>2.1667652859960551</c:v>
                </c:pt>
                <c:pt idx="32">
                  <c:v>1.7627649325626202</c:v>
                </c:pt>
                <c:pt idx="33">
                  <c:v>1.5841369334619093</c:v>
                </c:pt>
                <c:pt idx="34">
                  <c:v>1.5804431599229287</c:v>
                </c:pt>
                <c:pt idx="35">
                  <c:v>1.577666666666667</c:v>
                </c:pt>
                <c:pt idx="36">
                  <c:v>2.9016281512605047</c:v>
                </c:pt>
                <c:pt idx="37">
                  <c:v>1.8162937743190664</c:v>
                </c:pt>
                <c:pt idx="38">
                  <c:v>1.9162109375</c:v>
                </c:pt>
                <c:pt idx="39">
                  <c:v>1.3828003875968993</c:v>
                </c:pt>
                <c:pt idx="40">
                  <c:v>1.8108610567514674</c:v>
                </c:pt>
                <c:pt idx="41">
                  <c:v>1.8592962184873949</c:v>
                </c:pt>
                <c:pt idx="42">
                  <c:v>2.0812638580931266</c:v>
                </c:pt>
                <c:pt idx="43">
                  <c:v>2.3694527363184079</c:v>
                </c:pt>
                <c:pt idx="44">
                  <c:v>1.647995991983968</c:v>
                </c:pt>
                <c:pt idx="45">
                  <c:v>1.2910425101214573</c:v>
                </c:pt>
                <c:pt idx="46">
                  <c:v>1.8658475426278835</c:v>
                </c:pt>
                <c:pt idx="47">
                  <c:v>1.6949651046859422</c:v>
                </c:pt>
                <c:pt idx="48">
                  <c:v>1.9939804772234273</c:v>
                </c:pt>
                <c:pt idx="49">
                  <c:v>1.8138150903294366</c:v>
                </c:pt>
                <c:pt idx="50">
                  <c:v>1.957495429616088</c:v>
                </c:pt>
                <c:pt idx="51">
                  <c:v>1.3947680157946694</c:v>
                </c:pt>
                <c:pt idx="52">
                  <c:v>1.4319941916747336</c:v>
                </c:pt>
                <c:pt idx="53">
                  <c:v>1.8279755849440491</c:v>
                </c:pt>
                <c:pt idx="55">
                  <c:v>2.0379473684210527</c:v>
                </c:pt>
                <c:pt idx="56">
                  <c:v>1.5668426103646835</c:v>
                </c:pt>
                <c:pt idx="57">
                  <c:v>2.3262254901960788</c:v>
                </c:pt>
                <c:pt idx="58">
                  <c:v>1.7188305252725473</c:v>
                </c:pt>
                <c:pt idx="59">
                  <c:v>1.4612019230769231</c:v>
                </c:pt>
                <c:pt idx="60">
                  <c:v>1.5413133402275077</c:v>
                </c:pt>
                <c:pt idx="61">
                  <c:v>1.6420235546038549</c:v>
                </c:pt>
                <c:pt idx="62">
                  <c:v>2.172959685349066</c:v>
                </c:pt>
                <c:pt idx="64">
                  <c:v>2.034513274336283</c:v>
                </c:pt>
                <c:pt idx="65">
                  <c:v>1.8111616161616162</c:v>
                </c:pt>
                <c:pt idx="66">
                  <c:v>2.5766419491525427</c:v>
                </c:pt>
                <c:pt idx="67">
                  <c:v>2.0463333333333336</c:v>
                </c:pt>
                <c:pt idx="68">
                  <c:v>1.7180499999999996</c:v>
                </c:pt>
                <c:pt idx="69">
                  <c:v>1.9463746223564955</c:v>
                </c:pt>
                <c:pt idx="70">
                  <c:v>1.6469377510040162</c:v>
                </c:pt>
                <c:pt idx="71">
                  <c:v>1.7578234704112337</c:v>
                </c:pt>
                <c:pt idx="72">
                  <c:v>1.7072393822393821</c:v>
                </c:pt>
                <c:pt idx="73">
                  <c:v>1.27762312633833</c:v>
                </c:pt>
                <c:pt idx="74">
                  <c:v>1.2858071505958828</c:v>
                </c:pt>
                <c:pt idx="75">
                  <c:v>2.2392678034102311</c:v>
                </c:pt>
                <c:pt idx="76">
                  <c:v>2.111534603811434</c:v>
                </c:pt>
                <c:pt idx="77">
                  <c:v>1.2318181818181817</c:v>
                </c:pt>
                <c:pt idx="78">
                  <c:v>1.7016500000000001</c:v>
                </c:pt>
                <c:pt idx="79">
                  <c:v>2.0583065380493037</c:v>
                </c:pt>
                <c:pt idx="80">
                  <c:v>1.6883014623172106</c:v>
                </c:pt>
                <c:pt idx="81">
                  <c:v>2.0016064257028114</c:v>
                </c:pt>
                <c:pt idx="82">
                  <c:v>1.513976377952756</c:v>
                </c:pt>
                <c:pt idx="83">
                  <c:v>1.9485221674876845</c:v>
                </c:pt>
                <c:pt idx="84">
                  <c:v>1.6833663366336635</c:v>
                </c:pt>
                <c:pt idx="85">
                  <c:v>2.3235200845665966</c:v>
                </c:pt>
                <c:pt idx="86">
                  <c:v>2.0551136363636364</c:v>
                </c:pt>
                <c:pt idx="87">
                  <c:v>2.3484774066797649</c:v>
                </c:pt>
                <c:pt idx="88">
                  <c:v>2.1267224409448824</c:v>
                </c:pt>
                <c:pt idx="89">
                  <c:v>1.6337117472852913</c:v>
                </c:pt>
                <c:pt idx="90">
                  <c:v>1.6888778550148957</c:v>
                </c:pt>
                <c:pt idx="91">
                  <c:v>2.2257868020304574</c:v>
                </c:pt>
                <c:pt idx="92">
                  <c:v>1.9446601941747572</c:v>
                </c:pt>
                <c:pt idx="93">
                  <c:v>1.8079591836734694</c:v>
                </c:pt>
                <c:pt idx="94">
                  <c:v>2.0317641228939545</c:v>
                </c:pt>
                <c:pt idx="95">
                  <c:v>1.7042984189723323</c:v>
                </c:pt>
                <c:pt idx="96">
                  <c:v>1.8965568862275453</c:v>
                </c:pt>
                <c:pt idx="97">
                  <c:v>1.3473737373737373</c:v>
                </c:pt>
                <c:pt idx="98">
                  <c:v>1.6265491452991454</c:v>
                </c:pt>
                <c:pt idx="99">
                  <c:v>1.4783632286995516</c:v>
                </c:pt>
                <c:pt idx="100">
                  <c:v>2.1319499999999998</c:v>
                </c:pt>
                <c:pt idx="101">
                  <c:v>1.5479757085020243</c:v>
                </c:pt>
                <c:pt idx="102">
                  <c:v>1.6968008255933955</c:v>
                </c:pt>
                <c:pt idx="103">
                  <c:v>2.0176049129989764</c:v>
                </c:pt>
                <c:pt idx="104">
                  <c:v>2.1493271221532089</c:v>
                </c:pt>
                <c:pt idx="105">
                  <c:v>1.0574516496018205</c:v>
                </c:pt>
                <c:pt idx="106">
                  <c:v>2.3488647581441264</c:v>
                </c:pt>
                <c:pt idx="107">
                  <c:v>1.2284854563691072</c:v>
                </c:pt>
                <c:pt idx="108">
                  <c:v>1.6490316004077472</c:v>
                </c:pt>
                <c:pt idx="109">
                  <c:v>1.9094330400782011</c:v>
                </c:pt>
                <c:pt idx="110">
                  <c:v>1.386534749034749</c:v>
                </c:pt>
                <c:pt idx="111">
                  <c:v>2.6847252747252748</c:v>
                </c:pt>
                <c:pt idx="112">
                  <c:v>2.0399507389162563</c:v>
                </c:pt>
                <c:pt idx="113">
                  <c:v>2.4983299595141699</c:v>
                </c:pt>
                <c:pt idx="114">
                  <c:v>1.9111273080660833</c:v>
                </c:pt>
                <c:pt idx="115">
                  <c:v>2.4700000000000002</c:v>
                </c:pt>
                <c:pt idx="116">
                  <c:v>1.3034701857282502</c:v>
                </c:pt>
                <c:pt idx="117">
                  <c:v>1.5975862068965516</c:v>
                </c:pt>
                <c:pt idx="118">
                  <c:v>2.1314330543933058</c:v>
                </c:pt>
                <c:pt idx="119">
                  <c:v>1.73295</c:v>
                </c:pt>
                <c:pt idx="120">
                  <c:v>1.5957128614157527</c:v>
                </c:pt>
                <c:pt idx="121">
                  <c:v>1.3475149105367794</c:v>
                </c:pt>
                <c:pt idx="122">
                  <c:v>1.9534136546184737</c:v>
                </c:pt>
                <c:pt idx="123">
                  <c:v>2.4044243070362472</c:v>
                </c:pt>
                <c:pt idx="124">
                  <c:v>2.224274553571429</c:v>
                </c:pt>
                <c:pt idx="125">
                  <c:v>1.3057368941641938</c:v>
                </c:pt>
                <c:pt idx="126">
                  <c:v>1.8169000000000002</c:v>
                </c:pt>
                <c:pt idx="127">
                  <c:v>1.5936052366565965</c:v>
                </c:pt>
                <c:pt idx="128">
                  <c:v>1.4068363273453097</c:v>
                </c:pt>
                <c:pt idx="129">
                  <c:v>1.820642201834862</c:v>
                </c:pt>
                <c:pt idx="130">
                  <c:v>1.703258426966292</c:v>
                </c:pt>
                <c:pt idx="131">
                  <c:v>1.880157068062827</c:v>
                </c:pt>
                <c:pt idx="132">
                  <c:v>2.1053481331987896</c:v>
                </c:pt>
                <c:pt idx="133">
                  <c:v>1.9506012024048098</c:v>
                </c:pt>
                <c:pt idx="134">
                  <c:v>1.3543627450980396</c:v>
                </c:pt>
                <c:pt idx="135">
                  <c:v>1.9316580310880829</c:v>
                </c:pt>
                <c:pt idx="136">
                  <c:v>1.7379781420765026</c:v>
                </c:pt>
                <c:pt idx="137">
                  <c:v>1.5059605911330047</c:v>
                </c:pt>
                <c:pt idx="138">
                  <c:v>2.0182758620689656</c:v>
                </c:pt>
                <c:pt idx="139">
                  <c:v>1.7197368421052632</c:v>
                </c:pt>
                <c:pt idx="140">
                  <c:v>2.0870808678500983</c:v>
                </c:pt>
                <c:pt idx="141">
                  <c:v>1.8306930693069305</c:v>
                </c:pt>
                <c:pt idx="142">
                  <c:v>1.7880681818181818</c:v>
                </c:pt>
                <c:pt idx="143">
                  <c:v>1.2964435146443516</c:v>
                </c:pt>
                <c:pt idx="144">
                  <c:v>2.37064128256513</c:v>
                </c:pt>
                <c:pt idx="145">
                  <c:v>1.8497064579256359</c:v>
                </c:pt>
                <c:pt idx="146">
                  <c:v>1.9113793103448276</c:v>
                </c:pt>
                <c:pt idx="147">
                  <c:v>1.8622319688109163</c:v>
                </c:pt>
                <c:pt idx="149">
                  <c:v>1.2718435754189943</c:v>
                </c:pt>
                <c:pt idx="150">
                  <c:v>1.6161993769470402</c:v>
                </c:pt>
                <c:pt idx="151">
                  <c:v>1.8561377245508983</c:v>
                </c:pt>
                <c:pt idx="152">
                  <c:v>2.5604439959636736</c:v>
                </c:pt>
                <c:pt idx="153">
                  <c:v>1.3045081967213117</c:v>
                </c:pt>
                <c:pt idx="154">
                  <c:v>2.5304000000000002</c:v>
                </c:pt>
                <c:pt idx="155">
                  <c:v>2.2526826484018265</c:v>
                </c:pt>
                <c:pt idx="156">
                  <c:v>1.6806034482758621</c:v>
                </c:pt>
                <c:pt idx="157">
                  <c:v>2.0933471933471934</c:v>
                </c:pt>
                <c:pt idx="158">
                  <c:v>1.2900712830957226</c:v>
                </c:pt>
                <c:pt idx="159">
                  <c:v>1.9616161616161616</c:v>
                </c:pt>
                <c:pt idx="160">
                  <c:v>0.98890577507598776</c:v>
                </c:pt>
                <c:pt idx="161">
                  <c:v>1.7435654008438819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74664"/>
        <c:axId val="208218440"/>
      </c:scatterChart>
      <c:valAx>
        <c:axId val="421074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8440"/>
        <c:crosses val="autoZero"/>
        <c:crossBetween val="midCat"/>
      </c:valAx>
      <c:valAx>
        <c:axId val="2082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7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</xdr:rowOff>
    </xdr:from>
    <xdr:to>
      <xdr:col>5</xdr:col>
      <xdr:colOff>457200</xdr:colOff>
      <xdr:row>36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53340</xdr:rowOff>
    </xdr:from>
    <xdr:to>
      <xdr:col>7</xdr:col>
      <xdr:colOff>106680</xdr:colOff>
      <xdr:row>37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0.38608</cdr:x>
      <cdr:y>0.83278</cdr:y>
    </cdr:from>
    <cdr:to>
      <cdr:x>0.52076</cdr:x>
      <cdr:y>0.9106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1280" y="3832860"/>
          <a:ext cx="9144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0.35182</cdr:x>
      <cdr:y>0.86922</cdr:y>
    </cdr:from>
    <cdr:to>
      <cdr:x>0.57633</cdr:x>
      <cdr:y>0.92663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92693" y="4152901"/>
          <a:ext cx="1207801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Fungicide</a:t>
          </a:r>
          <a:r>
            <a:rPr lang="en-AU" sz="1100" baseline="0"/>
            <a:t> Treatment</a:t>
          </a:r>
          <a:endParaRPr lang="en-AU" sz="1100"/>
        </a:p>
      </cdr:txBody>
    </cdr:sp>
  </cdr:relSizeAnchor>
  <cdr:relSizeAnchor xmlns:cdr="http://schemas.openxmlformats.org/drawingml/2006/chartDrawing">
    <cdr:from>
      <cdr:x>0.31298</cdr:x>
      <cdr:y>0.0219</cdr:y>
    </cdr:from>
    <cdr:to>
      <cdr:x>0.46565</cdr:x>
      <cdr:y>0.24088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74520" y="914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0.20611</cdr:x>
      <cdr:y>0.05509</cdr:y>
    </cdr:from>
    <cdr:to>
      <cdr:x>0.83461</cdr:x>
      <cdr:y>0.17696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234440" y="251460"/>
          <a:ext cx="3764280" cy="55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0.26718</cdr:x>
      <cdr:y>0.06344</cdr:y>
    </cdr:from>
    <cdr:to>
      <cdr:x>0.41985</cdr:x>
      <cdr:y>0.26377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00200" y="2895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0.84578</cdr:x>
      <cdr:y>0.31052</cdr:y>
    </cdr:from>
    <cdr:to>
      <cdr:x>1</cdr:x>
      <cdr:y>0.36964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265421" y="1483573"/>
          <a:ext cx="960119" cy="282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Row</a:t>
          </a:r>
          <a:r>
            <a:rPr lang="en-AU" sz="1100" baseline="0"/>
            <a:t> Spacing</a:t>
          </a:r>
          <a:endParaRPr lang="en-AU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434340</xdr:colOff>
      <xdr:row>4</xdr:row>
      <xdr:rowOff>30480</xdr:rowOff>
    </xdr:from>
    <xdr:to>
      <xdr:col>29</xdr:col>
      <xdr:colOff>480060</xdr:colOff>
      <xdr:row>22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R Duncan" refreshedDate="43237.416470254633" createdVersion="4" refreshedVersion="5" minRefreshableVersion="3" recordCount="162">
  <cacheSource type="worksheet">
    <worksheetSource ref="A3:H165" sheet="Data"/>
  </cacheSource>
  <cacheFields count="8">
    <cacheField name="Plot" numFmtId="0">
      <sharedItems containsSemiMixedTypes="0" containsString="0" containsNumber="1" containsInteger="1" minValue="1" maxValue="162"/>
    </cacheField>
    <cacheField name="Rep" numFmtId="0">
      <sharedItems containsSemiMixedTypes="0" containsString="0" containsNumber="1" containsInteger="1" minValue="1" maxValue="3" count="3">
        <n v="1"/>
        <n v="2"/>
        <n v="3"/>
      </sharedItems>
    </cacheField>
    <cacheField name="Row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Colum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RS Trt" numFmtId="0">
      <sharedItems containsSemiMixedTypes="0" containsString="0" containsNumber="1" containsInteger="1" minValue="1" maxValue="3"/>
    </cacheField>
    <cacheField name="Chem Trt" numFmtId="0">
      <sharedItems containsSemiMixedTypes="0" containsString="0" containsNumber="1" containsInteger="1" minValue="1" maxValue="3"/>
    </cacheField>
    <cacheField name="Trt" numFmtId="0">
      <sharedItems containsSemiMixedTypes="0" containsString="0" containsNumber="1" containsInteger="1" minValue="1" maxValue="6"/>
    </cacheField>
    <cacheField name="All Trt" numFmtId="0">
      <sharedItems containsSemiMixedTypes="0" containsString="0" containsNumber="1" containsInteger="1" minValue="1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IR Duncan" refreshedDate="43237.41647048611" createdVersion="5" refreshedVersion="5" minRefreshableVersion="3" recordCount="162">
  <cacheSource type="worksheet">
    <worksheetSource ref="A3:O165" sheet="Pivot Tables Path Ratings"/>
  </cacheSource>
  <cacheFields count="15">
    <cacheField name="REP No " numFmtId="0">
      <sharedItems containsSemiMixedTypes="0" containsString="0" containsNumber="1" containsInteger="1" minValue="1" maxValue="3"/>
    </cacheField>
    <cacheField name="PLOT" numFmtId="0">
      <sharedItems containsSemiMixedTypes="0" containsString="0" containsNumber="1" containsInteger="1" minValue="1" maxValue="162"/>
    </cacheField>
    <cacheField name="Treatment No" numFmtId="0">
      <sharedItems/>
    </cacheField>
    <cacheField name="Treatment" numFmtId="0">
      <sharedItems/>
    </cacheField>
    <cacheField name="Chemical" numFmtId="0">
      <sharedItems/>
    </cacheField>
    <cacheField name="Fungicide" numFmtId="0">
      <sharedItems/>
    </cacheField>
    <cacheField name="Spacing" numFmtId="0">
      <sharedItems containsSemiMixedTypes="0" containsString="0" containsNumber="1" minValue="0.25" maxValue="1" count="3">
        <n v="1"/>
        <n v="0.25"/>
        <n v="0.5"/>
      </sharedItems>
    </cacheField>
    <cacheField name="7/03/2017" numFmtId="0">
      <sharedItems containsSemiMixedTypes="0" containsString="0" containsNumber="1" containsInteger="1" minValue="0" maxValue="1"/>
    </cacheField>
    <cacheField name="19/03/2017" numFmtId="0">
      <sharedItems containsSemiMixedTypes="0" containsString="0" containsNumber="1" containsInteger="1" minValue="2" maxValue="6"/>
    </cacheField>
    <cacheField name="24/03/2017" numFmtId="0">
      <sharedItems containsSemiMixedTypes="0" containsString="0" containsNumber="1" containsInteger="1" minValue="2" maxValue="8"/>
    </cacheField>
    <cacheField name="2/04/2017" numFmtId="0">
      <sharedItems containsSemiMixedTypes="0" containsString="0" containsNumber="1" containsInteger="1" minValue="6" maxValue="9"/>
    </cacheField>
    <cacheField name="10/04/2017" numFmtId="0">
      <sharedItems containsSemiMixedTypes="0" containsString="0" containsNumber="1" containsInteger="1" minValue="2" maxValue="5"/>
    </cacheField>
    <cacheField name="10/04/20172" numFmtId="0">
      <sharedItems containsSemiMixedTypes="0" containsString="0" containsNumber="1" containsInteger="1" minValue="7" maxValue="9"/>
    </cacheField>
    <cacheField name="18/04/2017" numFmtId="0">
      <sharedItems containsSemiMixedTypes="0" containsString="0" containsNumber="1" containsInteger="1" minValue="7" maxValue="9"/>
    </cacheField>
    <cacheField name="18/04/20172" numFmtId="0">
      <sharedItems containsSemiMixedTypes="0" containsString="0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IR Duncan" refreshedDate="43237.416470601849" createdVersion="5" refreshedVersion="5" minRefreshableVersion="3" recordCount="162">
  <cacheSource type="worksheet">
    <worksheetSource ref="A3:AQ165" sheet="Data"/>
  </cacheSource>
  <cacheFields count="43">
    <cacheField name="Plot" numFmtId="0">
      <sharedItems containsSemiMixedTypes="0" containsString="0" containsNumber="1" containsInteger="1" minValue="1" maxValue="162"/>
    </cacheField>
    <cacheField name="Rep" numFmtId="0">
      <sharedItems containsSemiMixedTypes="0" containsString="0" containsNumber="1" containsInteger="1" minValue="1" maxValue="3"/>
    </cacheField>
    <cacheField name="Row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Column" numFmtId="0">
      <sharedItems containsSemiMixedTypes="0" containsString="0" containsNumber="1" containsInteger="1" minValue="1" maxValue="6"/>
    </cacheField>
    <cacheField name="RS Trt" numFmtId="0">
      <sharedItems containsSemiMixedTypes="0" containsString="0" containsNumber="1" containsInteger="1" minValue="1" maxValue="3"/>
    </cacheField>
    <cacheField name="Chem Trt" numFmtId="0">
      <sharedItems containsSemiMixedTypes="0" containsString="0" containsNumber="1" containsInteger="1" minValue="1" maxValue="3"/>
    </cacheField>
    <cacheField name="Trt" numFmtId="0">
      <sharedItems containsSemiMixedTypes="0" containsString="0" containsNumber="1" containsInteger="1" minValue="1" maxValue="6"/>
    </cacheField>
    <cacheField name="All Trt" numFmtId="0">
      <sharedItems containsSemiMixedTypes="0" containsString="0" containsNumber="1" containsInteger="1" minValue="1" maxValue="54"/>
    </cacheField>
    <cacheField name="Row Spacing (m)" numFmtId="0">
      <sharedItems containsSemiMixedTypes="0" containsString="0" containsNumber="1" minValue="0.25" maxValue="1" count="3">
        <n v="1"/>
        <n v="0.25"/>
        <n v="0.5"/>
      </sharedItems>
    </cacheField>
    <cacheField name="Chemical" numFmtId="0">
      <sharedItems/>
    </cacheField>
    <cacheField name="Chemical2" numFmtId="0">
      <sharedItems/>
    </cacheField>
    <cacheField name="Fungicide" numFmtId="0">
      <sharedItems/>
    </cacheField>
    <cacheField name="Fungicide 2" numFmtId="0">
      <sharedItems/>
    </cacheField>
    <cacheField name="Treatment No" numFmtId="0">
      <sharedItems count="6">
        <s v="T1"/>
        <s v="T4"/>
        <s v="T2"/>
        <s v="T3"/>
        <s v="T6"/>
        <s v="T5"/>
      </sharedItems>
    </cacheField>
    <cacheField name="Treatment" numFmtId="0">
      <sharedItems count="11">
        <s v="Untreated"/>
        <s v="spray one first sign disease + one spray 14 days latter (2 sprays)"/>
        <s v="spray one 4 weeks post emergance (1 spray)"/>
        <s v="spray one first sign disease (1 spray)"/>
        <s v="spray one disease 1/3 plant infection + one spray 14 days latter (2 sprays)"/>
        <s v="spray one disease 1/3 plant infection (1 spray)"/>
        <s v="preventative (4 weeks post emergance)" u="1"/>
        <s v="first sign (disease) in treatment plots" u="1"/>
        <s v="preventative (4 weeks post emergance) + 2 weeks" u="1"/>
        <s v="first sign (disease) = 2 weeks  in treatment plots" u="1"/>
        <s v="first spray when diseases is 1/3 up plant  in treatment plots" u="1"/>
      </sharedItems>
    </cacheField>
    <cacheField name="Population plsnts/ha" numFmtId="0">
      <sharedItems containsSemiMixedTypes="0" containsString="0" containsNumber="1" containsInteger="1" minValue="169000" maxValue="760000"/>
    </cacheField>
    <cacheField name="7/03/2017" numFmtId="0">
      <sharedItems containsSemiMixedTypes="0" containsString="0" containsNumber="1" containsInteger="1" minValue="0" maxValue="1"/>
    </cacheField>
    <cacheField name="19/03/2017" numFmtId="0">
      <sharedItems containsSemiMixedTypes="0" containsString="0" containsNumber="1" containsInteger="1" minValue="2" maxValue="6"/>
    </cacheField>
    <cacheField name="24/03/2017" numFmtId="0">
      <sharedItems containsSemiMixedTypes="0" containsString="0" containsNumber="1" containsInteger="1" minValue="2" maxValue="8"/>
    </cacheField>
    <cacheField name="2/04/2017" numFmtId="0">
      <sharedItems containsSemiMixedTypes="0" containsString="0" containsNumber="1" containsInteger="1" minValue="6" maxValue="9"/>
    </cacheField>
    <cacheField name="Serverity 10/04/2017" numFmtId="0">
      <sharedItems containsSemiMixedTypes="0" containsString="0" containsNumber="1" containsInteger="1" minValue="2" maxValue="5"/>
    </cacheField>
    <cacheField name="10/04/2017" numFmtId="0">
      <sharedItems containsSemiMixedTypes="0" containsString="0" containsNumber="1" containsInteger="1" minValue="7" maxValue="9"/>
    </cacheField>
    <cacheField name="18/04/2017" numFmtId="0">
      <sharedItems containsSemiMixedTypes="0" containsString="0" containsNumber="1" containsInteger="1" minValue="7" maxValue="9"/>
    </cacheField>
    <cacheField name="Serverity 18/04/2017" numFmtId="0">
      <sharedItems containsSemiMixedTypes="0" containsString="0" containsNumber="1" containsInteger="1" minValue="3" maxValue="5"/>
    </cacheField>
    <cacheField name="Plot Rows" numFmtId="0">
      <sharedItems containsSemiMixedTypes="0" containsString="0" containsNumber="1" containsInteger="1" minValue="2" maxValue="7"/>
    </cacheField>
    <cacheField name="Wheel track No." numFmtId="0">
      <sharedItems containsSemiMixedTypes="0" containsString="0" containsNumber="1" minValue="0" maxValue="2"/>
    </cacheField>
    <cacheField name="Total Number Track Gaps" numFmtId="0">
      <sharedItems containsSemiMixedTypes="0" containsString="0" containsNumber="1" minValue="0" maxValue="14"/>
    </cacheField>
    <cacheField name="Impact 0.5 metres" numFmtId="0">
      <sharedItems containsSemiMixedTypes="0" containsString="0" containsNumber="1" minValue="0" maxValue="0.5"/>
    </cacheField>
    <cacheField name="Total Impact metres of row" numFmtId="0">
      <sharedItems containsSemiMixedTypes="0" containsString="0" containsNumber="1" minValue="0" maxValue="7"/>
    </cacheField>
    <cacheField name="Plot Length" numFmtId="0">
      <sharedItems containsSemiMixedTypes="0" containsString="0" containsNumber="1" minValue="9.35" maxValue="10.94"/>
    </cacheField>
    <cacheField name="Plot Area Ha" numFmtId="0">
      <sharedItems containsSemiMixedTypes="0" containsString="0" containsNumber="1" minValue="1.8699999999999999E-3" maxValue="2.1879999999999998E-3"/>
    </cacheField>
    <cacheField name=" Original Row number x Length Calculated" numFmtId="0">
      <sharedItems containsSemiMixedTypes="0" containsString="0" containsNumber="1" minValue="19.52" maxValue="72.94"/>
    </cacheField>
    <cacheField name="Original row number x length calculated Minus Total Impact " numFmtId="0">
      <sharedItems containsSemiMixedTypes="0" containsString="0" containsNumber="1" minValue="17.579999999999998" maxValue="72.94"/>
    </cacheField>
    <cacheField name="Adjusted Row Length" numFmtId="0">
      <sharedItems containsSemiMixedTypes="0" containsString="0" containsNumber="1" minValue="8.76" maxValue="10.94"/>
    </cacheField>
    <cacheField name="Adjusted Plot Area sq m" numFmtId="0">
      <sharedItems containsSemiMixedTypes="0" containsString="0" containsNumber="1" minValue="17.52" maxValue="21.88"/>
    </cacheField>
    <cacheField name="Adjusted Plot Area" numFmtId="0">
      <sharedItems containsSemiMixedTypes="0" containsString="0" containsNumber="1" minValue="1.7519999999999999E-3" maxValue="2.1879999999999998E-3"/>
    </cacheField>
    <cacheField name="Clean Weight gm" numFmtId="164">
      <sharedItems containsSemiMixedTypes="0" containsString="0" containsNumber="1" minValue="191.3" maxValue="6448.2"/>
    </cacheField>
    <cacheField name="Corected harvest Weight   Grams" numFmtId="164">
      <sharedItems containsString="0" containsBlank="1" containsNumber="1" minValue="1952.1" maxValue="6448.2"/>
    </cacheField>
    <cacheField name="Yield t/ha" numFmtId="165">
      <sharedItems containsString="0" containsBlank="1" containsNumber="1" minValue="0.98890577507598776" maxValue="3.1423976608187134" count="162">
        <n v="1.0475742574257425"/>
        <n v="2.3173913043478258"/>
        <n v="1.7614973262032085"/>
        <n v="2.1711377870563675"/>
        <n v="1.7300109529025189"/>
        <n v="1.8571996027805362"/>
        <n v="2.1199211045364885"/>
        <n v="2.1860839843750002"/>
        <n v="1.4100806451612902"/>
        <n v="1.0051428571428573"/>
        <n v="1.6405274488697525"/>
        <n v="2.4579281183932342"/>
        <n v="2.517327766179541"/>
        <n v="2.2494416243654825"/>
        <n v="2.2390452261306533"/>
        <n v="2.0460101010101011"/>
        <n v="1.5211197339246121"/>
        <n v="1.7952780692549846"/>
        <n v="1.732121212121212"/>
        <n v="1.837171717171717"/>
        <n v="1.8465291750503019"/>
        <n v="1.7006329113924052"/>
        <n v="1.1731400966183576"/>
        <n v="1.4660925726587732"/>
        <n v="1.5691299790356394"/>
        <n v="1.0972727272727272"/>
        <n v="1.028840579710145"/>
        <n v="1.9065196078431375"/>
        <n v="1.4641361256544501"/>
        <n v="1.3217062634989203"/>
        <n v="1.9252615062761504"/>
        <n v="2.1667652859960551"/>
        <n v="1.7627649325626202"/>
        <n v="1.5841369334619093"/>
        <n v="1.5804431599229287"/>
        <n v="1.577666666666667"/>
        <n v="2.9016281512605047"/>
        <n v="1.8162937743190664"/>
        <n v="1.9162109375"/>
        <n v="1.3828003875968993"/>
        <n v="1.8108610567514674"/>
        <n v="1.8592962184873949"/>
        <n v="2.0812638580931266"/>
        <n v="2.3694527363184079"/>
        <n v="1.647995991983968"/>
        <n v="1.2910425101214573"/>
        <n v="1.8658475426278835"/>
        <n v="1.6949651046859422"/>
        <n v="1.9939804772234273"/>
        <n v="1.8138150903294366"/>
        <n v="1.957495429616088"/>
        <n v="1.3947680157946694"/>
        <n v="1.4319941916747336"/>
        <n v="1.8279755849440491"/>
        <m/>
        <n v="2.0379473684210527"/>
        <n v="1.5668426103646835"/>
        <n v="2.3262254901960788"/>
        <n v="1.7188305252725473"/>
        <n v="1.4612019230769231"/>
        <n v="1.5413133402275077"/>
        <n v="1.6420235546038549"/>
        <n v="2.172959685349066"/>
        <n v="2.3559745347698331"/>
        <n v="2.034513274336283"/>
        <n v="1.8111616161616162"/>
        <n v="2.5766419491525427"/>
        <n v="2.0463333333333336"/>
        <n v="1.7180499999999996"/>
        <n v="1.9463746223564955"/>
        <n v="1.6469377510040162"/>
        <n v="1.7578234704112337"/>
        <n v="1.7072393822393821"/>
        <n v="1.27762312633833"/>
        <n v="1.2858071505958828"/>
        <n v="2.2392678034102311"/>
        <n v="2.111534603811434"/>
        <n v="1.2318181818181817"/>
        <n v="1.7016500000000001"/>
        <n v="2.0583065380493037"/>
        <n v="1.6883014623172106"/>
        <n v="2.0016064257028114"/>
        <n v="1.513976377952756"/>
        <n v="1.9485221674876845"/>
        <n v="1.6833663366336635"/>
        <n v="2.3235200845665966"/>
        <n v="2.0551136363636364"/>
        <n v="2.3484774066797649"/>
        <n v="2.1267224409448824"/>
        <n v="1.6337117472852913"/>
        <n v="1.6888778550148957"/>
        <n v="2.2257868020304574"/>
        <n v="1.9446601941747572"/>
        <n v="1.8079591836734694"/>
        <n v="2.0317641228939545"/>
        <n v="1.7042984189723323"/>
        <n v="1.8965568862275453"/>
        <n v="1.3473737373737373"/>
        <n v="1.6265491452991454"/>
        <n v="1.4783632286995516"/>
        <n v="2.1319499999999998"/>
        <n v="1.5479757085020243"/>
        <n v="1.6968008255933955"/>
        <n v="2.0176049129989764"/>
        <n v="2.1493271221532089"/>
        <n v="1.0574516496018205"/>
        <n v="2.3488647581441264"/>
        <n v="1.2284854563691072"/>
        <n v="1.6490316004077472"/>
        <n v="1.9094330400782011"/>
        <n v="1.386534749034749"/>
        <n v="2.6847252747252748"/>
        <n v="2.0399507389162563"/>
        <n v="2.4983299595141699"/>
        <n v="1.9111273080660833"/>
        <n v="2.4700000000000002"/>
        <n v="1.3034701857282502"/>
        <n v="1.5975862068965516"/>
        <n v="2.1314330543933058"/>
        <n v="1.73295"/>
        <n v="1.5957128614157527"/>
        <n v="1.3475149105367794"/>
        <n v="1.9534136546184737"/>
        <n v="2.4044243070362472"/>
        <n v="2.224274553571429"/>
        <n v="1.3057368941641938"/>
        <n v="1.8169000000000002"/>
        <n v="1.5936052366565965"/>
        <n v="1.4068363273453097"/>
        <n v="1.820642201834862"/>
        <n v="1.703258426966292"/>
        <n v="1.880157068062827"/>
        <n v="2.1053481331987896"/>
        <n v="1.9506012024048098"/>
        <n v="1.3543627450980396"/>
        <n v="1.9316580310880829"/>
        <n v="1.7379781420765026"/>
        <n v="1.5059605911330047"/>
        <n v="2.0182758620689656"/>
        <n v="1.7197368421052632"/>
        <n v="2.0870808678500983"/>
        <n v="1.8306930693069305"/>
        <n v="1.7880681818181818"/>
        <n v="1.2964435146443516"/>
        <n v="2.37064128256513"/>
        <n v="1.8497064579256359"/>
        <n v="1.9113793103448276"/>
        <n v="1.8622319688109163"/>
        <n v="3.1423976608187134"/>
        <n v="1.2718435754189943"/>
        <n v="1.6161993769470402"/>
        <n v="1.8561377245508983"/>
        <n v="2.5604439959636736"/>
        <n v="1.3045081967213117"/>
        <n v="2.5304000000000002"/>
        <n v="2.2526826484018265"/>
        <n v="1.6806034482758621"/>
        <n v="2.0933471933471934"/>
        <n v="1.2900712830957226"/>
        <n v="1.9616161616161616"/>
        <n v="0.98890577507598776"/>
        <n v="1.7435654008438819"/>
      </sharedItems>
    </cacheField>
    <cacheField name="Yield t/ha 2" numFmtId="165">
      <sharedItems containsString="0" containsBlank="1" containsNumber="1" minValue="0.98890577507598776" maxValue="2.9016281512605047" count="160">
        <n v="1.0475742574257425"/>
        <n v="2.3173913043478258"/>
        <n v="1.7614973262032085"/>
        <n v="2.1711377870563675"/>
        <n v="1.7300109529025189"/>
        <n v="1.8571996027805362"/>
        <n v="2.1199211045364885"/>
        <n v="2.1860839843750002"/>
        <n v="1.4100806451612902"/>
        <m/>
        <n v="1.6405274488697525"/>
        <n v="2.4579281183932342"/>
        <n v="2.517327766179541"/>
        <n v="2.2494416243654825"/>
        <n v="2.2390452261306533"/>
        <n v="2.0460101010101011"/>
        <n v="1.5211197339246121"/>
        <n v="1.7952780692549846"/>
        <n v="1.732121212121212"/>
        <n v="1.837171717171717"/>
        <n v="1.8465291750503019"/>
        <n v="1.7006329113924052"/>
        <n v="1.1731400966183576"/>
        <n v="1.4660925726587732"/>
        <n v="1.5691299790356394"/>
        <n v="1.0972727272727272"/>
        <n v="1.028840579710145"/>
        <n v="1.9065196078431375"/>
        <n v="1.4641361256544501"/>
        <n v="1.3217062634989203"/>
        <n v="1.9252615062761504"/>
        <n v="2.1667652859960551"/>
        <n v="1.7627649325626202"/>
        <n v="1.5841369334619093"/>
        <n v="1.5804431599229287"/>
        <n v="1.577666666666667"/>
        <n v="2.9016281512605047"/>
        <n v="1.8162937743190664"/>
        <n v="1.9162109375"/>
        <n v="1.3828003875968993"/>
        <n v="1.8108610567514674"/>
        <n v="1.8592962184873949"/>
        <n v="2.0812638580931266"/>
        <n v="2.3694527363184079"/>
        <n v="1.647995991983968"/>
        <n v="1.2910425101214573"/>
        <n v="1.8658475426278835"/>
        <n v="1.6949651046859422"/>
        <n v="1.9939804772234273"/>
        <n v="1.8138150903294366"/>
        <n v="1.957495429616088"/>
        <n v="1.3947680157946694"/>
        <n v="1.4319941916747336"/>
        <n v="1.8279755849440491"/>
        <n v="2.0379473684210527"/>
        <n v="1.5668426103646835"/>
        <n v="2.3262254901960788"/>
        <n v="1.7188305252725473"/>
        <n v="1.4612019230769231"/>
        <n v="1.5413133402275077"/>
        <n v="1.6420235546038549"/>
        <n v="2.172959685349066"/>
        <n v="2.3559745347698331"/>
        <n v="2.034513274336283"/>
        <n v="1.8111616161616162"/>
        <n v="2.5766419491525427"/>
        <n v="2.0463333333333336"/>
        <n v="1.7180499999999996"/>
        <n v="1.9463746223564955"/>
        <n v="1.6469377510040162"/>
        <n v="1.7578234704112337"/>
        <n v="1.7072393822393821"/>
        <n v="1.27762312633833"/>
        <n v="1.2858071505958828"/>
        <n v="2.2392678034102311"/>
        <n v="2.111534603811434"/>
        <n v="1.2318181818181817"/>
        <n v="1.7016500000000001"/>
        <n v="2.0583065380493037"/>
        <n v="1.6883014623172106"/>
        <n v="2.0016064257028114"/>
        <n v="1.513976377952756"/>
        <n v="1.9485221674876845"/>
        <n v="1.6833663366336635"/>
        <n v="2.3235200845665966"/>
        <n v="2.0551136363636364"/>
        <n v="2.3484774066797649"/>
        <n v="2.1267224409448824"/>
        <n v="1.6337117472852913"/>
        <n v="1.6888778550148957"/>
        <n v="2.2257868020304574"/>
        <n v="1.9446601941747572"/>
        <n v="1.8079591836734694"/>
        <n v="2.0317641228939545"/>
        <n v="1.7042984189723323"/>
        <n v="1.8965568862275453"/>
        <n v="1.3473737373737373"/>
        <n v="1.6265491452991454"/>
        <n v="1.4783632286995516"/>
        <n v="2.1319499999999998"/>
        <n v="1.5479757085020243"/>
        <n v="1.6968008255933955"/>
        <n v="2.0176049129989764"/>
        <n v="2.1493271221532089"/>
        <n v="1.0574516496018205"/>
        <n v="2.3488647581441264"/>
        <n v="1.2284854563691072"/>
        <n v="1.6490316004077472"/>
        <n v="1.9094330400782011"/>
        <n v="1.386534749034749"/>
        <n v="2.6847252747252748"/>
        <n v="2.0399507389162563"/>
        <n v="2.4983299595141699"/>
        <n v="1.9111273080660833"/>
        <n v="2.4700000000000002"/>
        <n v="1.3034701857282502"/>
        <n v="1.5975862068965516"/>
        <n v="2.1314330543933058"/>
        <n v="1.73295"/>
        <n v="1.5957128614157527"/>
        <n v="1.3475149105367794"/>
        <n v="1.9534136546184737"/>
        <n v="2.4044243070362472"/>
        <n v="2.224274553571429"/>
        <n v="1.3057368941641938"/>
        <n v="1.8169000000000002"/>
        <n v="1.5936052366565965"/>
        <n v="1.4068363273453097"/>
        <n v="1.820642201834862"/>
        <n v="1.703258426966292"/>
        <n v="1.880157068062827"/>
        <n v="2.1053481331987896"/>
        <n v="1.9506012024048098"/>
        <n v="1.3543627450980396"/>
        <n v="1.9316580310880829"/>
        <n v="1.7379781420765026"/>
        <n v="1.5059605911330047"/>
        <n v="2.0182758620689656"/>
        <n v="1.7197368421052632"/>
        <n v="2.0870808678500983"/>
        <n v="1.8306930693069305"/>
        <n v="1.7880681818181818"/>
        <n v="1.2964435146443516"/>
        <n v="2.37064128256513"/>
        <n v="1.8497064579256359"/>
        <n v="1.9113793103448276"/>
        <n v="1.8622319688109163"/>
        <n v="1.2718435754189943"/>
        <n v="1.6161993769470402"/>
        <n v="1.8561377245508983"/>
        <n v="2.5604439959636736"/>
        <n v="1.3045081967213117"/>
        <n v="2.5304000000000002"/>
        <n v="2.2526826484018265"/>
        <n v="1.6806034482758621"/>
        <n v="2.0933471933471934"/>
        <n v="1.2900712830957226"/>
        <n v="1.9616161616161616"/>
        <n v="0.98890577507598776"/>
        <n v="1.7435654008438819"/>
      </sharedItems>
    </cacheField>
    <cacheField name="Grain Moisture %" numFmtId="164">
      <sharedItems containsSemiMixedTypes="0" containsString="0" containsNumber="1" minValue="11.9" maxValue="13.5"/>
    </cacheField>
    <cacheField name="Temp moisture Taken" numFmtId="164">
      <sharedItems containsSemiMixedTypes="0" containsString="0" containsNumber="1" minValue="15.1" maxValue="21.9"/>
    </cacheField>
    <cacheField name="100 grain wt Grams" numFmtId="2">
      <sharedItems containsSemiMixedTypes="0" containsString="0" containsNumber="1" minValue="6.41" maxValue="8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n v="1"/>
    <x v="0"/>
    <x v="0"/>
    <x v="0"/>
    <n v="3"/>
    <n v="2"/>
    <n v="1"/>
    <n v="43"/>
  </r>
  <r>
    <n v="2"/>
    <x v="0"/>
    <x v="1"/>
    <x v="0"/>
    <n v="1"/>
    <n v="1"/>
    <n v="4"/>
    <n v="4"/>
  </r>
  <r>
    <n v="3"/>
    <x v="0"/>
    <x v="2"/>
    <x v="0"/>
    <n v="1"/>
    <n v="2"/>
    <n v="4"/>
    <n v="10"/>
  </r>
  <r>
    <n v="4"/>
    <x v="0"/>
    <x v="3"/>
    <x v="0"/>
    <n v="1"/>
    <n v="3"/>
    <n v="2"/>
    <n v="14"/>
  </r>
  <r>
    <n v="5"/>
    <x v="0"/>
    <x v="4"/>
    <x v="0"/>
    <n v="2"/>
    <n v="1"/>
    <n v="2"/>
    <n v="20"/>
  </r>
  <r>
    <n v="6"/>
    <x v="0"/>
    <x v="5"/>
    <x v="0"/>
    <n v="2"/>
    <n v="3"/>
    <n v="3"/>
    <n v="33"/>
  </r>
  <r>
    <n v="7"/>
    <x v="0"/>
    <x v="6"/>
    <x v="0"/>
    <n v="2"/>
    <n v="2"/>
    <n v="4"/>
    <n v="28"/>
  </r>
  <r>
    <n v="8"/>
    <x v="0"/>
    <x v="7"/>
    <x v="0"/>
    <n v="1"/>
    <n v="1"/>
    <n v="6"/>
    <n v="6"/>
  </r>
  <r>
    <n v="9"/>
    <x v="0"/>
    <x v="8"/>
    <x v="0"/>
    <n v="2"/>
    <n v="3"/>
    <n v="1"/>
    <n v="31"/>
  </r>
  <r>
    <n v="10"/>
    <x v="0"/>
    <x v="9"/>
    <x v="0"/>
    <n v="2"/>
    <n v="1"/>
    <n v="6"/>
    <n v="24"/>
  </r>
  <r>
    <n v="11"/>
    <x v="0"/>
    <x v="10"/>
    <x v="0"/>
    <n v="3"/>
    <n v="3"/>
    <n v="2"/>
    <n v="50"/>
  </r>
  <r>
    <n v="12"/>
    <x v="0"/>
    <x v="11"/>
    <x v="0"/>
    <n v="1"/>
    <n v="3"/>
    <n v="5"/>
    <n v="17"/>
  </r>
  <r>
    <n v="13"/>
    <x v="0"/>
    <x v="12"/>
    <x v="0"/>
    <n v="1"/>
    <n v="2"/>
    <n v="5"/>
    <n v="11"/>
  </r>
  <r>
    <n v="14"/>
    <x v="0"/>
    <x v="13"/>
    <x v="0"/>
    <n v="2"/>
    <n v="2"/>
    <n v="6"/>
    <n v="30"/>
  </r>
  <r>
    <n v="15"/>
    <x v="0"/>
    <x v="14"/>
    <x v="0"/>
    <n v="2"/>
    <n v="3"/>
    <n v="5"/>
    <n v="35"/>
  </r>
  <r>
    <n v="16"/>
    <x v="0"/>
    <x v="15"/>
    <x v="0"/>
    <n v="1"/>
    <n v="2"/>
    <n v="2"/>
    <n v="8"/>
  </r>
  <r>
    <n v="17"/>
    <x v="0"/>
    <x v="16"/>
    <x v="0"/>
    <n v="2"/>
    <n v="1"/>
    <n v="1"/>
    <n v="19"/>
  </r>
  <r>
    <n v="18"/>
    <x v="0"/>
    <x v="17"/>
    <x v="0"/>
    <n v="1"/>
    <n v="1"/>
    <n v="1"/>
    <n v="1"/>
  </r>
  <r>
    <n v="19"/>
    <x v="0"/>
    <x v="18"/>
    <x v="0"/>
    <n v="3"/>
    <n v="1"/>
    <n v="4"/>
    <n v="40"/>
  </r>
  <r>
    <n v="20"/>
    <x v="0"/>
    <x v="19"/>
    <x v="0"/>
    <n v="3"/>
    <n v="3"/>
    <n v="6"/>
    <n v="54"/>
  </r>
  <r>
    <n v="21"/>
    <x v="0"/>
    <x v="20"/>
    <x v="0"/>
    <n v="1"/>
    <n v="3"/>
    <n v="3"/>
    <n v="15"/>
  </r>
  <r>
    <n v="22"/>
    <x v="0"/>
    <x v="21"/>
    <x v="0"/>
    <n v="3"/>
    <n v="2"/>
    <n v="5"/>
    <n v="47"/>
  </r>
  <r>
    <n v="23"/>
    <x v="0"/>
    <x v="22"/>
    <x v="0"/>
    <n v="3"/>
    <n v="2"/>
    <n v="2"/>
    <n v="44"/>
  </r>
  <r>
    <n v="24"/>
    <x v="0"/>
    <x v="23"/>
    <x v="0"/>
    <n v="3"/>
    <n v="1"/>
    <n v="5"/>
    <n v="41"/>
  </r>
  <r>
    <n v="25"/>
    <x v="0"/>
    <x v="24"/>
    <x v="0"/>
    <n v="2"/>
    <n v="2"/>
    <n v="3"/>
    <n v="27"/>
  </r>
  <r>
    <n v="26"/>
    <x v="0"/>
    <x v="25"/>
    <x v="0"/>
    <n v="3"/>
    <n v="1"/>
    <n v="3"/>
    <n v="39"/>
  </r>
  <r>
    <n v="27"/>
    <x v="0"/>
    <x v="26"/>
    <x v="0"/>
    <n v="3"/>
    <n v="3"/>
    <n v="4"/>
    <n v="52"/>
  </r>
  <r>
    <n v="28"/>
    <x v="0"/>
    <x v="0"/>
    <x v="1"/>
    <n v="1"/>
    <n v="3"/>
    <n v="6"/>
    <n v="18"/>
  </r>
  <r>
    <n v="29"/>
    <x v="0"/>
    <x v="1"/>
    <x v="1"/>
    <n v="2"/>
    <n v="2"/>
    <n v="1"/>
    <n v="25"/>
  </r>
  <r>
    <n v="30"/>
    <x v="0"/>
    <x v="2"/>
    <x v="1"/>
    <n v="3"/>
    <n v="1"/>
    <n v="1"/>
    <n v="37"/>
  </r>
  <r>
    <n v="31"/>
    <x v="0"/>
    <x v="3"/>
    <x v="1"/>
    <n v="3"/>
    <n v="1"/>
    <n v="6"/>
    <n v="42"/>
  </r>
  <r>
    <n v="32"/>
    <x v="0"/>
    <x v="4"/>
    <x v="1"/>
    <n v="1"/>
    <n v="2"/>
    <n v="6"/>
    <n v="12"/>
  </r>
  <r>
    <n v="33"/>
    <x v="0"/>
    <x v="5"/>
    <x v="1"/>
    <n v="3"/>
    <n v="2"/>
    <n v="6"/>
    <n v="48"/>
  </r>
  <r>
    <n v="34"/>
    <x v="0"/>
    <x v="6"/>
    <x v="1"/>
    <n v="3"/>
    <n v="3"/>
    <n v="3"/>
    <n v="51"/>
  </r>
  <r>
    <n v="35"/>
    <x v="0"/>
    <x v="7"/>
    <x v="1"/>
    <n v="3"/>
    <n v="3"/>
    <n v="1"/>
    <n v="49"/>
  </r>
  <r>
    <n v="36"/>
    <x v="0"/>
    <x v="8"/>
    <x v="1"/>
    <n v="3"/>
    <n v="2"/>
    <n v="3"/>
    <n v="45"/>
  </r>
  <r>
    <n v="37"/>
    <x v="0"/>
    <x v="9"/>
    <x v="1"/>
    <n v="1"/>
    <n v="2"/>
    <n v="1"/>
    <n v="7"/>
  </r>
  <r>
    <n v="38"/>
    <x v="0"/>
    <x v="10"/>
    <x v="1"/>
    <n v="1"/>
    <n v="1"/>
    <n v="3"/>
    <n v="3"/>
  </r>
  <r>
    <n v="39"/>
    <x v="0"/>
    <x v="11"/>
    <x v="1"/>
    <n v="3"/>
    <n v="2"/>
    <n v="4"/>
    <n v="46"/>
  </r>
  <r>
    <n v="40"/>
    <x v="0"/>
    <x v="12"/>
    <x v="1"/>
    <n v="3"/>
    <n v="1"/>
    <n v="2"/>
    <n v="38"/>
  </r>
  <r>
    <n v="41"/>
    <x v="0"/>
    <x v="13"/>
    <x v="1"/>
    <n v="3"/>
    <n v="3"/>
    <n v="5"/>
    <n v="53"/>
  </r>
  <r>
    <n v="42"/>
    <x v="0"/>
    <x v="14"/>
    <x v="1"/>
    <n v="1"/>
    <n v="2"/>
    <n v="3"/>
    <n v="9"/>
  </r>
  <r>
    <n v="43"/>
    <x v="0"/>
    <x v="15"/>
    <x v="1"/>
    <n v="2"/>
    <n v="1"/>
    <n v="4"/>
    <n v="22"/>
  </r>
  <r>
    <n v="44"/>
    <x v="0"/>
    <x v="16"/>
    <x v="1"/>
    <n v="1"/>
    <n v="3"/>
    <n v="4"/>
    <n v="16"/>
  </r>
  <r>
    <n v="45"/>
    <x v="0"/>
    <x v="17"/>
    <x v="1"/>
    <n v="2"/>
    <n v="3"/>
    <n v="2"/>
    <n v="32"/>
  </r>
  <r>
    <n v="46"/>
    <x v="0"/>
    <x v="18"/>
    <x v="1"/>
    <n v="1"/>
    <n v="3"/>
    <n v="1"/>
    <n v="13"/>
  </r>
  <r>
    <n v="47"/>
    <x v="0"/>
    <x v="19"/>
    <x v="1"/>
    <n v="2"/>
    <n v="1"/>
    <n v="3"/>
    <n v="21"/>
  </r>
  <r>
    <n v="48"/>
    <x v="0"/>
    <x v="20"/>
    <x v="1"/>
    <n v="2"/>
    <n v="2"/>
    <n v="5"/>
    <n v="29"/>
  </r>
  <r>
    <n v="49"/>
    <x v="0"/>
    <x v="21"/>
    <x v="1"/>
    <n v="2"/>
    <n v="3"/>
    <n v="6"/>
    <n v="36"/>
  </r>
  <r>
    <n v="50"/>
    <x v="0"/>
    <x v="22"/>
    <x v="1"/>
    <n v="1"/>
    <n v="1"/>
    <n v="5"/>
    <n v="5"/>
  </r>
  <r>
    <n v="51"/>
    <x v="0"/>
    <x v="23"/>
    <x v="1"/>
    <n v="2"/>
    <n v="3"/>
    <n v="4"/>
    <n v="34"/>
  </r>
  <r>
    <n v="52"/>
    <x v="0"/>
    <x v="24"/>
    <x v="1"/>
    <n v="1"/>
    <n v="1"/>
    <n v="2"/>
    <n v="2"/>
  </r>
  <r>
    <n v="53"/>
    <x v="0"/>
    <x v="25"/>
    <x v="1"/>
    <n v="2"/>
    <n v="2"/>
    <n v="2"/>
    <n v="26"/>
  </r>
  <r>
    <n v="54"/>
    <x v="0"/>
    <x v="26"/>
    <x v="1"/>
    <n v="2"/>
    <n v="1"/>
    <n v="5"/>
    <n v="23"/>
  </r>
  <r>
    <n v="55"/>
    <x v="1"/>
    <x v="0"/>
    <x v="2"/>
    <n v="2"/>
    <n v="1"/>
    <n v="3"/>
    <n v="21"/>
  </r>
  <r>
    <n v="56"/>
    <x v="1"/>
    <x v="1"/>
    <x v="2"/>
    <n v="1"/>
    <n v="2"/>
    <n v="3"/>
    <n v="9"/>
  </r>
  <r>
    <n v="57"/>
    <x v="1"/>
    <x v="2"/>
    <x v="2"/>
    <n v="1"/>
    <n v="1"/>
    <n v="5"/>
    <n v="5"/>
  </r>
  <r>
    <n v="58"/>
    <x v="1"/>
    <x v="3"/>
    <x v="2"/>
    <n v="1"/>
    <n v="3"/>
    <n v="5"/>
    <n v="17"/>
  </r>
  <r>
    <n v="59"/>
    <x v="1"/>
    <x v="4"/>
    <x v="2"/>
    <n v="3"/>
    <n v="2"/>
    <n v="5"/>
    <n v="47"/>
  </r>
  <r>
    <n v="60"/>
    <x v="1"/>
    <x v="5"/>
    <x v="2"/>
    <n v="3"/>
    <n v="3"/>
    <n v="1"/>
    <n v="49"/>
  </r>
  <r>
    <n v="61"/>
    <x v="1"/>
    <x v="6"/>
    <x v="2"/>
    <n v="3"/>
    <n v="1"/>
    <n v="5"/>
    <n v="41"/>
  </r>
  <r>
    <n v="62"/>
    <x v="1"/>
    <x v="7"/>
    <x v="2"/>
    <n v="3"/>
    <n v="1"/>
    <n v="2"/>
    <n v="38"/>
  </r>
  <r>
    <n v="63"/>
    <x v="1"/>
    <x v="8"/>
    <x v="2"/>
    <n v="1"/>
    <n v="2"/>
    <n v="4"/>
    <n v="10"/>
  </r>
  <r>
    <n v="64"/>
    <x v="1"/>
    <x v="9"/>
    <x v="2"/>
    <n v="3"/>
    <n v="2"/>
    <n v="4"/>
    <n v="46"/>
  </r>
  <r>
    <n v="65"/>
    <x v="1"/>
    <x v="10"/>
    <x v="2"/>
    <n v="1"/>
    <n v="1"/>
    <n v="2"/>
    <n v="2"/>
  </r>
  <r>
    <n v="66"/>
    <x v="1"/>
    <x v="11"/>
    <x v="2"/>
    <n v="2"/>
    <n v="3"/>
    <n v="2"/>
    <n v="32"/>
  </r>
  <r>
    <n v="67"/>
    <x v="1"/>
    <x v="12"/>
    <x v="2"/>
    <n v="1"/>
    <n v="1"/>
    <n v="4"/>
    <n v="4"/>
  </r>
  <r>
    <n v="68"/>
    <x v="1"/>
    <x v="13"/>
    <x v="2"/>
    <n v="2"/>
    <n v="3"/>
    <n v="3"/>
    <n v="33"/>
  </r>
  <r>
    <n v="69"/>
    <x v="1"/>
    <x v="14"/>
    <x v="2"/>
    <n v="2"/>
    <n v="1"/>
    <n v="6"/>
    <n v="24"/>
  </r>
  <r>
    <n v="70"/>
    <x v="1"/>
    <x v="15"/>
    <x v="2"/>
    <n v="2"/>
    <n v="2"/>
    <n v="2"/>
    <n v="26"/>
  </r>
  <r>
    <n v="71"/>
    <x v="1"/>
    <x v="16"/>
    <x v="2"/>
    <n v="1"/>
    <n v="2"/>
    <n v="1"/>
    <n v="7"/>
  </r>
  <r>
    <n v="72"/>
    <x v="1"/>
    <x v="17"/>
    <x v="2"/>
    <n v="1"/>
    <n v="3"/>
    <n v="2"/>
    <n v="14"/>
  </r>
  <r>
    <n v="73"/>
    <x v="1"/>
    <x v="18"/>
    <x v="2"/>
    <n v="3"/>
    <n v="3"/>
    <n v="6"/>
    <n v="54"/>
  </r>
  <r>
    <n v="74"/>
    <x v="1"/>
    <x v="19"/>
    <x v="2"/>
    <n v="3"/>
    <n v="2"/>
    <n v="1"/>
    <n v="43"/>
  </r>
  <r>
    <n v="75"/>
    <x v="1"/>
    <x v="20"/>
    <x v="2"/>
    <n v="3"/>
    <n v="3"/>
    <n v="3"/>
    <n v="51"/>
  </r>
  <r>
    <n v="76"/>
    <x v="1"/>
    <x v="21"/>
    <x v="2"/>
    <n v="1"/>
    <n v="2"/>
    <n v="6"/>
    <n v="12"/>
  </r>
  <r>
    <n v="77"/>
    <x v="1"/>
    <x v="22"/>
    <x v="2"/>
    <n v="2"/>
    <n v="3"/>
    <n v="6"/>
    <n v="36"/>
  </r>
  <r>
    <n v="78"/>
    <x v="1"/>
    <x v="23"/>
    <x v="2"/>
    <n v="3"/>
    <n v="3"/>
    <n v="4"/>
    <n v="52"/>
  </r>
  <r>
    <n v="79"/>
    <x v="1"/>
    <x v="24"/>
    <x v="2"/>
    <n v="2"/>
    <n v="2"/>
    <n v="5"/>
    <n v="29"/>
  </r>
  <r>
    <n v="80"/>
    <x v="1"/>
    <x v="25"/>
    <x v="2"/>
    <n v="2"/>
    <n v="1"/>
    <n v="4"/>
    <n v="22"/>
  </r>
  <r>
    <n v="81"/>
    <x v="1"/>
    <x v="26"/>
    <x v="2"/>
    <n v="2"/>
    <n v="1"/>
    <n v="1"/>
    <n v="19"/>
  </r>
  <r>
    <n v="82"/>
    <x v="1"/>
    <x v="0"/>
    <x v="3"/>
    <n v="1"/>
    <n v="2"/>
    <n v="5"/>
    <n v="11"/>
  </r>
  <r>
    <n v="83"/>
    <x v="1"/>
    <x v="1"/>
    <x v="3"/>
    <n v="3"/>
    <n v="1"/>
    <n v="6"/>
    <n v="42"/>
  </r>
  <r>
    <n v="84"/>
    <x v="1"/>
    <x v="2"/>
    <x v="3"/>
    <n v="2"/>
    <n v="2"/>
    <n v="4"/>
    <n v="28"/>
  </r>
  <r>
    <n v="85"/>
    <x v="1"/>
    <x v="3"/>
    <x v="3"/>
    <n v="3"/>
    <n v="1"/>
    <n v="3"/>
    <n v="39"/>
  </r>
  <r>
    <n v="86"/>
    <x v="1"/>
    <x v="4"/>
    <x v="3"/>
    <n v="1"/>
    <n v="3"/>
    <n v="4"/>
    <n v="16"/>
  </r>
  <r>
    <n v="87"/>
    <x v="1"/>
    <x v="5"/>
    <x v="3"/>
    <n v="2"/>
    <n v="2"/>
    <n v="3"/>
    <n v="27"/>
  </r>
  <r>
    <n v="88"/>
    <x v="1"/>
    <x v="6"/>
    <x v="3"/>
    <n v="1"/>
    <n v="3"/>
    <n v="3"/>
    <n v="15"/>
  </r>
  <r>
    <n v="89"/>
    <x v="1"/>
    <x v="7"/>
    <x v="3"/>
    <n v="2"/>
    <n v="2"/>
    <n v="6"/>
    <n v="30"/>
  </r>
  <r>
    <n v="90"/>
    <x v="1"/>
    <x v="8"/>
    <x v="3"/>
    <n v="2"/>
    <n v="1"/>
    <n v="5"/>
    <n v="23"/>
  </r>
  <r>
    <n v="91"/>
    <x v="1"/>
    <x v="9"/>
    <x v="3"/>
    <n v="2"/>
    <n v="1"/>
    <n v="2"/>
    <n v="20"/>
  </r>
  <r>
    <n v="92"/>
    <x v="1"/>
    <x v="10"/>
    <x v="3"/>
    <n v="2"/>
    <n v="3"/>
    <n v="4"/>
    <n v="34"/>
  </r>
  <r>
    <n v="93"/>
    <x v="1"/>
    <x v="11"/>
    <x v="3"/>
    <n v="3"/>
    <n v="1"/>
    <n v="4"/>
    <n v="40"/>
  </r>
  <r>
    <n v="94"/>
    <x v="1"/>
    <x v="12"/>
    <x v="3"/>
    <n v="3"/>
    <n v="3"/>
    <n v="5"/>
    <n v="53"/>
  </r>
  <r>
    <n v="95"/>
    <x v="1"/>
    <x v="13"/>
    <x v="3"/>
    <n v="1"/>
    <n v="2"/>
    <n v="2"/>
    <n v="8"/>
  </r>
  <r>
    <n v="96"/>
    <x v="1"/>
    <x v="14"/>
    <x v="3"/>
    <n v="3"/>
    <n v="2"/>
    <n v="6"/>
    <n v="48"/>
  </r>
  <r>
    <n v="97"/>
    <x v="1"/>
    <x v="15"/>
    <x v="3"/>
    <n v="1"/>
    <n v="3"/>
    <n v="1"/>
    <n v="13"/>
  </r>
  <r>
    <n v="98"/>
    <x v="1"/>
    <x v="16"/>
    <x v="3"/>
    <n v="3"/>
    <n v="3"/>
    <n v="2"/>
    <n v="50"/>
  </r>
  <r>
    <n v="99"/>
    <x v="1"/>
    <x v="17"/>
    <x v="3"/>
    <n v="3"/>
    <n v="2"/>
    <n v="3"/>
    <n v="45"/>
  </r>
  <r>
    <n v="100"/>
    <x v="1"/>
    <x v="18"/>
    <x v="3"/>
    <n v="2"/>
    <n v="2"/>
    <n v="1"/>
    <n v="25"/>
  </r>
  <r>
    <n v="101"/>
    <x v="1"/>
    <x v="19"/>
    <x v="3"/>
    <n v="2"/>
    <n v="3"/>
    <n v="5"/>
    <n v="35"/>
  </r>
  <r>
    <n v="102"/>
    <x v="1"/>
    <x v="20"/>
    <x v="3"/>
    <n v="1"/>
    <n v="1"/>
    <n v="1"/>
    <n v="1"/>
  </r>
  <r>
    <n v="103"/>
    <x v="1"/>
    <x v="21"/>
    <x v="3"/>
    <n v="2"/>
    <n v="3"/>
    <n v="1"/>
    <n v="31"/>
  </r>
  <r>
    <n v="104"/>
    <x v="1"/>
    <x v="22"/>
    <x v="3"/>
    <n v="1"/>
    <n v="1"/>
    <n v="3"/>
    <n v="3"/>
  </r>
  <r>
    <n v="105"/>
    <x v="1"/>
    <x v="23"/>
    <x v="3"/>
    <n v="1"/>
    <n v="1"/>
    <n v="6"/>
    <n v="6"/>
  </r>
  <r>
    <n v="106"/>
    <x v="1"/>
    <x v="24"/>
    <x v="3"/>
    <n v="3"/>
    <n v="1"/>
    <n v="1"/>
    <n v="37"/>
  </r>
  <r>
    <n v="107"/>
    <x v="1"/>
    <x v="25"/>
    <x v="3"/>
    <n v="1"/>
    <n v="3"/>
    <n v="6"/>
    <n v="18"/>
  </r>
  <r>
    <n v="108"/>
    <x v="1"/>
    <x v="26"/>
    <x v="3"/>
    <n v="3"/>
    <n v="2"/>
    <n v="2"/>
    <n v="44"/>
  </r>
  <r>
    <n v="109"/>
    <x v="2"/>
    <x v="0"/>
    <x v="4"/>
    <n v="3"/>
    <n v="2"/>
    <n v="4"/>
    <n v="46"/>
  </r>
  <r>
    <n v="110"/>
    <x v="2"/>
    <x v="1"/>
    <x v="4"/>
    <n v="3"/>
    <n v="2"/>
    <n v="6"/>
    <n v="48"/>
  </r>
  <r>
    <n v="111"/>
    <x v="2"/>
    <x v="2"/>
    <x v="4"/>
    <n v="3"/>
    <n v="1"/>
    <n v="3"/>
    <n v="39"/>
  </r>
  <r>
    <n v="112"/>
    <x v="2"/>
    <x v="3"/>
    <x v="4"/>
    <n v="1"/>
    <n v="1"/>
    <n v="4"/>
    <n v="4"/>
  </r>
  <r>
    <n v="113"/>
    <x v="2"/>
    <x v="4"/>
    <x v="4"/>
    <n v="2"/>
    <n v="3"/>
    <n v="5"/>
    <n v="35"/>
  </r>
  <r>
    <n v="114"/>
    <x v="2"/>
    <x v="5"/>
    <x v="4"/>
    <n v="1"/>
    <n v="1"/>
    <n v="6"/>
    <n v="6"/>
  </r>
  <r>
    <n v="115"/>
    <x v="2"/>
    <x v="6"/>
    <x v="4"/>
    <n v="1"/>
    <n v="2"/>
    <n v="5"/>
    <n v="11"/>
  </r>
  <r>
    <n v="116"/>
    <x v="2"/>
    <x v="7"/>
    <x v="4"/>
    <n v="2"/>
    <n v="2"/>
    <n v="4"/>
    <n v="28"/>
  </r>
  <r>
    <n v="117"/>
    <x v="2"/>
    <x v="8"/>
    <x v="4"/>
    <n v="3"/>
    <n v="3"/>
    <n v="1"/>
    <n v="49"/>
  </r>
  <r>
    <n v="118"/>
    <x v="2"/>
    <x v="9"/>
    <x v="4"/>
    <n v="3"/>
    <n v="3"/>
    <n v="6"/>
    <n v="54"/>
  </r>
  <r>
    <n v="119"/>
    <x v="2"/>
    <x v="10"/>
    <x v="4"/>
    <n v="1"/>
    <n v="1"/>
    <n v="1"/>
    <n v="1"/>
  </r>
  <r>
    <n v="120"/>
    <x v="2"/>
    <x v="11"/>
    <x v="4"/>
    <n v="2"/>
    <n v="1"/>
    <n v="2"/>
    <n v="20"/>
  </r>
  <r>
    <n v="121"/>
    <x v="2"/>
    <x v="12"/>
    <x v="4"/>
    <n v="3"/>
    <n v="3"/>
    <n v="3"/>
    <n v="51"/>
  </r>
  <r>
    <n v="122"/>
    <x v="2"/>
    <x v="13"/>
    <x v="4"/>
    <n v="2"/>
    <n v="1"/>
    <n v="6"/>
    <n v="24"/>
  </r>
  <r>
    <n v="123"/>
    <x v="2"/>
    <x v="14"/>
    <x v="4"/>
    <n v="2"/>
    <n v="2"/>
    <n v="3"/>
    <n v="27"/>
  </r>
  <r>
    <n v="124"/>
    <x v="2"/>
    <x v="15"/>
    <x v="4"/>
    <n v="1"/>
    <n v="2"/>
    <n v="3"/>
    <n v="9"/>
  </r>
  <r>
    <n v="125"/>
    <x v="2"/>
    <x v="16"/>
    <x v="4"/>
    <n v="1"/>
    <n v="3"/>
    <n v="2"/>
    <n v="14"/>
  </r>
  <r>
    <n v="126"/>
    <x v="2"/>
    <x v="17"/>
    <x v="4"/>
    <n v="3"/>
    <n v="1"/>
    <n v="2"/>
    <n v="38"/>
  </r>
  <r>
    <n v="127"/>
    <x v="2"/>
    <x v="18"/>
    <x v="4"/>
    <n v="2"/>
    <n v="3"/>
    <n v="6"/>
    <n v="36"/>
  </r>
  <r>
    <n v="128"/>
    <x v="2"/>
    <x v="19"/>
    <x v="4"/>
    <n v="3"/>
    <n v="1"/>
    <n v="5"/>
    <n v="41"/>
  </r>
  <r>
    <n v="129"/>
    <x v="2"/>
    <x v="20"/>
    <x v="4"/>
    <n v="2"/>
    <n v="3"/>
    <n v="1"/>
    <n v="31"/>
  </r>
  <r>
    <n v="130"/>
    <x v="2"/>
    <x v="21"/>
    <x v="4"/>
    <n v="2"/>
    <n v="2"/>
    <n v="2"/>
    <n v="26"/>
  </r>
  <r>
    <n v="131"/>
    <x v="2"/>
    <x v="22"/>
    <x v="4"/>
    <n v="1"/>
    <n v="2"/>
    <n v="1"/>
    <n v="7"/>
  </r>
  <r>
    <n v="132"/>
    <x v="2"/>
    <x v="23"/>
    <x v="4"/>
    <n v="2"/>
    <n v="1"/>
    <n v="5"/>
    <n v="23"/>
  </r>
  <r>
    <n v="133"/>
    <x v="2"/>
    <x v="24"/>
    <x v="4"/>
    <n v="1"/>
    <n v="3"/>
    <n v="4"/>
    <n v="16"/>
  </r>
  <r>
    <n v="134"/>
    <x v="2"/>
    <x v="25"/>
    <x v="4"/>
    <n v="1"/>
    <n v="3"/>
    <n v="3"/>
    <n v="15"/>
  </r>
  <r>
    <n v="135"/>
    <x v="2"/>
    <x v="26"/>
    <x v="4"/>
    <n v="3"/>
    <n v="2"/>
    <n v="1"/>
    <n v="43"/>
  </r>
  <r>
    <n v="136"/>
    <x v="2"/>
    <x v="0"/>
    <x v="5"/>
    <n v="1"/>
    <n v="1"/>
    <n v="3"/>
    <n v="3"/>
  </r>
  <r>
    <n v="137"/>
    <x v="2"/>
    <x v="1"/>
    <x v="5"/>
    <n v="1"/>
    <n v="3"/>
    <n v="1"/>
    <n v="13"/>
  </r>
  <r>
    <n v="138"/>
    <x v="2"/>
    <x v="2"/>
    <x v="5"/>
    <n v="2"/>
    <n v="2"/>
    <n v="1"/>
    <n v="25"/>
  </r>
  <r>
    <n v="139"/>
    <x v="2"/>
    <x v="3"/>
    <x v="5"/>
    <n v="2"/>
    <n v="3"/>
    <n v="3"/>
    <n v="33"/>
  </r>
  <r>
    <n v="140"/>
    <x v="2"/>
    <x v="4"/>
    <x v="5"/>
    <n v="3"/>
    <n v="1"/>
    <n v="4"/>
    <n v="40"/>
  </r>
  <r>
    <n v="141"/>
    <x v="2"/>
    <x v="5"/>
    <x v="5"/>
    <n v="2"/>
    <n v="2"/>
    <n v="5"/>
    <n v="29"/>
  </r>
  <r>
    <n v="142"/>
    <x v="2"/>
    <x v="6"/>
    <x v="5"/>
    <n v="2"/>
    <n v="3"/>
    <n v="2"/>
    <n v="32"/>
  </r>
  <r>
    <n v="143"/>
    <x v="2"/>
    <x v="7"/>
    <x v="5"/>
    <n v="3"/>
    <n v="1"/>
    <n v="6"/>
    <n v="42"/>
  </r>
  <r>
    <n v="144"/>
    <x v="2"/>
    <x v="8"/>
    <x v="5"/>
    <n v="1"/>
    <n v="2"/>
    <n v="2"/>
    <n v="8"/>
  </r>
  <r>
    <n v="145"/>
    <x v="2"/>
    <x v="9"/>
    <x v="5"/>
    <n v="1"/>
    <n v="2"/>
    <n v="4"/>
    <n v="10"/>
  </r>
  <r>
    <n v="146"/>
    <x v="2"/>
    <x v="10"/>
    <x v="5"/>
    <n v="3"/>
    <n v="2"/>
    <n v="5"/>
    <n v="47"/>
  </r>
  <r>
    <n v="147"/>
    <x v="2"/>
    <x v="11"/>
    <x v="5"/>
    <n v="3"/>
    <n v="3"/>
    <n v="5"/>
    <n v="53"/>
  </r>
  <r>
    <n v="148"/>
    <x v="2"/>
    <x v="12"/>
    <x v="5"/>
    <n v="2"/>
    <n v="1"/>
    <n v="4"/>
    <n v="22"/>
  </r>
  <r>
    <n v="149"/>
    <x v="2"/>
    <x v="13"/>
    <x v="5"/>
    <n v="1"/>
    <n v="3"/>
    <n v="5"/>
    <n v="17"/>
  </r>
  <r>
    <n v="150"/>
    <x v="2"/>
    <x v="14"/>
    <x v="5"/>
    <n v="3"/>
    <n v="3"/>
    <n v="2"/>
    <n v="50"/>
  </r>
  <r>
    <n v="151"/>
    <x v="2"/>
    <x v="15"/>
    <x v="5"/>
    <n v="2"/>
    <n v="1"/>
    <n v="1"/>
    <n v="19"/>
  </r>
  <r>
    <n v="152"/>
    <x v="2"/>
    <x v="16"/>
    <x v="5"/>
    <n v="2"/>
    <n v="1"/>
    <n v="3"/>
    <n v="21"/>
  </r>
  <r>
    <n v="153"/>
    <x v="2"/>
    <x v="17"/>
    <x v="5"/>
    <n v="1"/>
    <n v="3"/>
    <n v="6"/>
    <n v="18"/>
  </r>
  <r>
    <n v="154"/>
    <x v="2"/>
    <x v="18"/>
    <x v="5"/>
    <n v="3"/>
    <n v="1"/>
    <n v="1"/>
    <n v="37"/>
  </r>
  <r>
    <n v="155"/>
    <x v="2"/>
    <x v="19"/>
    <x v="5"/>
    <n v="1"/>
    <n v="2"/>
    <n v="6"/>
    <n v="12"/>
  </r>
  <r>
    <n v="156"/>
    <x v="2"/>
    <x v="20"/>
    <x v="5"/>
    <n v="1"/>
    <n v="1"/>
    <n v="5"/>
    <n v="5"/>
  </r>
  <r>
    <n v="157"/>
    <x v="2"/>
    <x v="21"/>
    <x v="5"/>
    <n v="3"/>
    <n v="3"/>
    <n v="4"/>
    <n v="52"/>
  </r>
  <r>
    <n v="158"/>
    <x v="2"/>
    <x v="22"/>
    <x v="5"/>
    <n v="2"/>
    <n v="3"/>
    <n v="4"/>
    <n v="34"/>
  </r>
  <r>
    <n v="159"/>
    <x v="2"/>
    <x v="23"/>
    <x v="5"/>
    <n v="3"/>
    <n v="2"/>
    <n v="3"/>
    <n v="45"/>
  </r>
  <r>
    <n v="160"/>
    <x v="2"/>
    <x v="24"/>
    <x v="5"/>
    <n v="2"/>
    <n v="2"/>
    <n v="6"/>
    <n v="30"/>
  </r>
  <r>
    <n v="161"/>
    <x v="2"/>
    <x v="25"/>
    <x v="5"/>
    <n v="3"/>
    <n v="2"/>
    <n v="2"/>
    <n v="44"/>
  </r>
  <r>
    <n v="162"/>
    <x v="2"/>
    <x v="26"/>
    <x v="5"/>
    <n v="1"/>
    <n v="1"/>
    <n v="2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n v="1"/>
    <n v="1"/>
    <s v="T1"/>
    <s v="Untreated"/>
    <s v="500 g/l Propiconazole"/>
    <s v="Throttle® 500"/>
    <x v="0"/>
    <n v="1"/>
    <n v="6"/>
    <n v="7"/>
    <n v="8"/>
    <n v="4"/>
    <n v="9"/>
    <n v="8"/>
    <n v="5"/>
  </r>
  <r>
    <n v="1"/>
    <n v="2"/>
    <s v="T4"/>
    <s v="spray one first sign disease + one spray 14 days latter (2 sprays)"/>
    <s v="430 g/l  Tebuconazole"/>
    <s v="Folicur® 430 SC"/>
    <x v="1"/>
    <n v="1"/>
    <n v="2"/>
    <n v="5"/>
    <n v="6"/>
    <n v="3"/>
    <n v="8"/>
    <n v="8"/>
    <n v="3"/>
  </r>
  <r>
    <n v="1"/>
    <n v="3"/>
    <s v="T4"/>
    <s v="spray one first sign disease + one spray 14 days latter (2 sprays)"/>
    <s v="500 g/l Propiconazole"/>
    <s v="Throttle® 500"/>
    <x v="1"/>
    <n v="1"/>
    <n v="2"/>
    <n v="2"/>
    <n v="6"/>
    <n v="2"/>
    <n v="7"/>
    <n v="8"/>
    <n v="3"/>
  </r>
  <r>
    <n v="1"/>
    <n v="4"/>
    <s v="T2"/>
    <s v="spray one 4 weeks post emergance (1 spray)"/>
    <s v="200 g/l  Tebuconazole + 120 g/l  Azoxystrobin"/>
    <s v="Custodia® 320 SC"/>
    <x v="1"/>
    <n v="0"/>
    <n v="2"/>
    <n v="7"/>
    <n v="8"/>
    <n v="4"/>
    <n v="8"/>
    <n v="9"/>
    <n v="5"/>
  </r>
  <r>
    <n v="1"/>
    <n v="5"/>
    <s v="T2"/>
    <s v="spray one 4 weeks post emergance (1 spray)"/>
    <s v="430 g/l  Tebuconazole"/>
    <s v="Folicur® 430 SC"/>
    <x v="2"/>
    <n v="0"/>
    <n v="3"/>
    <n v="7"/>
    <n v="8"/>
    <n v="5"/>
    <n v="8"/>
    <n v="9"/>
    <n v="5"/>
  </r>
  <r>
    <n v="1"/>
    <n v="6"/>
    <s v="T3"/>
    <s v="spray one first sign disease (1 spray)"/>
    <s v="200 g/l  Tebuconazole + 120 g/l  Azoxystrobin"/>
    <s v="Custodia® 320 SC"/>
    <x v="2"/>
    <n v="1"/>
    <n v="2"/>
    <n v="3"/>
    <n v="7"/>
    <n v="4"/>
    <n v="8"/>
    <n v="8"/>
    <n v="5"/>
  </r>
  <r>
    <n v="1"/>
    <n v="7"/>
    <s v="T4"/>
    <s v="spray one first sign disease + one spray 14 days latter (2 sprays)"/>
    <s v="500 g/l Propiconazole"/>
    <s v="Throttle® 500"/>
    <x v="2"/>
    <n v="1"/>
    <n v="2"/>
    <n v="3"/>
    <n v="6"/>
    <n v="3"/>
    <n v="7"/>
    <n v="7"/>
    <n v="3"/>
  </r>
  <r>
    <n v="1"/>
    <n v="8"/>
    <s v="T6"/>
    <s v="spray one disease 1/3 plant infection + one spray 14 days latter (2 sprays)"/>
    <s v="430 g/l  Tebuconazole"/>
    <s v="Folicur® 430 SC"/>
    <x v="1"/>
    <n v="1"/>
    <n v="6"/>
    <n v="4"/>
    <n v="7"/>
    <n v="3"/>
    <n v="8"/>
    <n v="7"/>
    <n v="3"/>
  </r>
  <r>
    <n v="1"/>
    <n v="9"/>
    <s v="T1"/>
    <s v="Untreated"/>
    <s v="200 g/l  Tebuconazole + 120 g/l  Azoxystrobin"/>
    <s v="Custodia® 320 SC"/>
    <x v="2"/>
    <n v="1"/>
    <n v="6"/>
    <n v="7"/>
    <n v="8"/>
    <n v="5"/>
    <n v="8"/>
    <n v="9"/>
    <n v="5"/>
  </r>
  <r>
    <n v="1"/>
    <n v="10"/>
    <s v="T6"/>
    <s v="spray one disease 1/3 plant infection + one spray 14 days latter (2 sprays)"/>
    <s v="430 g/l  Tebuconazole"/>
    <s v="Folicur® 430 SC"/>
    <x v="2"/>
    <n v="1"/>
    <n v="6"/>
    <n v="6"/>
    <n v="7"/>
    <n v="3"/>
    <n v="8"/>
    <n v="8"/>
    <n v="4"/>
  </r>
  <r>
    <n v="1"/>
    <n v="11"/>
    <s v="T2"/>
    <s v="spray one 4 weeks post emergance (1 spray)"/>
    <s v="200 g/l  Tebuconazole + 120 g/l  Azoxystrobin"/>
    <s v="Custodia® 320 SC"/>
    <x v="0"/>
    <n v="0"/>
    <n v="3"/>
    <n v="8"/>
    <n v="8"/>
    <n v="5"/>
    <n v="8"/>
    <n v="9"/>
    <n v="5"/>
  </r>
  <r>
    <n v="1"/>
    <n v="12"/>
    <s v="T5"/>
    <s v="spray one disease 1/3 plant infection (1 spray)"/>
    <s v="200 g/l  Tebuconazole + 120 g/l  Azoxystrobin"/>
    <s v="Custodia® 320 SC"/>
    <x v="1"/>
    <n v="1"/>
    <n v="6"/>
    <n v="6"/>
    <n v="7"/>
    <n v="3"/>
    <n v="7"/>
    <n v="8"/>
    <n v="4"/>
  </r>
  <r>
    <n v="1"/>
    <n v="13"/>
    <s v="T5"/>
    <s v="spray one disease 1/3 plant infection (1 spray)"/>
    <s v="500 g/l Propiconazole"/>
    <s v="Throttle® 500"/>
    <x v="1"/>
    <n v="1"/>
    <n v="6"/>
    <n v="6"/>
    <n v="6"/>
    <n v="3"/>
    <n v="8"/>
    <n v="8"/>
    <n v="4"/>
  </r>
  <r>
    <n v="1"/>
    <n v="14"/>
    <s v="T6"/>
    <s v="spray one disease 1/3 plant infection + one spray 14 days latter (2 sprays)"/>
    <s v="500 g/l Propiconazole"/>
    <s v="Throttle® 500"/>
    <x v="2"/>
    <n v="1"/>
    <n v="6"/>
    <n v="6"/>
    <n v="6"/>
    <n v="4"/>
    <n v="8"/>
    <n v="8"/>
    <n v="3"/>
  </r>
  <r>
    <n v="1"/>
    <n v="15"/>
    <s v="T5"/>
    <s v="spray one disease 1/3 plant infection (1 spray)"/>
    <s v="200 g/l  Tebuconazole + 120 g/l  Azoxystrobin"/>
    <s v="Custodia® 320 SC"/>
    <x v="2"/>
    <n v="1"/>
    <n v="6"/>
    <n v="6"/>
    <n v="6"/>
    <n v="3"/>
    <n v="8"/>
    <n v="8"/>
    <n v="4"/>
  </r>
  <r>
    <n v="1"/>
    <n v="16"/>
    <s v="T2"/>
    <s v="spray one 4 weeks post emergance (1 spray)"/>
    <s v="500 g/l Propiconazole"/>
    <s v="Throttle® 500"/>
    <x v="1"/>
    <n v="0"/>
    <n v="3"/>
    <n v="7"/>
    <n v="8"/>
    <n v="4"/>
    <n v="8"/>
    <n v="9"/>
    <n v="5"/>
  </r>
  <r>
    <n v="1"/>
    <n v="17"/>
    <s v="T1"/>
    <s v="Untreated"/>
    <s v="430 g/l  Tebuconazole"/>
    <s v="Folicur® 430 SC"/>
    <x v="2"/>
    <n v="1"/>
    <n v="6"/>
    <n v="8"/>
    <n v="8"/>
    <n v="5"/>
    <n v="8"/>
    <n v="9"/>
    <n v="5"/>
  </r>
  <r>
    <n v="1"/>
    <n v="18"/>
    <s v="T1"/>
    <s v="Untreated"/>
    <s v="430 g/l  Tebuconazole"/>
    <s v="Folicur® 430 SC"/>
    <x v="1"/>
    <n v="1"/>
    <n v="6"/>
    <n v="8"/>
    <n v="8"/>
    <n v="4"/>
    <n v="8"/>
    <n v="9"/>
    <n v="5"/>
  </r>
  <r>
    <n v="1"/>
    <n v="19"/>
    <s v="T4"/>
    <s v="spray one first sign disease + one spray 14 days latter (2 sprays)"/>
    <s v="430 g/l  Tebuconazole"/>
    <s v="Folicur® 430 SC"/>
    <x v="0"/>
    <n v="1"/>
    <n v="3"/>
    <n v="7"/>
    <n v="7"/>
    <n v="4"/>
    <n v="8"/>
    <n v="8"/>
    <n v="4"/>
  </r>
  <r>
    <n v="1"/>
    <n v="20"/>
    <s v="T6"/>
    <s v="spray one disease 1/3 plant infection + one spray 14 days latter (2 sprays)"/>
    <s v="200 g/l  Tebuconazole + 120 g/l  Azoxystrobin"/>
    <s v="Custodia® 320 SC"/>
    <x v="0"/>
    <n v="1"/>
    <n v="6"/>
    <n v="5"/>
    <n v="7"/>
    <n v="3"/>
    <n v="8"/>
    <n v="8"/>
    <n v="3"/>
  </r>
  <r>
    <n v="1"/>
    <n v="21"/>
    <s v="T3"/>
    <s v="spray one first sign disease (1 spray)"/>
    <s v="200 g/l  Tebuconazole + 120 g/l  Azoxystrobin"/>
    <s v="Custodia® 320 SC"/>
    <x v="1"/>
    <n v="1"/>
    <n v="3"/>
    <n v="7"/>
    <n v="8"/>
    <n v="4"/>
    <n v="8"/>
    <n v="8"/>
    <n v="5"/>
  </r>
  <r>
    <n v="1"/>
    <n v="22"/>
    <s v="T5"/>
    <s v="spray one disease 1/3 plant infection (1 spray)"/>
    <s v="500 g/l Propiconazole"/>
    <s v="Throttle® 500"/>
    <x v="0"/>
    <n v="1"/>
    <n v="6"/>
    <n v="6"/>
    <n v="7"/>
    <n v="4"/>
    <n v="8"/>
    <n v="8"/>
    <n v="4"/>
  </r>
  <r>
    <n v="1"/>
    <n v="23"/>
    <s v="T2"/>
    <s v="spray one 4 weeks post emergance (1 spray)"/>
    <s v="500 g/l Propiconazole"/>
    <s v="Throttle® 500"/>
    <x v="0"/>
    <n v="0"/>
    <n v="5"/>
    <n v="8"/>
    <n v="9"/>
    <n v="5"/>
    <n v="9"/>
    <n v="9"/>
    <n v="5"/>
  </r>
  <r>
    <n v="1"/>
    <n v="24"/>
    <s v="T5"/>
    <s v="spray one disease 1/3 plant infection (1 spray)"/>
    <s v="430 g/l  Tebuconazole"/>
    <s v="Folicur® 430 SC"/>
    <x v="0"/>
    <n v="1"/>
    <n v="6"/>
    <n v="6"/>
    <n v="8"/>
    <n v="4"/>
    <n v="8"/>
    <n v="8"/>
    <n v="4"/>
  </r>
  <r>
    <n v="1"/>
    <n v="25"/>
    <s v="T3"/>
    <s v="spray one first sign disease (1 spray)"/>
    <s v="500 g/l Propiconazole"/>
    <s v="Throttle® 500"/>
    <x v="2"/>
    <n v="0"/>
    <n v="2"/>
    <n v="2"/>
    <n v="8"/>
    <n v="4"/>
    <n v="8"/>
    <n v="8"/>
    <n v="5"/>
  </r>
  <r>
    <n v="1"/>
    <n v="26"/>
    <s v="T3"/>
    <s v="spray one first sign disease (1 spray)"/>
    <s v="430 g/l  Tebuconazole"/>
    <s v="Folicur® 430 SC"/>
    <x v="0"/>
    <n v="1"/>
    <n v="3"/>
    <n v="6"/>
    <n v="8"/>
    <n v="4"/>
    <n v="8"/>
    <n v="8"/>
    <n v="5"/>
  </r>
  <r>
    <n v="1"/>
    <n v="27"/>
    <s v="T4"/>
    <s v="spray one first sign disease + one spray 14 days latter (2 sprays)"/>
    <s v="200 g/l  Tebuconazole + 120 g/l  Azoxystrobin"/>
    <s v="Custodia® 320 SC"/>
    <x v="0"/>
    <n v="1"/>
    <n v="2"/>
    <n v="6"/>
    <n v="7"/>
    <n v="4"/>
    <n v="8"/>
    <n v="8"/>
    <n v="4"/>
  </r>
  <r>
    <n v="1"/>
    <n v="54"/>
    <s v="T5"/>
    <s v="spray one disease 1/3 plant infection (1 spray)"/>
    <s v="430 g/l  Tebuconazole"/>
    <s v="Folicur® 430 SC"/>
    <x v="2"/>
    <n v="1"/>
    <n v="6"/>
    <n v="6"/>
    <n v="8"/>
    <n v="4"/>
    <n v="8"/>
    <n v="8"/>
    <n v="4"/>
  </r>
  <r>
    <n v="1"/>
    <n v="53"/>
    <s v="T2"/>
    <s v="spray one 4 weeks post emergance (1 spray)"/>
    <s v="500 g/l Propiconazole"/>
    <s v="Throttle® 500"/>
    <x v="2"/>
    <n v="0"/>
    <n v="5"/>
    <n v="8"/>
    <n v="9"/>
    <n v="5"/>
    <n v="9"/>
    <n v="9"/>
    <n v="5"/>
  </r>
  <r>
    <n v="1"/>
    <n v="52"/>
    <s v="T2"/>
    <s v="spray one 4 weeks post emergance (1 spray)"/>
    <s v="430 g/l  Tebuconazole"/>
    <s v="Folicur® 430 SC"/>
    <x v="1"/>
    <n v="0"/>
    <n v="6"/>
    <n v="8"/>
    <n v="8"/>
    <n v="5"/>
    <n v="9"/>
    <n v="9"/>
    <n v="5"/>
  </r>
  <r>
    <n v="1"/>
    <n v="51"/>
    <s v="T4"/>
    <s v="spray one first sign disease + one spray 14 days latter (2 sprays)"/>
    <s v="200 g/l  Tebuconazole + 120 g/l  Azoxystrobin"/>
    <s v="Custodia® 320 SC"/>
    <x v="2"/>
    <n v="1"/>
    <n v="2"/>
    <n v="7"/>
    <n v="7"/>
    <n v="3"/>
    <n v="8"/>
    <n v="8"/>
    <n v="3"/>
  </r>
  <r>
    <n v="1"/>
    <n v="50"/>
    <s v="T5"/>
    <s v="spray one disease 1/3 plant infection (1 spray)"/>
    <s v="430 g/l  Tebuconazole"/>
    <s v="Folicur® 430 SC"/>
    <x v="1"/>
    <n v="1"/>
    <n v="6"/>
    <n v="6"/>
    <n v="7"/>
    <n v="3"/>
    <n v="8"/>
    <n v="8"/>
    <n v="4"/>
  </r>
  <r>
    <n v="1"/>
    <n v="49"/>
    <s v="T6"/>
    <s v="spray one disease 1/3 plant infection + one spray 14 days latter (2 sprays)"/>
    <s v="200 g/l  Tebuconazole + 120 g/l  Azoxystrobin"/>
    <s v="Custodia® 320 SC"/>
    <x v="2"/>
    <n v="1"/>
    <n v="6"/>
    <n v="6"/>
    <n v="7"/>
    <n v="3"/>
    <n v="8"/>
    <n v="8"/>
    <n v="3"/>
  </r>
  <r>
    <n v="1"/>
    <n v="48"/>
    <s v="T5"/>
    <s v="spray one disease 1/3 plant infection (1 spray)"/>
    <s v="500 g/l Propiconazole"/>
    <s v="Throttle® 500"/>
    <x v="2"/>
    <n v="1"/>
    <n v="6"/>
    <n v="6"/>
    <n v="7"/>
    <n v="3"/>
    <n v="8"/>
    <n v="8"/>
    <n v="4"/>
  </r>
  <r>
    <n v="1"/>
    <n v="47"/>
    <s v="T3"/>
    <s v="spray one first sign disease (1 spray)"/>
    <s v="430 g/l  Tebuconazole"/>
    <s v="Folicur® 430 SC"/>
    <x v="2"/>
    <n v="1"/>
    <n v="3"/>
    <n v="7"/>
    <n v="8"/>
    <n v="4"/>
    <n v="9"/>
    <n v="9"/>
    <n v="5"/>
  </r>
  <r>
    <n v="1"/>
    <n v="46"/>
    <s v="T1"/>
    <s v="Untreated"/>
    <s v="200 g/l  Tebuconazole + 120 g/l  Azoxystrobin"/>
    <s v="Custodia® 320 SC"/>
    <x v="1"/>
    <n v="1"/>
    <n v="6"/>
    <n v="8"/>
    <n v="8"/>
    <n v="4"/>
    <n v="8"/>
    <n v="9"/>
    <n v="5"/>
  </r>
  <r>
    <n v="1"/>
    <n v="45"/>
    <s v="T2"/>
    <s v="spray one 4 weeks post emergance (1 spray)"/>
    <s v="200 g/l  Tebuconazole + 120 g/l  Azoxystrobin"/>
    <s v="Custodia® 320 SC"/>
    <x v="2"/>
    <n v="0"/>
    <n v="5"/>
    <n v="8"/>
    <n v="8"/>
    <n v="4"/>
    <n v="8"/>
    <n v="8"/>
    <n v="5"/>
  </r>
  <r>
    <n v="1"/>
    <n v="44"/>
    <s v="T4"/>
    <s v="spray one first sign disease + one spray 14 days latter (2 sprays)"/>
    <s v="200 g/l  Tebuconazole + 120 g/l  Azoxystrobin"/>
    <s v="Custodia® 320 SC"/>
    <x v="1"/>
    <n v="1"/>
    <n v="3"/>
    <n v="4"/>
    <n v="7"/>
    <n v="2"/>
    <n v="7"/>
    <n v="8"/>
    <n v="3"/>
  </r>
  <r>
    <n v="1"/>
    <n v="43"/>
    <s v="T4"/>
    <s v="spray one first sign disease + one spray 14 days latter (2 sprays)"/>
    <s v="430 g/l  Tebuconazole"/>
    <s v="Folicur® 430 SC"/>
    <x v="2"/>
    <n v="1"/>
    <n v="3"/>
    <n v="5"/>
    <n v="7"/>
    <n v="3"/>
    <n v="8"/>
    <n v="8"/>
    <n v="4"/>
  </r>
  <r>
    <n v="1"/>
    <n v="42"/>
    <s v="T3"/>
    <s v="spray one first sign disease (1 spray)"/>
    <s v="500 g/l Propiconazole"/>
    <s v="Throttle® 500"/>
    <x v="1"/>
    <n v="1"/>
    <n v="2"/>
    <n v="3"/>
    <n v="7"/>
    <n v="4"/>
    <n v="8"/>
    <n v="8"/>
    <n v="5"/>
  </r>
  <r>
    <n v="1"/>
    <n v="41"/>
    <s v="T5"/>
    <s v="spray one disease 1/3 plant infection (1 spray)"/>
    <s v="200 g/l  Tebuconazole + 120 g/l  Azoxystrobin"/>
    <s v="Custodia® 320 SC"/>
    <x v="0"/>
    <n v="1"/>
    <n v="6"/>
    <n v="4"/>
    <n v="7"/>
    <n v="4"/>
    <n v="8"/>
    <n v="8"/>
    <n v="5"/>
  </r>
  <r>
    <n v="1"/>
    <n v="40"/>
    <s v="T2"/>
    <s v="spray one 4 weeks post emergance (1 spray)"/>
    <s v="430 g/l  Tebuconazole"/>
    <s v="Folicur® 430 SC"/>
    <x v="0"/>
    <n v="0"/>
    <n v="5"/>
    <n v="7"/>
    <n v="8"/>
    <n v="5"/>
    <n v="9"/>
    <n v="9"/>
    <n v="5"/>
  </r>
  <r>
    <n v="1"/>
    <n v="39"/>
    <s v="T4"/>
    <s v="spray one first sign disease + one spray 14 days latter (2 sprays)"/>
    <s v="500 g/l Propiconazole"/>
    <s v="Throttle® 500"/>
    <x v="0"/>
    <n v="1"/>
    <n v="2"/>
    <n v="3"/>
    <n v="6"/>
    <n v="3"/>
    <n v="8"/>
    <n v="8"/>
    <n v="4"/>
  </r>
  <r>
    <n v="1"/>
    <n v="38"/>
    <s v="T3"/>
    <s v="spray one first sign disease (1 spray)"/>
    <s v="430 g/l  Tebuconazole"/>
    <s v="Folicur® 430 SC"/>
    <x v="1"/>
    <n v="1"/>
    <n v="2"/>
    <n v="6"/>
    <n v="8"/>
    <n v="4"/>
    <n v="8"/>
    <n v="9"/>
    <n v="5"/>
  </r>
  <r>
    <n v="1"/>
    <n v="37"/>
    <s v="T1"/>
    <s v="Untreated"/>
    <s v="500 g/l Propiconazole"/>
    <s v="Throttle® 500"/>
    <x v="1"/>
    <n v="1"/>
    <n v="6"/>
    <n v="7"/>
    <n v="8"/>
    <n v="4"/>
    <n v="9"/>
    <n v="9"/>
    <n v="5"/>
  </r>
  <r>
    <n v="1"/>
    <n v="36"/>
    <s v="T3"/>
    <s v="spray one first sign disease (1 spray)"/>
    <s v="500 g/l Propiconazole"/>
    <s v="Throttle® 500"/>
    <x v="0"/>
    <n v="1"/>
    <n v="2"/>
    <n v="3"/>
    <n v="8"/>
    <n v="4"/>
    <n v="8"/>
    <n v="8"/>
    <n v="5"/>
  </r>
  <r>
    <n v="1"/>
    <n v="35"/>
    <s v="T1"/>
    <s v="Untreated"/>
    <s v="200 g/l  Tebuconazole + 120 g/l  Azoxystrobin"/>
    <s v="Custodia® 320 SC"/>
    <x v="0"/>
    <n v="1"/>
    <n v="5"/>
    <n v="7"/>
    <n v="8"/>
    <n v="5"/>
    <n v="9"/>
    <n v="9"/>
    <n v="5"/>
  </r>
  <r>
    <n v="1"/>
    <n v="34"/>
    <s v="T3"/>
    <s v="spray one first sign disease (1 spray)"/>
    <s v="200 g/l  Tebuconazole + 120 g/l  Azoxystrobin"/>
    <s v="Custodia® 320 SC"/>
    <x v="0"/>
    <n v="1"/>
    <n v="2"/>
    <n v="4"/>
    <n v="8"/>
    <n v="4"/>
    <n v="8"/>
    <n v="8"/>
    <n v="5"/>
  </r>
  <r>
    <n v="1"/>
    <n v="33"/>
    <s v="T6"/>
    <s v="spray one disease 1/3 plant infection + one spray 14 days latter (2 sprays)"/>
    <s v="500 g/l Propiconazole"/>
    <s v="Throttle® 500"/>
    <x v="0"/>
    <n v="1"/>
    <n v="5"/>
    <n v="5"/>
    <n v="6"/>
    <n v="3"/>
    <n v="8"/>
    <n v="8"/>
    <n v="3"/>
  </r>
  <r>
    <n v="1"/>
    <n v="32"/>
    <s v="T6"/>
    <s v="spray one disease 1/3 plant infection + one spray 14 days latter (2 sprays)"/>
    <s v="500 g/l Propiconazole"/>
    <s v="Throttle® 500"/>
    <x v="1"/>
    <n v="1"/>
    <n v="5"/>
    <n v="6"/>
    <n v="6"/>
    <n v="2"/>
    <n v="8"/>
    <n v="8"/>
    <n v="3"/>
  </r>
  <r>
    <n v="1"/>
    <n v="31"/>
    <s v="T6"/>
    <s v="spray one disease 1/3 plant infection + one spray 14 days latter (2 sprays)"/>
    <s v="430 g/l  Tebuconazole"/>
    <s v="Folicur® 430 SC"/>
    <x v="0"/>
    <n v="1"/>
    <n v="5"/>
    <n v="6"/>
    <n v="7"/>
    <n v="3"/>
    <n v="8"/>
    <n v="8"/>
    <n v="4"/>
  </r>
  <r>
    <n v="1"/>
    <n v="30"/>
    <s v="T1"/>
    <s v="Untreated"/>
    <s v="430 g/l  Tebuconazole"/>
    <s v="Folicur® 430 SC"/>
    <x v="0"/>
    <n v="1"/>
    <n v="5"/>
    <n v="7"/>
    <n v="8"/>
    <n v="5"/>
    <n v="9"/>
    <n v="9"/>
    <n v="5"/>
  </r>
  <r>
    <n v="1"/>
    <n v="29"/>
    <s v="T1"/>
    <s v="Untreated"/>
    <s v="500 g/l Propiconazole"/>
    <s v="Throttle® 500"/>
    <x v="2"/>
    <n v="1"/>
    <n v="6"/>
    <n v="7"/>
    <n v="8"/>
    <n v="4"/>
    <n v="8"/>
    <n v="9"/>
    <n v="5"/>
  </r>
  <r>
    <n v="1"/>
    <n v="28"/>
    <s v="T6"/>
    <s v="spray one disease 1/3 plant infection + one spray 14 days latter (2 sprays)"/>
    <s v="200 g/l  Tebuconazole + 120 g/l  Azoxystrobin"/>
    <s v="Custodia® 320 SC"/>
    <x v="1"/>
    <n v="1"/>
    <n v="6"/>
    <n v="5"/>
    <n v="6"/>
    <n v="3"/>
    <n v="8"/>
    <n v="8"/>
    <n v="3"/>
  </r>
  <r>
    <n v="2"/>
    <n v="55"/>
    <s v="T3"/>
    <s v="spray one first sign disease (1 spray)"/>
    <s v="430 g/l  Tebuconazole"/>
    <s v="Folicur® 430 SC"/>
    <x v="2"/>
    <n v="1"/>
    <n v="2"/>
    <n v="5"/>
    <n v="8"/>
    <n v="4"/>
    <n v="8"/>
    <n v="8"/>
    <n v="5"/>
  </r>
  <r>
    <n v="2"/>
    <n v="56"/>
    <s v="T3"/>
    <s v="spray one first sign disease (1 spray)"/>
    <s v="500 g/l Propiconazole"/>
    <s v="Throttle® 500"/>
    <x v="1"/>
    <n v="1"/>
    <n v="2"/>
    <n v="3"/>
    <n v="7"/>
    <n v="4"/>
    <n v="8"/>
    <n v="8"/>
    <n v="5"/>
  </r>
  <r>
    <n v="2"/>
    <n v="57"/>
    <s v="T5"/>
    <s v="spray one disease 1/3 plant infection (1 spray)"/>
    <s v="430 g/l  Tebuconazole"/>
    <s v="Folicur® 430 SC"/>
    <x v="1"/>
    <n v="1"/>
    <n v="5"/>
    <n v="6"/>
    <n v="7"/>
    <n v="3"/>
    <n v="8"/>
    <n v="8"/>
    <n v="4"/>
  </r>
  <r>
    <n v="2"/>
    <n v="58"/>
    <s v="T5"/>
    <s v="spray one disease 1/3 plant infection (1 spray)"/>
    <s v="200 g/l  Tebuconazole + 120 g/l  Azoxystrobin"/>
    <s v="Custodia® 320 SC"/>
    <x v="1"/>
    <n v="1"/>
    <n v="5"/>
    <n v="5"/>
    <n v="7"/>
    <n v="3"/>
    <n v="8"/>
    <n v="8"/>
    <n v="4"/>
  </r>
  <r>
    <n v="2"/>
    <n v="59"/>
    <s v="T5"/>
    <s v="spray one disease 1/3 plant infection (1 spray)"/>
    <s v="500 g/l Propiconazole"/>
    <s v="Throttle® 500"/>
    <x v="0"/>
    <n v="1"/>
    <n v="6"/>
    <n v="6"/>
    <n v="8"/>
    <n v="3"/>
    <n v="8"/>
    <n v="8"/>
    <n v="5"/>
  </r>
  <r>
    <n v="2"/>
    <n v="60"/>
    <s v="T1"/>
    <s v="Untreated"/>
    <s v="200 g/l  Tebuconazole + 120 g/l  Azoxystrobin"/>
    <s v="Custodia® 320 SC"/>
    <x v="0"/>
    <n v="1"/>
    <n v="5"/>
    <n v="7"/>
    <n v="8"/>
    <n v="4"/>
    <n v="9"/>
    <n v="9"/>
    <n v="5"/>
  </r>
  <r>
    <n v="2"/>
    <n v="61"/>
    <s v="T5"/>
    <s v="spray one disease 1/3 plant infection (1 spray)"/>
    <s v="430 g/l  Tebuconazole"/>
    <s v="Folicur® 430 SC"/>
    <x v="0"/>
    <n v="1"/>
    <n v="6"/>
    <n v="6"/>
    <n v="8"/>
    <n v="4"/>
    <n v="8"/>
    <n v="8"/>
    <n v="5"/>
  </r>
  <r>
    <n v="2"/>
    <n v="62"/>
    <s v="T2"/>
    <s v="spray one 4 weeks post emergance (1 spray)"/>
    <s v="430 g/l  Tebuconazole"/>
    <s v="Folicur® 430 SC"/>
    <x v="0"/>
    <n v="0"/>
    <n v="5"/>
    <n v="7"/>
    <n v="8"/>
    <n v="5"/>
    <n v="9"/>
    <n v="9"/>
    <n v="5"/>
  </r>
  <r>
    <n v="2"/>
    <n v="63"/>
    <s v="T4"/>
    <s v="spray one first sign disease + one spray 14 days latter (2 sprays)"/>
    <s v="500 g/l Propiconazole"/>
    <s v="Throttle® 500"/>
    <x v="1"/>
    <n v="1"/>
    <n v="3"/>
    <n v="3"/>
    <n v="6"/>
    <n v="2"/>
    <n v="8"/>
    <n v="8"/>
    <n v="4"/>
  </r>
  <r>
    <n v="2"/>
    <n v="64"/>
    <s v="T4"/>
    <s v="spray one first sign disease + one spray 14 days latter (2 sprays)"/>
    <s v="500 g/l Propiconazole"/>
    <s v="Throttle® 500"/>
    <x v="0"/>
    <n v="1"/>
    <n v="2"/>
    <n v="4"/>
    <n v="6"/>
    <n v="3"/>
    <n v="8"/>
    <n v="8"/>
    <n v="4"/>
  </r>
  <r>
    <n v="2"/>
    <n v="65"/>
    <s v="T2"/>
    <s v="spray one 4 weeks post emergance (1 spray)"/>
    <s v="430 g/l  Tebuconazole"/>
    <s v="Folicur® 430 SC"/>
    <x v="1"/>
    <n v="0"/>
    <n v="5"/>
    <n v="7"/>
    <n v="8"/>
    <n v="5"/>
    <n v="8"/>
    <n v="9"/>
    <n v="5"/>
  </r>
  <r>
    <n v="2"/>
    <n v="66"/>
    <s v="T2"/>
    <s v="spray one 4 weeks post emergance (1 spray)"/>
    <s v="200 g/l  Tebuconazole + 120 g/l  Azoxystrobin"/>
    <s v="Custodia® 320 SC"/>
    <x v="2"/>
    <n v="0"/>
    <n v="5"/>
    <n v="8"/>
    <n v="8"/>
    <n v="5"/>
    <n v="8"/>
    <n v="9"/>
    <n v="5"/>
  </r>
  <r>
    <n v="2"/>
    <n v="67"/>
    <s v="T4"/>
    <s v="spray one first sign disease + one spray 14 days latter (2 sprays)"/>
    <s v="430 g/l  Tebuconazole"/>
    <s v="Folicur® 430 SC"/>
    <x v="1"/>
    <n v="1"/>
    <n v="2"/>
    <n v="3"/>
    <n v="7"/>
    <n v="3"/>
    <n v="8"/>
    <n v="8"/>
    <n v="4"/>
  </r>
  <r>
    <n v="2"/>
    <n v="68"/>
    <s v="T3"/>
    <s v="spray one first sign disease (1 spray)"/>
    <s v="200 g/l  Tebuconazole + 120 g/l  Azoxystrobin"/>
    <s v="Custodia® 320 SC"/>
    <x v="2"/>
    <n v="1"/>
    <n v="2"/>
    <n v="4"/>
    <n v="8"/>
    <n v="4"/>
    <n v="8"/>
    <n v="8"/>
    <n v="5"/>
  </r>
  <r>
    <n v="2"/>
    <n v="69"/>
    <s v="T6"/>
    <s v="spray one disease 1/3 plant infection + one spray 14 days latter (2 sprays)"/>
    <s v="430 g/l  Tebuconazole"/>
    <s v="Folicur® 430 SC"/>
    <x v="2"/>
    <n v="1"/>
    <n v="6"/>
    <n v="6"/>
    <n v="8"/>
    <n v="4"/>
    <n v="8"/>
    <n v="8"/>
    <n v="4"/>
  </r>
  <r>
    <n v="2"/>
    <n v="70"/>
    <s v="T2"/>
    <s v="spray one 4 weeks post emergance (1 spray)"/>
    <s v="500 g/l Propiconazole"/>
    <s v="Throttle® 500"/>
    <x v="2"/>
    <n v="0"/>
    <n v="5"/>
    <n v="7"/>
    <n v="8"/>
    <n v="4"/>
    <n v="8"/>
    <n v="8"/>
    <n v="5"/>
  </r>
  <r>
    <n v="2"/>
    <n v="71"/>
    <s v="T1"/>
    <s v="Untreated"/>
    <s v="500 g/l Propiconazole"/>
    <s v="Throttle® 500"/>
    <x v="1"/>
    <n v="1"/>
    <n v="6"/>
    <n v="8"/>
    <n v="8"/>
    <n v="5"/>
    <n v="9"/>
    <n v="9"/>
    <n v="5"/>
  </r>
  <r>
    <n v="2"/>
    <n v="72"/>
    <s v="T2"/>
    <s v="spray one 4 weeks post emergance (1 spray)"/>
    <s v="200 g/l  Tebuconazole + 120 g/l  Azoxystrobin"/>
    <s v="Custodia® 320 SC"/>
    <x v="1"/>
    <n v="0"/>
    <n v="5"/>
    <n v="8"/>
    <n v="8"/>
    <n v="4"/>
    <n v="8"/>
    <n v="8"/>
    <n v="5"/>
  </r>
  <r>
    <n v="2"/>
    <n v="73"/>
    <s v="T6"/>
    <s v="spray one disease 1/3 plant infection + one spray 14 days latter (2 sprays)"/>
    <s v="200 g/l  Tebuconazole + 120 g/l  Azoxystrobin"/>
    <s v="Custodia® 320 SC"/>
    <x v="0"/>
    <n v="1"/>
    <n v="6"/>
    <n v="6"/>
    <n v="7"/>
    <n v="3"/>
    <n v="8"/>
    <n v="8"/>
    <n v="3"/>
  </r>
  <r>
    <n v="2"/>
    <n v="74"/>
    <s v="T1"/>
    <s v="Untreated"/>
    <s v="500 g/l Propiconazole"/>
    <s v="Throttle® 500"/>
    <x v="0"/>
    <n v="1"/>
    <n v="6"/>
    <n v="8"/>
    <n v="9"/>
    <n v="5"/>
    <n v="9"/>
    <n v="9"/>
    <n v="5"/>
  </r>
  <r>
    <n v="2"/>
    <n v="75"/>
    <s v="T3"/>
    <s v="spray one first sign disease (1 spray)"/>
    <s v="200 g/l  Tebuconazole + 120 g/l  Azoxystrobin"/>
    <s v="Custodia® 320 SC"/>
    <x v="0"/>
    <n v="1"/>
    <n v="3"/>
    <n v="7"/>
    <n v="8"/>
    <n v="4"/>
    <n v="8"/>
    <n v="9"/>
    <n v="5"/>
  </r>
  <r>
    <n v="2"/>
    <n v="76"/>
    <s v="T6"/>
    <s v="spray one disease 1/3 plant infection + one spray 14 days latter (2 sprays)"/>
    <s v="500 g/l Propiconazole"/>
    <s v="Throttle® 500"/>
    <x v="1"/>
    <n v="0"/>
    <n v="6"/>
    <n v="6"/>
    <n v="6"/>
    <n v="2"/>
    <n v="8"/>
    <n v="8"/>
    <n v="3"/>
  </r>
  <r>
    <n v="2"/>
    <n v="77"/>
    <s v="T6"/>
    <s v="spray one disease 1/3 plant infection + one spray 14 days latter (2 sprays)"/>
    <s v="200 g/l  Tebuconazole + 120 g/l  Azoxystrobin"/>
    <s v="Custodia® 320 SC"/>
    <x v="2"/>
    <n v="1"/>
    <n v="6"/>
    <n v="6"/>
    <n v="8"/>
    <n v="3"/>
    <n v="8"/>
    <n v="8"/>
    <n v="4"/>
  </r>
  <r>
    <n v="2"/>
    <n v="78"/>
    <s v="T4"/>
    <s v="spray one first sign disease + one spray 14 days latter (2 sprays)"/>
    <s v="200 g/l  Tebuconazole + 120 g/l  Azoxystrobin"/>
    <s v="Custodia® 320 SC"/>
    <x v="0"/>
    <n v="1"/>
    <n v="3"/>
    <n v="7"/>
    <n v="8"/>
    <n v="4"/>
    <n v="8"/>
    <n v="8"/>
    <n v="4"/>
  </r>
  <r>
    <n v="2"/>
    <n v="79"/>
    <s v="T5"/>
    <s v="spray one disease 1/3 plant infection (1 spray)"/>
    <s v="500 g/l Propiconazole"/>
    <s v="Throttle® 500"/>
    <x v="2"/>
    <n v="1"/>
    <n v="6"/>
    <n v="6"/>
    <n v="7"/>
    <n v="4"/>
    <n v="8"/>
    <n v="8"/>
    <n v="4"/>
  </r>
  <r>
    <n v="2"/>
    <n v="80"/>
    <s v="T4"/>
    <s v="spray one first sign disease + one spray 14 days latter (2 sprays)"/>
    <s v="430 g/l  Tebuconazole"/>
    <s v="Folicur® 430 SC"/>
    <x v="2"/>
    <n v="1"/>
    <n v="3"/>
    <n v="7"/>
    <n v="7"/>
    <n v="4"/>
    <n v="8"/>
    <n v="8"/>
    <n v="4"/>
  </r>
  <r>
    <n v="2"/>
    <n v="81"/>
    <s v="T1"/>
    <s v="Untreated"/>
    <s v="430 g/l  Tebuconazole"/>
    <s v="Folicur® 430 SC"/>
    <x v="2"/>
    <n v="1"/>
    <n v="6"/>
    <n v="8"/>
    <n v="8"/>
    <n v="5"/>
    <n v="9"/>
    <n v="9"/>
    <n v="5"/>
  </r>
  <r>
    <n v="2"/>
    <n v="108"/>
    <s v="T2"/>
    <s v="spray one 4 weeks post emergance (1 spray)"/>
    <s v="500 g/l Propiconazole"/>
    <s v="Throttle® 500"/>
    <x v="0"/>
    <n v="0"/>
    <n v="4"/>
    <n v="8"/>
    <n v="8"/>
    <n v="5"/>
    <n v="8"/>
    <n v="9"/>
    <n v="5"/>
  </r>
  <r>
    <n v="2"/>
    <n v="107"/>
    <s v="T6"/>
    <s v="spray one disease 1/3 plant infection + one spray 14 days latter (2 sprays)"/>
    <s v="200 g/l  Tebuconazole + 120 g/l  Azoxystrobin"/>
    <s v="Custodia® 320 SC"/>
    <x v="1"/>
    <n v="1"/>
    <n v="5"/>
    <n v="6"/>
    <n v="7"/>
    <n v="3"/>
    <n v="8"/>
    <n v="8"/>
    <n v="3"/>
  </r>
  <r>
    <n v="2"/>
    <n v="106"/>
    <s v="T1"/>
    <s v="Untreated"/>
    <s v="430 g/l  Tebuconazole"/>
    <s v="Folicur® 430 SC"/>
    <x v="0"/>
    <n v="1"/>
    <n v="6"/>
    <n v="8"/>
    <n v="8"/>
    <n v="5"/>
    <n v="9"/>
    <n v="9"/>
    <n v="5"/>
  </r>
  <r>
    <n v="2"/>
    <n v="105"/>
    <s v="T6"/>
    <s v="spray one disease 1/3 plant infection + one spray 14 days latter (2 sprays)"/>
    <s v="430 g/l  Tebuconazole"/>
    <s v="Folicur® 430 SC"/>
    <x v="1"/>
    <n v="1"/>
    <n v="6"/>
    <n v="7"/>
    <n v="8"/>
    <n v="3"/>
    <n v="8"/>
    <n v="8"/>
    <n v="4"/>
  </r>
  <r>
    <n v="2"/>
    <n v="104"/>
    <s v="T3"/>
    <s v="spray one first sign disease (1 spray)"/>
    <s v="430 g/l  Tebuconazole"/>
    <s v="Folicur® 430 SC"/>
    <x v="1"/>
    <n v="1"/>
    <n v="4"/>
    <n v="7"/>
    <n v="8"/>
    <n v="4"/>
    <n v="9"/>
    <n v="9"/>
    <n v="5"/>
  </r>
  <r>
    <n v="2"/>
    <n v="103"/>
    <s v="T1"/>
    <s v="Untreated"/>
    <s v="200 g/l  Tebuconazole + 120 g/l  Azoxystrobin"/>
    <s v="Custodia® 320 SC"/>
    <x v="2"/>
    <n v="1"/>
    <n v="6"/>
    <n v="8"/>
    <n v="8"/>
    <n v="4"/>
    <n v="9"/>
    <n v="9"/>
    <n v="5"/>
  </r>
  <r>
    <n v="2"/>
    <n v="102"/>
    <s v="T1"/>
    <s v="Untreated"/>
    <s v="430 g/l  Tebuconazole"/>
    <s v="Folicur® 430 SC"/>
    <x v="1"/>
    <n v="1"/>
    <n v="6"/>
    <n v="8"/>
    <n v="8"/>
    <n v="5"/>
    <n v="9"/>
    <n v="9"/>
    <n v="5"/>
  </r>
  <r>
    <n v="2"/>
    <n v="101"/>
    <s v="T5"/>
    <s v="spray one disease 1/3 plant infection (1 spray)"/>
    <s v="200 g/l  Tebuconazole + 120 g/l  Azoxystrobin"/>
    <s v="Custodia® 320 SC"/>
    <x v="2"/>
    <n v="1"/>
    <n v="6"/>
    <n v="6"/>
    <n v="7"/>
    <n v="3"/>
    <n v="8"/>
    <n v="8"/>
    <n v="4"/>
  </r>
  <r>
    <n v="2"/>
    <n v="100"/>
    <s v="T1"/>
    <s v="Untreated"/>
    <s v="500 g/l Propiconazole"/>
    <s v="Throttle® 500"/>
    <x v="2"/>
    <n v="1"/>
    <n v="6"/>
    <n v="8"/>
    <n v="8"/>
    <n v="5"/>
    <n v="9"/>
    <n v="9"/>
    <n v="5"/>
  </r>
  <r>
    <n v="2"/>
    <n v="99"/>
    <s v="T3"/>
    <s v="spray one first sign disease (1 spray)"/>
    <s v="500 g/l Propiconazole"/>
    <s v="Throttle® 500"/>
    <x v="0"/>
    <n v="1"/>
    <n v="2"/>
    <n v="4"/>
    <n v="8"/>
    <n v="4"/>
    <n v="8"/>
    <n v="9"/>
    <n v="5"/>
  </r>
  <r>
    <n v="2"/>
    <n v="98"/>
    <s v="T2"/>
    <s v="spray one 4 weeks post emergance (1 spray)"/>
    <s v="200 g/l  Tebuconazole + 120 g/l  Azoxystrobin"/>
    <s v="Custodia® 320 SC"/>
    <x v="0"/>
    <n v="0"/>
    <n v="5"/>
    <n v="8"/>
    <n v="8"/>
    <n v="4"/>
    <n v="9"/>
    <n v="9"/>
    <n v="5"/>
  </r>
  <r>
    <n v="2"/>
    <n v="97"/>
    <s v="T1"/>
    <s v="Untreated"/>
    <s v="200 g/l  Tebuconazole + 120 g/l  Azoxystrobin"/>
    <s v="Custodia® 320 SC"/>
    <x v="1"/>
    <n v="1"/>
    <n v="6"/>
    <n v="8"/>
    <n v="8"/>
    <n v="4"/>
    <n v="8"/>
    <n v="9"/>
    <n v="5"/>
  </r>
  <r>
    <n v="2"/>
    <n v="96"/>
    <s v="T6"/>
    <s v="spray one disease 1/3 plant infection + one spray 14 days latter (2 sprays)"/>
    <s v="500 g/l Propiconazole"/>
    <s v="Throttle® 500"/>
    <x v="0"/>
    <n v="1"/>
    <n v="6"/>
    <n v="6"/>
    <n v="8"/>
    <n v="3"/>
    <n v="8"/>
    <n v="8"/>
    <n v="4"/>
  </r>
  <r>
    <n v="2"/>
    <n v="95"/>
    <s v="T2"/>
    <s v="spray one 4 weeks post emergance (1 spray)"/>
    <s v="500 g/l Propiconazole"/>
    <s v="Throttle® 500"/>
    <x v="1"/>
    <n v="0"/>
    <n v="4"/>
    <n v="7"/>
    <n v="8"/>
    <n v="4"/>
    <n v="8"/>
    <n v="8"/>
    <n v="5"/>
  </r>
  <r>
    <n v="2"/>
    <n v="94"/>
    <s v="T5"/>
    <s v="spray one disease 1/3 plant infection (1 spray)"/>
    <s v="200 g/l  Tebuconazole + 120 g/l  Azoxystrobin"/>
    <s v="Custodia® 320 SC"/>
    <x v="0"/>
    <n v="1"/>
    <n v="6"/>
    <n v="6"/>
    <n v="7"/>
    <n v="3"/>
    <n v="8"/>
    <n v="8"/>
    <n v="4"/>
  </r>
  <r>
    <n v="2"/>
    <n v="93"/>
    <s v="T4"/>
    <s v="spray one first sign disease + one spray 14 days latter (2 sprays)"/>
    <s v="430 g/l  Tebuconazole"/>
    <s v="Folicur® 430 SC"/>
    <x v="0"/>
    <n v="1"/>
    <n v="3"/>
    <n v="7"/>
    <n v="8"/>
    <n v="4"/>
    <n v="8"/>
    <n v="8"/>
    <n v="4"/>
  </r>
  <r>
    <n v="2"/>
    <n v="92"/>
    <s v="T4"/>
    <s v="spray one first sign disease + one spray 14 days latter (2 sprays)"/>
    <s v="200 g/l  Tebuconazole + 120 g/l  Azoxystrobin"/>
    <s v="Custodia® 320 SC"/>
    <x v="2"/>
    <n v="1"/>
    <n v="2"/>
    <n v="4"/>
    <n v="7"/>
    <n v="3"/>
    <n v="8"/>
    <n v="8"/>
    <n v="4"/>
  </r>
  <r>
    <n v="2"/>
    <n v="91"/>
    <s v="T2"/>
    <s v="spray one 4 weeks post emergance (1 spray)"/>
    <s v="430 g/l  Tebuconazole"/>
    <s v="Folicur® 430 SC"/>
    <x v="2"/>
    <n v="1"/>
    <n v="6"/>
    <n v="7"/>
    <n v="8"/>
    <n v="5"/>
    <n v="9"/>
    <n v="9"/>
    <n v="5"/>
  </r>
  <r>
    <n v="2"/>
    <n v="90"/>
    <s v="T5"/>
    <s v="spray one disease 1/3 plant infection (1 spray)"/>
    <s v="430 g/l  Tebuconazole"/>
    <s v="Folicur® 430 SC"/>
    <x v="2"/>
    <n v="1"/>
    <n v="6"/>
    <n v="6"/>
    <n v="8"/>
    <n v="4"/>
    <n v="8"/>
    <n v="8"/>
    <n v="5"/>
  </r>
  <r>
    <n v="2"/>
    <n v="89"/>
    <s v="T6"/>
    <s v="spray one disease 1/3 plant infection + one spray 14 days latter (2 sprays)"/>
    <s v="500 g/l Propiconazole"/>
    <s v="Throttle® 500"/>
    <x v="2"/>
    <n v="1"/>
    <n v="6"/>
    <n v="6"/>
    <n v="7"/>
    <n v="3"/>
    <n v="8"/>
    <n v="8"/>
    <n v="4"/>
  </r>
  <r>
    <n v="2"/>
    <n v="88"/>
    <s v="T3"/>
    <s v="spray one first sign disease (1 spray)"/>
    <s v="200 g/l  Tebuconazole + 120 g/l  Azoxystrobin"/>
    <s v="Custodia® 320 SC"/>
    <x v="1"/>
    <n v="1"/>
    <n v="3"/>
    <n v="4"/>
    <n v="7"/>
    <n v="4"/>
    <n v="8"/>
    <n v="8"/>
    <n v="5"/>
  </r>
  <r>
    <n v="2"/>
    <n v="87"/>
    <s v="T3"/>
    <s v="spray one first sign disease (1 spray)"/>
    <s v="500 g/l Propiconazole"/>
    <s v="Throttle® 500"/>
    <x v="2"/>
    <n v="1"/>
    <n v="2"/>
    <n v="3"/>
    <n v="7"/>
    <n v="4"/>
    <n v="8"/>
    <n v="8"/>
    <n v="5"/>
  </r>
  <r>
    <n v="2"/>
    <n v="86"/>
    <s v="T4"/>
    <s v="spray one first sign disease + one spray 14 days latter (2 sprays)"/>
    <s v="200 g/l  Tebuconazole + 120 g/l  Azoxystrobin"/>
    <s v="Custodia® 320 SC"/>
    <x v="1"/>
    <n v="1"/>
    <n v="2"/>
    <n v="3"/>
    <n v="6"/>
    <n v="3"/>
    <n v="8"/>
    <n v="8"/>
    <n v="4"/>
  </r>
  <r>
    <n v="2"/>
    <n v="85"/>
    <s v="T3"/>
    <s v="spray one first sign disease (1 spray)"/>
    <s v="430 g/l  Tebuconazole"/>
    <s v="Folicur® 430 SC"/>
    <x v="0"/>
    <n v="1"/>
    <n v="2"/>
    <n v="5"/>
    <n v="8"/>
    <n v="4"/>
    <n v="8"/>
    <n v="8"/>
    <n v="5"/>
  </r>
  <r>
    <n v="2"/>
    <n v="84"/>
    <s v="T4"/>
    <s v="spray one first sign disease + one spray 14 days latter (2 sprays)"/>
    <s v="500 g/l Propiconazole"/>
    <s v="Throttle® 500"/>
    <x v="2"/>
    <n v="1"/>
    <n v="2"/>
    <n v="2"/>
    <n v="6"/>
    <n v="3"/>
    <n v="8"/>
    <n v="8"/>
    <n v="4"/>
  </r>
  <r>
    <n v="2"/>
    <n v="83"/>
    <s v="T6"/>
    <s v="spray one disease 1/3 plant infection + one spray 14 days latter (2 sprays)"/>
    <s v="430 g/l  Tebuconazole"/>
    <s v="Folicur® 430 SC"/>
    <x v="0"/>
    <n v="1"/>
    <n v="6"/>
    <n v="6"/>
    <n v="8"/>
    <n v="3"/>
    <n v="8"/>
    <n v="8"/>
    <n v="4"/>
  </r>
  <r>
    <n v="2"/>
    <n v="82"/>
    <s v="T5"/>
    <s v="spray one disease 1/3 plant infection (1 spray)"/>
    <s v="500 g/l Propiconazole"/>
    <s v="Throttle® 500"/>
    <x v="1"/>
    <n v="1"/>
    <n v="6"/>
    <n v="6"/>
    <n v="7"/>
    <n v="3"/>
    <n v="8"/>
    <n v="8"/>
    <n v="5"/>
  </r>
  <r>
    <n v="3"/>
    <n v="109"/>
    <s v="T4"/>
    <s v="spray one first sign disease + one spray 14 days latter (2 sprays)"/>
    <s v="500 g/l Propiconazole"/>
    <s v="Throttle® 500"/>
    <x v="0"/>
    <n v="1"/>
    <n v="2"/>
    <n v="4"/>
    <n v="6"/>
    <n v="3"/>
    <n v="8"/>
    <n v="8"/>
    <n v="4"/>
  </r>
  <r>
    <n v="3"/>
    <n v="110"/>
    <s v="T6"/>
    <s v="spray one disease 1/3 plant infection + one spray 14 days latter (2 sprays)"/>
    <s v="500 g/l Propiconazole"/>
    <s v="Throttle® 500"/>
    <x v="0"/>
    <n v="1"/>
    <n v="5"/>
    <n v="5"/>
    <n v="8"/>
    <n v="3"/>
    <n v="8"/>
    <n v="8"/>
    <n v="3"/>
  </r>
  <r>
    <n v="3"/>
    <n v="111"/>
    <s v="T3"/>
    <s v="spray one first sign disease (1 spray)"/>
    <s v="430 g/l  Tebuconazole"/>
    <s v="Folicur® 430 SC"/>
    <x v="0"/>
    <n v="1"/>
    <n v="2"/>
    <n v="6"/>
    <n v="8"/>
    <n v="4"/>
    <n v="8"/>
    <n v="8"/>
    <n v="5"/>
  </r>
  <r>
    <n v="3"/>
    <n v="112"/>
    <s v="T4"/>
    <s v="spray one first sign disease + one spray 14 days latter (2 sprays)"/>
    <s v="430 g/l  Tebuconazole"/>
    <s v="Folicur® 430 SC"/>
    <x v="1"/>
    <n v="1"/>
    <n v="2"/>
    <n v="4"/>
    <n v="6"/>
    <n v="3"/>
    <n v="8"/>
    <n v="8"/>
    <n v="4"/>
  </r>
  <r>
    <n v="3"/>
    <n v="113"/>
    <s v="T5"/>
    <s v="spray one disease 1/3 plant infection (1 spray)"/>
    <s v="200 g/l  Tebuconazole + 120 g/l  Azoxystrobin"/>
    <s v="Custodia® 320 SC"/>
    <x v="2"/>
    <n v="1"/>
    <n v="6"/>
    <n v="6"/>
    <n v="6"/>
    <n v="3"/>
    <n v="8"/>
    <n v="8"/>
    <n v="4"/>
  </r>
  <r>
    <n v="3"/>
    <n v="114"/>
    <s v="T6"/>
    <s v="spray one disease 1/3 plant infection + one spray 14 days latter (2 sprays)"/>
    <s v="430 g/l  Tebuconazole"/>
    <s v="Folicur® 430 SC"/>
    <x v="1"/>
    <n v="1"/>
    <n v="6"/>
    <n v="7"/>
    <n v="8"/>
    <n v="3"/>
    <n v="8"/>
    <n v="8"/>
    <n v="4"/>
  </r>
  <r>
    <n v="3"/>
    <n v="115"/>
    <s v="T5"/>
    <s v="spray one disease 1/3 plant infection (1 spray)"/>
    <s v="500 g/l Propiconazole"/>
    <s v="Throttle® 500"/>
    <x v="1"/>
    <n v="1"/>
    <n v="5"/>
    <n v="5"/>
    <n v="6"/>
    <n v="3"/>
    <n v="8"/>
    <n v="8"/>
    <n v="4"/>
  </r>
  <r>
    <n v="3"/>
    <n v="116"/>
    <s v="T4"/>
    <s v="spray one first sign disease + one spray 14 days latter (2 sprays)"/>
    <s v="500 g/l Propiconazole"/>
    <s v="Throttle® 500"/>
    <x v="2"/>
    <n v="1"/>
    <n v="2"/>
    <n v="5"/>
    <n v="7"/>
    <n v="3"/>
    <n v="8"/>
    <n v="8"/>
    <n v="4"/>
  </r>
  <r>
    <n v="3"/>
    <n v="117"/>
    <s v="T1"/>
    <s v="Untreated"/>
    <s v="200 g/l  Tebuconazole + 120 g/l  Azoxystrobin"/>
    <s v="Custodia® 320 SC"/>
    <x v="0"/>
    <n v="1"/>
    <n v="6"/>
    <n v="8"/>
    <n v="9"/>
    <n v="5"/>
    <n v="9"/>
    <n v="9"/>
    <n v="5"/>
  </r>
  <r>
    <n v="3"/>
    <n v="118"/>
    <s v="T6"/>
    <s v="spray one disease 1/3 plant infection + one spray 14 days latter (2 sprays)"/>
    <s v="200 g/l  Tebuconazole + 120 g/l  Azoxystrobin"/>
    <s v="Custodia® 320 SC"/>
    <x v="0"/>
    <n v="1"/>
    <n v="5"/>
    <n v="6"/>
    <n v="7"/>
    <n v="3"/>
    <n v="8"/>
    <n v="8"/>
    <n v="4"/>
  </r>
  <r>
    <n v="3"/>
    <n v="119"/>
    <s v="T1"/>
    <s v="Untreated"/>
    <s v="430 g/l  Tebuconazole"/>
    <s v="Folicur® 430 SC"/>
    <x v="1"/>
    <n v="1"/>
    <n v="6"/>
    <n v="8"/>
    <n v="8"/>
    <n v="4"/>
    <n v="9"/>
    <n v="9"/>
    <n v="5"/>
  </r>
  <r>
    <n v="3"/>
    <n v="120"/>
    <s v="T2"/>
    <s v="spray one 4 weeks post emergance (1 spray)"/>
    <s v="430 g/l  Tebuconazole"/>
    <s v="Folicur® 430 SC"/>
    <x v="2"/>
    <n v="0"/>
    <n v="6"/>
    <n v="7"/>
    <n v="8"/>
    <n v="4"/>
    <n v="8"/>
    <n v="9"/>
    <n v="5"/>
  </r>
  <r>
    <n v="3"/>
    <n v="121"/>
    <s v="T3"/>
    <s v="spray one first sign disease (1 spray)"/>
    <s v="200 g/l  Tebuconazole + 120 g/l  Azoxystrobin"/>
    <s v="Custodia® 320 SC"/>
    <x v="0"/>
    <n v="1"/>
    <n v="2"/>
    <n v="6"/>
    <n v="8"/>
    <n v="4"/>
    <n v="8"/>
    <n v="8"/>
    <n v="5"/>
  </r>
  <r>
    <n v="3"/>
    <n v="122"/>
    <s v="T6"/>
    <s v="spray one disease 1/3 plant infection + one spray 14 days latter (2 sprays)"/>
    <s v="430 g/l  Tebuconazole"/>
    <s v="Folicur® 430 SC"/>
    <x v="2"/>
    <n v="1"/>
    <n v="6"/>
    <n v="6"/>
    <n v="8"/>
    <n v="3"/>
    <n v="8"/>
    <n v="8"/>
    <n v="4"/>
  </r>
  <r>
    <n v="3"/>
    <n v="123"/>
    <s v="T3"/>
    <s v="spray one first sign disease (1 spray)"/>
    <s v="500 g/l Propiconazole"/>
    <s v="Throttle® 500"/>
    <x v="2"/>
    <n v="1"/>
    <n v="2"/>
    <n v="6"/>
    <n v="8"/>
    <n v="4"/>
    <n v="8"/>
    <n v="9"/>
    <n v="5"/>
  </r>
  <r>
    <n v="3"/>
    <n v="124"/>
    <s v="T3"/>
    <s v="spray one first sign disease (1 spray)"/>
    <s v="500 g/l Propiconazole"/>
    <s v="Throttle® 500"/>
    <x v="1"/>
    <n v="1"/>
    <n v="2"/>
    <n v="3"/>
    <n v="8"/>
    <n v="4"/>
    <n v="8"/>
    <n v="8"/>
    <n v="5"/>
  </r>
  <r>
    <n v="3"/>
    <n v="125"/>
    <s v="T2"/>
    <s v="spray one 4 weeks post emergance (1 spray)"/>
    <s v="200 g/l  Tebuconazole + 120 g/l  Azoxystrobin"/>
    <s v="Custodia® 320 SC"/>
    <x v="1"/>
    <n v="0"/>
    <n v="4"/>
    <n v="8"/>
    <n v="8"/>
    <n v="4"/>
    <n v="8"/>
    <n v="9"/>
    <n v="5"/>
  </r>
  <r>
    <n v="3"/>
    <n v="126"/>
    <s v="T2"/>
    <s v="spray one 4 weeks post emergance (1 spray)"/>
    <s v="430 g/l  Tebuconazole"/>
    <s v="Folicur® 430 SC"/>
    <x v="0"/>
    <n v="0"/>
    <n v="4"/>
    <n v="8"/>
    <n v="7"/>
    <n v="4"/>
    <n v="8"/>
    <n v="9"/>
    <n v="5"/>
  </r>
  <r>
    <n v="3"/>
    <n v="127"/>
    <s v="T6"/>
    <s v="spray one disease 1/3 plant infection + one spray 14 days latter (2 sprays)"/>
    <s v="200 g/l  Tebuconazole + 120 g/l  Azoxystrobin"/>
    <s v="Custodia® 320 SC"/>
    <x v="2"/>
    <n v="1"/>
    <n v="6"/>
    <n v="6"/>
    <n v="8"/>
    <n v="3"/>
    <n v="8"/>
    <n v="8"/>
    <n v="4"/>
  </r>
  <r>
    <n v="3"/>
    <n v="128"/>
    <s v="T5"/>
    <s v="spray one disease 1/3 plant infection (1 spray)"/>
    <s v="430 g/l  Tebuconazole"/>
    <s v="Folicur® 430 SC"/>
    <x v="0"/>
    <n v="1"/>
    <n v="6"/>
    <n v="6"/>
    <n v="8"/>
    <n v="3"/>
    <n v="8"/>
    <n v="8"/>
    <n v="5"/>
  </r>
  <r>
    <n v="3"/>
    <n v="129"/>
    <s v="T1"/>
    <s v="Untreated"/>
    <s v="200 g/l  Tebuconazole + 120 g/l  Azoxystrobin"/>
    <s v="Custodia® 320 SC"/>
    <x v="2"/>
    <n v="1"/>
    <n v="6"/>
    <n v="8"/>
    <n v="9"/>
    <n v="5"/>
    <n v="9"/>
    <n v="9"/>
    <n v="5"/>
  </r>
  <r>
    <n v="3"/>
    <n v="130"/>
    <s v="T2"/>
    <s v="spray one 4 weeks post emergance (1 spray)"/>
    <s v="500 g/l Propiconazole"/>
    <s v="Throttle® 500"/>
    <x v="2"/>
    <n v="0"/>
    <n v="6"/>
    <n v="7"/>
    <n v="8"/>
    <n v="5"/>
    <n v="8"/>
    <n v="9"/>
    <n v="5"/>
  </r>
  <r>
    <n v="3"/>
    <n v="131"/>
    <s v="T1"/>
    <s v="Untreated"/>
    <s v="500 g/l Propiconazole"/>
    <s v="Throttle® 500"/>
    <x v="1"/>
    <n v="1"/>
    <n v="6"/>
    <n v="8"/>
    <n v="8"/>
    <n v="5"/>
    <n v="8"/>
    <n v="9"/>
    <n v="5"/>
  </r>
  <r>
    <n v="3"/>
    <n v="132"/>
    <s v="T5"/>
    <s v="spray one disease 1/3 plant infection (1 spray)"/>
    <s v="430 g/l  Tebuconazole"/>
    <s v="Folicur® 430 SC"/>
    <x v="2"/>
    <n v="1"/>
    <n v="6"/>
    <n v="6"/>
    <n v="8"/>
    <n v="3"/>
    <n v="8"/>
    <n v="8"/>
    <n v="4"/>
  </r>
  <r>
    <n v="3"/>
    <n v="133"/>
    <s v="T4"/>
    <s v="spray one first sign disease + one spray 14 days latter (2 sprays)"/>
    <s v="200 g/l  Tebuconazole + 120 g/l  Azoxystrobin"/>
    <s v="Custodia® 320 SC"/>
    <x v="1"/>
    <n v="1"/>
    <n v="2"/>
    <n v="5"/>
    <n v="7"/>
    <n v="3"/>
    <n v="8"/>
    <n v="8"/>
    <n v="4"/>
  </r>
  <r>
    <n v="3"/>
    <n v="134"/>
    <s v="T3"/>
    <s v="spray one first sign disease (1 spray)"/>
    <s v="200 g/l  Tebuconazole + 120 g/l  Azoxystrobin"/>
    <s v="Custodia® 320 SC"/>
    <x v="1"/>
    <n v="1"/>
    <n v="2"/>
    <n v="6"/>
    <n v="8"/>
    <n v="4"/>
    <n v="8"/>
    <n v="9"/>
    <n v="5"/>
  </r>
  <r>
    <n v="3"/>
    <n v="135"/>
    <s v="T1"/>
    <s v="Untreated"/>
    <s v="500 g/l Propiconazole"/>
    <s v="Throttle® 500"/>
    <x v="0"/>
    <n v="1"/>
    <n v="6"/>
    <n v="8"/>
    <n v="8"/>
    <n v="4"/>
    <n v="8"/>
    <n v="9"/>
    <n v="5"/>
  </r>
  <r>
    <n v="3"/>
    <n v="162"/>
    <s v="T2"/>
    <s v="spray one 4 weeks post emergance (1 spray)"/>
    <s v="430 g/l  Tebuconazole"/>
    <s v="Folicur® 430 SC"/>
    <x v="1"/>
    <n v="0"/>
    <n v="3"/>
    <n v="7"/>
    <n v="8"/>
    <n v="4"/>
    <n v="8"/>
    <n v="9"/>
    <n v="5"/>
  </r>
  <r>
    <n v="3"/>
    <n v="161"/>
    <s v="T2"/>
    <s v="spray one 4 weeks post emergance (1 spray)"/>
    <s v="500 g/l Propiconazole"/>
    <s v="Throttle® 500"/>
    <x v="0"/>
    <n v="0"/>
    <n v="5"/>
    <n v="7"/>
    <n v="8"/>
    <n v="4"/>
    <n v="8"/>
    <n v="9"/>
    <n v="5"/>
  </r>
  <r>
    <n v="3"/>
    <n v="160"/>
    <s v="T6"/>
    <s v="spray one disease 1/3 plant infection + one spray 14 days latter (2 sprays)"/>
    <s v="500 g/l Propiconazole"/>
    <s v="Throttle® 500"/>
    <x v="2"/>
    <n v="1"/>
    <n v="6"/>
    <n v="6"/>
    <n v="6"/>
    <n v="3"/>
    <n v="8"/>
    <n v="8"/>
    <n v="3"/>
  </r>
  <r>
    <n v="3"/>
    <n v="159"/>
    <s v="T3"/>
    <s v="spray one first sign disease (1 spray)"/>
    <s v="500 g/l Propiconazole"/>
    <s v="Throttle® 500"/>
    <x v="0"/>
    <n v="1"/>
    <n v="2"/>
    <n v="5"/>
    <n v="8"/>
    <n v="4"/>
    <n v="8"/>
    <n v="9"/>
    <n v="5"/>
  </r>
  <r>
    <n v="3"/>
    <n v="158"/>
    <s v="T4"/>
    <s v="spray one first sign disease + one spray 14 days latter (2 sprays)"/>
    <s v="200 g/l  Tebuconazole + 120 g/l  Azoxystrobin"/>
    <s v="Custodia® 320 SC"/>
    <x v="2"/>
    <n v="1"/>
    <n v="3"/>
    <n v="5"/>
    <n v="7"/>
    <n v="3"/>
    <n v="8"/>
    <n v="8"/>
    <n v="4"/>
  </r>
  <r>
    <n v="3"/>
    <n v="157"/>
    <s v="T4"/>
    <s v="spray one first sign disease + one spray 14 days latter (2 sprays)"/>
    <s v="200 g/l  Tebuconazole + 120 g/l  Azoxystrobin"/>
    <s v="Custodia® 320 SC"/>
    <x v="0"/>
    <n v="1"/>
    <n v="2"/>
    <n v="6"/>
    <n v="7"/>
    <n v="3"/>
    <n v="8"/>
    <n v="8"/>
    <n v="4"/>
  </r>
  <r>
    <n v="3"/>
    <n v="156"/>
    <s v="T5"/>
    <s v="spray one disease 1/3 plant infection (1 spray)"/>
    <s v="430 g/l  Tebuconazole"/>
    <s v="Folicur® 430 SC"/>
    <x v="1"/>
    <n v="1"/>
    <n v="6"/>
    <n v="6"/>
    <n v="7"/>
    <n v="3"/>
    <n v="8"/>
    <n v="8"/>
    <n v="5"/>
  </r>
  <r>
    <n v="3"/>
    <n v="155"/>
    <s v="T6"/>
    <s v="spray one disease 1/3 plant infection + one spray 14 days latter (2 sprays)"/>
    <s v="500 g/l Propiconazole"/>
    <s v="Throttle® 500"/>
    <x v="1"/>
    <n v="1"/>
    <n v="6"/>
    <n v="6"/>
    <n v="7"/>
    <n v="2"/>
    <n v="8"/>
    <n v="8"/>
    <n v="4"/>
  </r>
  <r>
    <n v="3"/>
    <n v="154"/>
    <s v="T1"/>
    <s v="Untreated"/>
    <s v="430 g/l  Tebuconazole"/>
    <s v="Folicur® 430 SC"/>
    <x v="0"/>
    <n v="1"/>
    <n v="6"/>
    <n v="8"/>
    <n v="8"/>
    <n v="5"/>
    <n v="9"/>
    <n v="9"/>
    <n v="5"/>
  </r>
  <r>
    <n v="3"/>
    <n v="153"/>
    <s v="T6"/>
    <s v="spray one disease 1/3 plant infection + one spray 14 days latter (2 sprays)"/>
    <s v="200 g/l  Tebuconazole + 120 g/l  Azoxystrobin"/>
    <s v="Custodia® 320 SC"/>
    <x v="1"/>
    <n v="1"/>
    <n v="6"/>
    <n v="6"/>
    <n v="8"/>
    <n v="2"/>
    <n v="8"/>
    <n v="8"/>
    <n v="4"/>
  </r>
  <r>
    <n v="3"/>
    <n v="152"/>
    <s v="T3"/>
    <s v="spray one first sign disease (1 spray)"/>
    <s v="430 g/l  Tebuconazole"/>
    <s v="Folicur® 430 SC"/>
    <x v="2"/>
    <n v="1"/>
    <n v="4"/>
    <n v="6"/>
    <n v="8"/>
    <n v="4"/>
    <n v="8"/>
    <n v="8"/>
    <n v="5"/>
  </r>
  <r>
    <n v="3"/>
    <n v="151"/>
    <s v="T1"/>
    <s v="Untreated"/>
    <s v="430 g/l  Tebuconazole"/>
    <s v="Folicur® 430 SC"/>
    <x v="2"/>
    <n v="1"/>
    <n v="6"/>
    <n v="8"/>
    <n v="8"/>
    <n v="5"/>
    <n v="9"/>
    <n v="9"/>
    <n v="5"/>
  </r>
  <r>
    <n v="3"/>
    <n v="150"/>
    <s v="T2"/>
    <s v="spray one 4 weeks post emergance (1 spray)"/>
    <s v="200 g/l  Tebuconazole + 120 g/l  Azoxystrobin"/>
    <s v="Custodia® 320 SC"/>
    <x v="0"/>
    <n v="0"/>
    <n v="5"/>
    <n v="7"/>
    <n v="8"/>
    <n v="5"/>
    <n v="8"/>
    <n v="9"/>
    <n v="5"/>
  </r>
  <r>
    <n v="3"/>
    <n v="149"/>
    <s v="T5"/>
    <s v="spray one disease 1/3 plant infection (1 spray)"/>
    <s v="200 g/l  Tebuconazole + 120 g/l  Azoxystrobin"/>
    <s v="Custodia® 320 SC"/>
    <x v="1"/>
    <n v="1"/>
    <n v="6"/>
    <n v="6"/>
    <n v="7"/>
    <n v="3"/>
    <n v="8"/>
    <n v="8"/>
    <n v="4"/>
  </r>
  <r>
    <n v="3"/>
    <n v="148"/>
    <s v="T4"/>
    <s v="spray one first sign disease + one spray 14 days latter (2 sprays)"/>
    <s v="430 g/l  Tebuconazole"/>
    <s v="Folicur® 430 SC"/>
    <x v="2"/>
    <n v="1"/>
    <n v="4"/>
    <n v="6"/>
    <n v="8"/>
    <n v="3"/>
    <n v="8"/>
    <n v="8"/>
    <n v="4"/>
  </r>
  <r>
    <n v="3"/>
    <n v="147"/>
    <s v="T5"/>
    <s v="spray one disease 1/3 plant infection (1 spray)"/>
    <s v="200 g/l  Tebuconazole + 120 g/l  Azoxystrobin"/>
    <s v="Custodia® 320 SC"/>
    <x v="0"/>
    <n v="1"/>
    <n v="6"/>
    <n v="6"/>
    <n v="7"/>
    <n v="3"/>
    <n v="8"/>
    <n v="8"/>
    <n v="4"/>
  </r>
  <r>
    <n v="3"/>
    <n v="146"/>
    <s v="T5"/>
    <s v="spray one disease 1/3 plant infection (1 spray)"/>
    <s v="500 g/l Propiconazole"/>
    <s v="Throttle® 500"/>
    <x v="0"/>
    <n v="1"/>
    <n v="2"/>
    <n v="2"/>
    <n v="7"/>
    <n v="3"/>
    <n v="8"/>
    <n v="8"/>
    <n v="5"/>
  </r>
  <r>
    <n v="3"/>
    <n v="145"/>
    <s v="T4"/>
    <s v="spray one first sign disease + one spray 14 days latter (2 sprays)"/>
    <s v="500 g/l Propiconazole"/>
    <s v="Throttle® 500"/>
    <x v="1"/>
    <n v="1"/>
    <n v="6"/>
    <n v="8"/>
    <n v="8"/>
    <n v="3"/>
    <n v="8"/>
    <n v="8"/>
    <n v="5"/>
  </r>
  <r>
    <n v="3"/>
    <n v="144"/>
    <s v="T2"/>
    <s v="spray one 4 weeks post emergance (1 spray)"/>
    <s v="500 g/l Propiconazole"/>
    <s v="Throttle® 500"/>
    <x v="1"/>
    <n v="1"/>
    <n v="5"/>
    <n v="7"/>
    <n v="8"/>
    <n v="4"/>
    <n v="8"/>
    <n v="9"/>
    <n v="5"/>
  </r>
  <r>
    <n v="3"/>
    <n v="143"/>
    <s v="T6"/>
    <s v="spray one disease 1/3 plant infection + one spray 14 days latter (2 sprays)"/>
    <s v="430 g/l  Tebuconazole"/>
    <s v="Folicur® 430 SC"/>
    <x v="0"/>
    <n v="1"/>
    <n v="5"/>
    <n v="6"/>
    <n v="7"/>
    <n v="3"/>
    <n v="8"/>
    <n v="8"/>
    <n v="4"/>
  </r>
  <r>
    <n v="3"/>
    <n v="142"/>
    <s v="T2"/>
    <s v="spray one 4 weeks post emergance (1 spray)"/>
    <s v="200 g/l  Tebuconazole + 120 g/l  Azoxystrobin"/>
    <s v="Custodia® 320 SC"/>
    <x v="2"/>
    <n v="0"/>
    <n v="5"/>
    <n v="7"/>
    <n v="8"/>
    <n v="4"/>
    <n v="8"/>
    <n v="9"/>
    <n v="5"/>
  </r>
  <r>
    <n v="3"/>
    <n v="141"/>
    <s v="T5"/>
    <s v="spray one disease 1/3 plant infection (1 spray)"/>
    <s v="500 g/l Propiconazole"/>
    <s v="Throttle® 500"/>
    <x v="2"/>
    <n v="1"/>
    <n v="5"/>
    <n v="6"/>
    <n v="7"/>
    <n v="3"/>
    <n v="8"/>
    <n v="8"/>
    <n v="5"/>
  </r>
  <r>
    <n v="3"/>
    <n v="140"/>
    <s v="T4"/>
    <s v="spray one first sign disease + one spray 14 days latter (2 sprays)"/>
    <s v="430 g/l  Tebuconazole"/>
    <s v="Folicur® 430 SC"/>
    <x v="0"/>
    <n v="1"/>
    <n v="2"/>
    <n v="6"/>
    <n v="6"/>
    <n v="3"/>
    <n v="8"/>
    <n v="8"/>
    <n v="4"/>
  </r>
  <r>
    <n v="3"/>
    <n v="139"/>
    <s v="T3"/>
    <s v="spray one first sign disease (1 spray)"/>
    <s v="200 g/l  Tebuconazole + 120 g/l  Azoxystrobin"/>
    <s v="Custodia® 320 SC"/>
    <x v="2"/>
    <n v="1"/>
    <n v="2"/>
    <n v="4"/>
    <n v="7"/>
    <n v="4"/>
    <n v="8"/>
    <n v="8"/>
    <n v="5"/>
  </r>
  <r>
    <n v="3"/>
    <n v="138"/>
    <s v="T1"/>
    <s v="Untreated"/>
    <s v="500 g/l Propiconazole"/>
    <s v="Throttle® 500"/>
    <x v="2"/>
    <n v="1"/>
    <n v="6"/>
    <n v="8"/>
    <n v="8"/>
    <n v="4"/>
    <n v="9"/>
    <n v="9"/>
    <n v="5"/>
  </r>
  <r>
    <n v="3"/>
    <n v="137"/>
    <s v="T1"/>
    <s v="Untreated"/>
    <s v="200 g/l  Tebuconazole + 120 g/l  Azoxystrobin"/>
    <s v="Custodia® 320 SC"/>
    <x v="1"/>
    <n v="1"/>
    <n v="6"/>
    <n v="8"/>
    <n v="7"/>
    <n v="5"/>
    <n v="8"/>
    <n v="9"/>
    <n v="5"/>
  </r>
  <r>
    <n v="3"/>
    <n v="136"/>
    <s v="T3"/>
    <s v="spray one first sign disease (1 spray)"/>
    <s v="430 g/l  Tebuconazole"/>
    <s v="Folicur® 430 SC"/>
    <x v="1"/>
    <n v="1"/>
    <n v="2"/>
    <n v="5"/>
    <n v="8"/>
    <n v="4"/>
    <n v="8"/>
    <n v="8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2">
  <r>
    <n v="1"/>
    <n v="1"/>
    <x v="0"/>
    <n v="1"/>
    <n v="3"/>
    <n v="2"/>
    <n v="1"/>
    <n v="43"/>
    <x v="0"/>
    <s v="500 g/l Propiconazole"/>
    <s v="500 g/l Propiconazole"/>
    <s v="Throttle® 500"/>
    <s v="Untreated"/>
    <x v="0"/>
    <x v="0"/>
    <n v="169000"/>
    <n v="1"/>
    <n v="6"/>
    <n v="7"/>
    <n v="8"/>
    <n v="4"/>
    <n v="9"/>
    <n v="8"/>
    <n v="5"/>
    <n v="2"/>
    <n v="0"/>
    <n v="0"/>
    <n v="0"/>
    <n v="0"/>
    <n v="10.1"/>
    <n v="2.0200000000000001E-3"/>
    <n v="20.2"/>
    <n v="20.2"/>
    <n v="10.1"/>
    <n v="20.2"/>
    <n v="2.0200000000000001E-3"/>
    <n v="2116.1"/>
    <n v="2116.1"/>
    <x v="0"/>
    <x v="0"/>
    <n v="13.1"/>
    <n v="17.2"/>
    <n v="7.1"/>
  </r>
  <r>
    <n v="2"/>
    <n v="1"/>
    <x v="1"/>
    <n v="1"/>
    <n v="1"/>
    <n v="1"/>
    <n v="4"/>
    <n v="4"/>
    <x v="1"/>
    <s v="430 g/l  Tebuconazole"/>
    <s v="430 g/l  Tebuconazole"/>
    <s v="Folicur® 430 SC"/>
    <s v="Folicur® 430 SC"/>
    <x v="1"/>
    <x v="1"/>
    <n v="576000"/>
    <n v="1"/>
    <n v="2"/>
    <n v="5"/>
    <n v="6"/>
    <n v="3"/>
    <n v="8"/>
    <n v="8"/>
    <n v="3"/>
    <n v="7"/>
    <n v="0"/>
    <n v="0"/>
    <n v="0"/>
    <n v="0"/>
    <n v="9.66"/>
    <n v="1.9320000000000001E-3"/>
    <n v="67.62"/>
    <n v="67.62"/>
    <n v="9.66"/>
    <n v="19.32"/>
    <n v="1.9320000000000001E-3"/>
    <n v="4477.2"/>
    <n v="4477.2"/>
    <x v="1"/>
    <x v="1"/>
    <n v="12.8"/>
    <n v="15.8"/>
    <n v="7.52"/>
  </r>
  <r>
    <n v="3"/>
    <n v="1"/>
    <x v="2"/>
    <n v="1"/>
    <n v="1"/>
    <n v="2"/>
    <n v="4"/>
    <n v="10"/>
    <x v="1"/>
    <s v="500 g/l Propiconazole"/>
    <s v="500 g/l Propiconazole"/>
    <s v="Throttle® 500"/>
    <s v="Throttle® 500"/>
    <x v="1"/>
    <x v="1"/>
    <n v="536000"/>
    <n v="1"/>
    <n v="2"/>
    <n v="2"/>
    <n v="6"/>
    <n v="2"/>
    <n v="7"/>
    <n v="8"/>
    <n v="3"/>
    <n v="7"/>
    <n v="0"/>
    <n v="0"/>
    <n v="0"/>
    <n v="0"/>
    <n v="9.35"/>
    <n v="1.8699999999999999E-3"/>
    <n v="65.45"/>
    <n v="65.45"/>
    <n v="9.35"/>
    <n v="18.7"/>
    <n v="1.8699999999999999E-3"/>
    <n v="3294"/>
    <n v="3294"/>
    <x v="2"/>
    <x v="2"/>
    <n v="13.2"/>
    <n v="17.2"/>
    <n v="6.79"/>
  </r>
  <r>
    <n v="4"/>
    <n v="1"/>
    <x v="3"/>
    <n v="1"/>
    <n v="1"/>
    <n v="3"/>
    <n v="2"/>
    <n v="14"/>
    <x v="1"/>
    <s v="200 g/l  Tebuconazole + 120 g/l  Azoxystrobin"/>
    <s v="200 g/l  Tebuconazole + 120 g/l  Azoxystrobin"/>
    <s v="Custodia® 320 SC"/>
    <s v="Custodia® 320 SC"/>
    <x v="2"/>
    <x v="2"/>
    <n v="400000"/>
    <n v="0"/>
    <n v="2"/>
    <n v="7"/>
    <n v="8"/>
    <n v="4"/>
    <n v="8"/>
    <n v="9"/>
    <n v="5"/>
    <n v="7"/>
    <n v="1"/>
    <n v="7"/>
    <n v="0.5"/>
    <n v="3.5"/>
    <n v="10.08"/>
    <n v="2.016E-3"/>
    <n v="70.56"/>
    <n v="67.06"/>
    <n v="9.58"/>
    <n v="19.16"/>
    <n v="1.916E-3"/>
    <n v="4159.8999999999996"/>
    <n v="4377.0137787056365"/>
    <x v="3"/>
    <x v="3"/>
    <n v="12.8"/>
    <n v="17.2"/>
    <n v="7.07"/>
  </r>
  <r>
    <n v="5"/>
    <n v="1"/>
    <x v="4"/>
    <n v="1"/>
    <n v="2"/>
    <n v="1"/>
    <n v="2"/>
    <n v="20"/>
    <x v="2"/>
    <s v="430 g/l  Tebuconazole"/>
    <s v="430 g/l  Tebuconazole"/>
    <s v="Folicur® 430 SC"/>
    <s v="Folicur® 430 SC"/>
    <x v="2"/>
    <x v="2"/>
    <n v="280000"/>
    <n v="0"/>
    <n v="3"/>
    <n v="7"/>
    <n v="8"/>
    <n v="5"/>
    <n v="8"/>
    <n v="9"/>
    <n v="5"/>
    <n v="4"/>
    <n v="2"/>
    <n v="8"/>
    <n v="0.5"/>
    <n v="4"/>
    <n v="10.130000000000001"/>
    <n v="2.026E-3"/>
    <n v="40.520000000000003"/>
    <n v="36.520000000000003"/>
    <n v="9.1300000000000008"/>
    <n v="18.260000000000002"/>
    <n v="1.8260000000000001E-3"/>
    <n v="3159"/>
    <n v="3505.0021905805038"/>
    <x v="4"/>
    <x v="4"/>
    <n v="12.8"/>
    <n v="16.899999999999999"/>
    <n v="6.58"/>
  </r>
  <r>
    <n v="6"/>
    <n v="1"/>
    <x v="5"/>
    <n v="1"/>
    <n v="2"/>
    <n v="3"/>
    <n v="3"/>
    <n v="33"/>
    <x v="2"/>
    <s v="200 g/l  Tebuconazole + 120 g/l  Azoxystrobin"/>
    <s v="200 g/l  Tebuconazole + 120 g/l  Azoxystrobin"/>
    <s v="Custodia® 320 SC"/>
    <s v="Custodia® 320 SC"/>
    <x v="3"/>
    <x v="3"/>
    <n v="326000"/>
    <n v="1"/>
    <n v="2"/>
    <n v="3"/>
    <n v="7"/>
    <n v="4"/>
    <n v="8"/>
    <n v="8"/>
    <n v="5"/>
    <n v="4"/>
    <n v="0"/>
    <n v="0"/>
    <n v="0"/>
    <n v="0"/>
    <n v="10.07"/>
    <n v="2.0140000000000002E-3"/>
    <n v="40.28"/>
    <n v="40.28"/>
    <n v="10.07"/>
    <n v="20.14"/>
    <n v="2.0140000000000002E-3"/>
    <n v="3740.4"/>
    <n v="3740.4"/>
    <x v="5"/>
    <x v="5"/>
    <n v="12.4"/>
    <n v="17.3"/>
    <n v="6.95"/>
  </r>
  <r>
    <n v="7"/>
    <n v="1"/>
    <x v="6"/>
    <n v="1"/>
    <n v="2"/>
    <n v="2"/>
    <n v="4"/>
    <n v="28"/>
    <x v="2"/>
    <s v="500 g/l Propiconazole"/>
    <s v="500 g/l Propiconazole"/>
    <s v="Throttle® 500"/>
    <s v="Throttle® 500"/>
    <x v="1"/>
    <x v="1"/>
    <n v="346000"/>
    <n v="1"/>
    <n v="2"/>
    <n v="3"/>
    <n v="6"/>
    <n v="3"/>
    <n v="7"/>
    <n v="7"/>
    <n v="3"/>
    <n v="4"/>
    <n v="0"/>
    <n v="0"/>
    <n v="0"/>
    <n v="0"/>
    <n v="10.14"/>
    <n v="2.0280000000000003E-3"/>
    <n v="40.56"/>
    <n v="40.56"/>
    <n v="10.14"/>
    <n v="20.28"/>
    <n v="2.0280000000000003E-3"/>
    <n v="4299.2"/>
    <n v="4299.2"/>
    <x v="6"/>
    <x v="6"/>
    <n v="12.6"/>
    <n v="16.600000000000001"/>
    <n v="7.1"/>
  </r>
  <r>
    <n v="8"/>
    <n v="1"/>
    <x v="7"/>
    <n v="1"/>
    <n v="1"/>
    <n v="1"/>
    <n v="6"/>
    <n v="6"/>
    <x v="1"/>
    <s v="430 g/l  Tebuconazole"/>
    <s v="430 g/l  Tebuconazole"/>
    <s v="Folicur® 430 SC"/>
    <s v="Folicur® 430 SC"/>
    <x v="4"/>
    <x v="4"/>
    <n v="412000"/>
    <n v="1"/>
    <n v="6"/>
    <n v="4"/>
    <n v="7"/>
    <n v="3"/>
    <n v="8"/>
    <n v="7"/>
    <n v="3"/>
    <n v="7"/>
    <n v="0"/>
    <n v="0"/>
    <n v="0"/>
    <n v="0"/>
    <n v="10.24"/>
    <n v="2.0479999999999999E-3"/>
    <n v="71.680000000000007"/>
    <n v="71.680000000000007"/>
    <n v="10.24"/>
    <n v="20.48"/>
    <n v="2.0479999999999999E-3"/>
    <n v="4477.1000000000004"/>
    <n v="4477.1000000000004"/>
    <x v="7"/>
    <x v="7"/>
    <n v="12.1"/>
    <n v="17.3"/>
    <n v="6.72"/>
  </r>
  <r>
    <n v="9"/>
    <n v="1"/>
    <x v="8"/>
    <n v="1"/>
    <n v="2"/>
    <n v="3"/>
    <n v="1"/>
    <n v="31"/>
    <x v="2"/>
    <s v="200 g/l  Tebuconazole + 120 g/l  Azoxystrobin"/>
    <s v="200 g/l  Tebuconazole + 120 g/l  Azoxystrobin"/>
    <s v="Custodia® 320 SC"/>
    <s v="Untreated"/>
    <x v="0"/>
    <x v="0"/>
    <n v="294000"/>
    <n v="1"/>
    <n v="6"/>
    <n v="7"/>
    <n v="8"/>
    <n v="5"/>
    <n v="8"/>
    <n v="9"/>
    <n v="5"/>
    <n v="4"/>
    <n v="0"/>
    <n v="0"/>
    <n v="0"/>
    <n v="0"/>
    <n v="9.92"/>
    <n v="1.9840000000000001E-3"/>
    <n v="39.68"/>
    <n v="39.68"/>
    <n v="9.92"/>
    <n v="19.84"/>
    <n v="1.9840000000000001E-3"/>
    <n v="2797.6"/>
    <n v="2797.6"/>
    <x v="8"/>
    <x v="8"/>
    <n v="12.6"/>
    <n v="17.399999999999999"/>
    <n v="6.72"/>
  </r>
  <r>
    <n v="10"/>
    <n v="1"/>
    <x v="9"/>
    <n v="1"/>
    <n v="2"/>
    <n v="1"/>
    <n v="6"/>
    <n v="24"/>
    <x v="2"/>
    <s v="430 g/l  Tebuconazole"/>
    <s v="430 g/l  Tebuconazole"/>
    <s v="Folicur® 430 SC"/>
    <s v="Folicur® 430 SC"/>
    <x v="4"/>
    <x v="4"/>
    <n v="324000"/>
    <n v="1"/>
    <n v="6"/>
    <n v="6"/>
    <n v="7"/>
    <n v="3"/>
    <n v="8"/>
    <n v="8"/>
    <n v="4"/>
    <n v="4"/>
    <n v="0"/>
    <n v="0"/>
    <n v="0"/>
    <n v="0"/>
    <n v="10.5"/>
    <n v="2.0999999999999999E-3"/>
    <n v="42"/>
    <n v="42"/>
    <n v="10.5"/>
    <n v="21"/>
    <n v="2.0999999999999999E-3"/>
    <n v="2110.8000000000002"/>
    <n v="2110.8000000000002"/>
    <x v="9"/>
    <x v="9"/>
    <n v="12.4"/>
    <n v="17.100000000000001"/>
    <n v="7.47"/>
  </r>
  <r>
    <n v="11"/>
    <n v="1"/>
    <x v="10"/>
    <n v="1"/>
    <n v="3"/>
    <n v="3"/>
    <n v="2"/>
    <n v="50"/>
    <x v="0"/>
    <s v="200 g/l  Tebuconazole + 120 g/l  Azoxystrobin"/>
    <s v="200 g/l  Tebuconazole + 120 g/l  Azoxystrobin"/>
    <s v="Custodia® 320 SC"/>
    <s v="Custodia® 320 SC"/>
    <x v="2"/>
    <x v="2"/>
    <n v="227000"/>
    <n v="0"/>
    <n v="3"/>
    <n v="8"/>
    <n v="8"/>
    <n v="5"/>
    <n v="8"/>
    <n v="9"/>
    <n v="5"/>
    <n v="2"/>
    <n v="2"/>
    <n v="4"/>
    <n v="0.5"/>
    <n v="2"/>
    <n v="10.29"/>
    <n v="2.0579999999999999E-3"/>
    <n v="20.58"/>
    <n v="18.579999999999998"/>
    <n v="9.2899999999999991"/>
    <n v="18.579999999999998"/>
    <n v="1.8579999999999998E-3"/>
    <n v="3048.1"/>
    <n v="3376.2054897739504"/>
    <x v="10"/>
    <x v="10"/>
    <n v="12.6"/>
    <n v="20.5"/>
    <n v="7.29"/>
  </r>
  <r>
    <n v="12"/>
    <n v="1"/>
    <x v="11"/>
    <n v="1"/>
    <n v="1"/>
    <n v="3"/>
    <n v="5"/>
    <n v="17"/>
    <x v="1"/>
    <s v="200 g/l  Tebuconazole + 120 g/l  Azoxystrobin"/>
    <s v="200 g/l  Tebuconazole + 120 g/l  Azoxystrobin"/>
    <s v="Custodia® 320 SC"/>
    <s v="Custodia® 320 SC"/>
    <x v="5"/>
    <x v="5"/>
    <n v="428000"/>
    <n v="1"/>
    <n v="6"/>
    <n v="6"/>
    <n v="7"/>
    <n v="3"/>
    <n v="7"/>
    <n v="8"/>
    <n v="4"/>
    <n v="7"/>
    <n v="1"/>
    <n v="7"/>
    <n v="0.5"/>
    <n v="3.5"/>
    <n v="9.9600000000000009"/>
    <n v="1.9920000000000003E-3"/>
    <n v="69.72"/>
    <n v="66.22"/>
    <n v="9.4599999999999991"/>
    <n v="18.919999999999998"/>
    <n v="1.8919999999999998E-3"/>
    <n v="4650.3999999999996"/>
    <n v="4896.1928118393234"/>
    <x v="11"/>
    <x v="11"/>
    <n v="12.7"/>
    <n v="19.7"/>
    <n v="7.24"/>
  </r>
  <r>
    <n v="13"/>
    <n v="1"/>
    <x v="12"/>
    <n v="1"/>
    <n v="1"/>
    <n v="2"/>
    <n v="5"/>
    <n v="11"/>
    <x v="1"/>
    <s v="500 g/l Propiconazole"/>
    <s v="500 g/l Propiconazole"/>
    <s v="Throttle® 500"/>
    <s v="Throttle® 500"/>
    <x v="5"/>
    <x v="5"/>
    <n v="424000"/>
    <n v="1"/>
    <n v="6"/>
    <n v="6"/>
    <n v="6"/>
    <n v="3"/>
    <n v="8"/>
    <n v="8"/>
    <n v="4"/>
    <n v="7"/>
    <n v="0"/>
    <n v="0"/>
    <n v="0"/>
    <n v="0"/>
    <n v="9.58"/>
    <n v="1.916E-3"/>
    <n v="67.06"/>
    <n v="67.06"/>
    <n v="9.58"/>
    <n v="19.16"/>
    <n v="1.916E-3"/>
    <n v="4823.2"/>
    <n v="4823.2"/>
    <x v="12"/>
    <x v="12"/>
    <n v="12.7"/>
    <n v="19.5"/>
    <n v="7.06"/>
  </r>
  <r>
    <n v="14"/>
    <n v="1"/>
    <x v="13"/>
    <n v="1"/>
    <n v="2"/>
    <n v="2"/>
    <n v="6"/>
    <n v="30"/>
    <x v="2"/>
    <s v="500 g/l Propiconazole"/>
    <s v="500 g/l Propiconazole"/>
    <s v="Throttle® 500"/>
    <s v="Throttle® 500"/>
    <x v="4"/>
    <x v="4"/>
    <n v="324000"/>
    <n v="1"/>
    <n v="6"/>
    <n v="6"/>
    <n v="6"/>
    <n v="4"/>
    <n v="8"/>
    <n v="8"/>
    <n v="3"/>
    <n v="4"/>
    <n v="0"/>
    <n v="0"/>
    <n v="0"/>
    <n v="0"/>
    <n v="9.85"/>
    <n v="1.97E-3"/>
    <n v="39.4"/>
    <n v="39.4"/>
    <n v="9.85"/>
    <n v="19.7"/>
    <n v="1.97E-3"/>
    <n v="4431.3999999999996"/>
    <n v="4431.3999999999996"/>
    <x v="13"/>
    <x v="13"/>
    <n v="12.3"/>
    <n v="17.899999999999999"/>
    <n v="7.4"/>
  </r>
  <r>
    <n v="15"/>
    <n v="1"/>
    <x v="14"/>
    <n v="1"/>
    <n v="2"/>
    <n v="3"/>
    <n v="5"/>
    <n v="35"/>
    <x v="2"/>
    <s v="200 g/l  Tebuconazole + 120 g/l  Azoxystrobin"/>
    <s v="200 g/l  Tebuconazole + 120 g/l  Azoxystrobin"/>
    <s v="Custodia® 320 SC"/>
    <s v="Custodia® 320 SC"/>
    <x v="5"/>
    <x v="5"/>
    <n v="272000"/>
    <n v="1"/>
    <n v="6"/>
    <n v="6"/>
    <n v="6"/>
    <n v="3"/>
    <n v="8"/>
    <n v="8"/>
    <n v="4"/>
    <n v="4"/>
    <n v="0"/>
    <n v="0"/>
    <n v="0"/>
    <n v="0"/>
    <n v="9.9499999999999993"/>
    <n v="1.99E-3"/>
    <n v="39.799999999999997"/>
    <n v="39.799999999999997"/>
    <n v="9.9499999999999993"/>
    <n v="19.899999999999999"/>
    <n v="1.99E-3"/>
    <n v="4455.7"/>
    <n v="4455.7"/>
    <x v="14"/>
    <x v="14"/>
    <n v="12.5"/>
    <n v="21.4"/>
    <n v="7.16"/>
  </r>
  <r>
    <n v="16"/>
    <n v="1"/>
    <x v="15"/>
    <n v="1"/>
    <n v="1"/>
    <n v="2"/>
    <n v="2"/>
    <n v="8"/>
    <x v="1"/>
    <s v="500 g/l Propiconazole"/>
    <s v="500 g/l Propiconazole"/>
    <s v="Throttle® 500"/>
    <s v="Throttle® 500"/>
    <x v="2"/>
    <x v="2"/>
    <n v="452000"/>
    <n v="0"/>
    <n v="3"/>
    <n v="7"/>
    <n v="8"/>
    <n v="4"/>
    <n v="8"/>
    <n v="9"/>
    <n v="5"/>
    <n v="7"/>
    <n v="0"/>
    <n v="0"/>
    <n v="0"/>
    <n v="0"/>
    <n v="9.9"/>
    <n v="1.98E-3"/>
    <n v="69.3"/>
    <n v="69.3"/>
    <n v="9.9"/>
    <n v="19.8"/>
    <n v="1.98E-3"/>
    <n v="4051.1"/>
    <n v="4051.1"/>
    <x v="15"/>
    <x v="15"/>
    <n v="12.8"/>
    <n v="20.8"/>
    <n v="7.06"/>
  </r>
  <r>
    <n v="17"/>
    <n v="1"/>
    <x v="16"/>
    <n v="1"/>
    <n v="2"/>
    <n v="1"/>
    <n v="1"/>
    <n v="19"/>
    <x v="2"/>
    <s v="430 g/l  Tebuconazole"/>
    <s v="430 g/l  Tebuconazole"/>
    <s v="Folicur® 430 SC"/>
    <s v="Untreated"/>
    <x v="0"/>
    <x v="0"/>
    <n v="356000"/>
    <n v="1"/>
    <n v="6"/>
    <n v="8"/>
    <n v="8"/>
    <n v="5"/>
    <n v="8"/>
    <n v="9"/>
    <n v="5"/>
    <n v="4"/>
    <n v="1.5"/>
    <n v="6"/>
    <n v="0.5"/>
    <n v="3"/>
    <n v="9.77"/>
    <n v="1.954E-3"/>
    <n v="39.08"/>
    <n v="36.08"/>
    <n v="9.02"/>
    <n v="18.04"/>
    <n v="1.8039999999999998E-3"/>
    <n v="2744.1"/>
    <n v="2972.2679600886913"/>
    <x v="16"/>
    <x v="16"/>
    <n v="12.9"/>
    <n v="21.6"/>
    <n v="7.23"/>
  </r>
  <r>
    <n v="18"/>
    <n v="1"/>
    <x v="17"/>
    <n v="1"/>
    <n v="1"/>
    <n v="1"/>
    <n v="1"/>
    <n v="1"/>
    <x v="1"/>
    <s v="430 g/l  Tebuconazole"/>
    <s v="430 g/l  Tebuconazole"/>
    <s v="Folicur® 430 SC"/>
    <s v="Untreated"/>
    <x v="0"/>
    <x v="0"/>
    <n v="464000"/>
    <n v="1"/>
    <n v="6"/>
    <n v="8"/>
    <n v="8"/>
    <n v="4"/>
    <n v="8"/>
    <n v="9"/>
    <n v="5"/>
    <n v="7"/>
    <n v="1.5"/>
    <n v="10.5"/>
    <n v="0.5"/>
    <n v="5.25"/>
    <n v="10.28"/>
    <n v="2.0559999999999997E-3"/>
    <n v="71.959999999999994"/>
    <n v="66.709999999999994"/>
    <n v="9.5299999999999994"/>
    <n v="19.059999999999999"/>
    <n v="1.9059999999999999E-3"/>
    <n v="3421.8"/>
    <n v="3691.091710388248"/>
    <x v="17"/>
    <x v="17"/>
    <n v="12.2"/>
    <n v="15.8"/>
    <n v="7.04"/>
  </r>
  <r>
    <n v="19"/>
    <n v="1"/>
    <x v="18"/>
    <n v="1"/>
    <n v="3"/>
    <n v="1"/>
    <n v="4"/>
    <n v="40"/>
    <x v="0"/>
    <s v="430 g/l  Tebuconazole"/>
    <s v="430 g/l  Tebuconazole"/>
    <s v="Folicur® 430 SC"/>
    <s v="Folicur® 430 SC"/>
    <x v="1"/>
    <x v="1"/>
    <n v="204000"/>
    <n v="1"/>
    <n v="3"/>
    <n v="7"/>
    <n v="7"/>
    <n v="4"/>
    <n v="8"/>
    <n v="8"/>
    <n v="4"/>
    <n v="2"/>
    <n v="0"/>
    <n v="0"/>
    <n v="0"/>
    <n v="0"/>
    <n v="9.9"/>
    <n v="1.98E-3"/>
    <n v="19.8"/>
    <n v="19.8"/>
    <n v="9.9"/>
    <n v="19.8"/>
    <n v="1.98E-3"/>
    <n v="3429.6"/>
    <n v="3429.6"/>
    <x v="18"/>
    <x v="18"/>
    <n v="12.5"/>
    <n v="18.7"/>
    <n v="7.34"/>
  </r>
  <r>
    <n v="20"/>
    <n v="1"/>
    <x v="19"/>
    <n v="1"/>
    <n v="3"/>
    <n v="3"/>
    <n v="6"/>
    <n v="54"/>
    <x v="0"/>
    <s v="200 g/l  Tebuconazole + 120 g/l  Azoxystrobin"/>
    <s v="200 g/l  Tebuconazole + 120 g/l  Azoxystrobin"/>
    <s v="Custodia® 320 SC"/>
    <s v="Custodia® 320 SC"/>
    <x v="4"/>
    <x v="4"/>
    <n v="171000"/>
    <n v="1"/>
    <n v="6"/>
    <n v="5"/>
    <n v="7"/>
    <n v="3"/>
    <n v="8"/>
    <n v="8"/>
    <n v="3"/>
    <n v="2"/>
    <n v="0"/>
    <n v="0"/>
    <n v="0"/>
    <n v="0"/>
    <n v="9.9"/>
    <n v="1.98E-3"/>
    <n v="19.8"/>
    <n v="19.8"/>
    <n v="9.9"/>
    <n v="19.8"/>
    <n v="1.98E-3"/>
    <n v="3637.6"/>
    <n v="3637.6"/>
    <x v="19"/>
    <x v="19"/>
    <n v="12.3"/>
    <n v="16.899999999999999"/>
    <n v="7.28"/>
  </r>
  <r>
    <n v="21"/>
    <n v="1"/>
    <x v="20"/>
    <n v="1"/>
    <n v="1"/>
    <n v="3"/>
    <n v="3"/>
    <n v="15"/>
    <x v="1"/>
    <s v="200 g/l  Tebuconazole + 120 g/l  Azoxystrobin"/>
    <s v="200 g/l  Tebuconazole + 120 g/l  Azoxystrobin"/>
    <s v="Custodia® 320 SC"/>
    <s v="Custodia® 320 SC"/>
    <x v="3"/>
    <x v="3"/>
    <n v="412000"/>
    <n v="1"/>
    <n v="3"/>
    <n v="7"/>
    <n v="8"/>
    <n v="4"/>
    <n v="8"/>
    <n v="8"/>
    <n v="5"/>
    <n v="7"/>
    <n v="0"/>
    <n v="0"/>
    <n v="0"/>
    <n v="0"/>
    <n v="9.94"/>
    <n v="1.9879999999999997E-3"/>
    <n v="69.58"/>
    <n v="69.58"/>
    <n v="9.94"/>
    <n v="19.88"/>
    <n v="1.9879999999999997E-3"/>
    <n v="3670.9"/>
    <n v="3670.9"/>
    <x v="20"/>
    <x v="20"/>
    <n v="12.4"/>
    <n v="20.100000000000001"/>
    <n v="6.84"/>
  </r>
  <r>
    <n v="22"/>
    <n v="1"/>
    <x v="21"/>
    <n v="1"/>
    <n v="3"/>
    <n v="2"/>
    <n v="5"/>
    <n v="47"/>
    <x v="0"/>
    <s v="500 g/l Propiconazole"/>
    <s v="500 g/l Propiconazole"/>
    <s v="Throttle® 500"/>
    <s v="Throttle® 500"/>
    <x v="5"/>
    <x v="5"/>
    <n v="253000"/>
    <n v="1"/>
    <n v="6"/>
    <n v="6"/>
    <n v="7"/>
    <n v="4"/>
    <n v="8"/>
    <n v="8"/>
    <n v="4"/>
    <n v="2"/>
    <n v="0"/>
    <n v="0"/>
    <n v="0"/>
    <n v="0"/>
    <n v="10.27"/>
    <n v="2.0539999999999998E-3"/>
    <n v="20.54"/>
    <n v="20.54"/>
    <n v="10.27"/>
    <n v="20.54"/>
    <n v="2.0539999999999998E-3"/>
    <n v="3493.1"/>
    <n v="3493.1"/>
    <x v="21"/>
    <x v="21"/>
    <n v="13"/>
    <n v="21.4"/>
    <n v="7.69"/>
  </r>
  <r>
    <n v="23"/>
    <n v="1"/>
    <x v="22"/>
    <n v="1"/>
    <n v="3"/>
    <n v="2"/>
    <n v="2"/>
    <n v="44"/>
    <x v="0"/>
    <s v="500 g/l Propiconazole"/>
    <s v="500 g/l Propiconazole"/>
    <s v="Throttle® 500"/>
    <s v="Throttle® 500"/>
    <x v="2"/>
    <x v="2"/>
    <n v="227000"/>
    <n v="0"/>
    <n v="5"/>
    <n v="8"/>
    <n v="9"/>
    <n v="5"/>
    <n v="9"/>
    <n v="9"/>
    <n v="5"/>
    <n v="2"/>
    <n v="0"/>
    <n v="0"/>
    <n v="0"/>
    <n v="0"/>
    <n v="10.35"/>
    <n v="2.0699999999999998E-3"/>
    <n v="20.7"/>
    <n v="20.7"/>
    <n v="10.35"/>
    <n v="20.7"/>
    <n v="2.0699999999999998E-3"/>
    <n v="2428.4"/>
    <n v="2428.4"/>
    <x v="22"/>
    <x v="22"/>
    <n v="12.6"/>
    <n v="20"/>
    <n v="7.02"/>
  </r>
  <r>
    <n v="24"/>
    <n v="1"/>
    <x v="23"/>
    <n v="1"/>
    <n v="3"/>
    <n v="1"/>
    <n v="5"/>
    <n v="41"/>
    <x v="0"/>
    <s v="430 g/l  Tebuconazole"/>
    <s v="430 g/l  Tebuconazole"/>
    <s v="Folicur® 430 SC"/>
    <s v="Folicur® 430 SC"/>
    <x v="5"/>
    <x v="5"/>
    <n v="237000"/>
    <n v="1"/>
    <n v="6"/>
    <n v="6"/>
    <n v="8"/>
    <n v="4"/>
    <n v="8"/>
    <n v="8"/>
    <n v="4"/>
    <n v="2"/>
    <n v="2"/>
    <n v="4"/>
    <n v="0.5"/>
    <n v="2"/>
    <n v="10.29"/>
    <n v="2.0579999999999999E-3"/>
    <n v="20.58"/>
    <n v="18.579999999999998"/>
    <n v="9.2899999999999991"/>
    <n v="18.579999999999998"/>
    <n v="1.8579999999999998E-3"/>
    <n v="2724"/>
    <n v="3017.2185145317549"/>
    <x v="23"/>
    <x v="23"/>
    <n v="13.5"/>
    <n v="16.399999999999999"/>
    <n v="7.51"/>
  </r>
  <r>
    <n v="25"/>
    <n v="1"/>
    <x v="24"/>
    <n v="1"/>
    <n v="2"/>
    <n v="2"/>
    <n v="3"/>
    <n v="27"/>
    <x v="2"/>
    <s v="500 g/l Propiconazole"/>
    <s v="500 g/l Propiconazole"/>
    <s v="Throttle® 500"/>
    <s v="Throttle® 500"/>
    <x v="3"/>
    <x v="3"/>
    <n v="378000"/>
    <n v="0"/>
    <n v="2"/>
    <n v="2"/>
    <n v="8"/>
    <n v="4"/>
    <n v="8"/>
    <n v="8"/>
    <n v="5"/>
    <n v="4"/>
    <n v="1"/>
    <n v="4"/>
    <n v="0.5"/>
    <n v="2"/>
    <n v="10.039999999999999"/>
    <n v="2.0079999999999998E-3"/>
    <n v="40.159999999999997"/>
    <n v="38.159999999999997"/>
    <n v="9.5399999999999991"/>
    <n v="19.079999999999998"/>
    <n v="1.9079999999999998E-3"/>
    <n v="2993.9"/>
    <n v="3150.8129979035639"/>
    <x v="24"/>
    <x v="24"/>
    <n v="12.7"/>
    <n v="18.2"/>
    <n v="6.9"/>
  </r>
  <r>
    <n v="26"/>
    <n v="1"/>
    <x v="25"/>
    <n v="1"/>
    <n v="3"/>
    <n v="1"/>
    <n v="3"/>
    <n v="39"/>
    <x v="0"/>
    <s v="430 g/l  Tebuconazole"/>
    <s v="430 g/l  Tebuconazole"/>
    <s v="Folicur® 430 SC"/>
    <s v="Folicur® 430 SC"/>
    <x v="3"/>
    <x v="3"/>
    <n v="221000"/>
    <n v="1"/>
    <n v="3"/>
    <n v="6"/>
    <n v="8"/>
    <n v="4"/>
    <n v="8"/>
    <n v="8"/>
    <n v="5"/>
    <n v="2"/>
    <n v="0"/>
    <n v="0"/>
    <n v="0"/>
    <n v="0"/>
    <n v="9.9"/>
    <n v="1.98E-3"/>
    <n v="19.8"/>
    <n v="19.8"/>
    <n v="9.9"/>
    <n v="19.8"/>
    <n v="1.98E-3"/>
    <n v="2172.6"/>
    <n v="2172.6"/>
    <x v="25"/>
    <x v="25"/>
    <n v="12.5"/>
    <n v="20"/>
    <n v="6.81"/>
  </r>
  <r>
    <n v="27"/>
    <n v="1"/>
    <x v="26"/>
    <n v="1"/>
    <n v="3"/>
    <n v="3"/>
    <n v="4"/>
    <n v="52"/>
    <x v="0"/>
    <s v="200 g/l  Tebuconazole + 120 g/l  Azoxystrobin"/>
    <s v="200 g/l  Tebuconazole + 120 g/l  Azoxystrobin"/>
    <s v="Custodia® 320 SC"/>
    <s v="Custodia® 320 SC"/>
    <x v="1"/>
    <x v="1"/>
    <n v="242000"/>
    <n v="1"/>
    <n v="2"/>
    <n v="6"/>
    <n v="7"/>
    <n v="4"/>
    <n v="8"/>
    <n v="8"/>
    <n v="4"/>
    <n v="2"/>
    <n v="0"/>
    <n v="0"/>
    <n v="0"/>
    <n v="0"/>
    <n v="10.35"/>
    <n v="2.0699999999999998E-3"/>
    <n v="20.7"/>
    <n v="20.7"/>
    <n v="10.35"/>
    <n v="20.7"/>
    <n v="2.0699999999999998E-3"/>
    <n v="2129.6999999999998"/>
    <n v="2129.6999999999998"/>
    <x v="26"/>
    <x v="26"/>
    <n v="12.5"/>
    <n v="19.2"/>
    <n v="7.16"/>
  </r>
  <r>
    <n v="28"/>
    <n v="1"/>
    <x v="0"/>
    <n v="2"/>
    <n v="1"/>
    <n v="3"/>
    <n v="6"/>
    <n v="18"/>
    <x v="1"/>
    <s v="200 g/l  Tebuconazole + 120 g/l  Azoxystrobin"/>
    <s v="200 g/l  Tebuconazole + 120 g/l  Azoxystrobin"/>
    <s v="Custodia® 320 SC"/>
    <s v="Custodia® 320 SC"/>
    <x v="4"/>
    <x v="4"/>
    <n v="676000"/>
    <n v="1"/>
    <n v="6"/>
    <n v="5"/>
    <n v="6"/>
    <n v="3"/>
    <n v="8"/>
    <n v="8"/>
    <n v="3"/>
    <n v="7"/>
    <n v="0"/>
    <n v="0"/>
    <n v="0"/>
    <n v="0"/>
    <n v="10.199999999999999"/>
    <n v="2.0399999999999997E-3"/>
    <n v="71.399999999999991"/>
    <n v="71.399999999999991"/>
    <n v="10.199999999999999"/>
    <n v="20.399999999999999"/>
    <n v="2.0399999999999997E-3"/>
    <n v="3889.3"/>
    <n v="3889.3"/>
    <x v="27"/>
    <x v="27"/>
    <n v="12.7"/>
    <n v="17.3"/>
    <n v="7.54"/>
  </r>
  <r>
    <n v="29"/>
    <n v="1"/>
    <x v="1"/>
    <n v="2"/>
    <n v="2"/>
    <n v="2"/>
    <n v="1"/>
    <n v="25"/>
    <x v="2"/>
    <s v="500 g/l Propiconazole"/>
    <s v="500 g/l Propiconazole"/>
    <s v="Throttle® 500"/>
    <s v="Untreated"/>
    <x v="0"/>
    <x v="0"/>
    <n v="402000"/>
    <n v="1"/>
    <n v="6"/>
    <n v="7"/>
    <n v="8"/>
    <n v="4"/>
    <n v="8"/>
    <n v="9"/>
    <n v="5"/>
    <n v="4"/>
    <n v="1"/>
    <n v="4"/>
    <n v="0.5"/>
    <n v="2"/>
    <n v="10.050000000000001"/>
    <n v="2.0100000000000001E-3"/>
    <n v="40.200000000000003"/>
    <n v="38.200000000000003"/>
    <n v="9.5500000000000007"/>
    <n v="19.100000000000001"/>
    <n v="1.9100000000000002E-3"/>
    <n v="2796.5"/>
    <n v="2942.913612565445"/>
    <x v="28"/>
    <x v="28"/>
    <n v="12.6"/>
    <n v="17.2"/>
    <n v="6.97"/>
  </r>
  <r>
    <n v="30"/>
    <n v="1"/>
    <x v="2"/>
    <n v="2"/>
    <n v="3"/>
    <n v="1"/>
    <n v="1"/>
    <n v="37"/>
    <x v="0"/>
    <s v="430 g/l  Tebuconazole"/>
    <s v="430 g/l  Tebuconazole"/>
    <s v="Folicur® 430 SC"/>
    <s v="Untreated"/>
    <x v="0"/>
    <x v="0"/>
    <n v="228000"/>
    <n v="1"/>
    <n v="5"/>
    <n v="7"/>
    <n v="8"/>
    <n v="5"/>
    <n v="9"/>
    <n v="9"/>
    <n v="5"/>
    <n v="2"/>
    <n v="2"/>
    <n v="4"/>
    <n v="0.5"/>
    <n v="2"/>
    <n v="10.26"/>
    <n v="2.052E-3"/>
    <n v="20.52"/>
    <n v="18.52"/>
    <n v="9.26"/>
    <n v="18.52"/>
    <n v="1.8519999999999999E-3"/>
    <n v="2447.8000000000002"/>
    <n v="2712.1412526997842"/>
    <x v="29"/>
    <x v="29"/>
    <n v="12.5"/>
    <n v="16.2"/>
    <n v="7.31"/>
  </r>
  <r>
    <n v="31"/>
    <n v="1"/>
    <x v="3"/>
    <n v="2"/>
    <n v="3"/>
    <n v="1"/>
    <n v="6"/>
    <n v="42"/>
    <x v="0"/>
    <s v="430 g/l  Tebuconazole"/>
    <s v="430 g/l  Tebuconazole"/>
    <s v="Folicur® 430 SC"/>
    <s v="Folicur® 430 SC"/>
    <x v="4"/>
    <x v="4"/>
    <n v="188000"/>
    <n v="1"/>
    <n v="5"/>
    <n v="6"/>
    <n v="7"/>
    <n v="3"/>
    <n v="8"/>
    <n v="8"/>
    <n v="4"/>
    <n v="2"/>
    <n v="1"/>
    <n v="2"/>
    <n v="0.5"/>
    <n v="1"/>
    <n v="10.06"/>
    <n v="2.0119999999999999E-3"/>
    <n v="20.12"/>
    <n v="19.12"/>
    <n v="9.56"/>
    <n v="19.12"/>
    <n v="1.9120000000000001E-3"/>
    <n v="3681.1"/>
    <n v="3873.6261506276151"/>
    <x v="30"/>
    <x v="30"/>
    <n v="12.4"/>
    <n v="16.600000000000001"/>
    <n v="6.97"/>
  </r>
  <r>
    <n v="32"/>
    <n v="1"/>
    <x v="4"/>
    <n v="2"/>
    <n v="1"/>
    <n v="2"/>
    <n v="6"/>
    <n v="12"/>
    <x v="1"/>
    <s v="500 g/l Propiconazole"/>
    <s v="500 g/l Propiconazole"/>
    <s v="Throttle® 500"/>
    <s v="Throttle® 500"/>
    <x v="4"/>
    <x v="4"/>
    <n v="508000"/>
    <n v="1"/>
    <n v="5"/>
    <n v="6"/>
    <n v="6"/>
    <n v="2"/>
    <n v="8"/>
    <n v="8"/>
    <n v="3"/>
    <n v="7"/>
    <n v="0"/>
    <n v="0"/>
    <n v="0"/>
    <n v="0"/>
    <n v="10.14"/>
    <n v="2.0280000000000003E-3"/>
    <n v="70.98"/>
    <n v="70.98"/>
    <n v="10.14"/>
    <n v="20.28"/>
    <n v="2.0280000000000003E-3"/>
    <n v="4394.2"/>
    <n v="4394.2"/>
    <x v="31"/>
    <x v="31"/>
    <n v="12.5"/>
    <n v="18.100000000000001"/>
    <n v="7.47"/>
  </r>
  <r>
    <n v="33"/>
    <n v="1"/>
    <x v="5"/>
    <n v="2"/>
    <n v="3"/>
    <n v="2"/>
    <n v="6"/>
    <n v="48"/>
    <x v="0"/>
    <s v="500 g/l Propiconazole"/>
    <s v="500 g/l Propiconazole"/>
    <s v="Throttle® 500"/>
    <s v="Throttle® 500"/>
    <x v="4"/>
    <x v="4"/>
    <n v="198000"/>
    <n v="1"/>
    <n v="5"/>
    <n v="5"/>
    <n v="6"/>
    <n v="3"/>
    <n v="8"/>
    <n v="8"/>
    <n v="3"/>
    <n v="2"/>
    <n v="0"/>
    <n v="0"/>
    <n v="0"/>
    <n v="0"/>
    <n v="10.38"/>
    <n v="2.0760000000000002E-3"/>
    <n v="20.76"/>
    <n v="20.76"/>
    <n v="10.38"/>
    <n v="20.76"/>
    <n v="2.0760000000000002E-3"/>
    <n v="3659.5"/>
    <n v="3659.5"/>
    <x v="32"/>
    <x v="32"/>
    <n v="12.9"/>
    <n v="16.3"/>
    <n v="7.38"/>
  </r>
  <r>
    <n v="34"/>
    <n v="1"/>
    <x v="6"/>
    <n v="2"/>
    <n v="3"/>
    <n v="3"/>
    <n v="3"/>
    <n v="51"/>
    <x v="0"/>
    <s v="200 g/l  Tebuconazole + 120 g/l  Azoxystrobin"/>
    <s v="200 g/l  Tebuconazole + 120 g/l  Azoxystrobin"/>
    <s v="Custodia® 320 SC"/>
    <s v="Custodia® 320 SC"/>
    <x v="3"/>
    <x v="3"/>
    <n v="202000"/>
    <n v="1"/>
    <n v="2"/>
    <n v="4"/>
    <n v="8"/>
    <n v="4"/>
    <n v="8"/>
    <n v="8"/>
    <n v="5"/>
    <n v="7"/>
    <n v="0"/>
    <n v="0"/>
    <n v="0"/>
    <n v="0"/>
    <n v="10.37"/>
    <n v="2.0739999999999999E-3"/>
    <n v="72.589999999999989"/>
    <n v="72.589999999999989"/>
    <n v="10.37"/>
    <n v="20.74"/>
    <n v="2.0739999999999999E-3"/>
    <n v="3285.5"/>
    <n v="3285.5"/>
    <x v="33"/>
    <x v="33"/>
    <n v="12.4"/>
    <n v="17.100000000000001"/>
    <n v="7.2"/>
  </r>
  <r>
    <n v="35"/>
    <n v="1"/>
    <x v="7"/>
    <n v="2"/>
    <n v="3"/>
    <n v="3"/>
    <n v="1"/>
    <n v="49"/>
    <x v="0"/>
    <s v="200 g/l  Tebuconazole + 120 g/l  Azoxystrobin"/>
    <s v="200 g/l  Tebuconazole + 120 g/l  Azoxystrobin"/>
    <s v="Custodia® 320 SC"/>
    <s v="Untreated"/>
    <x v="0"/>
    <x v="0"/>
    <n v="215000"/>
    <n v="1"/>
    <n v="5"/>
    <n v="7"/>
    <n v="8"/>
    <n v="5"/>
    <n v="9"/>
    <n v="9"/>
    <n v="5"/>
    <n v="7"/>
    <n v="0"/>
    <n v="0"/>
    <n v="0"/>
    <n v="0"/>
    <n v="10.38"/>
    <n v="2.0760000000000002E-3"/>
    <n v="72.660000000000011"/>
    <n v="72.660000000000011"/>
    <n v="10.38"/>
    <n v="20.76"/>
    <n v="2.0760000000000002E-3"/>
    <n v="3281"/>
    <n v="3281"/>
    <x v="34"/>
    <x v="34"/>
    <n v="12.4"/>
    <n v="17.399999999999999"/>
    <n v="7.16"/>
  </r>
  <r>
    <n v="36"/>
    <n v="1"/>
    <x v="8"/>
    <n v="2"/>
    <n v="3"/>
    <n v="2"/>
    <n v="3"/>
    <n v="45"/>
    <x v="0"/>
    <s v="500 g/l Propiconazole"/>
    <s v="500 g/l Propiconazole"/>
    <s v="Throttle® 500"/>
    <s v="Throttle® 500"/>
    <x v="3"/>
    <x v="3"/>
    <n v="419000"/>
    <n v="1"/>
    <n v="2"/>
    <n v="3"/>
    <n v="8"/>
    <n v="4"/>
    <n v="8"/>
    <n v="8"/>
    <n v="5"/>
    <n v="2"/>
    <n v="2"/>
    <n v="4"/>
    <n v="0.5"/>
    <n v="2"/>
    <n v="10"/>
    <n v="2E-3"/>
    <n v="20"/>
    <n v="18"/>
    <n v="9"/>
    <n v="18"/>
    <n v="1.8E-3"/>
    <n v="2839.8"/>
    <n v="3155.3333333333335"/>
    <x v="35"/>
    <x v="35"/>
    <n v="12.2"/>
    <n v="18.399999999999999"/>
    <n v="7.21"/>
  </r>
  <r>
    <n v="37"/>
    <n v="1"/>
    <x v="9"/>
    <n v="2"/>
    <n v="1"/>
    <n v="2"/>
    <n v="1"/>
    <n v="7"/>
    <x v="1"/>
    <s v="500 g/l Propiconazole"/>
    <s v="500 g/l Propiconazole"/>
    <s v="Throttle® 500"/>
    <s v="Untreated"/>
    <x v="0"/>
    <x v="0"/>
    <n v="436000"/>
    <n v="1"/>
    <n v="6"/>
    <n v="7"/>
    <n v="8"/>
    <n v="4"/>
    <n v="9"/>
    <n v="9"/>
    <n v="5"/>
    <n v="7"/>
    <n v="1"/>
    <n v="7"/>
    <n v="0.5"/>
    <n v="3.5"/>
    <n v="10.02"/>
    <n v="2.0039999999999997E-3"/>
    <n v="70.14"/>
    <n v="66.64"/>
    <n v="9.52"/>
    <n v="19.04"/>
    <n v="1.9039999999999999E-3"/>
    <n v="5524.7"/>
    <n v="5814.86281512605"/>
    <x v="36"/>
    <x v="36"/>
    <n v="12.5"/>
    <n v="17"/>
    <n v="6.98"/>
  </r>
  <r>
    <n v="38"/>
    <n v="1"/>
    <x v="10"/>
    <n v="2"/>
    <n v="1"/>
    <n v="1"/>
    <n v="3"/>
    <n v="3"/>
    <x v="1"/>
    <s v="430 g/l  Tebuconazole"/>
    <s v="430 g/l  Tebuconazole"/>
    <s v="Folicur® 430 SC"/>
    <s v="Folicur® 430 SC"/>
    <x v="3"/>
    <x v="3"/>
    <n v="396000"/>
    <n v="1"/>
    <n v="2"/>
    <n v="6"/>
    <n v="8"/>
    <n v="4"/>
    <n v="8"/>
    <n v="9"/>
    <n v="5"/>
    <n v="7"/>
    <n v="0"/>
    <n v="0"/>
    <n v="0"/>
    <n v="0"/>
    <n v="10.28"/>
    <n v="2.0559999999999997E-3"/>
    <n v="71.959999999999994"/>
    <n v="71.959999999999994"/>
    <n v="10.28"/>
    <n v="20.56"/>
    <n v="2.0559999999999997E-3"/>
    <n v="3734.3"/>
    <n v="3734.3"/>
    <x v="37"/>
    <x v="37"/>
    <n v="12.9"/>
    <n v="21.6"/>
    <n v="7.26"/>
  </r>
  <r>
    <n v="39"/>
    <n v="1"/>
    <x v="11"/>
    <n v="2"/>
    <n v="3"/>
    <n v="2"/>
    <n v="4"/>
    <n v="46"/>
    <x v="0"/>
    <s v="500 g/l Propiconazole"/>
    <s v="500 g/l Propiconazole"/>
    <s v="Throttle® 500"/>
    <s v="Throttle® 500"/>
    <x v="1"/>
    <x v="1"/>
    <n v="195000"/>
    <n v="1"/>
    <n v="2"/>
    <n v="3"/>
    <n v="6"/>
    <n v="3"/>
    <n v="8"/>
    <n v="8"/>
    <n v="4"/>
    <n v="2"/>
    <n v="0"/>
    <n v="0"/>
    <n v="0"/>
    <n v="0"/>
    <n v="10.24"/>
    <n v="2.0479999999999999E-3"/>
    <n v="20.48"/>
    <n v="20.48"/>
    <n v="10.24"/>
    <n v="20.48"/>
    <n v="2.0479999999999999E-3"/>
    <n v="3924.4"/>
    <n v="3924.4"/>
    <x v="38"/>
    <x v="38"/>
    <n v="12.5"/>
    <n v="17.100000000000001"/>
    <n v="7.33"/>
  </r>
  <r>
    <n v="40"/>
    <n v="1"/>
    <x v="12"/>
    <n v="2"/>
    <n v="3"/>
    <n v="1"/>
    <n v="2"/>
    <n v="38"/>
    <x v="0"/>
    <s v="430 g/l  Tebuconazole"/>
    <s v="430 g/l  Tebuconazole"/>
    <s v="Folicur® 430 SC"/>
    <s v="Folicur® 430 SC"/>
    <x v="2"/>
    <x v="2"/>
    <n v="220000"/>
    <n v="0"/>
    <n v="5"/>
    <n v="7"/>
    <n v="8"/>
    <n v="5"/>
    <n v="9"/>
    <n v="9"/>
    <n v="5"/>
    <n v="2"/>
    <n v="0"/>
    <n v="0"/>
    <n v="0"/>
    <n v="0"/>
    <n v="10.32"/>
    <n v="2.0639999999999999E-3"/>
    <n v="20.64"/>
    <n v="20.64"/>
    <n v="10.32"/>
    <n v="20.64"/>
    <n v="2.0639999999999999E-3"/>
    <n v="2854.1"/>
    <n v="2854.1"/>
    <x v="39"/>
    <x v="39"/>
    <n v="12.3"/>
    <n v="17.5"/>
    <n v="7.62"/>
  </r>
  <r>
    <n v="41"/>
    <n v="1"/>
    <x v="13"/>
    <n v="2"/>
    <n v="3"/>
    <n v="3"/>
    <n v="5"/>
    <n v="53"/>
    <x v="0"/>
    <s v="200 g/l  Tebuconazole + 120 g/l  Azoxystrobin"/>
    <s v="200 g/l  Tebuconazole + 120 g/l  Azoxystrobin"/>
    <s v="Custodia® 320 SC"/>
    <s v="Custodia® 320 SC"/>
    <x v="5"/>
    <x v="5"/>
    <n v="198000"/>
    <n v="1"/>
    <n v="6"/>
    <n v="4"/>
    <n v="7"/>
    <n v="4"/>
    <n v="8"/>
    <n v="8"/>
    <n v="5"/>
    <n v="2"/>
    <n v="0"/>
    <n v="0"/>
    <n v="0"/>
    <n v="0"/>
    <n v="10.220000000000001"/>
    <n v="2.0440000000000002E-3"/>
    <n v="20.440000000000001"/>
    <n v="20.440000000000001"/>
    <n v="10.220000000000001"/>
    <n v="20.440000000000001"/>
    <n v="2.0440000000000002E-3"/>
    <n v="3701.4"/>
    <n v="3701.4"/>
    <x v="40"/>
    <x v="40"/>
    <n v="12.5"/>
    <n v="17.600000000000001"/>
    <n v="7.88"/>
  </r>
  <r>
    <n v="42"/>
    <n v="1"/>
    <x v="14"/>
    <n v="2"/>
    <n v="1"/>
    <n v="2"/>
    <n v="3"/>
    <n v="9"/>
    <x v="1"/>
    <s v="500 g/l Propiconazole"/>
    <s v="500 g/l Propiconazole"/>
    <s v="Throttle® 500"/>
    <s v="Throttle® 500"/>
    <x v="3"/>
    <x v="3"/>
    <n v="488000"/>
    <n v="1"/>
    <n v="2"/>
    <n v="3"/>
    <n v="7"/>
    <n v="4"/>
    <n v="8"/>
    <n v="8"/>
    <n v="5"/>
    <n v="7"/>
    <n v="1"/>
    <n v="7"/>
    <n v="0.5"/>
    <n v="3.5"/>
    <n v="10.02"/>
    <n v="2.0039999999999997E-3"/>
    <n v="70.14"/>
    <n v="66.64"/>
    <n v="9.52"/>
    <n v="19.04"/>
    <n v="1.9039999999999999E-3"/>
    <n v="3540.1"/>
    <n v="3726.0296218487397"/>
    <x v="41"/>
    <x v="41"/>
    <n v="12.6"/>
    <n v="21.2"/>
    <n v="7"/>
  </r>
  <r>
    <n v="43"/>
    <n v="1"/>
    <x v="15"/>
    <n v="2"/>
    <n v="2"/>
    <n v="1"/>
    <n v="4"/>
    <n v="22"/>
    <x v="2"/>
    <s v="430 g/l  Tebuconazole"/>
    <s v="430 g/l  Tebuconazole"/>
    <s v="Folicur® 430 SC"/>
    <s v="Folicur® 430 SC"/>
    <x v="1"/>
    <x v="1"/>
    <n v="330000"/>
    <n v="1"/>
    <n v="3"/>
    <n v="5"/>
    <n v="7"/>
    <n v="3"/>
    <n v="8"/>
    <n v="8"/>
    <n v="4"/>
    <n v="4"/>
    <n v="2"/>
    <n v="8"/>
    <n v="0.5"/>
    <n v="4"/>
    <n v="10.02"/>
    <n v="2.0039999999999997E-3"/>
    <n v="40.08"/>
    <n v="36.08"/>
    <n v="9.02"/>
    <n v="18.04"/>
    <n v="1.8039999999999998E-3"/>
    <n v="3754.6"/>
    <n v="4170.8527716186254"/>
    <x v="42"/>
    <x v="42"/>
    <n v="12"/>
    <n v="18.3"/>
    <n v="7.24"/>
  </r>
  <r>
    <n v="44"/>
    <n v="1"/>
    <x v="16"/>
    <n v="2"/>
    <n v="1"/>
    <n v="3"/>
    <n v="4"/>
    <n v="16"/>
    <x v="1"/>
    <s v="200 g/l  Tebuconazole + 120 g/l  Azoxystrobin"/>
    <s v="200 g/l  Tebuconazole + 120 g/l  Azoxystrobin"/>
    <s v="Custodia® 320 SC"/>
    <s v="Custodia® 320 SC"/>
    <x v="1"/>
    <x v="1"/>
    <n v="444000"/>
    <n v="1"/>
    <n v="3"/>
    <n v="4"/>
    <n v="7"/>
    <n v="2"/>
    <n v="7"/>
    <n v="8"/>
    <n v="3"/>
    <n v="7"/>
    <n v="0"/>
    <n v="0"/>
    <n v="0"/>
    <n v="0"/>
    <n v="10.050000000000001"/>
    <n v="2.0100000000000001E-3"/>
    <n v="70.350000000000009"/>
    <n v="70.350000000000009"/>
    <n v="10.050000000000001"/>
    <n v="20.100000000000001"/>
    <n v="2.0100000000000001E-3"/>
    <n v="4762.6000000000004"/>
    <n v="4762.6000000000004"/>
    <x v="43"/>
    <x v="43"/>
    <n v="13.5"/>
    <n v="19.600000000000001"/>
    <n v="8.36"/>
  </r>
  <r>
    <n v="45"/>
    <n v="1"/>
    <x v="17"/>
    <n v="2"/>
    <n v="2"/>
    <n v="3"/>
    <n v="2"/>
    <n v="32"/>
    <x v="2"/>
    <s v="200 g/l  Tebuconazole + 120 g/l  Azoxystrobin"/>
    <s v="200 g/l  Tebuconazole + 120 g/l  Azoxystrobin"/>
    <s v="Custodia® 320 SC"/>
    <s v="Custodia® 320 SC"/>
    <x v="2"/>
    <x v="2"/>
    <n v="324000"/>
    <n v="0"/>
    <n v="5"/>
    <n v="8"/>
    <n v="8"/>
    <n v="4"/>
    <n v="8"/>
    <n v="8"/>
    <n v="5"/>
    <n v="4"/>
    <n v="0"/>
    <n v="0"/>
    <n v="0"/>
    <n v="0"/>
    <n v="9.98"/>
    <n v="1.9959999999999999E-3"/>
    <n v="39.92"/>
    <n v="39.92"/>
    <n v="9.98"/>
    <n v="19.96"/>
    <n v="1.9959999999999999E-3"/>
    <n v="3289.4"/>
    <n v="3289.4"/>
    <x v="44"/>
    <x v="44"/>
    <n v="12.6"/>
    <n v="17.2"/>
    <n v="7.29"/>
  </r>
  <r>
    <n v="46"/>
    <n v="1"/>
    <x v="18"/>
    <n v="2"/>
    <n v="1"/>
    <n v="3"/>
    <n v="1"/>
    <n v="13"/>
    <x v="1"/>
    <s v="200 g/l  Tebuconazole + 120 g/l  Azoxystrobin"/>
    <s v="200 g/l  Tebuconazole + 120 g/l  Azoxystrobin"/>
    <s v="Custodia® 320 SC"/>
    <s v="Untreated"/>
    <x v="0"/>
    <x v="0"/>
    <n v="464000"/>
    <n v="1"/>
    <n v="6"/>
    <n v="8"/>
    <n v="8"/>
    <n v="4"/>
    <n v="8"/>
    <n v="9"/>
    <n v="5"/>
    <n v="7"/>
    <n v="0"/>
    <n v="0"/>
    <n v="0"/>
    <n v="0"/>
    <n v="9.8800000000000008"/>
    <n v="1.9760000000000003E-3"/>
    <n v="69.160000000000011"/>
    <n v="69.160000000000011"/>
    <n v="9.8800000000000008"/>
    <n v="19.760000000000002"/>
    <n v="1.9760000000000003E-3"/>
    <n v="2551.1"/>
    <n v="2551.1"/>
    <x v="45"/>
    <x v="45"/>
    <n v="12.5"/>
    <n v="17.600000000000001"/>
    <n v="6.41"/>
  </r>
  <r>
    <n v="47"/>
    <n v="1"/>
    <x v="19"/>
    <n v="2"/>
    <n v="2"/>
    <n v="1"/>
    <n v="3"/>
    <n v="21"/>
    <x v="2"/>
    <s v="430 g/l  Tebuconazole"/>
    <s v="430 g/l  Tebuconazole"/>
    <s v="Folicur® 430 SC"/>
    <s v="Folicur® 430 SC"/>
    <x v="3"/>
    <x v="3"/>
    <n v="324000"/>
    <n v="1"/>
    <n v="3"/>
    <n v="7"/>
    <n v="8"/>
    <n v="4"/>
    <n v="9"/>
    <n v="9"/>
    <n v="5"/>
    <n v="4"/>
    <n v="0"/>
    <n v="0"/>
    <n v="0"/>
    <n v="0"/>
    <n v="9.9700000000000006"/>
    <n v="1.9940000000000001E-3"/>
    <n v="39.880000000000003"/>
    <n v="39.880000000000003"/>
    <n v="9.9700000000000006"/>
    <n v="19.940000000000001"/>
    <n v="1.9940000000000001E-3"/>
    <n v="3720.5"/>
    <n v="3720.5"/>
    <x v="46"/>
    <x v="46"/>
    <n v="12.2"/>
    <n v="19.8"/>
    <n v="7.04"/>
  </r>
  <r>
    <n v="48"/>
    <n v="1"/>
    <x v="20"/>
    <n v="2"/>
    <n v="2"/>
    <n v="2"/>
    <n v="5"/>
    <n v="29"/>
    <x v="2"/>
    <s v="500 g/l Propiconazole"/>
    <s v="500 g/l Propiconazole"/>
    <s v="Throttle® 500"/>
    <s v="Throttle® 500"/>
    <x v="5"/>
    <x v="5"/>
    <n v="352000"/>
    <n v="1"/>
    <n v="6"/>
    <n v="6"/>
    <n v="7"/>
    <n v="3"/>
    <n v="8"/>
    <n v="8"/>
    <n v="4"/>
    <n v="4"/>
    <n v="0"/>
    <n v="0"/>
    <n v="0"/>
    <n v="0"/>
    <n v="10.029999999999999"/>
    <n v="2.006E-3"/>
    <n v="40.119999999999997"/>
    <n v="40.119999999999997"/>
    <n v="10.029999999999999"/>
    <n v="20.059999999999999"/>
    <n v="2.006E-3"/>
    <n v="3400.1"/>
    <n v="3400.1"/>
    <x v="47"/>
    <x v="47"/>
    <n v="12.3"/>
    <n v="17.7"/>
    <n v="6.51"/>
  </r>
  <r>
    <n v="49"/>
    <n v="1"/>
    <x v="21"/>
    <n v="2"/>
    <n v="2"/>
    <n v="3"/>
    <n v="6"/>
    <n v="36"/>
    <x v="2"/>
    <s v="200 g/l  Tebuconazole + 120 g/l  Azoxystrobin"/>
    <s v="200 g/l  Tebuconazole + 120 g/l  Azoxystrobin"/>
    <s v="Custodia® 320 SC"/>
    <s v="Custodia® 320 SC"/>
    <x v="4"/>
    <x v="4"/>
    <n v="358000"/>
    <n v="1"/>
    <n v="6"/>
    <n v="6"/>
    <n v="7"/>
    <n v="3"/>
    <n v="8"/>
    <n v="8"/>
    <n v="3"/>
    <n v="4"/>
    <n v="1.5"/>
    <n v="6"/>
    <n v="0.5"/>
    <n v="3"/>
    <n v="9.9700000000000006"/>
    <n v="1.9940000000000001E-3"/>
    <n v="39.880000000000003"/>
    <n v="36.880000000000003"/>
    <n v="9.2200000000000006"/>
    <n v="18.440000000000001"/>
    <n v="1.8440000000000002E-3"/>
    <n v="3676.9"/>
    <n v="3975.9970715835148"/>
    <x v="48"/>
    <x v="48"/>
    <n v="12.6"/>
    <n v="19.899999999999999"/>
    <n v="7.85"/>
  </r>
  <r>
    <n v="50"/>
    <n v="1"/>
    <x v="22"/>
    <n v="2"/>
    <n v="1"/>
    <n v="1"/>
    <n v="5"/>
    <n v="5"/>
    <x v="1"/>
    <s v="430 g/l  Tebuconazole"/>
    <s v="430 g/l  Tebuconazole"/>
    <s v="Folicur® 430 SC"/>
    <s v="Folicur® 430 SC"/>
    <x v="5"/>
    <x v="5"/>
    <n v="432000"/>
    <n v="1"/>
    <n v="6"/>
    <n v="6"/>
    <n v="7"/>
    <n v="3"/>
    <n v="8"/>
    <n v="8"/>
    <n v="4"/>
    <n v="7"/>
    <n v="1.5"/>
    <n v="10.5"/>
    <n v="0.5"/>
    <n v="5.25"/>
    <n v="10.16"/>
    <n v="2.032E-3"/>
    <n v="71.12"/>
    <n v="65.87"/>
    <n v="9.41"/>
    <n v="18.82"/>
    <n v="1.882E-3"/>
    <n v="3413.6"/>
    <n v="3685.6722635494157"/>
    <x v="49"/>
    <x v="49"/>
    <n v="13.4"/>
    <n v="16.5"/>
    <n v="6.93"/>
  </r>
  <r>
    <n v="51"/>
    <n v="1"/>
    <x v="23"/>
    <n v="2"/>
    <n v="2"/>
    <n v="3"/>
    <n v="4"/>
    <n v="34"/>
    <x v="2"/>
    <s v="200 g/l  Tebuconazole + 120 g/l  Azoxystrobin"/>
    <s v="200 g/l  Tebuconazole + 120 g/l  Azoxystrobin"/>
    <s v="Custodia® 320 SC"/>
    <s v="Custodia® 320 SC"/>
    <x v="1"/>
    <x v="1"/>
    <n v="370000"/>
    <n v="1"/>
    <n v="2"/>
    <n v="7"/>
    <n v="7"/>
    <n v="3"/>
    <n v="8"/>
    <n v="8"/>
    <n v="3"/>
    <n v="4"/>
    <n v="0"/>
    <n v="0"/>
    <n v="0"/>
    <n v="0"/>
    <n v="10.94"/>
    <n v="2.1879999999999998E-3"/>
    <n v="43.76"/>
    <n v="43.76"/>
    <n v="10.94"/>
    <n v="21.88"/>
    <n v="2.1879999999999998E-3"/>
    <n v="4283"/>
    <n v="4283"/>
    <x v="50"/>
    <x v="50"/>
    <n v="13.2"/>
    <n v="16.899999999999999"/>
    <n v="7.3"/>
  </r>
  <r>
    <n v="52"/>
    <n v="1"/>
    <x v="24"/>
    <n v="2"/>
    <n v="1"/>
    <n v="1"/>
    <n v="2"/>
    <n v="2"/>
    <x v="1"/>
    <s v="430 g/l  Tebuconazole"/>
    <s v="430 g/l  Tebuconazole"/>
    <s v="Folicur® 430 SC"/>
    <s v="Folicur® 430 SC"/>
    <x v="2"/>
    <x v="2"/>
    <n v="488000"/>
    <n v="0"/>
    <n v="6"/>
    <n v="8"/>
    <n v="8"/>
    <n v="5"/>
    <n v="9"/>
    <n v="9"/>
    <n v="5"/>
    <n v="7"/>
    <n v="0"/>
    <n v="0"/>
    <n v="0"/>
    <n v="0"/>
    <n v="10.130000000000001"/>
    <n v="2.026E-3"/>
    <n v="70.910000000000011"/>
    <n v="70.910000000000011"/>
    <n v="10.130000000000001"/>
    <n v="20.260000000000002"/>
    <n v="2.026E-3"/>
    <n v="2825.8"/>
    <n v="2825.8"/>
    <x v="51"/>
    <x v="51"/>
    <n v="11.9"/>
    <n v="18.399999999999999"/>
    <n v="6.98"/>
  </r>
  <r>
    <n v="53"/>
    <n v="1"/>
    <x v="25"/>
    <n v="2"/>
    <n v="2"/>
    <n v="2"/>
    <n v="2"/>
    <n v="26"/>
    <x v="2"/>
    <s v="500 g/l Propiconazole"/>
    <s v="500 g/l Propiconazole"/>
    <s v="Throttle® 500"/>
    <s v="Throttle® 500"/>
    <x v="2"/>
    <x v="2"/>
    <n v="320000"/>
    <n v="0"/>
    <n v="5"/>
    <n v="8"/>
    <n v="9"/>
    <n v="5"/>
    <n v="9"/>
    <n v="9"/>
    <n v="5"/>
    <n v="4"/>
    <n v="0"/>
    <n v="0"/>
    <n v="0"/>
    <n v="0"/>
    <n v="10.33"/>
    <n v="2.0660000000000001E-3"/>
    <n v="41.32"/>
    <n v="41.32"/>
    <n v="10.33"/>
    <n v="20.66"/>
    <n v="2.0660000000000001E-3"/>
    <n v="2958.5"/>
    <n v="2958.5"/>
    <x v="52"/>
    <x v="52"/>
    <n v="12.8"/>
    <n v="20.3"/>
    <n v="7.16"/>
  </r>
  <r>
    <n v="54"/>
    <n v="1"/>
    <x v="26"/>
    <n v="2"/>
    <n v="2"/>
    <n v="1"/>
    <n v="5"/>
    <n v="23"/>
    <x v="2"/>
    <s v="430 g/l  Tebuconazole"/>
    <s v="430 g/l  Tebuconazole"/>
    <s v="Folicur® 430 SC"/>
    <s v="Folicur® 430 SC"/>
    <x v="5"/>
    <x v="5"/>
    <n v="336000"/>
    <n v="1"/>
    <n v="6"/>
    <n v="6"/>
    <n v="8"/>
    <n v="4"/>
    <n v="8"/>
    <n v="8"/>
    <n v="4"/>
    <n v="4"/>
    <n v="0"/>
    <n v="0"/>
    <n v="0"/>
    <n v="0"/>
    <n v="9.83"/>
    <n v="1.9659999999999999E-3"/>
    <n v="39.32"/>
    <n v="39.32"/>
    <n v="9.83"/>
    <n v="19.66"/>
    <n v="1.9659999999999999E-3"/>
    <n v="3593.8"/>
    <n v="3593.8"/>
    <x v="53"/>
    <x v="53"/>
    <n v="12.2"/>
    <n v="19.7"/>
    <n v="7.07"/>
  </r>
  <r>
    <n v="55"/>
    <n v="2"/>
    <x v="0"/>
    <n v="3"/>
    <n v="2"/>
    <n v="1"/>
    <n v="3"/>
    <n v="21"/>
    <x v="2"/>
    <s v="430 g/l  Tebuconazole"/>
    <s v="430 g/l  Tebuconazole"/>
    <s v="Folicur® 430 SC"/>
    <s v="Folicur® 430 SC"/>
    <x v="3"/>
    <x v="3"/>
    <n v="426000"/>
    <n v="1"/>
    <n v="2"/>
    <n v="5"/>
    <n v="8"/>
    <n v="4"/>
    <n v="8"/>
    <n v="8"/>
    <n v="5"/>
    <n v="4"/>
    <n v="2"/>
    <n v="8"/>
    <n v="0.5"/>
    <n v="4"/>
    <n v="10.16"/>
    <n v="2.032E-3"/>
    <n v="40.64"/>
    <n v="36.64"/>
    <n v="9.16"/>
    <n v="18.32"/>
    <n v="1.8320000000000001E-3"/>
    <n v="191.3"/>
    <m/>
    <x v="54"/>
    <x v="9"/>
    <n v="12.9"/>
    <n v="16.8"/>
    <n v="7.47"/>
  </r>
  <r>
    <n v="56"/>
    <n v="2"/>
    <x v="1"/>
    <n v="3"/>
    <n v="1"/>
    <n v="2"/>
    <n v="3"/>
    <n v="9"/>
    <x v="1"/>
    <s v="500 g/l Propiconazole"/>
    <s v="500 g/l Propiconazole"/>
    <s v="Throttle® 500"/>
    <s v="Throttle® 500"/>
    <x v="3"/>
    <x v="3"/>
    <n v="604000"/>
    <n v="1"/>
    <n v="2"/>
    <n v="3"/>
    <n v="7"/>
    <n v="4"/>
    <n v="8"/>
    <n v="8"/>
    <n v="5"/>
    <n v="7"/>
    <n v="1"/>
    <n v="7"/>
    <n v="0.5"/>
    <n v="3.5"/>
    <n v="10"/>
    <n v="2E-3"/>
    <n v="70"/>
    <n v="66.5"/>
    <n v="9.5"/>
    <n v="19"/>
    <n v="1.9E-3"/>
    <n v="3872.1"/>
    <n v="4075.8947368421054"/>
    <x v="55"/>
    <x v="54"/>
    <n v="12.5"/>
    <n v="16.600000000000001"/>
    <n v="6.89"/>
  </r>
  <r>
    <n v="57"/>
    <n v="2"/>
    <x v="2"/>
    <n v="3"/>
    <n v="1"/>
    <n v="1"/>
    <n v="5"/>
    <n v="5"/>
    <x v="1"/>
    <s v="430 g/l  Tebuconazole"/>
    <s v="430 g/l  Tebuconazole"/>
    <s v="Folicur® 430 SC"/>
    <s v="Folicur® 430 SC"/>
    <x v="5"/>
    <x v="5"/>
    <n v="560000"/>
    <n v="1"/>
    <n v="5"/>
    <n v="6"/>
    <n v="7"/>
    <n v="3"/>
    <n v="8"/>
    <n v="8"/>
    <n v="4"/>
    <n v="7"/>
    <n v="0"/>
    <n v="0"/>
    <n v="0"/>
    <n v="0"/>
    <n v="10.42"/>
    <n v="2.0839999999999999E-3"/>
    <n v="72.94"/>
    <n v="72.94"/>
    <n v="10.42"/>
    <n v="20.84"/>
    <n v="2.0839999999999999E-3"/>
    <n v="3265.3"/>
    <n v="3265.3"/>
    <x v="56"/>
    <x v="55"/>
    <n v="12.8"/>
    <n v="16.600000000000001"/>
    <n v="6.78"/>
  </r>
  <r>
    <n v="58"/>
    <n v="2"/>
    <x v="3"/>
    <n v="3"/>
    <n v="1"/>
    <n v="3"/>
    <n v="5"/>
    <n v="17"/>
    <x v="1"/>
    <s v="200 g/l  Tebuconazole + 120 g/l  Azoxystrobin"/>
    <s v="200 g/l  Tebuconazole + 120 g/l  Azoxystrobin"/>
    <s v="Custodia® 320 SC"/>
    <s v="Custodia® 320 SC"/>
    <x v="5"/>
    <x v="5"/>
    <n v="524000"/>
    <n v="1"/>
    <n v="5"/>
    <n v="5"/>
    <n v="7"/>
    <n v="3"/>
    <n v="8"/>
    <n v="8"/>
    <n v="4"/>
    <n v="7"/>
    <n v="0"/>
    <n v="0"/>
    <n v="0"/>
    <n v="0"/>
    <n v="10.199999999999999"/>
    <n v="2.0399999999999997E-3"/>
    <n v="71.399999999999991"/>
    <n v="71.399999999999991"/>
    <n v="10.199999999999999"/>
    <n v="20.399999999999999"/>
    <n v="2.0399999999999997E-3"/>
    <n v="4745.5"/>
    <n v="4745.5"/>
    <x v="57"/>
    <x v="56"/>
    <n v="12.4"/>
    <n v="16.5"/>
    <n v="7.01"/>
  </r>
  <r>
    <n v="59"/>
    <n v="2"/>
    <x v="4"/>
    <n v="3"/>
    <n v="3"/>
    <n v="2"/>
    <n v="5"/>
    <n v="47"/>
    <x v="0"/>
    <s v="500 g/l Propiconazole"/>
    <s v="500 g/l Propiconazole"/>
    <s v="Throttle® 500"/>
    <s v="Throttle® 500"/>
    <x v="5"/>
    <x v="5"/>
    <n v="206000"/>
    <n v="1"/>
    <n v="6"/>
    <n v="6"/>
    <n v="8"/>
    <n v="3"/>
    <n v="8"/>
    <n v="8"/>
    <n v="5"/>
    <n v="2"/>
    <n v="0"/>
    <n v="0"/>
    <n v="0"/>
    <n v="0"/>
    <n v="10.09"/>
    <n v="2.0179999999999998E-3"/>
    <n v="20.18"/>
    <n v="20.18"/>
    <n v="10.09"/>
    <n v="20.18"/>
    <n v="2.0179999999999998E-3"/>
    <n v="3468.6"/>
    <n v="3468.6"/>
    <x v="58"/>
    <x v="57"/>
    <n v="13.4"/>
    <n v="19.600000000000001"/>
    <n v="7.18"/>
  </r>
  <r>
    <n v="60"/>
    <n v="2"/>
    <x v="5"/>
    <n v="3"/>
    <n v="3"/>
    <n v="3"/>
    <n v="1"/>
    <n v="49"/>
    <x v="0"/>
    <s v="200 g/l  Tebuconazole + 120 g/l  Azoxystrobin"/>
    <s v="200 g/l  Tebuconazole + 120 g/l  Azoxystrobin"/>
    <s v="Custodia® 320 SC"/>
    <s v="Untreated"/>
    <x v="0"/>
    <x v="0"/>
    <n v="202000"/>
    <n v="1"/>
    <n v="5"/>
    <n v="7"/>
    <n v="8"/>
    <n v="4"/>
    <n v="9"/>
    <n v="9"/>
    <n v="5"/>
    <n v="2"/>
    <n v="0"/>
    <n v="0"/>
    <n v="0"/>
    <n v="0"/>
    <n v="10.4"/>
    <n v="2.0800000000000003E-3"/>
    <n v="20.8"/>
    <n v="20.8"/>
    <n v="10.4"/>
    <n v="20.8"/>
    <n v="2.0800000000000003E-3"/>
    <n v="3039.3"/>
    <n v="3039.3"/>
    <x v="59"/>
    <x v="58"/>
    <n v="12.9"/>
    <n v="17.100000000000001"/>
    <n v="6.76"/>
  </r>
  <r>
    <n v="61"/>
    <n v="2"/>
    <x v="6"/>
    <n v="3"/>
    <n v="3"/>
    <n v="1"/>
    <n v="5"/>
    <n v="41"/>
    <x v="0"/>
    <s v="430 g/l  Tebuconazole"/>
    <s v="430 g/l  Tebuconazole"/>
    <s v="Folicur® 430 SC"/>
    <s v="Folicur® 430 SC"/>
    <x v="5"/>
    <x v="5"/>
    <n v="208000"/>
    <n v="1"/>
    <n v="6"/>
    <n v="6"/>
    <n v="8"/>
    <n v="4"/>
    <n v="8"/>
    <n v="8"/>
    <n v="5"/>
    <n v="2"/>
    <n v="1.5"/>
    <n v="3"/>
    <n v="0.5"/>
    <n v="1.5"/>
    <n v="10.42"/>
    <n v="2.0839999999999999E-3"/>
    <n v="20.84"/>
    <n v="19.34"/>
    <n v="9.67"/>
    <n v="19.34"/>
    <n v="1.934E-3"/>
    <n v="2980.9"/>
    <n v="3212.0970010341262"/>
    <x v="60"/>
    <x v="59"/>
    <n v="12.4"/>
    <n v="17.399999999999999"/>
    <n v="7.31"/>
  </r>
  <r>
    <n v="62"/>
    <n v="2"/>
    <x v="7"/>
    <n v="3"/>
    <n v="3"/>
    <n v="1"/>
    <n v="2"/>
    <n v="38"/>
    <x v="0"/>
    <s v="430 g/l  Tebuconazole"/>
    <s v="430 g/l  Tebuconazole"/>
    <s v="Folicur® 430 SC"/>
    <s v="Folicur® 430 SC"/>
    <x v="2"/>
    <x v="2"/>
    <n v="196000"/>
    <n v="0"/>
    <n v="5"/>
    <n v="7"/>
    <n v="8"/>
    <n v="5"/>
    <n v="9"/>
    <n v="9"/>
    <n v="5"/>
    <n v="2"/>
    <n v="1.5"/>
    <n v="3"/>
    <n v="0.5"/>
    <n v="1.5"/>
    <n v="10.09"/>
    <n v="2.0179999999999998E-3"/>
    <n v="20.18"/>
    <n v="18.68"/>
    <n v="9.34"/>
    <n v="18.68"/>
    <n v="1.8679999999999999E-3"/>
    <n v="3067.3"/>
    <n v="3313.6035331905782"/>
    <x v="61"/>
    <x v="60"/>
    <n v="12.3"/>
    <n v="16.899999999999999"/>
    <n v="6.97"/>
  </r>
  <r>
    <n v="63"/>
    <n v="2"/>
    <x v="8"/>
    <n v="3"/>
    <n v="1"/>
    <n v="2"/>
    <n v="4"/>
    <n v="10"/>
    <x v="1"/>
    <s v="500 g/l Propiconazole"/>
    <s v="500 g/l Propiconazole"/>
    <s v="Throttle® 500"/>
    <s v="Throttle® 500"/>
    <x v="1"/>
    <x v="1"/>
    <n v="456000"/>
    <n v="1"/>
    <n v="3"/>
    <n v="3"/>
    <n v="6"/>
    <n v="2"/>
    <n v="8"/>
    <n v="8"/>
    <n v="4"/>
    <n v="7"/>
    <n v="0"/>
    <n v="0"/>
    <n v="0"/>
    <n v="0"/>
    <n v="10.17"/>
    <n v="2.0339999999999998E-3"/>
    <n v="71.19"/>
    <n v="71.19"/>
    <n v="10.17"/>
    <n v="20.34"/>
    <n v="2.0339999999999998E-3"/>
    <n v="4419.8"/>
    <n v="4419.8"/>
    <x v="62"/>
    <x v="61"/>
    <n v="13.1"/>
    <n v="19"/>
    <n v="7.37"/>
  </r>
  <r>
    <n v="64"/>
    <n v="2"/>
    <x v="9"/>
    <n v="3"/>
    <n v="3"/>
    <n v="2"/>
    <n v="4"/>
    <n v="46"/>
    <x v="0"/>
    <s v="500 g/l Propiconazole"/>
    <s v="500 g/l Propiconazole"/>
    <s v="Throttle® 500"/>
    <s v="Throttle® 500"/>
    <x v="1"/>
    <x v="1"/>
    <n v="214000"/>
    <n v="1"/>
    <n v="2"/>
    <n v="4"/>
    <n v="6"/>
    <n v="3"/>
    <n v="8"/>
    <n v="8"/>
    <n v="4"/>
    <n v="2"/>
    <n v="0"/>
    <n v="0"/>
    <n v="0"/>
    <n v="0"/>
    <n v="10.210000000000001"/>
    <n v="2.042E-3"/>
    <n v="20.420000000000002"/>
    <n v="20.420000000000002"/>
    <n v="10.210000000000001"/>
    <n v="20.420000000000002"/>
    <n v="2.042E-3"/>
    <n v="4810.8999999999996"/>
    <n v="4810.8999999999996"/>
    <x v="63"/>
    <x v="62"/>
    <n v="12.6"/>
    <n v="16.3"/>
    <n v="7.12"/>
  </r>
  <r>
    <n v="65"/>
    <n v="2"/>
    <x v="10"/>
    <n v="3"/>
    <n v="1"/>
    <n v="1"/>
    <n v="2"/>
    <n v="2"/>
    <x v="1"/>
    <s v="430 g/l  Tebuconazole"/>
    <s v="430 g/l  Tebuconazole"/>
    <s v="Folicur® 430 SC"/>
    <s v="Folicur® 430 SC"/>
    <x v="2"/>
    <x v="2"/>
    <n v="436000"/>
    <n v="0"/>
    <n v="5"/>
    <n v="7"/>
    <n v="8"/>
    <n v="5"/>
    <n v="8"/>
    <n v="9"/>
    <n v="5"/>
    <n v="7"/>
    <n v="0"/>
    <n v="0"/>
    <n v="0"/>
    <n v="0"/>
    <n v="10.17"/>
    <n v="2.0339999999999998E-3"/>
    <n v="71.19"/>
    <n v="71.19"/>
    <n v="10.17"/>
    <n v="20.34"/>
    <n v="2.0339999999999998E-3"/>
    <n v="4138.2"/>
    <n v="4138.2"/>
    <x v="64"/>
    <x v="63"/>
    <n v="12.4"/>
    <n v="16.600000000000001"/>
    <n v="7.46"/>
  </r>
  <r>
    <n v="66"/>
    <n v="2"/>
    <x v="11"/>
    <n v="3"/>
    <n v="2"/>
    <n v="3"/>
    <n v="2"/>
    <n v="32"/>
    <x v="2"/>
    <s v="200 g/l  Tebuconazole + 120 g/l  Azoxystrobin"/>
    <s v="200 g/l  Tebuconazole + 120 g/l  Azoxystrobin"/>
    <s v="Custodia® 320 SC"/>
    <s v="Custodia® 320 SC"/>
    <x v="2"/>
    <x v="2"/>
    <n v="316000"/>
    <n v="0"/>
    <n v="5"/>
    <n v="8"/>
    <n v="8"/>
    <n v="5"/>
    <n v="8"/>
    <n v="9"/>
    <n v="5"/>
    <n v="4"/>
    <n v="0"/>
    <n v="0"/>
    <n v="0"/>
    <n v="0"/>
    <n v="9.9"/>
    <n v="1.98E-3"/>
    <n v="39.6"/>
    <n v="39.6"/>
    <n v="9.9"/>
    <n v="19.8"/>
    <n v="1.98E-3"/>
    <n v="3586.1"/>
    <n v="3586.1"/>
    <x v="65"/>
    <x v="64"/>
    <n v="12.7"/>
    <n v="20.5"/>
    <n v="6.98"/>
  </r>
  <r>
    <n v="67"/>
    <n v="2"/>
    <x v="12"/>
    <n v="3"/>
    <n v="1"/>
    <n v="1"/>
    <n v="4"/>
    <n v="4"/>
    <x v="1"/>
    <s v="430 g/l  Tebuconazole"/>
    <s v="430 g/l  Tebuconazole"/>
    <s v="Folicur® 430 SC"/>
    <s v="Folicur® 430 SC"/>
    <x v="1"/>
    <x v="1"/>
    <n v="440000"/>
    <n v="1"/>
    <n v="2"/>
    <n v="3"/>
    <n v="7"/>
    <n v="3"/>
    <n v="8"/>
    <n v="8"/>
    <n v="4"/>
    <n v="7"/>
    <n v="1"/>
    <n v="7"/>
    <n v="0.5"/>
    <n v="3.5"/>
    <n v="9.94"/>
    <n v="1.9879999999999997E-3"/>
    <n v="69.58"/>
    <n v="66.08"/>
    <n v="9.44"/>
    <n v="18.88"/>
    <n v="1.8879999999999999E-3"/>
    <n v="4864.7"/>
    <n v="5122.3641949152543"/>
    <x v="66"/>
    <x v="65"/>
    <n v="12.5"/>
    <n v="19.100000000000001"/>
    <n v="7.27"/>
  </r>
  <r>
    <n v="68"/>
    <n v="2"/>
    <x v="13"/>
    <n v="3"/>
    <n v="2"/>
    <n v="3"/>
    <n v="3"/>
    <n v="33"/>
    <x v="2"/>
    <s v="200 g/l  Tebuconazole + 120 g/l  Azoxystrobin"/>
    <s v="200 g/l  Tebuconazole + 120 g/l  Azoxystrobin"/>
    <s v="Custodia® 320 SC"/>
    <s v="Custodia® 320 SC"/>
    <x v="3"/>
    <x v="3"/>
    <n v="326000"/>
    <n v="1"/>
    <n v="2"/>
    <n v="4"/>
    <n v="8"/>
    <n v="4"/>
    <n v="8"/>
    <n v="8"/>
    <n v="5"/>
    <n v="4"/>
    <n v="2"/>
    <n v="8"/>
    <n v="0.5"/>
    <n v="4"/>
    <n v="10"/>
    <n v="2E-3"/>
    <n v="40"/>
    <n v="36"/>
    <n v="9"/>
    <n v="18"/>
    <n v="1.8E-3"/>
    <n v="3683.4"/>
    <n v="4092.6666666666665"/>
    <x v="67"/>
    <x v="66"/>
    <n v="12.2"/>
    <n v="15.8"/>
    <n v="7.48"/>
  </r>
  <r>
    <n v="69"/>
    <n v="2"/>
    <x v="14"/>
    <n v="3"/>
    <n v="2"/>
    <n v="1"/>
    <n v="6"/>
    <n v="24"/>
    <x v="2"/>
    <s v="430 g/l  Tebuconazole"/>
    <s v="430 g/l  Tebuconazole"/>
    <s v="Folicur® 430 SC"/>
    <s v="Folicur® 430 SC"/>
    <x v="4"/>
    <x v="4"/>
    <n v="380000"/>
    <n v="1"/>
    <n v="6"/>
    <n v="6"/>
    <n v="8"/>
    <n v="4"/>
    <n v="8"/>
    <n v="8"/>
    <n v="4"/>
    <n v="4"/>
    <n v="0"/>
    <n v="0"/>
    <n v="0"/>
    <n v="0"/>
    <n v="10"/>
    <n v="2E-3"/>
    <n v="40"/>
    <n v="40"/>
    <n v="10"/>
    <n v="20"/>
    <n v="2E-3"/>
    <n v="3436.1"/>
    <n v="3436.1"/>
    <x v="68"/>
    <x v="67"/>
    <n v="13.5"/>
    <n v="19.2"/>
    <n v="6.82"/>
  </r>
  <r>
    <n v="70"/>
    <n v="2"/>
    <x v="15"/>
    <n v="3"/>
    <n v="2"/>
    <n v="2"/>
    <n v="2"/>
    <n v="26"/>
    <x v="2"/>
    <s v="500 g/l Propiconazole"/>
    <s v="500 g/l Propiconazole"/>
    <s v="Throttle® 500"/>
    <s v="Throttle® 500"/>
    <x v="2"/>
    <x v="2"/>
    <n v="356000"/>
    <n v="0"/>
    <n v="5"/>
    <n v="7"/>
    <n v="8"/>
    <n v="4"/>
    <n v="8"/>
    <n v="8"/>
    <n v="5"/>
    <n v="4"/>
    <n v="0"/>
    <n v="0"/>
    <n v="0"/>
    <n v="0"/>
    <n v="9.93"/>
    <n v="1.9859999999999999E-3"/>
    <n v="39.72"/>
    <n v="39.72"/>
    <n v="9.93"/>
    <n v="19.86"/>
    <n v="1.9859999999999999E-3"/>
    <n v="3865.5"/>
    <n v="3865.5"/>
    <x v="69"/>
    <x v="68"/>
    <n v="12.5"/>
    <n v="21.7"/>
    <n v="7.9359999999999999"/>
  </r>
  <r>
    <n v="71"/>
    <n v="2"/>
    <x v="16"/>
    <n v="3"/>
    <n v="1"/>
    <n v="2"/>
    <n v="1"/>
    <n v="7"/>
    <x v="1"/>
    <s v="500 g/l Propiconazole"/>
    <s v="500 g/l Propiconazole"/>
    <s v="Throttle® 500"/>
    <s v="Untreated"/>
    <x v="0"/>
    <x v="0"/>
    <n v="468000"/>
    <n v="1"/>
    <n v="6"/>
    <n v="8"/>
    <n v="8"/>
    <n v="5"/>
    <n v="9"/>
    <n v="9"/>
    <n v="5"/>
    <n v="7"/>
    <n v="0"/>
    <n v="0"/>
    <n v="0"/>
    <n v="0"/>
    <n v="9.9600000000000009"/>
    <n v="1.9920000000000003E-3"/>
    <n v="69.72"/>
    <n v="69.72"/>
    <n v="9.9599999999999991"/>
    <n v="19.919999999999998"/>
    <n v="1.9919999999999998E-3"/>
    <n v="3280.7"/>
    <n v="3280.7"/>
    <x v="70"/>
    <x v="69"/>
    <n v="12.8"/>
    <n v="17.899999999999999"/>
    <n v="6.91"/>
  </r>
  <r>
    <n v="72"/>
    <n v="2"/>
    <x v="17"/>
    <n v="3"/>
    <n v="1"/>
    <n v="3"/>
    <n v="2"/>
    <n v="14"/>
    <x v="1"/>
    <s v="200 g/l  Tebuconazole + 120 g/l  Azoxystrobin"/>
    <s v="200 g/l  Tebuconazole + 120 g/l  Azoxystrobin"/>
    <s v="Custodia® 320 SC"/>
    <s v="Custodia® 320 SC"/>
    <x v="2"/>
    <x v="2"/>
    <n v="512000"/>
    <n v="0"/>
    <n v="5"/>
    <n v="8"/>
    <n v="8"/>
    <n v="4"/>
    <n v="8"/>
    <n v="8"/>
    <n v="5"/>
    <n v="7"/>
    <n v="0"/>
    <n v="0"/>
    <n v="0"/>
    <n v="0"/>
    <n v="9.9700000000000006"/>
    <n v="1.9940000000000001E-3"/>
    <n v="69.790000000000006"/>
    <n v="69.790000000000006"/>
    <n v="9.9700000000000006"/>
    <n v="19.940000000000001"/>
    <n v="1.9940000000000001E-3"/>
    <n v="3505.1"/>
    <n v="3505.1"/>
    <x v="71"/>
    <x v="70"/>
    <n v="12.9"/>
    <n v="19.100000000000001"/>
    <n v="7.07"/>
  </r>
  <r>
    <n v="73"/>
    <n v="2"/>
    <x v="18"/>
    <n v="3"/>
    <n v="3"/>
    <n v="3"/>
    <n v="6"/>
    <n v="54"/>
    <x v="0"/>
    <s v="200 g/l  Tebuconazole + 120 g/l  Azoxystrobin"/>
    <s v="200 g/l  Tebuconazole + 120 g/l  Azoxystrobin"/>
    <s v="Custodia® 320 SC"/>
    <s v="Custodia® 320 SC"/>
    <x v="4"/>
    <x v="4"/>
    <n v="221000"/>
    <n v="1"/>
    <n v="6"/>
    <n v="6"/>
    <n v="7"/>
    <n v="3"/>
    <n v="8"/>
    <n v="8"/>
    <n v="3"/>
    <n v="2"/>
    <n v="0"/>
    <n v="0"/>
    <n v="0"/>
    <n v="0"/>
    <n v="10.36"/>
    <n v="2.0720000000000001E-3"/>
    <n v="20.72"/>
    <n v="20.72"/>
    <n v="10.36"/>
    <n v="20.72"/>
    <n v="2.0720000000000001E-3"/>
    <n v="3537.4"/>
    <n v="3537.4"/>
    <x v="72"/>
    <x v="71"/>
    <n v="12.2"/>
    <n v="18.7"/>
    <n v="6.96"/>
  </r>
  <r>
    <n v="74"/>
    <n v="2"/>
    <x v="19"/>
    <n v="3"/>
    <n v="3"/>
    <n v="2"/>
    <n v="1"/>
    <n v="43"/>
    <x v="0"/>
    <s v="500 g/l Propiconazole"/>
    <s v="500 g/l Propiconazole"/>
    <s v="Throttle® 500"/>
    <s v="Untreated"/>
    <x v="0"/>
    <x v="0"/>
    <n v="255000"/>
    <n v="1"/>
    <n v="6"/>
    <n v="8"/>
    <n v="9"/>
    <n v="5"/>
    <n v="9"/>
    <n v="9"/>
    <n v="5"/>
    <n v="2"/>
    <n v="1.5"/>
    <n v="3"/>
    <n v="0.5"/>
    <n v="1.5"/>
    <n v="10.09"/>
    <n v="2.0179999999999998E-3"/>
    <n v="20.18"/>
    <n v="18.68"/>
    <n v="9.34"/>
    <n v="18.68"/>
    <n v="1.8679999999999999E-3"/>
    <n v="2386.6"/>
    <n v="2578.2434689507495"/>
    <x v="73"/>
    <x v="72"/>
    <n v="12.7"/>
    <n v="17.399999999999999"/>
    <n v="6.87"/>
  </r>
  <r>
    <n v="75"/>
    <n v="2"/>
    <x v="20"/>
    <n v="3"/>
    <n v="3"/>
    <n v="3"/>
    <n v="3"/>
    <n v="51"/>
    <x v="0"/>
    <s v="200 g/l  Tebuconazole + 120 g/l  Azoxystrobin"/>
    <s v="200 g/l  Tebuconazole + 120 g/l  Azoxystrobin"/>
    <s v="Custodia® 320 SC"/>
    <s v="Custodia® 320 SC"/>
    <x v="3"/>
    <x v="3"/>
    <n v="215000"/>
    <n v="1"/>
    <n v="3"/>
    <n v="7"/>
    <n v="8"/>
    <n v="4"/>
    <n v="8"/>
    <n v="9"/>
    <n v="5"/>
    <n v="2"/>
    <n v="1.5"/>
    <n v="3"/>
    <n v="0.5"/>
    <n v="1.5"/>
    <n v="9.98"/>
    <n v="1.9959999999999999E-3"/>
    <n v="19.96"/>
    <n v="18.46"/>
    <n v="9.23"/>
    <n v="18.46"/>
    <n v="1.846E-3"/>
    <n v="2373.6"/>
    <n v="2566.4710725893819"/>
    <x v="74"/>
    <x v="73"/>
    <n v="12.5"/>
    <n v="19.399999999999999"/>
    <n v="7.13"/>
  </r>
  <r>
    <n v="76"/>
    <n v="2"/>
    <x v="21"/>
    <n v="3"/>
    <n v="1"/>
    <n v="2"/>
    <n v="6"/>
    <n v="12"/>
    <x v="1"/>
    <s v="500 g/l Propiconazole"/>
    <s v="500 g/l Propiconazole"/>
    <s v="Throttle® 500"/>
    <s v="Throttle® 500"/>
    <x v="4"/>
    <x v="4"/>
    <n v="444000"/>
    <n v="0"/>
    <n v="6"/>
    <n v="6"/>
    <n v="6"/>
    <n v="2"/>
    <n v="8"/>
    <n v="8"/>
    <n v="3"/>
    <n v="7"/>
    <n v="0"/>
    <n v="0"/>
    <n v="0"/>
    <n v="0"/>
    <n v="9.9700000000000006"/>
    <n v="1.9940000000000001E-3"/>
    <n v="69.790000000000006"/>
    <n v="69.790000000000006"/>
    <n v="9.9700000000000006"/>
    <n v="19.940000000000001"/>
    <n v="1.9940000000000001E-3"/>
    <n v="4465.1000000000004"/>
    <n v="4465.1000000000004"/>
    <x v="75"/>
    <x v="74"/>
    <n v="12.4"/>
    <n v="20"/>
    <n v="6.88"/>
  </r>
  <r>
    <n v="77"/>
    <n v="2"/>
    <x v="22"/>
    <n v="3"/>
    <n v="2"/>
    <n v="3"/>
    <n v="6"/>
    <n v="36"/>
    <x v="2"/>
    <s v="200 g/l  Tebuconazole + 120 g/l  Azoxystrobin"/>
    <s v="200 g/l  Tebuconazole + 120 g/l  Azoxystrobin"/>
    <s v="Custodia® 320 SC"/>
    <s v="Custodia® 320 SC"/>
    <x v="4"/>
    <x v="4"/>
    <n v="346000"/>
    <n v="1"/>
    <n v="6"/>
    <n v="6"/>
    <n v="8"/>
    <n v="3"/>
    <n v="8"/>
    <n v="8"/>
    <n v="4"/>
    <n v="4"/>
    <n v="0"/>
    <n v="0"/>
    <n v="0"/>
    <n v="0"/>
    <n v="9.9700000000000006"/>
    <n v="1.9940000000000001E-3"/>
    <n v="39.880000000000003"/>
    <n v="39.880000000000003"/>
    <n v="9.9700000000000006"/>
    <n v="19.940000000000001"/>
    <n v="1.9940000000000001E-3"/>
    <n v="4210.3999999999996"/>
    <n v="4210.3999999999996"/>
    <x v="76"/>
    <x v="75"/>
    <n v="12.7"/>
    <n v="17.899999999999999"/>
    <n v="7.26"/>
  </r>
  <r>
    <n v="78"/>
    <n v="2"/>
    <x v="23"/>
    <n v="3"/>
    <n v="3"/>
    <n v="3"/>
    <n v="4"/>
    <n v="52"/>
    <x v="0"/>
    <s v="200 g/l  Tebuconazole + 120 g/l  Azoxystrobin"/>
    <s v="200 g/l  Tebuconazole + 120 g/l  Azoxystrobin"/>
    <s v="Custodia® 320 SC"/>
    <s v="Custodia® 320 SC"/>
    <x v="1"/>
    <x v="1"/>
    <n v="211000"/>
    <n v="1"/>
    <n v="3"/>
    <n v="7"/>
    <n v="8"/>
    <n v="4"/>
    <n v="8"/>
    <n v="8"/>
    <n v="4"/>
    <n v="2"/>
    <n v="0"/>
    <n v="0"/>
    <n v="0"/>
    <n v="0"/>
    <n v="9.9"/>
    <n v="1.98E-3"/>
    <n v="19.8"/>
    <n v="19.8"/>
    <n v="9.9"/>
    <n v="19.8"/>
    <n v="1.98E-3"/>
    <n v="2439"/>
    <n v="2439"/>
    <x v="77"/>
    <x v="76"/>
    <n v="12.4"/>
    <n v="19.5"/>
    <n v="7.25"/>
  </r>
  <r>
    <n v="79"/>
    <n v="2"/>
    <x v="24"/>
    <n v="3"/>
    <n v="2"/>
    <n v="2"/>
    <n v="5"/>
    <n v="29"/>
    <x v="2"/>
    <s v="500 g/l Propiconazole"/>
    <s v="500 g/l Propiconazole"/>
    <s v="Throttle® 500"/>
    <s v="Throttle® 500"/>
    <x v="5"/>
    <x v="5"/>
    <n v="376000"/>
    <n v="1"/>
    <n v="6"/>
    <n v="6"/>
    <n v="7"/>
    <n v="4"/>
    <n v="8"/>
    <n v="8"/>
    <n v="4"/>
    <n v="4"/>
    <n v="0"/>
    <n v="0"/>
    <n v="0"/>
    <n v="0"/>
    <n v="10"/>
    <n v="2E-3"/>
    <n v="40"/>
    <n v="40"/>
    <n v="10"/>
    <n v="20"/>
    <n v="2E-3"/>
    <n v="3403.3"/>
    <n v="3403.3"/>
    <x v="78"/>
    <x v="77"/>
    <n v="12.5"/>
    <n v="16.399999999999999"/>
    <n v="7.29"/>
  </r>
  <r>
    <n v="80"/>
    <n v="2"/>
    <x v="25"/>
    <n v="3"/>
    <n v="2"/>
    <n v="1"/>
    <n v="4"/>
    <n v="22"/>
    <x v="2"/>
    <s v="430 g/l  Tebuconazole"/>
    <s v="430 g/l  Tebuconazole"/>
    <s v="Folicur® 430 SC"/>
    <s v="Folicur® 430 SC"/>
    <x v="1"/>
    <x v="1"/>
    <n v="362000"/>
    <n v="1"/>
    <n v="3"/>
    <n v="7"/>
    <n v="7"/>
    <n v="4"/>
    <n v="8"/>
    <n v="8"/>
    <n v="4"/>
    <n v="4"/>
    <n v="1"/>
    <n v="4"/>
    <n v="0.5"/>
    <n v="2"/>
    <n v="9.83"/>
    <n v="1.9659999999999999E-3"/>
    <n v="39.32"/>
    <n v="37.32"/>
    <n v="9.33"/>
    <n v="18.66"/>
    <n v="1.866E-3"/>
    <n v="3840.8"/>
    <n v="4046.6306538049303"/>
    <x v="79"/>
    <x v="78"/>
    <n v="12.7"/>
    <n v="21"/>
    <n v="7.35"/>
  </r>
  <r>
    <n v="81"/>
    <n v="2"/>
    <x v="26"/>
    <n v="3"/>
    <n v="2"/>
    <n v="1"/>
    <n v="1"/>
    <n v="19"/>
    <x v="2"/>
    <s v="430 g/l  Tebuconazole"/>
    <s v="430 g/l  Tebuconazole"/>
    <s v="Folicur® 430 SC"/>
    <s v="Untreated"/>
    <x v="0"/>
    <x v="0"/>
    <n v="354000"/>
    <n v="1"/>
    <n v="6"/>
    <n v="8"/>
    <n v="8"/>
    <n v="5"/>
    <n v="9"/>
    <n v="9"/>
    <n v="5"/>
    <n v="4"/>
    <n v="2"/>
    <n v="8"/>
    <n v="0.5"/>
    <n v="4"/>
    <n v="9.89"/>
    <n v="1.9780000000000002E-3"/>
    <n v="39.56"/>
    <n v="35.56"/>
    <n v="8.89"/>
    <n v="17.78"/>
    <n v="1.7780000000000001E-3"/>
    <n v="3001.8"/>
    <n v="3339.4602924634423"/>
    <x v="80"/>
    <x v="79"/>
    <n v="13.5"/>
    <n v="19.399999999999999"/>
    <n v="7.34"/>
  </r>
  <r>
    <n v="82"/>
    <n v="2"/>
    <x v="0"/>
    <n v="4"/>
    <n v="1"/>
    <n v="2"/>
    <n v="5"/>
    <n v="11"/>
    <x v="1"/>
    <s v="500 g/l Propiconazole"/>
    <s v="500 g/l Propiconazole"/>
    <s v="Throttle® 500"/>
    <s v="Throttle® 500"/>
    <x v="5"/>
    <x v="5"/>
    <n v="636000"/>
    <n v="1"/>
    <n v="6"/>
    <n v="6"/>
    <n v="7"/>
    <n v="3"/>
    <n v="8"/>
    <n v="8"/>
    <n v="5"/>
    <n v="7"/>
    <n v="0"/>
    <n v="0"/>
    <n v="0"/>
    <n v="0"/>
    <n v="9.9600000000000009"/>
    <n v="1.9920000000000003E-3"/>
    <n v="69.72"/>
    <n v="69.72"/>
    <n v="9.9599999999999991"/>
    <n v="19.919999999999998"/>
    <n v="1.9919999999999998E-3"/>
    <n v="3987.2"/>
    <n v="3987.2"/>
    <x v="81"/>
    <x v="80"/>
    <n v="12.8"/>
    <n v="17.3"/>
    <n v="7.1"/>
  </r>
  <r>
    <n v="83"/>
    <n v="2"/>
    <x v="1"/>
    <n v="4"/>
    <n v="3"/>
    <n v="1"/>
    <n v="6"/>
    <n v="42"/>
    <x v="0"/>
    <s v="430 g/l  Tebuconazole"/>
    <s v="430 g/l  Tebuconazole"/>
    <s v="Folicur® 430 SC"/>
    <s v="Folicur® 430 SC"/>
    <x v="4"/>
    <x v="4"/>
    <n v="211000"/>
    <n v="1"/>
    <n v="6"/>
    <n v="6"/>
    <n v="8"/>
    <n v="3"/>
    <n v="8"/>
    <n v="8"/>
    <n v="4"/>
    <n v="2"/>
    <n v="0"/>
    <n v="0"/>
    <n v="0"/>
    <n v="0"/>
    <n v="10.16"/>
    <n v="2.032E-3"/>
    <n v="20.32"/>
    <n v="20.32"/>
    <n v="10.16"/>
    <n v="20.32"/>
    <n v="2.032E-3"/>
    <n v="3076.4"/>
    <n v="3076.4"/>
    <x v="82"/>
    <x v="81"/>
    <n v="12.5"/>
    <n v="18.100000000000001"/>
    <n v="6.96"/>
  </r>
  <r>
    <n v="84"/>
    <n v="2"/>
    <x v="2"/>
    <n v="4"/>
    <n v="2"/>
    <n v="2"/>
    <n v="4"/>
    <n v="28"/>
    <x v="2"/>
    <s v="500 g/l Propiconazole"/>
    <s v="500 g/l Propiconazole"/>
    <s v="Throttle® 500"/>
    <s v="Throttle® 500"/>
    <x v="1"/>
    <x v="1"/>
    <n v="368000"/>
    <n v="1"/>
    <n v="2"/>
    <n v="2"/>
    <n v="6"/>
    <n v="3"/>
    <n v="8"/>
    <n v="8"/>
    <n v="4"/>
    <n v="4"/>
    <n v="0"/>
    <n v="0"/>
    <n v="0"/>
    <n v="0"/>
    <n v="10.15"/>
    <n v="2.0300000000000001E-3"/>
    <n v="40.6"/>
    <n v="40.6"/>
    <n v="10.15"/>
    <n v="20.3"/>
    <n v="2.0300000000000001E-3"/>
    <n v="3955.5"/>
    <n v="3955.5"/>
    <x v="83"/>
    <x v="82"/>
    <n v="12.6"/>
    <n v="16.899999999999999"/>
    <n v="7.02"/>
  </r>
  <r>
    <n v="85"/>
    <n v="2"/>
    <x v="3"/>
    <n v="4"/>
    <n v="3"/>
    <n v="1"/>
    <n v="3"/>
    <n v="39"/>
    <x v="0"/>
    <s v="430 g/l  Tebuconazole"/>
    <s v="430 g/l  Tebuconazole"/>
    <s v="Folicur® 430 SC"/>
    <s v="Folicur® 430 SC"/>
    <x v="3"/>
    <x v="3"/>
    <n v="233000"/>
    <n v="1"/>
    <n v="2"/>
    <n v="5"/>
    <n v="8"/>
    <n v="4"/>
    <n v="8"/>
    <n v="8"/>
    <n v="5"/>
    <n v="2"/>
    <n v="0"/>
    <n v="0"/>
    <n v="0"/>
    <n v="0"/>
    <n v="10.1"/>
    <n v="2.0200000000000001E-3"/>
    <n v="20.2"/>
    <n v="20.2"/>
    <n v="10.1"/>
    <n v="20.2"/>
    <n v="2.0200000000000001E-3"/>
    <n v="3400.4"/>
    <n v="3400.4"/>
    <x v="84"/>
    <x v="83"/>
    <n v="12.5"/>
    <n v="17"/>
    <n v="7.48"/>
  </r>
  <r>
    <n v="86"/>
    <n v="2"/>
    <x v="4"/>
    <n v="4"/>
    <n v="1"/>
    <n v="3"/>
    <n v="4"/>
    <n v="16"/>
    <x v="1"/>
    <s v="200 g/l  Tebuconazole + 120 g/l  Azoxystrobin"/>
    <s v="200 g/l  Tebuconazole + 120 g/l  Azoxystrobin"/>
    <s v="Custodia® 320 SC"/>
    <s v="Custodia® 320 SC"/>
    <x v="1"/>
    <x v="1"/>
    <n v="552000"/>
    <n v="1"/>
    <n v="2"/>
    <n v="3"/>
    <n v="6"/>
    <n v="3"/>
    <n v="8"/>
    <n v="8"/>
    <n v="4"/>
    <n v="7"/>
    <n v="1.5"/>
    <n v="10.5"/>
    <n v="0.5"/>
    <n v="5.25"/>
    <n v="10.210000000000001"/>
    <n v="2.042E-3"/>
    <n v="71.47"/>
    <n v="66.22"/>
    <n v="9.4599999999999991"/>
    <n v="18.919999999999998"/>
    <n v="1.8919999999999998E-3"/>
    <n v="4396.1000000000004"/>
    <n v="4744.6280126849897"/>
    <x v="85"/>
    <x v="84"/>
    <n v="12.7"/>
    <n v="21.8"/>
    <n v="7.74"/>
  </r>
  <r>
    <n v="87"/>
    <n v="2"/>
    <x v="5"/>
    <n v="4"/>
    <n v="2"/>
    <n v="2"/>
    <n v="3"/>
    <n v="27"/>
    <x v="2"/>
    <s v="500 g/l Propiconazole"/>
    <s v="500 g/l Propiconazole"/>
    <s v="Throttle® 500"/>
    <s v="Throttle® 500"/>
    <x v="3"/>
    <x v="3"/>
    <n v="392000"/>
    <n v="1"/>
    <n v="2"/>
    <n v="3"/>
    <n v="7"/>
    <n v="4"/>
    <n v="8"/>
    <n v="8"/>
    <n v="5"/>
    <n v="4"/>
    <n v="1.5"/>
    <n v="6"/>
    <n v="0.5"/>
    <n v="3"/>
    <n v="10.43"/>
    <n v="2.0859999999999997E-3"/>
    <n v="41.72"/>
    <n v="38.72"/>
    <n v="9.68"/>
    <n v="19.36"/>
    <n v="1.936E-3"/>
    <n v="3978.7"/>
    <n v="4286.9670454545458"/>
    <x v="86"/>
    <x v="85"/>
    <n v="12.1"/>
    <n v="18.2"/>
    <n v="7"/>
  </r>
  <r>
    <n v="88"/>
    <n v="2"/>
    <x v="6"/>
    <n v="4"/>
    <n v="1"/>
    <n v="3"/>
    <n v="3"/>
    <n v="15"/>
    <x v="1"/>
    <s v="200 g/l  Tebuconazole + 120 g/l  Azoxystrobin"/>
    <s v="200 g/l  Tebuconazole + 120 g/l  Azoxystrobin"/>
    <s v="Custodia® 320 SC"/>
    <s v="Custodia® 320 SC"/>
    <x v="3"/>
    <x v="3"/>
    <n v="496000"/>
    <n v="1"/>
    <n v="3"/>
    <n v="4"/>
    <n v="7"/>
    <n v="4"/>
    <n v="8"/>
    <n v="8"/>
    <n v="5"/>
    <n v="7"/>
    <n v="0"/>
    <n v="0"/>
    <n v="0"/>
    <n v="0"/>
    <n v="10.18"/>
    <n v="2.036E-3"/>
    <n v="71.259999999999991"/>
    <n v="71.259999999999991"/>
    <n v="10.179999999999998"/>
    <n v="20.359999999999996"/>
    <n v="2.0359999999999996E-3"/>
    <n v="4781.5"/>
    <n v="4781.5"/>
    <x v="87"/>
    <x v="86"/>
    <n v="12.6"/>
    <n v="21.1"/>
    <n v="7.36"/>
  </r>
  <r>
    <n v="89"/>
    <n v="2"/>
    <x v="7"/>
    <n v="4"/>
    <n v="2"/>
    <n v="2"/>
    <n v="6"/>
    <n v="30"/>
    <x v="2"/>
    <s v="500 g/l Propiconazole"/>
    <s v="500 g/l Propiconazole"/>
    <s v="Throttle® 500"/>
    <s v="Throttle® 500"/>
    <x v="4"/>
    <x v="4"/>
    <n v="284000"/>
    <n v="1"/>
    <n v="6"/>
    <n v="6"/>
    <n v="7"/>
    <n v="3"/>
    <n v="8"/>
    <n v="8"/>
    <n v="4"/>
    <n v="4"/>
    <n v="0"/>
    <n v="0"/>
    <n v="0"/>
    <n v="0"/>
    <n v="10.16"/>
    <n v="2.032E-3"/>
    <n v="40.64"/>
    <n v="40.64"/>
    <n v="10.16"/>
    <n v="20.32"/>
    <n v="2.032E-3"/>
    <n v="4321.5"/>
    <n v="4321.5"/>
    <x v="88"/>
    <x v="87"/>
    <n v="12.3"/>
    <n v="17.2"/>
    <n v="7.08"/>
  </r>
  <r>
    <n v="90"/>
    <n v="2"/>
    <x v="8"/>
    <n v="4"/>
    <n v="2"/>
    <n v="1"/>
    <n v="5"/>
    <n v="23"/>
    <x v="2"/>
    <s v="430 g/l  Tebuconazole"/>
    <s v="430 g/l  Tebuconazole"/>
    <s v="Folicur® 430 SC"/>
    <s v="Folicur® 430 SC"/>
    <x v="5"/>
    <x v="5"/>
    <n v="340000"/>
    <n v="1"/>
    <n v="6"/>
    <n v="6"/>
    <n v="8"/>
    <n v="4"/>
    <n v="8"/>
    <n v="8"/>
    <n v="5"/>
    <n v="4"/>
    <n v="0"/>
    <n v="0"/>
    <n v="0"/>
    <n v="0"/>
    <n v="10.130000000000001"/>
    <n v="2.026E-3"/>
    <n v="40.520000000000003"/>
    <n v="40.520000000000003"/>
    <n v="10.130000000000001"/>
    <n v="20.260000000000002"/>
    <n v="2.026E-3"/>
    <n v="3309.9"/>
    <n v="3309.9"/>
    <x v="89"/>
    <x v="88"/>
    <n v="12.3"/>
    <n v="20"/>
    <n v="7.04"/>
  </r>
  <r>
    <n v="91"/>
    <n v="2"/>
    <x v="9"/>
    <n v="4"/>
    <n v="2"/>
    <n v="1"/>
    <n v="2"/>
    <n v="20"/>
    <x v="2"/>
    <s v="430 g/l  Tebuconazole"/>
    <s v="430 g/l  Tebuconazole"/>
    <s v="Folicur® 430 SC"/>
    <s v="Folicur® 430 SC"/>
    <x v="2"/>
    <x v="2"/>
    <n v="344000"/>
    <n v="1"/>
    <n v="6"/>
    <n v="7"/>
    <n v="8"/>
    <n v="5"/>
    <n v="9"/>
    <n v="9"/>
    <n v="5"/>
    <n v="4"/>
    <n v="0"/>
    <n v="0"/>
    <n v="0"/>
    <n v="0"/>
    <n v="10.07"/>
    <n v="2.0140000000000002E-3"/>
    <n v="40.28"/>
    <n v="40.28"/>
    <n v="10.07"/>
    <n v="20.14"/>
    <n v="2.0140000000000002E-3"/>
    <n v="3401.4"/>
    <n v="3401.4"/>
    <x v="90"/>
    <x v="89"/>
    <n v="12.4"/>
    <n v="16.600000000000001"/>
    <n v="6.91"/>
  </r>
  <r>
    <n v="92"/>
    <n v="2"/>
    <x v="10"/>
    <n v="4"/>
    <n v="2"/>
    <n v="3"/>
    <n v="4"/>
    <n v="34"/>
    <x v="2"/>
    <s v="200 g/l  Tebuconazole + 120 g/l  Azoxystrobin"/>
    <s v="200 g/l  Tebuconazole + 120 g/l  Azoxystrobin"/>
    <s v="Custodia® 320 SC"/>
    <s v="Custodia® 320 SC"/>
    <x v="1"/>
    <x v="1"/>
    <n v="292000"/>
    <n v="1"/>
    <n v="2"/>
    <n v="4"/>
    <n v="7"/>
    <n v="3"/>
    <n v="8"/>
    <n v="8"/>
    <n v="4"/>
    <n v="4"/>
    <n v="0.5"/>
    <n v="2"/>
    <n v="0.5"/>
    <n v="1"/>
    <n v="10.1"/>
    <n v="2.0200000000000001E-3"/>
    <n v="40.4"/>
    <n v="39.4"/>
    <n v="9.85"/>
    <n v="19.7"/>
    <n v="1.97E-3"/>
    <n v="4384.8"/>
    <n v="4496.0893401015237"/>
    <x v="91"/>
    <x v="90"/>
    <n v="12.2"/>
    <n v="18.399999999999999"/>
    <n v="7.23"/>
  </r>
  <r>
    <n v="93"/>
    <n v="2"/>
    <x v="11"/>
    <n v="4"/>
    <n v="3"/>
    <n v="1"/>
    <n v="4"/>
    <n v="40"/>
    <x v="0"/>
    <s v="430 g/l  Tebuconazole"/>
    <s v="430 g/l  Tebuconazole"/>
    <s v="Folicur® 430 SC"/>
    <s v="Folicur® 430 SC"/>
    <x v="1"/>
    <x v="1"/>
    <n v="199000"/>
    <n v="1"/>
    <n v="3"/>
    <n v="7"/>
    <n v="8"/>
    <n v="4"/>
    <n v="8"/>
    <n v="8"/>
    <n v="4"/>
    <n v="2"/>
    <n v="2"/>
    <n v="4"/>
    <n v="0.5"/>
    <n v="2"/>
    <n v="10.27"/>
    <n v="2.0539999999999998E-3"/>
    <n v="20.54"/>
    <n v="18.54"/>
    <n v="9.27"/>
    <n v="18.54"/>
    <n v="1.854E-3"/>
    <n v="3605.4"/>
    <n v="3994.3320388349516"/>
    <x v="92"/>
    <x v="91"/>
    <n v="13.1"/>
    <n v="19.7"/>
    <n v="6.84"/>
  </r>
  <r>
    <n v="94"/>
    <n v="2"/>
    <x v="12"/>
    <n v="4"/>
    <n v="3"/>
    <n v="3"/>
    <n v="5"/>
    <n v="53"/>
    <x v="0"/>
    <s v="200 g/l  Tebuconazole + 120 g/l  Azoxystrobin"/>
    <s v="200 g/l  Tebuconazole + 120 g/l  Azoxystrobin"/>
    <s v="Custodia® 320 SC"/>
    <s v="Custodia® 320 SC"/>
    <x v="5"/>
    <x v="5"/>
    <n v="206000"/>
    <n v="1"/>
    <n v="6"/>
    <n v="6"/>
    <n v="7"/>
    <n v="3"/>
    <n v="8"/>
    <n v="8"/>
    <n v="4"/>
    <n v="2"/>
    <n v="1"/>
    <n v="2"/>
    <n v="0.5"/>
    <n v="1"/>
    <n v="10.3"/>
    <n v="2.0600000000000002E-3"/>
    <n v="20.6"/>
    <n v="19.600000000000001"/>
    <n v="9.8000000000000007"/>
    <n v="19.600000000000001"/>
    <n v="1.9599999999999999E-3"/>
    <n v="3543.6"/>
    <n v="3724.3959183673469"/>
    <x v="93"/>
    <x v="92"/>
    <n v="12.6"/>
    <n v="21.7"/>
    <n v="7.74"/>
  </r>
  <r>
    <n v="95"/>
    <n v="2"/>
    <x v="13"/>
    <n v="4"/>
    <n v="1"/>
    <n v="2"/>
    <n v="2"/>
    <n v="8"/>
    <x v="1"/>
    <s v="500 g/l Propiconazole"/>
    <s v="500 g/l Propiconazole"/>
    <s v="Throttle® 500"/>
    <s v="Throttle® 500"/>
    <x v="2"/>
    <x v="2"/>
    <n v="428000"/>
    <n v="0"/>
    <n v="4"/>
    <n v="7"/>
    <n v="8"/>
    <n v="4"/>
    <n v="8"/>
    <n v="8"/>
    <n v="5"/>
    <n v="7"/>
    <n v="0"/>
    <n v="0"/>
    <n v="0"/>
    <n v="0"/>
    <n v="10.09"/>
    <n v="2.0179999999999998E-3"/>
    <n v="70.63"/>
    <n v="70.63"/>
    <n v="10.09"/>
    <n v="20.18"/>
    <n v="2.0179999999999998E-3"/>
    <n v="4100.1000000000004"/>
    <n v="4100.1000000000004"/>
    <x v="94"/>
    <x v="93"/>
    <n v="12.9"/>
    <n v="20.9"/>
    <n v="7.39"/>
  </r>
  <r>
    <n v="96"/>
    <n v="2"/>
    <x v="14"/>
    <n v="4"/>
    <n v="3"/>
    <n v="2"/>
    <n v="6"/>
    <n v="48"/>
    <x v="0"/>
    <s v="500 g/l Propiconazole"/>
    <s v="500 g/l Propiconazole"/>
    <s v="Throttle® 500"/>
    <s v="Throttle® 500"/>
    <x v="4"/>
    <x v="4"/>
    <n v="247000"/>
    <n v="1"/>
    <n v="6"/>
    <n v="6"/>
    <n v="8"/>
    <n v="3"/>
    <n v="8"/>
    <n v="8"/>
    <n v="4"/>
    <n v="2"/>
    <n v="0"/>
    <n v="0"/>
    <n v="0"/>
    <n v="0"/>
    <n v="10.119999999999999"/>
    <n v="2.0239999999999998E-3"/>
    <n v="20.239999999999998"/>
    <n v="20.239999999999998"/>
    <n v="10.119999999999999"/>
    <n v="20.239999999999998"/>
    <n v="2.0239999999999998E-3"/>
    <n v="3449.5"/>
    <n v="3449.5"/>
    <x v="95"/>
    <x v="94"/>
    <n v="12.7"/>
    <n v="20"/>
    <n v="8.35"/>
  </r>
  <r>
    <n v="97"/>
    <n v="2"/>
    <x v="15"/>
    <n v="4"/>
    <n v="1"/>
    <n v="3"/>
    <n v="1"/>
    <n v="13"/>
    <x v="1"/>
    <s v="200 g/l  Tebuconazole + 120 g/l  Azoxystrobin"/>
    <s v="200 g/l  Tebuconazole + 120 g/l  Azoxystrobin"/>
    <s v="Custodia® 320 SC"/>
    <s v="Untreated"/>
    <x v="0"/>
    <x v="0"/>
    <n v="444000"/>
    <n v="1"/>
    <n v="6"/>
    <n v="8"/>
    <n v="8"/>
    <n v="4"/>
    <n v="8"/>
    <n v="9"/>
    <n v="5"/>
    <n v="7"/>
    <n v="0"/>
    <n v="0"/>
    <n v="0"/>
    <n v="0"/>
    <n v="10.02"/>
    <n v="2.0039999999999997E-3"/>
    <n v="70.14"/>
    <n v="70.14"/>
    <n v="10.02"/>
    <n v="20.04"/>
    <n v="2.0039999999999997E-3"/>
    <n v="3800.7"/>
    <n v="3800.7"/>
    <x v="96"/>
    <x v="95"/>
    <n v="12.4"/>
    <n v="16.5"/>
    <n v="7.06"/>
  </r>
  <r>
    <n v="98"/>
    <n v="2"/>
    <x v="16"/>
    <n v="4"/>
    <n v="3"/>
    <n v="3"/>
    <n v="2"/>
    <n v="50"/>
    <x v="0"/>
    <s v="200 g/l  Tebuconazole + 120 g/l  Azoxystrobin"/>
    <s v="200 g/l  Tebuconazole + 120 g/l  Azoxystrobin"/>
    <s v="Custodia® 320 SC"/>
    <s v="Custodia® 320 SC"/>
    <x v="2"/>
    <x v="2"/>
    <n v="253000"/>
    <n v="0"/>
    <n v="5"/>
    <n v="8"/>
    <n v="8"/>
    <n v="4"/>
    <n v="9"/>
    <n v="9"/>
    <n v="5"/>
    <n v="2"/>
    <n v="0"/>
    <n v="0"/>
    <n v="0"/>
    <n v="0"/>
    <n v="9.9"/>
    <n v="1.98E-3"/>
    <n v="19.8"/>
    <n v="19.8"/>
    <n v="9.9"/>
    <n v="19.8"/>
    <n v="1.98E-3"/>
    <n v="2667.8"/>
    <n v="2667.8"/>
    <x v="97"/>
    <x v="96"/>
    <n v="12.4"/>
    <n v="19.5"/>
    <n v="6.9"/>
  </r>
  <r>
    <n v="99"/>
    <n v="2"/>
    <x v="17"/>
    <n v="4"/>
    <n v="3"/>
    <n v="2"/>
    <n v="3"/>
    <n v="45"/>
    <x v="0"/>
    <s v="500 g/l Propiconazole"/>
    <s v="500 g/l Propiconazole"/>
    <s v="Throttle® 500"/>
    <s v="Throttle® 500"/>
    <x v="3"/>
    <x v="3"/>
    <n v="206000"/>
    <n v="1"/>
    <n v="2"/>
    <n v="4"/>
    <n v="8"/>
    <n v="4"/>
    <n v="8"/>
    <n v="9"/>
    <n v="5"/>
    <n v="2"/>
    <n v="1"/>
    <n v="2"/>
    <n v="0.5"/>
    <n v="1"/>
    <n v="9.86"/>
    <n v="1.9719999999999998E-3"/>
    <n v="19.72"/>
    <n v="18.72"/>
    <n v="9.36"/>
    <n v="18.72"/>
    <n v="1.872E-3"/>
    <n v="3044.9"/>
    <n v="3207.5549145299146"/>
    <x v="98"/>
    <x v="97"/>
    <n v="12.6"/>
    <n v="17.100000000000001"/>
    <n v="6.99"/>
  </r>
  <r>
    <n v="100"/>
    <n v="2"/>
    <x v="18"/>
    <n v="4"/>
    <n v="2"/>
    <n v="2"/>
    <n v="1"/>
    <n v="25"/>
    <x v="2"/>
    <s v="500 g/l Propiconazole"/>
    <s v="500 g/l Propiconazole"/>
    <s v="Throttle® 500"/>
    <s v="Untreated"/>
    <x v="0"/>
    <x v="0"/>
    <n v="380000"/>
    <n v="1"/>
    <n v="6"/>
    <n v="8"/>
    <n v="8"/>
    <n v="5"/>
    <n v="9"/>
    <n v="9"/>
    <n v="5"/>
    <n v="4"/>
    <n v="2"/>
    <n v="8"/>
    <n v="0.5"/>
    <n v="4"/>
    <n v="9.92"/>
    <n v="1.9840000000000001E-3"/>
    <n v="39.68"/>
    <n v="35.68"/>
    <n v="8.92"/>
    <n v="17.84"/>
    <n v="1.784E-3"/>
    <n v="2637.4"/>
    <n v="2933.0726457399105"/>
    <x v="99"/>
    <x v="98"/>
    <n v="12.5"/>
    <n v="17.899999999999999"/>
    <n v="7.71"/>
  </r>
  <r>
    <n v="101"/>
    <n v="2"/>
    <x v="19"/>
    <n v="4"/>
    <n v="2"/>
    <n v="3"/>
    <n v="5"/>
    <n v="35"/>
    <x v="2"/>
    <s v="200 g/l  Tebuconazole + 120 g/l  Azoxystrobin"/>
    <s v="200 g/l  Tebuconazole + 120 g/l  Azoxystrobin"/>
    <s v="Custodia® 320 SC"/>
    <s v="Custodia® 320 SC"/>
    <x v="5"/>
    <x v="5"/>
    <n v="308000"/>
    <n v="1"/>
    <n v="6"/>
    <n v="6"/>
    <n v="7"/>
    <n v="3"/>
    <n v="8"/>
    <n v="8"/>
    <n v="4"/>
    <n v="4"/>
    <n v="0"/>
    <n v="0"/>
    <n v="0"/>
    <n v="0"/>
    <n v="10"/>
    <n v="2E-3"/>
    <n v="40"/>
    <n v="40"/>
    <n v="10"/>
    <n v="20"/>
    <n v="2E-3"/>
    <n v="4263.8999999999996"/>
    <n v="4263.8999999999996"/>
    <x v="100"/>
    <x v="99"/>
    <n v="12.1"/>
    <n v="17.100000000000001"/>
    <n v="7.16"/>
  </r>
  <r>
    <n v="102"/>
    <n v="2"/>
    <x v="20"/>
    <n v="4"/>
    <n v="1"/>
    <n v="1"/>
    <n v="1"/>
    <n v="1"/>
    <x v="1"/>
    <s v="430 g/l  Tebuconazole"/>
    <s v="430 g/l  Tebuconazole"/>
    <s v="Folicur® 430 SC"/>
    <s v="Untreated"/>
    <x v="0"/>
    <x v="0"/>
    <n v="436000"/>
    <n v="1"/>
    <n v="6"/>
    <n v="8"/>
    <n v="8"/>
    <n v="5"/>
    <n v="9"/>
    <n v="9"/>
    <n v="5"/>
    <n v="7"/>
    <n v="0"/>
    <n v="0"/>
    <n v="0"/>
    <n v="0"/>
    <n v="9.8800000000000008"/>
    <n v="1.9760000000000003E-3"/>
    <n v="69.160000000000011"/>
    <n v="69.160000000000011"/>
    <n v="9.8800000000000008"/>
    <n v="19.760000000000002"/>
    <n v="1.9760000000000003E-3"/>
    <n v="3058.8"/>
    <n v="3058.8"/>
    <x v="101"/>
    <x v="100"/>
    <n v="12.6"/>
    <n v="17.600000000000001"/>
    <n v="6.95"/>
  </r>
  <r>
    <n v="103"/>
    <n v="2"/>
    <x v="21"/>
    <n v="4"/>
    <n v="2"/>
    <n v="3"/>
    <n v="1"/>
    <n v="31"/>
    <x v="2"/>
    <s v="200 g/l  Tebuconazole + 120 g/l  Azoxystrobin"/>
    <s v="200 g/l  Tebuconazole + 120 g/l  Azoxystrobin"/>
    <s v="Custodia® 320 SC"/>
    <s v="Untreated"/>
    <x v="0"/>
    <x v="0"/>
    <n v="360000"/>
    <n v="1"/>
    <n v="6"/>
    <n v="8"/>
    <n v="8"/>
    <n v="4"/>
    <n v="9"/>
    <n v="9"/>
    <n v="5"/>
    <n v="4"/>
    <n v="0"/>
    <n v="0"/>
    <n v="0"/>
    <n v="0"/>
    <n v="9.69"/>
    <n v="1.9379999999999998E-3"/>
    <n v="38.76"/>
    <n v="38.76"/>
    <n v="9.69"/>
    <n v="19.38"/>
    <n v="1.9379999999999998E-3"/>
    <n v="3288.4"/>
    <n v="3288.4"/>
    <x v="102"/>
    <x v="101"/>
    <n v="12.6"/>
    <n v="19.5"/>
    <n v="7.89"/>
  </r>
  <r>
    <n v="104"/>
    <n v="2"/>
    <x v="22"/>
    <n v="4"/>
    <n v="1"/>
    <n v="1"/>
    <n v="3"/>
    <n v="3"/>
    <x v="1"/>
    <s v="430 g/l  Tebuconazole"/>
    <s v="430 g/l  Tebuconazole"/>
    <s v="Folicur® 430 SC"/>
    <s v="Folicur® 430 SC"/>
    <x v="3"/>
    <x v="3"/>
    <n v="436000"/>
    <n v="1"/>
    <n v="4"/>
    <n v="7"/>
    <n v="8"/>
    <n v="4"/>
    <n v="9"/>
    <n v="9"/>
    <n v="5"/>
    <n v="7"/>
    <n v="0"/>
    <n v="0"/>
    <n v="0"/>
    <n v="0"/>
    <n v="9.77"/>
    <n v="1.954E-3"/>
    <n v="68.39"/>
    <n v="68.39"/>
    <n v="9.77"/>
    <n v="19.54"/>
    <n v="1.954E-3"/>
    <n v="3942.4"/>
    <n v="3942.4"/>
    <x v="103"/>
    <x v="102"/>
    <n v="12.1"/>
    <n v="18.399999999999999"/>
    <n v="7.06"/>
  </r>
  <r>
    <n v="105"/>
    <n v="2"/>
    <x v="23"/>
    <n v="4"/>
    <n v="1"/>
    <n v="1"/>
    <n v="6"/>
    <n v="6"/>
    <x v="1"/>
    <s v="430 g/l  Tebuconazole"/>
    <s v="430 g/l  Tebuconazole"/>
    <s v="Folicur® 430 SC"/>
    <s v="Folicur® 430 SC"/>
    <x v="4"/>
    <x v="4"/>
    <n v="376000"/>
    <n v="1"/>
    <n v="6"/>
    <n v="7"/>
    <n v="8"/>
    <n v="3"/>
    <n v="8"/>
    <n v="8"/>
    <n v="4"/>
    <n v="7"/>
    <n v="0.5"/>
    <n v="3.5"/>
    <n v="0.5"/>
    <n v="1.75"/>
    <n v="9.91"/>
    <n v="1.9819999999999998E-3"/>
    <n v="69.37"/>
    <n v="67.62"/>
    <n v="9.66"/>
    <n v="19.32"/>
    <n v="1.9320000000000001E-3"/>
    <n v="4152.5"/>
    <n v="4259.9663561076604"/>
    <x v="104"/>
    <x v="103"/>
    <n v="12"/>
    <n v="18.5"/>
    <n v="6.98"/>
  </r>
  <r>
    <n v="106"/>
    <n v="2"/>
    <x v="24"/>
    <n v="4"/>
    <n v="3"/>
    <n v="1"/>
    <n v="1"/>
    <n v="37"/>
    <x v="0"/>
    <s v="430 g/l  Tebuconazole"/>
    <s v="430 g/l  Tebuconazole"/>
    <s v="Folicur® 430 SC"/>
    <s v="Untreated"/>
    <x v="0"/>
    <x v="0"/>
    <n v="236000"/>
    <n v="1"/>
    <n v="6"/>
    <n v="8"/>
    <n v="8"/>
    <n v="5"/>
    <n v="9"/>
    <n v="9"/>
    <n v="5"/>
    <n v="2"/>
    <n v="2"/>
    <n v="4"/>
    <n v="0.5"/>
    <n v="2"/>
    <n v="9.7899999999999991"/>
    <n v="1.9579999999999997E-3"/>
    <n v="19.579999999999998"/>
    <n v="17.579999999999998"/>
    <n v="8.7899999999999991"/>
    <n v="17.579999999999998"/>
    <n v="1.7579999999999998E-3"/>
    <n v="1859"/>
    <n v="2070.4903299203638"/>
    <x v="105"/>
    <x v="104"/>
    <n v="13.3"/>
    <n v="18.2"/>
    <n v="6.85"/>
  </r>
  <r>
    <n v="107"/>
    <n v="2"/>
    <x v="25"/>
    <n v="4"/>
    <n v="1"/>
    <n v="3"/>
    <n v="6"/>
    <n v="18"/>
    <x v="1"/>
    <s v="200 g/l  Tebuconazole + 120 g/l  Azoxystrobin"/>
    <s v="200 g/l  Tebuconazole + 120 g/l  Azoxystrobin"/>
    <s v="Custodia® 320 SC"/>
    <s v="Custodia® 320 SC"/>
    <x v="4"/>
    <x v="4"/>
    <n v="484000"/>
    <n v="1"/>
    <n v="5"/>
    <n v="6"/>
    <n v="7"/>
    <n v="3"/>
    <n v="8"/>
    <n v="8"/>
    <n v="3"/>
    <n v="7"/>
    <n v="0"/>
    <n v="0"/>
    <n v="0"/>
    <n v="0"/>
    <n v="10.130000000000001"/>
    <n v="2.026E-3"/>
    <n v="70.910000000000011"/>
    <n v="70.910000000000011"/>
    <n v="10.130000000000001"/>
    <n v="20.260000000000002"/>
    <n v="2.026E-3"/>
    <n v="4758.8"/>
    <n v="4758.8"/>
    <x v="106"/>
    <x v="105"/>
    <n v="12.6"/>
    <n v="21.9"/>
    <n v="7.67"/>
  </r>
  <r>
    <n v="108"/>
    <n v="2"/>
    <x v="26"/>
    <n v="4"/>
    <n v="3"/>
    <n v="2"/>
    <n v="2"/>
    <n v="44"/>
    <x v="0"/>
    <s v="500 g/l Propiconazole"/>
    <s v="500 g/l Propiconazole"/>
    <s v="Throttle® 500"/>
    <s v="Throttle® 500"/>
    <x v="2"/>
    <x v="2"/>
    <n v="213000"/>
    <n v="0"/>
    <n v="4"/>
    <n v="8"/>
    <n v="8"/>
    <n v="5"/>
    <n v="8"/>
    <n v="9"/>
    <n v="5"/>
    <n v="2"/>
    <n v="0"/>
    <n v="0"/>
    <n v="0"/>
    <n v="0"/>
    <n v="9.9700000000000006"/>
    <n v="1.9940000000000001E-3"/>
    <n v="19.940000000000001"/>
    <n v="19.940000000000001"/>
    <n v="9.9700000000000006"/>
    <n v="19.940000000000001"/>
    <n v="1.9940000000000001E-3"/>
    <n v="2449.6"/>
    <n v="2449.6"/>
    <x v="107"/>
    <x v="106"/>
    <n v="12.5"/>
    <n v="19.8"/>
    <n v="7.26"/>
  </r>
  <r>
    <n v="109"/>
    <n v="3"/>
    <x v="0"/>
    <n v="5"/>
    <n v="3"/>
    <n v="2"/>
    <n v="4"/>
    <n v="46"/>
    <x v="0"/>
    <s v="500 g/l Propiconazole"/>
    <s v="500 g/l Propiconazole"/>
    <s v="Throttle® 500"/>
    <s v="Throttle® 500"/>
    <x v="1"/>
    <x v="1"/>
    <n v="208000"/>
    <n v="1"/>
    <n v="2"/>
    <n v="4"/>
    <n v="6"/>
    <n v="3"/>
    <n v="8"/>
    <n v="8"/>
    <n v="4"/>
    <n v="2"/>
    <n v="0"/>
    <n v="0"/>
    <n v="0"/>
    <n v="0"/>
    <n v="9.81"/>
    <n v="1.9620000000000002E-3"/>
    <n v="19.62"/>
    <n v="19.62"/>
    <n v="9.81"/>
    <n v="19.62"/>
    <n v="1.9620000000000002E-3"/>
    <n v="3235.4"/>
    <n v="3235.4"/>
    <x v="108"/>
    <x v="107"/>
    <n v="13"/>
    <n v="17.100000000000001"/>
    <n v="7.34"/>
  </r>
  <r>
    <n v="110"/>
    <n v="3"/>
    <x v="1"/>
    <n v="5"/>
    <n v="3"/>
    <n v="2"/>
    <n v="6"/>
    <n v="48"/>
    <x v="0"/>
    <s v="500 g/l Propiconazole"/>
    <s v="500 g/l Propiconazole"/>
    <s v="Throttle® 500"/>
    <s v="Throttle® 500"/>
    <x v="4"/>
    <x v="4"/>
    <n v="184000"/>
    <n v="1"/>
    <n v="5"/>
    <n v="5"/>
    <n v="8"/>
    <n v="3"/>
    <n v="8"/>
    <n v="8"/>
    <n v="3"/>
    <n v="2"/>
    <n v="0"/>
    <n v="0"/>
    <n v="0"/>
    <n v="0"/>
    <n v="10.23"/>
    <n v="2.0460000000000001E-3"/>
    <n v="20.46"/>
    <n v="20.46"/>
    <n v="10.23"/>
    <n v="20.46"/>
    <n v="2.0460000000000001E-3"/>
    <n v="3906.7"/>
    <n v="3906.7"/>
    <x v="109"/>
    <x v="108"/>
    <n v="12.4"/>
    <n v="17.600000000000001"/>
    <n v="7.26"/>
  </r>
  <r>
    <n v="111"/>
    <n v="3"/>
    <x v="2"/>
    <n v="5"/>
    <n v="3"/>
    <n v="1"/>
    <n v="3"/>
    <n v="39"/>
    <x v="0"/>
    <s v="430 g/l  Tebuconazole"/>
    <s v="430 g/l  Tebuconazole"/>
    <s v="Folicur® 430 SC"/>
    <s v="Folicur® 430 SC"/>
    <x v="3"/>
    <x v="3"/>
    <n v="199000"/>
    <n v="1"/>
    <n v="2"/>
    <n v="6"/>
    <n v="8"/>
    <n v="4"/>
    <n v="8"/>
    <n v="8"/>
    <n v="5"/>
    <n v="2"/>
    <n v="0"/>
    <n v="0"/>
    <n v="0"/>
    <n v="0"/>
    <n v="10.36"/>
    <n v="2.0720000000000001E-3"/>
    <n v="20.72"/>
    <n v="20.72"/>
    <n v="10.36"/>
    <n v="20.72"/>
    <n v="2.0720000000000001E-3"/>
    <n v="2872.9"/>
    <n v="2872.9"/>
    <x v="110"/>
    <x v="109"/>
    <n v="12.7"/>
    <n v="17.3"/>
    <n v="7.14"/>
  </r>
  <r>
    <n v="112"/>
    <n v="3"/>
    <x v="3"/>
    <n v="5"/>
    <n v="1"/>
    <n v="1"/>
    <n v="4"/>
    <n v="4"/>
    <x v="1"/>
    <s v="430 g/l  Tebuconazole"/>
    <s v="430 g/l  Tebuconazole"/>
    <s v="Folicur® 430 SC"/>
    <s v="Folicur® 430 SC"/>
    <x v="1"/>
    <x v="1"/>
    <n v="476000"/>
    <n v="1"/>
    <n v="2"/>
    <n v="4"/>
    <n v="6"/>
    <n v="3"/>
    <n v="8"/>
    <n v="8"/>
    <n v="4"/>
    <n v="7"/>
    <n v="2"/>
    <n v="14"/>
    <n v="0.5"/>
    <n v="7"/>
    <n v="10.1"/>
    <n v="2.0200000000000001E-3"/>
    <n v="70.7"/>
    <n v="63.7"/>
    <n v="9.1"/>
    <n v="18.2"/>
    <n v="1.82E-3"/>
    <n v="4886.2"/>
    <n v="5423.1450549450547"/>
    <x v="111"/>
    <x v="110"/>
    <n v="12.4"/>
    <n v="16.399999999999999"/>
    <n v="7.17"/>
  </r>
  <r>
    <n v="113"/>
    <n v="3"/>
    <x v="4"/>
    <n v="5"/>
    <n v="2"/>
    <n v="3"/>
    <n v="5"/>
    <n v="35"/>
    <x v="2"/>
    <s v="200 g/l  Tebuconazole + 120 g/l  Azoxystrobin"/>
    <s v="200 g/l  Tebuconazole + 120 g/l  Azoxystrobin"/>
    <s v="Custodia® 320 SC"/>
    <s v="Custodia® 320 SC"/>
    <x v="5"/>
    <x v="5"/>
    <n v="394000"/>
    <n v="1"/>
    <n v="6"/>
    <n v="6"/>
    <n v="6"/>
    <n v="3"/>
    <n v="8"/>
    <n v="8"/>
    <n v="4"/>
    <n v="4"/>
    <n v="0"/>
    <n v="0"/>
    <n v="0"/>
    <n v="0"/>
    <n v="10.15"/>
    <n v="2.0300000000000001E-3"/>
    <n v="40.6"/>
    <n v="40.6"/>
    <n v="10.15"/>
    <n v="20.3"/>
    <n v="2.0300000000000001E-3"/>
    <n v="4141.1000000000004"/>
    <n v="4141.1000000000004"/>
    <x v="112"/>
    <x v="111"/>
    <n v="12.6"/>
    <n v="17.399999999999999"/>
    <n v="7.3"/>
  </r>
  <r>
    <n v="114"/>
    <n v="3"/>
    <x v="5"/>
    <n v="5"/>
    <n v="1"/>
    <n v="1"/>
    <n v="6"/>
    <n v="6"/>
    <x v="1"/>
    <s v="430 g/l  Tebuconazole"/>
    <s v="430 g/l  Tebuconazole"/>
    <s v="Folicur® 430 SC"/>
    <s v="Folicur® 430 SC"/>
    <x v="4"/>
    <x v="4"/>
    <n v="504000"/>
    <n v="1"/>
    <n v="6"/>
    <n v="7"/>
    <n v="8"/>
    <n v="3"/>
    <n v="8"/>
    <n v="8"/>
    <n v="4"/>
    <n v="7"/>
    <n v="0"/>
    <n v="0"/>
    <n v="0"/>
    <n v="0"/>
    <n v="9.8800000000000008"/>
    <n v="1.9760000000000003E-3"/>
    <n v="69.160000000000011"/>
    <n v="69.160000000000011"/>
    <n v="9.8800000000000008"/>
    <n v="19.760000000000002"/>
    <n v="1.9760000000000003E-3"/>
    <n v="4936.7"/>
    <n v="4936.7"/>
    <x v="113"/>
    <x v="112"/>
    <n v="12.6"/>
    <n v="20.6"/>
    <n v="7.21"/>
  </r>
  <r>
    <n v="115"/>
    <n v="3"/>
    <x v="6"/>
    <n v="5"/>
    <n v="1"/>
    <n v="2"/>
    <n v="5"/>
    <n v="11"/>
    <x v="1"/>
    <s v="500 g/l Propiconazole"/>
    <s v="500 g/l Propiconazole"/>
    <s v="Throttle® 500"/>
    <s v="Throttle® 500"/>
    <x v="5"/>
    <x v="5"/>
    <n v="436000"/>
    <n v="1"/>
    <n v="5"/>
    <n v="5"/>
    <n v="6"/>
    <n v="3"/>
    <n v="8"/>
    <n v="8"/>
    <n v="4"/>
    <n v="7"/>
    <n v="0"/>
    <n v="0"/>
    <n v="0"/>
    <n v="0"/>
    <n v="10.29"/>
    <n v="2.0579999999999999E-3"/>
    <n v="72.03"/>
    <n v="72.03"/>
    <n v="10.290000000000001"/>
    <n v="20.580000000000002"/>
    <n v="2.0580000000000004E-3"/>
    <n v="3933.1"/>
    <n v="3933.1"/>
    <x v="114"/>
    <x v="113"/>
    <n v="12.9"/>
    <n v="20.9"/>
    <n v="7.1"/>
  </r>
  <r>
    <n v="116"/>
    <n v="3"/>
    <x v="7"/>
    <n v="5"/>
    <n v="2"/>
    <n v="2"/>
    <n v="4"/>
    <n v="28"/>
    <x v="2"/>
    <s v="500 g/l Propiconazole"/>
    <s v="500 g/l Propiconazole"/>
    <s v="Throttle® 500"/>
    <s v="Throttle® 500"/>
    <x v="1"/>
    <x v="1"/>
    <n v="358000"/>
    <n v="1"/>
    <n v="2"/>
    <n v="5"/>
    <n v="7"/>
    <n v="3"/>
    <n v="8"/>
    <n v="8"/>
    <n v="4"/>
    <n v="4"/>
    <n v="0"/>
    <n v="0"/>
    <n v="0"/>
    <n v="0"/>
    <n v="10.15"/>
    <n v="2.0300000000000001E-3"/>
    <n v="40.6"/>
    <n v="40.6"/>
    <n v="10.15"/>
    <n v="20.3"/>
    <n v="2.0300000000000001E-3"/>
    <n v="5014.1000000000004"/>
    <n v="5014.1000000000004"/>
    <x v="115"/>
    <x v="114"/>
    <n v="12.5"/>
    <n v="18.7"/>
    <n v="7.16"/>
  </r>
  <r>
    <n v="117"/>
    <n v="3"/>
    <x v="8"/>
    <n v="5"/>
    <n v="3"/>
    <n v="3"/>
    <n v="1"/>
    <n v="49"/>
    <x v="0"/>
    <s v="200 g/l  Tebuconazole + 120 g/l  Azoxystrobin"/>
    <s v="200 g/l  Tebuconazole + 120 g/l  Azoxystrobin"/>
    <s v="Custodia® 320 SC"/>
    <s v="Untreated"/>
    <x v="0"/>
    <x v="0"/>
    <n v="368000"/>
    <n v="1"/>
    <n v="6"/>
    <n v="8"/>
    <n v="9"/>
    <n v="5"/>
    <n v="9"/>
    <n v="9"/>
    <n v="5"/>
    <n v="2"/>
    <n v="0"/>
    <n v="0"/>
    <n v="0"/>
    <n v="0"/>
    <n v="10.23"/>
    <n v="2.0460000000000001E-3"/>
    <n v="20.46"/>
    <n v="20.46"/>
    <n v="10.23"/>
    <n v="20.46"/>
    <n v="2.0460000000000001E-3"/>
    <n v="2666.9"/>
    <n v="2666.9"/>
    <x v="116"/>
    <x v="115"/>
    <n v="12.2"/>
    <n v="20.100000000000001"/>
    <n v="7.33"/>
  </r>
  <r>
    <n v="118"/>
    <n v="3"/>
    <x v="9"/>
    <n v="5"/>
    <n v="3"/>
    <n v="3"/>
    <n v="6"/>
    <n v="54"/>
    <x v="0"/>
    <s v="200 g/l  Tebuconazole + 120 g/l  Azoxystrobin"/>
    <s v="200 g/l  Tebuconazole + 120 g/l  Azoxystrobin"/>
    <s v="Custodia® 320 SC"/>
    <s v="Custodia® 320 SC"/>
    <x v="4"/>
    <x v="4"/>
    <n v="180000"/>
    <n v="1"/>
    <n v="5"/>
    <n v="6"/>
    <n v="7"/>
    <n v="3"/>
    <n v="8"/>
    <n v="8"/>
    <n v="4"/>
    <n v="2"/>
    <n v="0"/>
    <n v="0"/>
    <n v="0"/>
    <n v="0"/>
    <n v="10.15"/>
    <n v="2.0300000000000001E-3"/>
    <n v="20.3"/>
    <n v="20.3"/>
    <n v="10.15"/>
    <n v="20.3"/>
    <n v="2.0300000000000001E-3"/>
    <n v="3243.1"/>
    <n v="3243.1"/>
    <x v="117"/>
    <x v="116"/>
    <n v="12.1"/>
    <n v="17.399999999999999"/>
    <n v="7.06"/>
  </r>
  <r>
    <n v="119"/>
    <n v="3"/>
    <x v="10"/>
    <n v="5"/>
    <n v="1"/>
    <n v="1"/>
    <n v="1"/>
    <n v="1"/>
    <x v="1"/>
    <s v="430 g/l  Tebuconazole"/>
    <s v="430 g/l  Tebuconazole"/>
    <s v="Folicur® 430 SC"/>
    <s v="Untreated"/>
    <x v="0"/>
    <x v="0"/>
    <n v="420000"/>
    <n v="1"/>
    <n v="6"/>
    <n v="8"/>
    <n v="8"/>
    <n v="4"/>
    <n v="9"/>
    <n v="9"/>
    <n v="5"/>
    <n v="7"/>
    <n v="1"/>
    <n v="7"/>
    <n v="0.5"/>
    <n v="3.5"/>
    <n v="10.06"/>
    <n v="2.0119999999999999E-3"/>
    <n v="70.42"/>
    <n v="66.92"/>
    <n v="9.56"/>
    <n v="19.12"/>
    <n v="1.9120000000000001E-3"/>
    <n v="4075.3"/>
    <n v="4288.4433054393312"/>
    <x v="118"/>
    <x v="117"/>
    <n v="12.9"/>
    <n v="21.3"/>
    <n v="7.28"/>
  </r>
  <r>
    <n v="120"/>
    <n v="3"/>
    <x v="11"/>
    <n v="5"/>
    <n v="2"/>
    <n v="1"/>
    <n v="2"/>
    <n v="20"/>
    <x v="2"/>
    <s v="430 g/l  Tebuconazole"/>
    <s v="430 g/l  Tebuconazole"/>
    <s v="Folicur® 430 SC"/>
    <s v="Folicur® 430 SC"/>
    <x v="2"/>
    <x v="2"/>
    <n v="292000"/>
    <n v="0"/>
    <n v="6"/>
    <n v="7"/>
    <n v="8"/>
    <n v="4"/>
    <n v="8"/>
    <n v="9"/>
    <n v="5"/>
    <n v="4"/>
    <n v="0"/>
    <n v="0"/>
    <n v="0"/>
    <n v="0"/>
    <n v="10"/>
    <n v="2E-3"/>
    <n v="40"/>
    <n v="40"/>
    <n v="10"/>
    <n v="20"/>
    <n v="2E-3"/>
    <n v="3465.9"/>
    <n v="3465.9"/>
    <x v="119"/>
    <x v="118"/>
    <n v="12.4"/>
    <n v="17.100000000000001"/>
    <n v="7.23"/>
  </r>
  <r>
    <n v="121"/>
    <n v="3"/>
    <x v="12"/>
    <n v="5"/>
    <n v="3"/>
    <n v="3"/>
    <n v="3"/>
    <n v="51"/>
    <x v="0"/>
    <s v="200 g/l  Tebuconazole + 120 g/l  Azoxystrobin"/>
    <s v="200 g/l  Tebuconazole + 120 g/l  Azoxystrobin"/>
    <s v="Custodia® 320 SC"/>
    <s v="Custodia® 320 SC"/>
    <x v="3"/>
    <x v="3"/>
    <n v="176000"/>
    <n v="1"/>
    <n v="2"/>
    <n v="6"/>
    <n v="8"/>
    <n v="4"/>
    <n v="8"/>
    <n v="8"/>
    <n v="5"/>
    <n v="2"/>
    <n v="0"/>
    <n v="0"/>
    <n v="0"/>
    <n v="0"/>
    <n v="10.029999999999999"/>
    <n v="2.006E-3"/>
    <n v="20.059999999999999"/>
    <n v="20.059999999999999"/>
    <n v="10.029999999999999"/>
    <n v="20.059999999999999"/>
    <n v="2.006E-3"/>
    <n v="3201"/>
    <n v="3201"/>
    <x v="120"/>
    <x v="119"/>
    <n v="12.4"/>
    <n v="19.600000000000001"/>
    <n v="7.25"/>
  </r>
  <r>
    <n v="122"/>
    <n v="3"/>
    <x v="13"/>
    <n v="5"/>
    <n v="2"/>
    <n v="1"/>
    <n v="6"/>
    <n v="24"/>
    <x v="2"/>
    <s v="430 g/l  Tebuconazole"/>
    <s v="430 g/l  Tebuconazole"/>
    <s v="Folicur® 430 SC"/>
    <s v="Folicur® 430 SC"/>
    <x v="4"/>
    <x v="4"/>
    <n v="332000"/>
    <n v="1"/>
    <n v="6"/>
    <n v="6"/>
    <n v="8"/>
    <n v="3"/>
    <n v="8"/>
    <n v="8"/>
    <n v="4"/>
    <n v="4"/>
    <n v="0"/>
    <n v="0"/>
    <n v="0"/>
    <n v="0"/>
    <n v="10.06"/>
    <n v="2.0119999999999999E-3"/>
    <n v="40.24"/>
    <n v="40.24"/>
    <n v="10.06"/>
    <n v="20.12"/>
    <n v="2.0119999999999999E-3"/>
    <n v="2711.2"/>
    <n v="2711.2"/>
    <x v="121"/>
    <x v="120"/>
    <n v="12.5"/>
    <n v="15.2"/>
    <n v="7.45"/>
  </r>
  <r>
    <n v="123"/>
    <n v="3"/>
    <x v="14"/>
    <n v="5"/>
    <n v="2"/>
    <n v="2"/>
    <n v="3"/>
    <n v="27"/>
    <x v="2"/>
    <s v="500 g/l Propiconazole"/>
    <s v="500 g/l Propiconazole"/>
    <s v="Throttle® 500"/>
    <s v="Throttle® 500"/>
    <x v="3"/>
    <x v="3"/>
    <n v="374000"/>
    <n v="1"/>
    <n v="2"/>
    <n v="6"/>
    <n v="8"/>
    <n v="4"/>
    <n v="8"/>
    <n v="9"/>
    <n v="5"/>
    <n v="4"/>
    <n v="0"/>
    <n v="0"/>
    <n v="0"/>
    <n v="0"/>
    <n v="9.9600000000000009"/>
    <n v="1.9920000000000003E-3"/>
    <n v="39.840000000000003"/>
    <n v="39.840000000000003"/>
    <n v="9.9600000000000009"/>
    <n v="19.920000000000002"/>
    <n v="1.9920000000000003E-3"/>
    <n v="3891.2"/>
    <n v="3891.2"/>
    <x v="122"/>
    <x v="121"/>
    <n v="13.2"/>
    <n v="20.6"/>
    <n v="8.15"/>
  </r>
  <r>
    <n v="124"/>
    <n v="3"/>
    <x v="15"/>
    <n v="5"/>
    <n v="1"/>
    <n v="2"/>
    <n v="3"/>
    <n v="9"/>
    <x v="1"/>
    <s v="500 g/l Propiconazole"/>
    <s v="500 g/l Propiconazole"/>
    <s v="Throttle® 500"/>
    <s v="Throttle® 500"/>
    <x v="3"/>
    <x v="3"/>
    <n v="428000"/>
    <n v="1"/>
    <n v="2"/>
    <n v="3"/>
    <n v="8"/>
    <n v="4"/>
    <n v="8"/>
    <n v="8"/>
    <n v="5"/>
    <n v="7"/>
    <n v="1"/>
    <n v="7"/>
    <n v="0.5"/>
    <n v="3.5"/>
    <n v="9.8800000000000008"/>
    <n v="1.9760000000000003E-3"/>
    <n v="69.160000000000011"/>
    <n v="65.660000000000011"/>
    <n v="9.3800000000000008"/>
    <n v="18.760000000000002"/>
    <n v="1.8760000000000001E-3"/>
    <n v="4510.7"/>
    <n v="4751.142430703625"/>
    <x v="123"/>
    <x v="122"/>
    <n v="12.4"/>
    <n v="17.100000000000001"/>
    <n v="7.12"/>
  </r>
  <r>
    <n v="125"/>
    <n v="3"/>
    <x v="16"/>
    <n v="5"/>
    <n v="1"/>
    <n v="3"/>
    <n v="2"/>
    <n v="14"/>
    <x v="1"/>
    <s v="200 g/l  Tebuconazole + 120 g/l  Azoxystrobin"/>
    <s v="200 g/l  Tebuconazole + 120 g/l  Azoxystrobin"/>
    <s v="Custodia® 320 SC"/>
    <s v="Custodia® 320 SC"/>
    <x v="2"/>
    <x v="2"/>
    <n v="496000"/>
    <n v="0"/>
    <n v="4"/>
    <n v="8"/>
    <n v="8"/>
    <n v="4"/>
    <n v="8"/>
    <n v="9"/>
    <n v="5"/>
    <n v="7"/>
    <n v="2"/>
    <n v="14"/>
    <n v="0.5"/>
    <n v="7"/>
    <n v="9.9600000000000009"/>
    <n v="1.9920000000000003E-3"/>
    <n v="69.72"/>
    <n v="62.72"/>
    <n v="8.9599999999999991"/>
    <n v="17.919999999999998"/>
    <n v="1.7919999999999998E-3"/>
    <n v="3985.9"/>
    <n v="4430.754910714285"/>
    <x v="124"/>
    <x v="123"/>
    <n v="12.9"/>
    <n v="16.8"/>
    <n v="7.58"/>
  </r>
  <r>
    <n v="126"/>
    <n v="3"/>
    <x v="17"/>
    <n v="5"/>
    <n v="3"/>
    <n v="1"/>
    <n v="2"/>
    <n v="38"/>
    <x v="0"/>
    <s v="430 g/l  Tebuconazole"/>
    <s v="430 g/l  Tebuconazole"/>
    <s v="Folicur® 430 SC"/>
    <s v="Folicur® 430 SC"/>
    <x v="2"/>
    <x v="2"/>
    <n v="222000"/>
    <n v="0"/>
    <n v="4"/>
    <n v="8"/>
    <n v="7"/>
    <n v="4"/>
    <n v="8"/>
    <n v="9"/>
    <n v="5"/>
    <n v="2"/>
    <n v="0"/>
    <n v="0"/>
    <n v="0"/>
    <n v="0"/>
    <n v="10.11"/>
    <n v="2.0219999999999999E-3"/>
    <n v="20.22"/>
    <n v="20.22"/>
    <n v="10.11"/>
    <n v="20.22"/>
    <n v="2.0219999999999999E-3"/>
    <n v="2640.2"/>
    <n v="2640.2"/>
    <x v="125"/>
    <x v="124"/>
    <n v="12.2"/>
    <n v="17.2"/>
    <n v="6.91"/>
  </r>
  <r>
    <n v="127"/>
    <n v="3"/>
    <x v="18"/>
    <n v="5"/>
    <n v="2"/>
    <n v="3"/>
    <n v="6"/>
    <n v="36"/>
    <x v="2"/>
    <s v="200 g/l  Tebuconazole + 120 g/l  Azoxystrobin"/>
    <s v="200 g/l  Tebuconazole + 120 g/l  Azoxystrobin"/>
    <s v="Custodia® 320 SC"/>
    <s v="Custodia® 320 SC"/>
    <x v="4"/>
    <x v="4"/>
    <n v="334000"/>
    <n v="1"/>
    <n v="6"/>
    <n v="6"/>
    <n v="8"/>
    <n v="3"/>
    <n v="8"/>
    <n v="8"/>
    <n v="4"/>
    <n v="4"/>
    <n v="0"/>
    <n v="0"/>
    <n v="0"/>
    <n v="0"/>
    <n v="10"/>
    <n v="2E-3"/>
    <n v="40"/>
    <n v="40"/>
    <n v="10"/>
    <n v="20"/>
    <n v="2E-3"/>
    <n v="3633.8"/>
    <n v="3633.8"/>
    <x v="126"/>
    <x v="125"/>
    <n v="12.2"/>
    <n v="19.8"/>
    <n v="7.6"/>
  </r>
  <r>
    <n v="128"/>
    <n v="3"/>
    <x v="19"/>
    <n v="5"/>
    <n v="3"/>
    <n v="1"/>
    <n v="5"/>
    <n v="41"/>
    <x v="0"/>
    <s v="430 g/l  Tebuconazole"/>
    <s v="430 g/l  Tebuconazole"/>
    <s v="Folicur® 430 SC"/>
    <s v="Folicur® 430 SC"/>
    <x v="5"/>
    <x v="5"/>
    <n v="256000"/>
    <n v="1"/>
    <n v="6"/>
    <n v="6"/>
    <n v="8"/>
    <n v="3"/>
    <n v="8"/>
    <n v="8"/>
    <n v="5"/>
    <n v="2"/>
    <n v="0"/>
    <n v="0"/>
    <n v="0"/>
    <n v="0"/>
    <n v="9.93"/>
    <n v="1.9859999999999999E-3"/>
    <n v="19.86"/>
    <n v="19.86"/>
    <n v="9.93"/>
    <n v="19.86"/>
    <n v="1.9859999999999999E-3"/>
    <n v="3164.9"/>
    <n v="3164.9"/>
    <x v="127"/>
    <x v="126"/>
    <n v="12.5"/>
    <n v="19.899999999999999"/>
    <n v="7.09"/>
  </r>
  <r>
    <n v="129"/>
    <n v="3"/>
    <x v="20"/>
    <n v="5"/>
    <n v="2"/>
    <n v="3"/>
    <n v="1"/>
    <n v="31"/>
    <x v="2"/>
    <s v="200 g/l  Tebuconazole + 120 g/l  Azoxystrobin"/>
    <s v="200 g/l  Tebuconazole + 120 g/l  Azoxystrobin"/>
    <s v="Custodia® 320 SC"/>
    <s v="Untreated"/>
    <x v="0"/>
    <x v="0"/>
    <n v="346000"/>
    <n v="1"/>
    <n v="6"/>
    <n v="8"/>
    <n v="9"/>
    <n v="5"/>
    <n v="9"/>
    <n v="9"/>
    <n v="5"/>
    <n v="4"/>
    <n v="0"/>
    <n v="0"/>
    <n v="0"/>
    <n v="0"/>
    <n v="10.02"/>
    <n v="2.0039999999999997E-3"/>
    <n v="40.08"/>
    <n v="40.08"/>
    <n v="10.02"/>
    <n v="20.04"/>
    <n v="2.0039999999999997E-3"/>
    <n v="2819.3"/>
    <n v="2819.3"/>
    <x v="128"/>
    <x v="127"/>
    <n v="12.3"/>
    <n v="19.8"/>
    <n v="6.66"/>
  </r>
  <r>
    <n v="130"/>
    <n v="3"/>
    <x v="21"/>
    <n v="5"/>
    <n v="2"/>
    <n v="2"/>
    <n v="2"/>
    <n v="26"/>
    <x v="2"/>
    <s v="500 g/l Propiconazole"/>
    <s v="500 g/l Propiconazole"/>
    <s v="Throttle® 500"/>
    <s v="Throttle® 500"/>
    <x v="2"/>
    <x v="2"/>
    <n v="380000"/>
    <n v="0"/>
    <n v="6"/>
    <n v="7"/>
    <n v="8"/>
    <n v="5"/>
    <n v="8"/>
    <n v="9"/>
    <n v="5"/>
    <n v="4"/>
    <n v="0.5"/>
    <n v="2"/>
    <n v="0.5"/>
    <n v="1"/>
    <n v="10.06"/>
    <n v="2.0119999999999999E-3"/>
    <n v="40.24"/>
    <n v="39.24"/>
    <n v="9.81"/>
    <n v="19.62"/>
    <n v="1.9620000000000002E-3"/>
    <n v="3572.1"/>
    <n v="3663.132110091743"/>
    <x v="129"/>
    <x v="128"/>
    <n v="12.3"/>
    <n v="17.5"/>
    <n v="6.62"/>
  </r>
  <r>
    <n v="131"/>
    <n v="3"/>
    <x v="22"/>
    <n v="5"/>
    <n v="1"/>
    <n v="2"/>
    <n v="1"/>
    <n v="7"/>
    <x v="1"/>
    <s v="500 g/l Propiconazole"/>
    <s v="500 g/l Propiconazole"/>
    <s v="Throttle® 500"/>
    <s v="Untreated"/>
    <x v="0"/>
    <x v="0"/>
    <n v="464000"/>
    <n v="1"/>
    <n v="6"/>
    <n v="8"/>
    <n v="8"/>
    <n v="5"/>
    <n v="8"/>
    <n v="9"/>
    <n v="5"/>
    <n v="7"/>
    <n v="2"/>
    <n v="14"/>
    <n v="0.5"/>
    <n v="7"/>
    <n v="9.9"/>
    <n v="1.98E-3"/>
    <n v="69.3"/>
    <n v="62.3"/>
    <n v="8.9"/>
    <n v="17.8"/>
    <n v="1.7800000000000001E-3"/>
    <n v="3031.8"/>
    <n v="3372.4516853932582"/>
    <x v="130"/>
    <x v="129"/>
    <n v="13.4"/>
    <n v="20"/>
    <n v="7.16"/>
  </r>
  <r>
    <n v="132"/>
    <n v="3"/>
    <x v="23"/>
    <n v="5"/>
    <n v="2"/>
    <n v="1"/>
    <n v="5"/>
    <n v="23"/>
    <x v="2"/>
    <s v="430 g/l  Tebuconazole"/>
    <s v="430 g/l  Tebuconazole"/>
    <s v="Folicur® 430 SC"/>
    <s v="Folicur® 430 SC"/>
    <x v="5"/>
    <x v="5"/>
    <n v="326000"/>
    <n v="1"/>
    <n v="6"/>
    <n v="6"/>
    <n v="8"/>
    <n v="3"/>
    <n v="8"/>
    <n v="8"/>
    <n v="4"/>
    <n v="4"/>
    <n v="0.5"/>
    <n v="2"/>
    <n v="0.5"/>
    <n v="1"/>
    <n v="9.8000000000000007"/>
    <n v="1.9599999999999999E-3"/>
    <n v="39.200000000000003"/>
    <n v="38.200000000000003"/>
    <n v="9.5500000000000007"/>
    <n v="19.100000000000001"/>
    <n v="1.9100000000000002E-3"/>
    <n v="3591.1"/>
    <n v="3685.1078534031408"/>
    <x v="131"/>
    <x v="130"/>
    <n v="13"/>
    <n v="20.8"/>
    <n v="7.13"/>
  </r>
  <r>
    <n v="133"/>
    <n v="3"/>
    <x v="24"/>
    <n v="5"/>
    <n v="1"/>
    <n v="3"/>
    <n v="4"/>
    <n v="16"/>
    <x v="1"/>
    <s v="200 g/l  Tebuconazole + 120 g/l  Azoxystrobin"/>
    <s v="200 g/l  Tebuconazole + 120 g/l  Azoxystrobin"/>
    <s v="Custodia® 320 SC"/>
    <s v="Custodia® 320 SC"/>
    <x v="1"/>
    <x v="1"/>
    <n v="476000"/>
    <n v="1"/>
    <n v="2"/>
    <n v="5"/>
    <n v="7"/>
    <n v="3"/>
    <n v="8"/>
    <n v="8"/>
    <n v="4"/>
    <n v="7"/>
    <n v="0"/>
    <n v="0"/>
    <n v="0"/>
    <n v="0"/>
    <n v="9.91"/>
    <n v="1.9819999999999998E-3"/>
    <n v="69.37"/>
    <n v="69.37"/>
    <n v="9.91"/>
    <n v="19.82"/>
    <n v="1.9819999999999998E-3"/>
    <n v="4172.8"/>
    <n v="4172.8"/>
    <x v="132"/>
    <x v="131"/>
    <n v="12.8"/>
    <n v="19.7"/>
    <n v="8.26"/>
  </r>
  <r>
    <n v="134"/>
    <n v="3"/>
    <x v="25"/>
    <n v="5"/>
    <n v="1"/>
    <n v="3"/>
    <n v="3"/>
    <n v="15"/>
    <x v="1"/>
    <s v="200 g/l  Tebuconazole + 120 g/l  Azoxystrobin"/>
    <s v="200 g/l  Tebuconazole + 120 g/l  Azoxystrobin"/>
    <s v="Custodia® 320 SC"/>
    <s v="Custodia® 320 SC"/>
    <x v="3"/>
    <x v="3"/>
    <n v="372000"/>
    <n v="1"/>
    <n v="2"/>
    <n v="6"/>
    <n v="8"/>
    <n v="4"/>
    <n v="8"/>
    <n v="9"/>
    <n v="5"/>
    <n v="7"/>
    <n v="0"/>
    <n v="0"/>
    <n v="0"/>
    <n v="0"/>
    <n v="9.98"/>
    <n v="1.9959999999999999E-3"/>
    <n v="69.86"/>
    <n v="69.86"/>
    <n v="9.98"/>
    <n v="19.96"/>
    <n v="1.9959999999999999E-3"/>
    <n v="3893.4"/>
    <n v="3893.4"/>
    <x v="133"/>
    <x v="132"/>
    <n v="12.8"/>
    <n v="21.1"/>
    <n v="7.34"/>
  </r>
  <r>
    <n v="135"/>
    <n v="3"/>
    <x v="26"/>
    <n v="5"/>
    <n v="3"/>
    <n v="2"/>
    <n v="1"/>
    <n v="43"/>
    <x v="0"/>
    <s v="500 g/l Propiconazole"/>
    <s v="500 g/l Propiconazole"/>
    <s v="Throttle® 500"/>
    <s v="Untreated"/>
    <x v="0"/>
    <x v="0"/>
    <n v="211000"/>
    <n v="1"/>
    <n v="6"/>
    <n v="8"/>
    <n v="8"/>
    <n v="4"/>
    <n v="8"/>
    <n v="9"/>
    <n v="5"/>
    <n v="2"/>
    <n v="0"/>
    <n v="0"/>
    <n v="0"/>
    <n v="0"/>
    <n v="10.199999999999999"/>
    <n v="2.0399999999999997E-3"/>
    <n v="20.399999999999999"/>
    <n v="20.399999999999999"/>
    <n v="10.199999999999999"/>
    <n v="20.399999999999999"/>
    <n v="2.0399999999999997E-3"/>
    <n v="2762.9"/>
    <n v="2762.9"/>
    <x v="134"/>
    <x v="133"/>
    <n v="12.4"/>
    <n v="17.899999999999999"/>
    <n v="7.33"/>
  </r>
  <r>
    <n v="136"/>
    <n v="3"/>
    <x v="0"/>
    <n v="6"/>
    <n v="1"/>
    <n v="1"/>
    <n v="3"/>
    <n v="3"/>
    <x v="1"/>
    <s v="430 g/l  Tebuconazole"/>
    <s v="430 g/l  Tebuconazole"/>
    <s v="Folicur® 430 SC"/>
    <s v="Folicur® 430 SC"/>
    <x v="3"/>
    <x v="3"/>
    <n v="760000"/>
    <n v="1"/>
    <n v="2"/>
    <n v="5"/>
    <n v="8"/>
    <n v="4"/>
    <n v="8"/>
    <n v="8"/>
    <n v="5"/>
    <n v="7"/>
    <n v="1"/>
    <n v="7"/>
    <n v="0.5"/>
    <n v="3.5"/>
    <n v="10.15"/>
    <n v="2.0300000000000001E-3"/>
    <n v="71.05"/>
    <n v="67.55"/>
    <n v="9.65"/>
    <n v="19.3"/>
    <n v="1.9300000000000001E-3"/>
    <n v="3728.1"/>
    <n v="3921.2658031088085"/>
    <x v="135"/>
    <x v="134"/>
    <n v="12.9"/>
    <n v="18"/>
    <n v="7.28"/>
  </r>
  <r>
    <n v="137"/>
    <n v="3"/>
    <x v="1"/>
    <n v="6"/>
    <n v="1"/>
    <n v="3"/>
    <n v="1"/>
    <n v="13"/>
    <x v="1"/>
    <s v="200 g/l  Tebuconazole + 120 g/l  Azoxystrobin"/>
    <s v="200 g/l  Tebuconazole + 120 g/l  Azoxystrobin"/>
    <s v="Custodia® 320 SC"/>
    <s v="Untreated"/>
    <x v="0"/>
    <x v="0"/>
    <n v="728000"/>
    <n v="1"/>
    <n v="6"/>
    <n v="8"/>
    <n v="7"/>
    <n v="5"/>
    <n v="8"/>
    <n v="9"/>
    <n v="5"/>
    <n v="7"/>
    <n v="2"/>
    <n v="14"/>
    <n v="0.5"/>
    <n v="7"/>
    <n v="10.15"/>
    <n v="2.0300000000000001E-3"/>
    <n v="71.05"/>
    <n v="64.05"/>
    <n v="9.15"/>
    <n v="18.3"/>
    <n v="1.83E-3"/>
    <n v="3180.5"/>
    <n v="3528.0956284153008"/>
    <x v="136"/>
    <x v="135"/>
    <n v="13.1"/>
    <n v="17.399999999999999"/>
    <n v="7.18"/>
  </r>
  <r>
    <n v="138"/>
    <n v="3"/>
    <x v="2"/>
    <n v="6"/>
    <n v="2"/>
    <n v="2"/>
    <n v="1"/>
    <n v="25"/>
    <x v="2"/>
    <s v="500 g/l Propiconazole"/>
    <s v="500 g/l Propiconazole"/>
    <s v="Throttle® 500"/>
    <s v="Untreated"/>
    <x v="0"/>
    <x v="0"/>
    <n v="392000"/>
    <n v="1"/>
    <n v="6"/>
    <n v="8"/>
    <n v="8"/>
    <n v="4"/>
    <n v="9"/>
    <n v="9"/>
    <n v="5"/>
    <n v="4"/>
    <n v="0"/>
    <n v="0"/>
    <n v="0"/>
    <n v="0"/>
    <n v="10.15"/>
    <n v="2.0300000000000001E-3"/>
    <n v="40.6"/>
    <n v="40.6"/>
    <n v="10.15"/>
    <n v="20.3"/>
    <n v="2.0300000000000001E-3"/>
    <n v="3057.1"/>
    <n v="3057.1"/>
    <x v="137"/>
    <x v="136"/>
    <n v="12.3"/>
    <n v="17.5"/>
    <n v="6.88"/>
  </r>
  <r>
    <n v="139"/>
    <n v="3"/>
    <x v="3"/>
    <n v="6"/>
    <n v="2"/>
    <n v="3"/>
    <n v="3"/>
    <n v="33"/>
    <x v="2"/>
    <s v="200 g/l  Tebuconazole + 120 g/l  Azoxystrobin"/>
    <s v="200 g/l  Tebuconazole + 120 g/l  Azoxystrobin"/>
    <s v="Custodia® 320 SC"/>
    <s v="Custodia® 320 SC"/>
    <x v="3"/>
    <x v="3"/>
    <n v="396000"/>
    <n v="1"/>
    <n v="2"/>
    <n v="4"/>
    <n v="7"/>
    <n v="4"/>
    <n v="8"/>
    <n v="8"/>
    <n v="5"/>
    <n v="4"/>
    <n v="0"/>
    <n v="0"/>
    <n v="0"/>
    <n v="0"/>
    <n v="10.15"/>
    <n v="2.0300000000000001E-3"/>
    <n v="40.6"/>
    <n v="40.6"/>
    <n v="10.15"/>
    <n v="20.3"/>
    <n v="2.0300000000000001E-3"/>
    <n v="4097.1000000000004"/>
    <n v="4097.1000000000004"/>
    <x v="138"/>
    <x v="137"/>
    <n v="12.3"/>
    <n v="17.100000000000001"/>
    <n v="7.35"/>
  </r>
  <r>
    <n v="140"/>
    <n v="3"/>
    <x v="4"/>
    <n v="6"/>
    <n v="3"/>
    <n v="1"/>
    <n v="4"/>
    <n v="40"/>
    <x v="0"/>
    <s v="430 g/l  Tebuconazole"/>
    <s v="430 g/l  Tebuconazole"/>
    <s v="Folicur® 430 SC"/>
    <s v="Folicur® 430 SC"/>
    <x v="1"/>
    <x v="1"/>
    <n v="204000"/>
    <n v="1"/>
    <n v="2"/>
    <n v="6"/>
    <n v="6"/>
    <n v="3"/>
    <n v="8"/>
    <n v="8"/>
    <n v="4"/>
    <n v="2"/>
    <n v="0"/>
    <n v="0"/>
    <n v="0"/>
    <n v="0"/>
    <n v="10.26"/>
    <n v="2.052E-3"/>
    <n v="20.52"/>
    <n v="20.52"/>
    <n v="10.26"/>
    <n v="20.52"/>
    <n v="2.052E-3"/>
    <n v="3528.9"/>
    <n v="3528.9"/>
    <x v="139"/>
    <x v="138"/>
    <n v="13"/>
    <n v="18.2"/>
    <n v="6.98"/>
  </r>
  <r>
    <n v="141"/>
    <n v="3"/>
    <x v="5"/>
    <n v="6"/>
    <n v="2"/>
    <n v="2"/>
    <n v="5"/>
    <n v="29"/>
    <x v="2"/>
    <s v="500 g/l Propiconazole"/>
    <s v="500 g/l Propiconazole"/>
    <s v="Throttle® 500"/>
    <s v="Throttle® 500"/>
    <x v="5"/>
    <x v="5"/>
    <n v="374000"/>
    <n v="1"/>
    <n v="5"/>
    <n v="6"/>
    <n v="7"/>
    <n v="3"/>
    <n v="8"/>
    <n v="8"/>
    <n v="5"/>
    <n v="4"/>
    <n v="0"/>
    <n v="0"/>
    <n v="0"/>
    <n v="0"/>
    <n v="10.14"/>
    <n v="2.0280000000000003E-3"/>
    <n v="40.56"/>
    <n v="40.56"/>
    <n v="10.14"/>
    <n v="20.28"/>
    <n v="2.0280000000000003E-3"/>
    <n v="4232.6000000000004"/>
    <n v="4232.6000000000004"/>
    <x v="140"/>
    <x v="139"/>
    <n v="12.9"/>
    <n v="19.399999999999999"/>
    <n v="7.62"/>
  </r>
  <r>
    <n v="142"/>
    <n v="3"/>
    <x v="6"/>
    <n v="6"/>
    <n v="2"/>
    <n v="3"/>
    <n v="2"/>
    <n v="32"/>
    <x v="2"/>
    <s v="200 g/l  Tebuconazole + 120 g/l  Azoxystrobin"/>
    <s v="200 g/l  Tebuconazole + 120 g/l  Azoxystrobin"/>
    <s v="Custodia® 320 SC"/>
    <s v="Custodia® 320 SC"/>
    <x v="2"/>
    <x v="2"/>
    <n v="380000"/>
    <n v="0"/>
    <n v="5"/>
    <n v="7"/>
    <n v="8"/>
    <n v="4"/>
    <n v="8"/>
    <n v="9"/>
    <n v="5"/>
    <n v="4"/>
    <n v="0"/>
    <n v="0"/>
    <n v="0"/>
    <n v="0"/>
    <n v="10.1"/>
    <n v="2.0200000000000001E-3"/>
    <n v="40.4"/>
    <n v="40.4"/>
    <n v="10.1"/>
    <n v="20.2"/>
    <n v="2.0200000000000001E-3"/>
    <n v="3698"/>
    <n v="3698"/>
    <x v="141"/>
    <x v="140"/>
    <n v="12.3"/>
    <n v="17.3"/>
    <n v="7.06"/>
  </r>
  <r>
    <n v="143"/>
    <n v="3"/>
    <x v="7"/>
    <n v="6"/>
    <n v="3"/>
    <n v="1"/>
    <n v="6"/>
    <n v="42"/>
    <x v="0"/>
    <s v="430 g/l  Tebuconazole"/>
    <s v="430 g/l  Tebuconazole"/>
    <s v="Folicur® 430 SC"/>
    <s v="Folicur® 430 SC"/>
    <x v="4"/>
    <x v="4"/>
    <n v="206000"/>
    <n v="1"/>
    <n v="5"/>
    <n v="6"/>
    <n v="7"/>
    <n v="3"/>
    <n v="8"/>
    <n v="8"/>
    <n v="4"/>
    <n v="2"/>
    <n v="1.5"/>
    <n v="3"/>
    <n v="0.5"/>
    <n v="1.5"/>
    <n v="10.43"/>
    <n v="2.0859999999999997E-3"/>
    <n v="20.86"/>
    <n v="19.36"/>
    <n v="9.68"/>
    <n v="19.36"/>
    <n v="1.936E-3"/>
    <n v="3461.7"/>
    <n v="3729.9102272727268"/>
    <x v="142"/>
    <x v="141"/>
    <n v="12.9"/>
    <n v="18.2"/>
    <n v="7.26"/>
  </r>
  <r>
    <n v="144"/>
    <n v="3"/>
    <x v="8"/>
    <n v="6"/>
    <n v="1"/>
    <n v="2"/>
    <n v="2"/>
    <n v="8"/>
    <x v="1"/>
    <s v="500 g/l Propiconazole"/>
    <s v="500 g/l Propiconazole"/>
    <s v="Throttle® 500"/>
    <s v="Throttle® 500"/>
    <x v="2"/>
    <x v="2"/>
    <n v="444000"/>
    <n v="1"/>
    <n v="5"/>
    <n v="7"/>
    <n v="8"/>
    <n v="4"/>
    <n v="8"/>
    <n v="9"/>
    <n v="5"/>
    <n v="7"/>
    <n v="1"/>
    <n v="7"/>
    <n v="0.5"/>
    <n v="3.5"/>
    <n v="10.06"/>
    <n v="2.0119999999999999E-3"/>
    <n v="70.42"/>
    <n v="66.92"/>
    <n v="9.56"/>
    <n v="19.12"/>
    <n v="1.9120000000000001E-3"/>
    <n v="2478.8000000000002"/>
    <n v="2608.4443514644354"/>
    <x v="143"/>
    <x v="142"/>
    <n v="12.5"/>
    <n v="18.899999999999999"/>
    <n v="7.32"/>
  </r>
  <r>
    <n v="145"/>
    <n v="3"/>
    <x v="9"/>
    <n v="6"/>
    <n v="1"/>
    <n v="2"/>
    <n v="4"/>
    <n v="10"/>
    <x v="1"/>
    <s v="500 g/l Propiconazole"/>
    <s v="500 g/l Propiconazole"/>
    <s v="Throttle® 500"/>
    <s v="Throttle® 500"/>
    <x v="1"/>
    <x v="1"/>
    <n v="436000"/>
    <n v="1"/>
    <n v="6"/>
    <n v="8"/>
    <n v="8"/>
    <n v="3"/>
    <n v="8"/>
    <n v="8"/>
    <n v="5"/>
    <n v="7"/>
    <n v="0"/>
    <n v="0"/>
    <n v="0"/>
    <n v="0"/>
    <n v="9.98"/>
    <n v="1.9959999999999999E-3"/>
    <n v="69.86"/>
    <n v="69.86"/>
    <n v="9.98"/>
    <n v="19.96"/>
    <n v="1.9959999999999999E-3"/>
    <n v="4731.8"/>
    <n v="4731.8"/>
    <x v="144"/>
    <x v="143"/>
    <n v="12.6"/>
    <n v="16.899999999999999"/>
    <n v="7.48"/>
  </r>
  <r>
    <n v="146"/>
    <n v="3"/>
    <x v="10"/>
    <n v="6"/>
    <n v="3"/>
    <n v="2"/>
    <n v="5"/>
    <n v="47"/>
    <x v="0"/>
    <s v="500 g/l Propiconazole"/>
    <s v="500 g/l Propiconazole"/>
    <s v="Throttle® 500"/>
    <s v="Throttle® 500"/>
    <x v="5"/>
    <x v="5"/>
    <n v="181000"/>
    <n v="1"/>
    <n v="2"/>
    <n v="2"/>
    <n v="7"/>
    <n v="3"/>
    <n v="8"/>
    <n v="8"/>
    <n v="5"/>
    <n v="2"/>
    <n v="0"/>
    <n v="0"/>
    <n v="0"/>
    <n v="0"/>
    <n v="10.220000000000001"/>
    <n v="2.0440000000000002E-3"/>
    <n v="20.440000000000001"/>
    <n v="20.440000000000001"/>
    <n v="10.220000000000001"/>
    <n v="20.440000000000001"/>
    <n v="2.0440000000000002E-3"/>
    <n v="3780.8"/>
    <n v="3780.8"/>
    <x v="145"/>
    <x v="144"/>
    <n v="12.7"/>
    <n v="21.7"/>
    <n v="7.38"/>
  </r>
  <r>
    <n v="147"/>
    <n v="3"/>
    <x v="11"/>
    <n v="6"/>
    <n v="3"/>
    <n v="3"/>
    <n v="5"/>
    <n v="53"/>
    <x v="0"/>
    <s v="200 g/l  Tebuconazole + 120 g/l  Azoxystrobin"/>
    <s v="200 g/l  Tebuconazole + 120 g/l  Azoxystrobin"/>
    <s v="Custodia® 320 SC"/>
    <s v="Custodia® 320 SC"/>
    <x v="5"/>
    <x v="5"/>
    <n v="215000"/>
    <n v="1"/>
    <n v="6"/>
    <n v="6"/>
    <n v="7"/>
    <n v="3"/>
    <n v="8"/>
    <n v="8"/>
    <n v="4"/>
    <n v="2"/>
    <n v="0"/>
    <n v="0"/>
    <n v="0"/>
    <n v="0"/>
    <n v="10.15"/>
    <n v="2.0300000000000001E-3"/>
    <n v="20.3"/>
    <n v="20.3"/>
    <n v="10.15"/>
    <n v="20.3"/>
    <n v="2.0300000000000001E-3"/>
    <n v="3880.1"/>
    <n v="3880.1"/>
    <x v="146"/>
    <x v="145"/>
    <n v="12.5"/>
    <n v="17.5"/>
    <n v="7.47"/>
  </r>
  <r>
    <n v="148"/>
    <n v="3"/>
    <x v="12"/>
    <n v="6"/>
    <n v="2"/>
    <n v="1"/>
    <n v="4"/>
    <n v="22"/>
    <x v="2"/>
    <s v="430 g/l  Tebuconazole"/>
    <s v="430 g/l  Tebuconazole"/>
    <s v="Folicur® 430 SC"/>
    <s v="Folicur® 430 SC"/>
    <x v="1"/>
    <x v="1"/>
    <n v="284000"/>
    <n v="1"/>
    <n v="4"/>
    <n v="6"/>
    <n v="8"/>
    <n v="3"/>
    <n v="8"/>
    <n v="8"/>
    <n v="4"/>
    <n v="4"/>
    <n v="0"/>
    <n v="0"/>
    <n v="0"/>
    <n v="0"/>
    <n v="10.26"/>
    <n v="2.052E-3"/>
    <n v="41.04"/>
    <n v="41.04"/>
    <n v="10.26"/>
    <n v="20.52"/>
    <n v="2.052E-3"/>
    <n v="3821.3"/>
    <n v="3821.3"/>
    <x v="147"/>
    <x v="146"/>
    <n v="12.4"/>
    <n v="15.1"/>
    <n v="8.11"/>
  </r>
  <r>
    <n v="149"/>
    <n v="3"/>
    <x v="13"/>
    <n v="6"/>
    <n v="1"/>
    <n v="3"/>
    <n v="5"/>
    <n v="17"/>
    <x v="1"/>
    <s v="200 g/l  Tebuconazole + 120 g/l  Azoxystrobin"/>
    <s v="200 g/l  Tebuconazole + 120 g/l  Azoxystrobin"/>
    <s v="Custodia® 320 SC"/>
    <s v="Custodia® 320 SC"/>
    <x v="5"/>
    <x v="5"/>
    <n v="476000"/>
    <n v="1"/>
    <n v="6"/>
    <n v="6"/>
    <n v="7"/>
    <n v="3"/>
    <n v="8"/>
    <n v="8"/>
    <n v="4"/>
    <n v="7"/>
    <n v="0"/>
    <n v="0"/>
    <n v="0"/>
    <n v="0"/>
    <n v="10.26"/>
    <n v="2.052E-3"/>
    <n v="71.819999999999993"/>
    <n v="71.819999999999993"/>
    <n v="10.26"/>
    <n v="20.52"/>
    <n v="2.052E-3"/>
    <n v="6448.2"/>
    <n v="6448.2"/>
    <x v="148"/>
    <x v="9"/>
    <n v="12.9"/>
    <n v="21.6"/>
    <n v="8.07"/>
  </r>
  <r>
    <n v="150"/>
    <n v="3"/>
    <x v="14"/>
    <n v="6"/>
    <n v="3"/>
    <n v="3"/>
    <n v="2"/>
    <n v="50"/>
    <x v="0"/>
    <s v="200 g/l  Tebuconazole + 120 g/l  Azoxystrobin"/>
    <s v="200 g/l  Tebuconazole + 120 g/l  Azoxystrobin"/>
    <s v="Custodia® 320 SC"/>
    <s v="Custodia® 320 SC"/>
    <x v="2"/>
    <x v="2"/>
    <n v="188000"/>
    <n v="0"/>
    <n v="5"/>
    <n v="7"/>
    <n v="8"/>
    <n v="5"/>
    <n v="8"/>
    <n v="9"/>
    <n v="5"/>
    <n v="2"/>
    <n v="2"/>
    <n v="4"/>
    <n v="0.5"/>
    <n v="2"/>
    <n v="9.9499999999999993"/>
    <n v="1.99E-3"/>
    <n v="19.899999999999999"/>
    <n v="17.899999999999999"/>
    <n v="8.9499999999999993"/>
    <n v="17.899999999999999"/>
    <n v="1.7899999999999999E-3"/>
    <n v="2276.6"/>
    <n v="2530.968715083799"/>
    <x v="149"/>
    <x v="147"/>
    <n v="12.6"/>
    <n v="17"/>
    <n v="7.31"/>
  </r>
  <r>
    <n v="151"/>
    <n v="3"/>
    <x v="15"/>
    <n v="6"/>
    <n v="2"/>
    <n v="1"/>
    <n v="1"/>
    <n v="19"/>
    <x v="2"/>
    <s v="430 g/l  Tebuconazole"/>
    <s v="430 g/l  Tebuconazole"/>
    <s v="Folicur® 430 SC"/>
    <s v="Untreated"/>
    <x v="0"/>
    <x v="0"/>
    <n v="310000"/>
    <n v="1"/>
    <n v="6"/>
    <n v="8"/>
    <n v="8"/>
    <n v="5"/>
    <n v="9"/>
    <n v="9"/>
    <n v="5"/>
    <n v="4"/>
    <n v="0.5"/>
    <n v="2"/>
    <n v="0.5"/>
    <n v="1"/>
    <n v="9.8800000000000008"/>
    <n v="1.9760000000000003E-3"/>
    <n v="39.520000000000003"/>
    <n v="38.520000000000003"/>
    <n v="9.6300000000000008"/>
    <n v="19.260000000000002"/>
    <n v="1.9260000000000002E-3"/>
    <n v="3112.8"/>
    <n v="3193.6099688473523"/>
    <x v="150"/>
    <x v="148"/>
    <n v="12.5"/>
    <n v="20"/>
    <n v="6.88"/>
  </r>
  <r>
    <n v="152"/>
    <n v="3"/>
    <x v="16"/>
    <n v="6"/>
    <n v="2"/>
    <n v="1"/>
    <n v="3"/>
    <n v="21"/>
    <x v="2"/>
    <s v="430 g/l  Tebuconazole"/>
    <s v="430 g/l  Tebuconazole"/>
    <s v="Folicur® 430 SC"/>
    <s v="Folicur® 430 SC"/>
    <x v="3"/>
    <x v="3"/>
    <n v="366000"/>
    <n v="1"/>
    <n v="4"/>
    <n v="6"/>
    <n v="8"/>
    <n v="4"/>
    <n v="8"/>
    <n v="8"/>
    <n v="5"/>
    <n v="4"/>
    <n v="0"/>
    <n v="0"/>
    <n v="0"/>
    <n v="0"/>
    <n v="10.02"/>
    <n v="2.0039999999999997E-3"/>
    <n v="40.08"/>
    <n v="40.08"/>
    <n v="10.02"/>
    <n v="20.04"/>
    <n v="2.0039999999999997E-3"/>
    <n v="3719.7"/>
    <n v="3719.7"/>
    <x v="151"/>
    <x v="149"/>
    <n v="12.7"/>
    <n v="20"/>
    <n v="7.8"/>
  </r>
  <r>
    <n v="153"/>
    <n v="3"/>
    <x v="17"/>
    <n v="6"/>
    <n v="1"/>
    <n v="3"/>
    <n v="6"/>
    <n v="18"/>
    <x v="1"/>
    <s v="200 g/l  Tebuconazole + 120 g/l  Azoxystrobin"/>
    <s v="200 g/l  Tebuconazole + 120 g/l  Azoxystrobin"/>
    <s v="Custodia® 320 SC"/>
    <s v="Custodia® 320 SC"/>
    <x v="4"/>
    <x v="4"/>
    <n v="392000"/>
    <n v="1"/>
    <n v="6"/>
    <n v="6"/>
    <n v="8"/>
    <n v="2"/>
    <n v="8"/>
    <n v="8"/>
    <n v="4"/>
    <n v="7"/>
    <n v="0"/>
    <n v="0"/>
    <n v="0"/>
    <n v="0"/>
    <n v="9.91"/>
    <n v="1.9819999999999998E-3"/>
    <n v="69.37"/>
    <n v="69.37"/>
    <n v="9.91"/>
    <n v="19.82"/>
    <n v="1.9819999999999998E-3"/>
    <n v="5074.8"/>
    <n v="5074.8"/>
    <x v="152"/>
    <x v="150"/>
    <n v="12.2"/>
    <n v="17"/>
    <n v="7.5"/>
  </r>
  <r>
    <n v="154"/>
    <n v="3"/>
    <x v="18"/>
    <n v="6"/>
    <n v="3"/>
    <n v="1"/>
    <n v="1"/>
    <n v="37"/>
    <x v="0"/>
    <s v="430 g/l  Tebuconazole"/>
    <s v="430 g/l  Tebuconazole"/>
    <s v="Folicur® 430 SC"/>
    <s v="Untreated"/>
    <x v="0"/>
    <x v="0"/>
    <n v="271000"/>
    <n v="1"/>
    <n v="6"/>
    <n v="8"/>
    <n v="8"/>
    <n v="5"/>
    <n v="9"/>
    <n v="9"/>
    <n v="5"/>
    <n v="2"/>
    <n v="0"/>
    <n v="0"/>
    <n v="0"/>
    <n v="0"/>
    <n v="9.76"/>
    <n v="1.952E-3"/>
    <n v="19.52"/>
    <n v="19.52"/>
    <n v="9.76"/>
    <n v="19.52"/>
    <n v="1.952E-3"/>
    <n v="2546.4"/>
    <n v="2546.4"/>
    <x v="153"/>
    <x v="151"/>
    <n v="12.7"/>
    <n v="20.100000000000001"/>
    <n v="6.83"/>
  </r>
  <r>
    <n v="155"/>
    <n v="3"/>
    <x v="19"/>
    <n v="6"/>
    <n v="1"/>
    <n v="2"/>
    <n v="6"/>
    <n v="12"/>
    <x v="1"/>
    <s v="500 g/l Propiconazole"/>
    <s v="500 g/l Propiconazole"/>
    <s v="Throttle® 500"/>
    <s v="Throttle® 500"/>
    <x v="4"/>
    <x v="4"/>
    <n v="396000"/>
    <n v="1"/>
    <n v="6"/>
    <n v="6"/>
    <n v="7"/>
    <n v="2"/>
    <n v="8"/>
    <n v="8"/>
    <n v="4"/>
    <n v="7"/>
    <n v="0"/>
    <n v="0"/>
    <n v="0"/>
    <n v="0"/>
    <n v="10"/>
    <n v="2E-3"/>
    <n v="70"/>
    <n v="70"/>
    <n v="10"/>
    <n v="20"/>
    <n v="2E-3"/>
    <n v="5060.8"/>
    <n v="5060.8"/>
    <x v="154"/>
    <x v="152"/>
    <n v="12.4"/>
    <n v="17.7"/>
    <n v="7.41"/>
  </r>
  <r>
    <n v="156"/>
    <n v="3"/>
    <x v="20"/>
    <n v="6"/>
    <n v="1"/>
    <n v="1"/>
    <n v="5"/>
    <n v="5"/>
    <x v="1"/>
    <s v="430 g/l  Tebuconazole"/>
    <s v="430 g/l  Tebuconazole"/>
    <s v="Folicur® 430 SC"/>
    <s v="Folicur® 430 SC"/>
    <x v="5"/>
    <x v="5"/>
    <n v="448000"/>
    <n v="1"/>
    <n v="6"/>
    <n v="6"/>
    <n v="7"/>
    <n v="3"/>
    <n v="8"/>
    <n v="8"/>
    <n v="5"/>
    <n v="7"/>
    <n v="2"/>
    <n v="14"/>
    <n v="0.5"/>
    <n v="7"/>
    <n v="9.76"/>
    <n v="1.952E-3"/>
    <n v="68.319999999999993"/>
    <n v="61.319999999999993"/>
    <n v="8.76"/>
    <n v="17.52"/>
    <n v="1.7519999999999999E-3"/>
    <n v="3946.7"/>
    <n v="4397.2365296803646"/>
    <x v="155"/>
    <x v="153"/>
    <n v="12.5"/>
    <n v="17.2"/>
    <n v="7.34"/>
  </r>
  <r>
    <n v="157"/>
    <n v="3"/>
    <x v="21"/>
    <n v="6"/>
    <n v="3"/>
    <n v="3"/>
    <n v="4"/>
    <n v="52"/>
    <x v="0"/>
    <s v="200 g/l  Tebuconazole + 120 g/l  Azoxystrobin"/>
    <s v="200 g/l  Tebuconazole + 120 g/l  Azoxystrobin"/>
    <s v="Custodia® 320 SC"/>
    <s v="Custodia® 320 SC"/>
    <x v="1"/>
    <x v="1"/>
    <n v="243000"/>
    <n v="1"/>
    <n v="2"/>
    <n v="6"/>
    <n v="7"/>
    <n v="3"/>
    <n v="8"/>
    <n v="8"/>
    <n v="4"/>
    <n v="2"/>
    <n v="1"/>
    <n v="2"/>
    <n v="0.5"/>
    <n v="1"/>
    <n v="9.7799999999999994"/>
    <n v="1.9559999999999998E-3"/>
    <n v="19.559999999999999"/>
    <n v="18.559999999999999"/>
    <n v="9.2799999999999994"/>
    <n v="18.559999999999999"/>
    <n v="1.8559999999999998E-3"/>
    <n v="3119.2"/>
    <n v="3287.2603448275863"/>
    <x v="156"/>
    <x v="154"/>
    <n v="12.4"/>
    <n v="19.899999999999999"/>
    <n v="7.98"/>
  </r>
  <r>
    <n v="158"/>
    <n v="3"/>
    <x v="22"/>
    <n v="6"/>
    <n v="2"/>
    <n v="3"/>
    <n v="4"/>
    <n v="34"/>
    <x v="2"/>
    <s v="200 g/l  Tebuconazole + 120 g/l  Azoxystrobin"/>
    <s v="200 g/l  Tebuconazole + 120 g/l  Azoxystrobin"/>
    <s v="Custodia® 320 SC"/>
    <s v="Custodia® 320 SC"/>
    <x v="1"/>
    <x v="1"/>
    <n v="338000"/>
    <n v="1"/>
    <n v="3"/>
    <n v="5"/>
    <n v="7"/>
    <n v="3"/>
    <n v="8"/>
    <n v="8"/>
    <n v="4"/>
    <n v="4"/>
    <n v="0"/>
    <n v="0"/>
    <n v="0"/>
    <n v="0"/>
    <n v="9.6199999999999992"/>
    <n v="1.9239999999999999E-3"/>
    <n v="38.479999999999997"/>
    <n v="38.479999999999997"/>
    <n v="9.6199999999999992"/>
    <n v="19.239999999999998"/>
    <n v="1.9239999999999999E-3"/>
    <n v="4027.6"/>
    <n v="4027.6"/>
    <x v="157"/>
    <x v="155"/>
    <n v="12.7"/>
    <n v="16.600000000000001"/>
    <n v="7.34"/>
  </r>
  <r>
    <n v="159"/>
    <n v="3"/>
    <x v="23"/>
    <n v="6"/>
    <n v="3"/>
    <n v="2"/>
    <n v="3"/>
    <n v="45"/>
    <x v="0"/>
    <s v="500 g/l Propiconazole"/>
    <s v="500 g/l Propiconazole"/>
    <s v="Throttle® 500"/>
    <s v="Throttle® 500"/>
    <x v="3"/>
    <x v="3"/>
    <n v="226000"/>
    <n v="1"/>
    <n v="2"/>
    <n v="5"/>
    <n v="8"/>
    <n v="4"/>
    <n v="8"/>
    <n v="9"/>
    <n v="5"/>
    <n v="2"/>
    <n v="0"/>
    <n v="0"/>
    <n v="0"/>
    <n v="0"/>
    <n v="9.82"/>
    <n v="1.964E-3"/>
    <n v="19.64"/>
    <n v="19.64"/>
    <n v="9.82"/>
    <n v="19.64"/>
    <n v="1.964E-3"/>
    <n v="2533.6999999999998"/>
    <n v="2533.6999999999998"/>
    <x v="158"/>
    <x v="156"/>
    <n v="12.7"/>
    <n v="19.399999999999999"/>
    <n v="6.94"/>
  </r>
  <r>
    <n v="160"/>
    <n v="3"/>
    <x v="24"/>
    <n v="6"/>
    <n v="2"/>
    <n v="2"/>
    <n v="6"/>
    <n v="30"/>
    <x v="2"/>
    <s v="500 g/l Propiconazole"/>
    <s v="500 g/l Propiconazole"/>
    <s v="Throttle® 500"/>
    <s v="Throttle® 500"/>
    <x v="4"/>
    <x v="4"/>
    <n v="308000"/>
    <n v="1"/>
    <n v="6"/>
    <n v="6"/>
    <n v="6"/>
    <n v="3"/>
    <n v="8"/>
    <n v="8"/>
    <n v="3"/>
    <n v="4"/>
    <n v="0"/>
    <n v="0"/>
    <n v="0"/>
    <n v="0"/>
    <n v="9.9"/>
    <n v="1.98E-3"/>
    <n v="39.6"/>
    <n v="39.6"/>
    <n v="9.9"/>
    <n v="19.8"/>
    <n v="1.98E-3"/>
    <n v="3884"/>
    <n v="3884"/>
    <x v="159"/>
    <x v="157"/>
    <n v="12.7"/>
    <n v="19.899999999999999"/>
    <n v="7.13"/>
  </r>
  <r>
    <n v="161"/>
    <n v="3"/>
    <x v="25"/>
    <n v="6"/>
    <n v="3"/>
    <n v="2"/>
    <n v="2"/>
    <n v="44"/>
    <x v="0"/>
    <s v="500 g/l Propiconazole"/>
    <s v="500 g/l Propiconazole"/>
    <s v="Throttle® 500"/>
    <s v="Throttle® 500"/>
    <x v="2"/>
    <x v="2"/>
    <n v="182000"/>
    <n v="0"/>
    <n v="5"/>
    <n v="7"/>
    <n v="8"/>
    <n v="4"/>
    <n v="8"/>
    <n v="9"/>
    <n v="5"/>
    <n v="2"/>
    <n v="0"/>
    <n v="0"/>
    <n v="0"/>
    <n v="0"/>
    <n v="9.8699999999999992"/>
    <n v="1.9740000000000001E-3"/>
    <n v="19.739999999999998"/>
    <n v="19.739999999999998"/>
    <n v="9.8699999999999992"/>
    <n v="19.739999999999998"/>
    <n v="1.9740000000000001E-3"/>
    <n v="1952.1"/>
    <n v="1952.1"/>
    <x v="160"/>
    <x v="158"/>
    <n v="12.6"/>
    <n v="18.399999999999999"/>
    <n v="6.92"/>
  </r>
  <r>
    <n v="162"/>
    <n v="3"/>
    <x v="26"/>
    <n v="6"/>
    <n v="1"/>
    <n v="1"/>
    <n v="2"/>
    <n v="2"/>
    <x v="1"/>
    <s v="430 g/l  Tebuconazole"/>
    <s v="430 g/l  Tebuconazole"/>
    <s v="Folicur® 430 SC"/>
    <s v="Folicur® 430 SC"/>
    <x v="2"/>
    <x v="2"/>
    <n v="460000"/>
    <n v="0"/>
    <n v="3"/>
    <n v="7"/>
    <n v="8"/>
    <n v="4"/>
    <n v="8"/>
    <n v="9"/>
    <n v="5"/>
    <n v="7"/>
    <n v="1"/>
    <n v="7"/>
    <n v="0.5"/>
    <n v="3.5"/>
    <n v="9.98"/>
    <n v="1.9959999999999999E-3"/>
    <n v="69.86"/>
    <n v="66.36"/>
    <n v="9.48"/>
    <n v="18.96"/>
    <n v="1.8960000000000001E-3"/>
    <n v="3305.8"/>
    <n v="3480.1565400843888"/>
    <x v="161"/>
    <x v="159"/>
    <n v="11.9"/>
    <n v="18.5"/>
    <n v="6.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1">
  <location ref="P3:T6" firstHeaderRow="1" firstDataRow="2" firstDataCol="1"/>
  <pivotFields count="15">
    <pivotField showAll="0" defaultSubtotal="0"/>
    <pivotField showAll="0" defaultSubtotal="0"/>
    <pivotField showAll="0" defaultSubtotal="0"/>
    <pivotField showAll="0" avgSubtotal="1"/>
    <pivotField showAll="0" defaultSubtotal="0"/>
    <pivotField showAll="0" defaultSubtotal="0"/>
    <pivotField axis="axisCol" showAll="0" defaultSubtotal="0">
      <items count="3">
        <item x="1"/>
        <item x="2"/>
        <item x="0"/>
      </items>
    </pivotField>
    <pivotField showAll="0"/>
    <pivotField showAll="0"/>
    <pivotField showAll="0"/>
    <pivotField showAll="0"/>
    <pivotField dataField="1" showAll="0" defaultSubtotal="0"/>
    <pivotField showAll="0" defaultSubtotal="0"/>
    <pivotField showAll="0" defaultSubtotal="0"/>
    <pivotField dataField="1" showAll="0" defaultSubtotal="0"/>
  </pivotFields>
  <rowFields count="1">
    <field x="-2"/>
  </rowFields>
  <rowItems count="2">
    <i>
      <x/>
    </i>
    <i i="1">
      <x v="1"/>
    </i>
  </rowItems>
  <colFields count="1">
    <field x="6"/>
  </colFields>
  <colItems count="4">
    <i>
      <x/>
    </i>
    <i>
      <x v="1"/>
    </i>
    <i>
      <x v="2"/>
    </i>
    <i t="grand">
      <x/>
    </i>
  </colItems>
  <dataFields count="2">
    <dataField name="Average of 10/04/2017" fld="11" subtotal="average" baseField="6" baseItem="0"/>
    <dataField name="Average of 18/04/20172" fld="14" subtotal="average" baseField="6" baseItem="0"/>
  </dataFields>
  <formats count="3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grandCol="1" outline="0" fieldPosition="0"/>
    </format>
  </formats>
  <chartFormats count="3"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2">
  <location ref="A3:E11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7">
        <item x="0"/>
        <item x="2"/>
        <item x="3"/>
        <item x="1"/>
        <item x="5"/>
        <item x="4"/>
        <item t="default"/>
      </items>
    </pivotField>
    <pivotField showAll="0">
      <items count="12">
        <item m="1" x="9"/>
        <item m="1" x="7"/>
        <item m="1" x="10"/>
        <item m="1" x="6"/>
        <item m="1" x="8"/>
        <item x="2"/>
        <item x="5"/>
        <item x="4"/>
        <item x="3"/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>
      <items count="163">
        <item x="160"/>
        <item x="9"/>
        <item x="26"/>
        <item x="0"/>
        <item x="105"/>
        <item x="25"/>
        <item x="22"/>
        <item x="107"/>
        <item x="77"/>
        <item x="149"/>
        <item x="73"/>
        <item x="74"/>
        <item x="158"/>
        <item x="45"/>
        <item x="143"/>
        <item x="116"/>
        <item x="153"/>
        <item x="125"/>
        <item x="29"/>
        <item x="97"/>
        <item x="121"/>
        <item x="134"/>
        <item x="39"/>
        <item x="110"/>
        <item x="51"/>
        <item x="128"/>
        <item x="8"/>
        <item x="52"/>
        <item x="59"/>
        <item x="28"/>
        <item x="23"/>
        <item x="99"/>
        <item x="137"/>
        <item x="82"/>
        <item x="16"/>
        <item x="60"/>
        <item x="101"/>
        <item x="56"/>
        <item x="24"/>
        <item x="35"/>
        <item x="34"/>
        <item x="33"/>
        <item x="127"/>
        <item x="120"/>
        <item x="117"/>
        <item x="150"/>
        <item x="98"/>
        <item x="89"/>
        <item x="10"/>
        <item x="61"/>
        <item x="70"/>
        <item x="44"/>
        <item x="108"/>
        <item x="156"/>
        <item x="84"/>
        <item x="80"/>
        <item x="90"/>
        <item x="47"/>
        <item x="102"/>
        <item x="21"/>
        <item x="78"/>
        <item x="130"/>
        <item x="95"/>
        <item x="72"/>
        <item x="68"/>
        <item x="58"/>
        <item x="139"/>
        <item x="4"/>
        <item x="18"/>
        <item x="119"/>
        <item x="136"/>
        <item x="161"/>
        <item x="71"/>
        <item x="2"/>
        <item x="32"/>
        <item x="142"/>
        <item x="17"/>
        <item x="93"/>
        <item x="40"/>
        <item x="65"/>
        <item x="49"/>
        <item x="37"/>
        <item x="126"/>
        <item x="129"/>
        <item x="53"/>
        <item x="141"/>
        <item x="19"/>
        <item x="20"/>
        <item x="145"/>
        <item x="151"/>
        <item x="5"/>
        <item x="41"/>
        <item x="147"/>
        <item x="46"/>
        <item x="131"/>
        <item x="96"/>
        <item x="27"/>
        <item x="109"/>
        <item x="114"/>
        <item x="146"/>
        <item x="38"/>
        <item x="30"/>
        <item x="135"/>
        <item x="92"/>
        <item x="69"/>
        <item x="83"/>
        <item x="133"/>
        <item x="122"/>
        <item x="50"/>
        <item x="159"/>
        <item x="48"/>
        <item x="81"/>
        <item x="103"/>
        <item x="138"/>
        <item x="94"/>
        <item x="64"/>
        <item x="55"/>
        <item x="112"/>
        <item x="15"/>
        <item x="67"/>
        <item x="86"/>
        <item x="79"/>
        <item x="42"/>
        <item x="140"/>
        <item x="157"/>
        <item x="132"/>
        <item x="76"/>
        <item x="6"/>
        <item x="88"/>
        <item x="118"/>
        <item x="100"/>
        <item x="104"/>
        <item x="31"/>
        <item x="3"/>
        <item x="62"/>
        <item x="7"/>
        <item x="124"/>
        <item x="91"/>
        <item x="14"/>
        <item x="75"/>
        <item x="13"/>
        <item x="155"/>
        <item x="1"/>
        <item x="85"/>
        <item x="57"/>
        <item x="87"/>
        <item x="106"/>
        <item x="63"/>
        <item x="43"/>
        <item x="144"/>
        <item x="123"/>
        <item x="11"/>
        <item x="115"/>
        <item x="113"/>
        <item x="12"/>
        <item x="154"/>
        <item x="152"/>
        <item x="66"/>
        <item x="111"/>
        <item x="36"/>
        <item x="148"/>
        <item x="54"/>
        <item t="default"/>
      </items>
    </pivotField>
    <pivotField dataField="1" showAll="0">
      <items count="161">
        <item x="158"/>
        <item x="26"/>
        <item x="0"/>
        <item x="104"/>
        <item x="25"/>
        <item x="22"/>
        <item x="106"/>
        <item x="76"/>
        <item x="147"/>
        <item x="72"/>
        <item x="73"/>
        <item x="156"/>
        <item x="45"/>
        <item x="142"/>
        <item x="115"/>
        <item x="151"/>
        <item x="124"/>
        <item x="29"/>
        <item x="96"/>
        <item x="120"/>
        <item x="133"/>
        <item x="39"/>
        <item x="109"/>
        <item x="51"/>
        <item x="127"/>
        <item x="8"/>
        <item x="52"/>
        <item x="58"/>
        <item x="28"/>
        <item x="23"/>
        <item x="98"/>
        <item x="136"/>
        <item x="81"/>
        <item x="16"/>
        <item x="59"/>
        <item x="100"/>
        <item x="55"/>
        <item x="24"/>
        <item x="35"/>
        <item x="34"/>
        <item x="33"/>
        <item x="126"/>
        <item x="119"/>
        <item x="116"/>
        <item x="148"/>
        <item x="97"/>
        <item x="88"/>
        <item x="10"/>
        <item x="60"/>
        <item x="69"/>
        <item x="44"/>
        <item x="107"/>
        <item x="154"/>
        <item x="83"/>
        <item x="79"/>
        <item x="89"/>
        <item x="47"/>
        <item x="101"/>
        <item x="21"/>
        <item x="77"/>
        <item x="129"/>
        <item x="94"/>
        <item x="71"/>
        <item x="67"/>
        <item x="57"/>
        <item x="138"/>
        <item x="4"/>
        <item x="18"/>
        <item x="118"/>
        <item x="135"/>
        <item x="159"/>
        <item x="70"/>
        <item x="2"/>
        <item x="32"/>
        <item x="141"/>
        <item x="17"/>
        <item x="92"/>
        <item x="40"/>
        <item x="64"/>
        <item x="49"/>
        <item x="37"/>
        <item x="125"/>
        <item x="128"/>
        <item x="53"/>
        <item x="140"/>
        <item x="19"/>
        <item x="20"/>
        <item x="144"/>
        <item x="149"/>
        <item x="5"/>
        <item x="41"/>
        <item x="146"/>
        <item x="46"/>
        <item x="130"/>
        <item x="95"/>
        <item x="27"/>
        <item x="108"/>
        <item x="113"/>
        <item x="145"/>
        <item x="38"/>
        <item x="30"/>
        <item x="134"/>
        <item x="91"/>
        <item x="68"/>
        <item x="82"/>
        <item x="132"/>
        <item x="121"/>
        <item x="50"/>
        <item x="157"/>
        <item x="48"/>
        <item x="80"/>
        <item x="102"/>
        <item x="137"/>
        <item x="93"/>
        <item x="63"/>
        <item x="54"/>
        <item x="111"/>
        <item x="15"/>
        <item x="66"/>
        <item x="85"/>
        <item x="78"/>
        <item x="42"/>
        <item x="139"/>
        <item x="155"/>
        <item x="131"/>
        <item x="75"/>
        <item x="6"/>
        <item x="87"/>
        <item x="117"/>
        <item x="99"/>
        <item x="103"/>
        <item x="31"/>
        <item x="3"/>
        <item x="61"/>
        <item x="7"/>
        <item x="123"/>
        <item x="90"/>
        <item x="14"/>
        <item x="74"/>
        <item x="13"/>
        <item x="153"/>
        <item x="1"/>
        <item x="84"/>
        <item x="56"/>
        <item x="86"/>
        <item x="105"/>
        <item x="62"/>
        <item x="43"/>
        <item x="143"/>
        <item x="122"/>
        <item x="11"/>
        <item x="114"/>
        <item x="112"/>
        <item x="12"/>
        <item x="152"/>
        <item x="150"/>
        <item x="65"/>
        <item x="110"/>
        <item x="36"/>
        <item x="9"/>
        <item t="default"/>
      </items>
    </pivotField>
    <pivotField numFmtId="164" showAll="0"/>
    <pivotField numFmtId="164" showAll="0"/>
    <pivotField numFmtId="2" showAll="0"/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verage of Yield t/ha 2" fld="39" subtotal="average" baseField="13" baseItem="5"/>
  </dataFields>
  <chartFormats count="5">
    <chartFormat chart="0" format="7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6" format="7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6" format="7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6" format="7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3">
  <location ref="AS4:GX12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/>
    <pivotField axis="axisRow" showAll="0" defaultSubtotal="0">
      <items count="6">
        <item x="0"/>
        <item x="2"/>
        <item x="3"/>
        <item x="1"/>
        <item x="5"/>
        <item x="4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numFmtId="164" showAll="0" defaultSubtotal="0"/>
    <pivotField showAll="0"/>
    <pivotField numFmtId="165" showAll="0" defaultSubtotal="0"/>
    <pivotField axis="axisCol" showAll="0" defaultSubtotal="0">
      <items count="160">
        <item x="158"/>
        <item x="26"/>
        <item x="0"/>
        <item x="104"/>
        <item x="25"/>
        <item x="22"/>
        <item x="106"/>
        <item x="76"/>
        <item x="147"/>
        <item x="72"/>
        <item x="73"/>
        <item x="156"/>
        <item x="45"/>
        <item x="142"/>
        <item x="115"/>
        <item x="151"/>
        <item x="124"/>
        <item x="29"/>
        <item x="96"/>
        <item x="120"/>
        <item x="133"/>
        <item x="39"/>
        <item x="109"/>
        <item x="51"/>
        <item x="127"/>
        <item x="8"/>
        <item x="52"/>
        <item x="58"/>
        <item x="28"/>
        <item x="23"/>
        <item x="98"/>
        <item x="136"/>
        <item x="81"/>
        <item x="16"/>
        <item x="59"/>
        <item x="100"/>
        <item x="55"/>
        <item x="24"/>
        <item x="35"/>
        <item x="34"/>
        <item x="33"/>
        <item x="126"/>
        <item x="119"/>
        <item x="116"/>
        <item x="148"/>
        <item x="97"/>
        <item x="88"/>
        <item x="10"/>
        <item x="60"/>
        <item x="69"/>
        <item x="44"/>
        <item x="107"/>
        <item x="154"/>
        <item x="83"/>
        <item x="79"/>
        <item x="89"/>
        <item x="47"/>
        <item x="101"/>
        <item x="21"/>
        <item x="77"/>
        <item x="129"/>
        <item x="94"/>
        <item x="71"/>
        <item x="67"/>
        <item x="57"/>
        <item x="138"/>
        <item x="4"/>
        <item x="18"/>
        <item x="118"/>
        <item x="135"/>
        <item x="159"/>
        <item x="70"/>
        <item x="2"/>
        <item x="32"/>
        <item x="141"/>
        <item x="17"/>
        <item x="92"/>
        <item x="40"/>
        <item x="64"/>
        <item x="49"/>
        <item x="37"/>
        <item x="125"/>
        <item x="128"/>
        <item x="53"/>
        <item x="140"/>
        <item x="19"/>
        <item x="20"/>
        <item x="144"/>
        <item x="149"/>
        <item x="5"/>
        <item x="41"/>
        <item x="146"/>
        <item x="46"/>
        <item x="130"/>
        <item x="95"/>
        <item x="27"/>
        <item x="108"/>
        <item x="113"/>
        <item x="145"/>
        <item x="38"/>
        <item x="30"/>
        <item x="134"/>
        <item x="91"/>
        <item x="68"/>
        <item x="82"/>
        <item x="132"/>
        <item x="121"/>
        <item x="50"/>
        <item x="157"/>
        <item x="48"/>
        <item x="80"/>
        <item x="102"/>
        <item x="137"/>
        <item x="93"/>
        <item x="63"/>
        <item x="54"/>
        <item x="111"/>
        <item x="15"/>
        <item x="66"/>
        <item x="85"/>
        <item x="78"/>
        <item x="42"/>
        <item x="139"/>
        <item x="155"/>
        <item x="131"/>
        <item x="75"/>
        <item x="6"/>
        <item x="87"/>
        <item x="117"/>
        <item x="99"/>
        <item x="103"/>
        <item x="31"/>
        <item x="3"/>
        <item x="61"/>
        <item x="7"/>
        <item x="123"/>
        <item x="90"/>
        <item x="14"/>
        <item x="74"/>
        <item x="13"/>
        <item x="153"/>
        <item x="1"/>
        <item x="84"/>
        <item x="56"/>
        <item x="86"/>
        <item x="105"/>
        <item x="62"/>
        <item x="43"/>
        <item x="143"/>
        <item x="122"/>
        <item x="11"/>
        <item x="114"/>
        <item x="112"/>
        <item x="12"/>
        <item x="152"/>
        <item x="150"/>
        <item x="65"/>
        <item x="110"/>
        <item x="36"/>
        <item x="9"/>
      </items>
    </pivotField>
    <pivotField numFmtId="164" showAll="0"/>
    <pivotField numFmtId="164" showAll="0"/>
    <pivotField numFmtId="2" showAll="0"/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9"/>
  </colFields>
  <colItems count="1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colItems>
  <dataFields count="1">
    <dataField name="Average of Chemical" fld="9" subtotal="average" baseField="0" baseItem="0"/>
  </dataFields>
  <formats count="4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grandRow="1" outline="0" fieldPosition="0"/>
    </format>
    <format dxfId="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Q3:AS8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axis="axisCol" showAll="0">
      <items count="12">
        <item h="1" m="1" x="9"/>
        <item h="1" m="1" x="7"/>
        <item h="1" m="1" x="10"/>
        <item h="1" m="1" x="6"/>
        <item h="1" m="1" x="8"/>
        <item x="0"/>
        <item h="1" x="1"/>
        <item h="1" x="2"/>
        <item h="1" x="3"/>
        <item h="1" x="4"/>
        <item h="1" x="5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numFmtId="164" showAll="0" defaultSubtotal="0"/>
    <pivotField showAll="0"/>
    <pivotField dataField="1" numFmtId="165" showAll="0" defaultSubtotal="0"/>
    <pivotField showAll="0" defaultSubtotal="0"/>
    <pivotField numFmtId="164" showAll="0"/>
    <pivotField numFmtId="164" showAll="0"/>
    <pivotField numFmtId="2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 v="5"/>
    </i>
    <i t="grand">
      <x/>
    </i>
  </colItems>
  <dataFields count="1">
    <dataField name="Average of Yield t/ha" fld="38" subtotal="average" baseField="8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8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4" count="0"/>
        </references>
      </pivotArea>
    </format>
    <format dxfId="0">
      <pivotArea dataOnly="0" labelOnly="1" grandCol="1" outline="0" fieldPosition="0"/>
    </format>
  </formats>
  <chartFormats count="8">
    <chartFormat chart="0" format="2" series="1">
      <pivotArea type="data" outline="0" fieldPosition="0">
        <references count="1">
          <reference field="14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1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14" count="1" selected="0">
            <x v="7"/>
          </reference>
        </references>
      </pivotArea>
    </chartFormat>
    <chartFormat chart="0" format="5" series="1">
      <pivotArea type="data" outline="0" fieldPosition="0">
        <references count="1">
          <reference field="14" count="1" selected="0">
            <x v="8"/>
          </reference>
        </references>
      </pivotArea>
    </chartFormat>
    <chartFormat chart="0" format="6" series="1">
      <pivotArea type="data" outline="0" fieldPosition="0">
        <references count="1">
          <reference field="14" count="1" selected="0">
            <x v="9"/>
          </reference>
        </references>
      </pivotArea>
    </chartFormat>
    <chartFormat chart="0" format="7" series="1">
      <pivotArea type="data" outline="0" fieldPosition="0">
        <references count="1">
          <reference field="14" count="1" selected="0">
            <x v="1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dataPosition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4" indent="0" outline="1" outlineData="1" multipleFieldFilters="0">
  <location ref="A1:Y32" firstHeaderRow="1" firstDataRow="4" firstDataCol="1"/>
  <pivotFields count="8">
    <pivotField showAll="0" defaultSubtotal="0"/>
    <pivotField axis="axisCol" showAll="0" defaultSubtotal="0">
      <items count="3">
        <item x="0"/>
        <item x="1"/>
        <item x="2"/>
      </items>
    </pivotField>
    <pivotField axis="axisRow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3">
    <field x="-2"/>
    <field x="1"/>
    <field x="3"/>
  </colFields>
  <colItems count="24">
    <i>
      <x/>
      <x/>
      <x/>
    </i>
    <i r="2">
      <x v="1"/>
    </i>
    <i r="1">
      <x v="1"/>
      <x v="2"/>
    </i>
    <i r="2">
      <x v="3"/>
    </i>
    <i r="1">
      <x v="2"/>
      <x v="4"/>
    </i>
    <i r="2">
      <x v="5"/>
    </i>
    <i i="1">
      <x v="1"/>
      <x/>
      <x/>
    </i>
    <i r="2" i="1">
      <x v="1"/>
    </i>
    <i r="1" i="1">
      <x v="1"/>
      <x v="2"/>
    </i>
    <i r="2" i="1">
      <x v="3"/>
    </i>
    <i r="1" i="1">
      <x v="2"/>
      <x v="4"/>
    </i>
    <i r="2" i="1">
      <x v="5"/>
    </i>
    <i i="2">
      <x v="2"/>
      <x/>
      <x/>
    </i>
    <i r="2" i="2">
      <x v="1"/>
    </i>
    <i r="1" i="2">
      <x v="1"/>
      <x v="2"/>
    </i>
    <i r="2" i="2">
      <x v="3"/>
    </i>
    <i r="1" i="2">
      <x v="2"/>
      <x v="4"/>
    </i>
    <i r="2" i="2">
      <x v="5"/>
    </i>
    <i i="3">
      <x v="3"/>
      <x/>
      <x/>
    </i>
    <i r="2" i="3">
      <x v="1"/>
    </i>
    <i r="1" i="3">
      <x v="1"/>
      <x v="2"/>
    </i>
    <i r="2" i="3">
      <x v="3"/>
    </i>
    <i r="1" i="3">
      <x v="2"/>
      <x v="4"/>
    </i>
    <i r="2" i="3">
      <x v="5"/>
    </i>
  </colItems>
  <dataFields count="4">
    <dataField name="Sum of Trt" fld="6" baseField="0" baseItem="0"/>
    <dataField name="Sum of Chem Trt" fld="5" baseField="0" baseItem="0"/>
    <dataField name="Sum of RS Trt" fld="4" baseField="0" baseItem="0"/>
    <dataField name="Sum of All Tr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A7" workbookViewId="0">
      <selection activeCell="E34" sqref="E34"/>
    </sheetView>
  </sheetViews>
  <sheetFormatPr defaultRowHeight="14.4" x14ac:dyDescent="0.3"/>
  <cols>
    <col min="3" max="3" width="15" customWidth="1"/>
    <col min="5" max="5" width="9.109375" customWidth="1"/>
    <col min="6" max="6" width="15.109375" bestFit="1" customWidth="1"/>
    <col min="7" max="7" width="5.5546875" customWidth="1"/>
    <col min="8" max="8" width="3.33203125" style="58" bestFit="1" customWidth="1"/>
    <col min="9" max="9" width="62.21875" bestFit="1" customWidth="1"/>
    <col min="10" max="10" width="3.33203125" style="58" bestFit="1" customWidth="1"/>
    <col min="11" max="11" width="39.77734375" customWidth="1"/>
  </cols>
  <sheetData>
    <row r="1" spans="1:11" ht="25.8" x14ac:dyDescent="0.5">
      <c r="A1" s="4" t="s">
        <v>22</v>
      </c>
    </row>
    <row r="3" spans="1:11" ht="20.100000000000001" customHeight="1" x14ac:dyDescent="0.3">
      <c r="B3" t="s">
        <v>4</v>
      </c>
      <c r="C3" t="s">
        <v>7</v>
      </c>
      <c r="E3" t="s">
        <v>8</v>
      </c>
      <c r="F3" t="s">
        <v>9</v>
      </c>
      <c r="H3" s="58" t="s">
        <v>5</v>
      </c>
      <c r="I3" t="s">
        <v>80</v>
      </c>
    </row>
    <row r="4" spans="1:11" ht="20.100000000000001" customHeight="1" x14ac:dyDescent="0.3">
      <c r="B4" s="58">
        <v>1</v>
      </c>
      <c r="C4" s="63">
        <v>0.25</v>
      </c>
      <c r="E4" s="58">
        <v>1</v>
      </c>
      <c r="F4" s="75" t="s">
        <v>83</v>
      </c>
      <c r="H4" s="121" t="s">
        <v>85</v>
      </c>
      <c r="I4" s="118" t="s">
        <v>19</v>
      </c>
    </row>
    <row r="5" spans="1:11" ht="20.100000000000001" customHeight="1" x14ac:dyDescent="0.3">
      <c r="B5" s="58">
        <v>2</v>
      </c>
      <c r="C5" s="63">
        <v>0.5</v>
      </c>
      <c r="E5" s="58">
        <v>2</v>
      </c>
      <c r="F5" s="77" t="s">
        <v>84</v>
      </c>
      <c r="H5" s="121" t="s">
        <v>86</v>
      </c>
      <c r="I5" s="118" t="s">
        <v>20</v>
      </c>
    </row>
    <row r="6" spans="1:11" ht="20.100000000000001" customHeight="1" x14ac:dyDescent="0.3">
      <c r="B6" s="58">
        <v>3</v>
      </c>
      <c r="C6" s="63">
        <v>1</v>
      </c>
      <c r="E6" s="58">
        <v>3</v>
      </c>
      <c r="F6" s="76" t="s">
        <v>82</v>
      </c>
      <c r="H6" s="121" t="s">
        <v>87</v>
      </c>
      <c r="I6" s="118" t="s">
        <v>21</v>
      </c>
    </row>
    <row r="7" spans="1:11" ht="20.100000000000001" customHeight="1" x14ac:dyDescent="0.3">
      <c r="H7" s="121" t="s">
        <v>88</v>
      </c>
      <c r="I7" s="118" t="s">
        <v>40</v>
      </c>
    </row>
    <row r="8" spans="1:11" ht="20.100000000000001" customHeight="1" x14ac:dyDescent="0.3">
      <c r="H8" s="121" t="s">
        <v>89</v>
      </c>
      <c r="I8" s="118" t="s">
        <v>41</v>
      </c>
    </row>
    <row r="9" spans="1:11" ht="20.100000000000001" customHeight="1" x14ac:dyDescent="0.3">
      <c r="H9" s="121" t="s">
        <v>90</v>
      </c>
      <c r="I9" s="118" t="s">
        <v>42</v>
      </c>
    </row>
    <row r="10" spans="1:11" ht="20.100000000000001" customHeight="1" x14ac:dyDescent="0.35">
      <c r="H10" s="122"/>
      <c r="I10" s="118"/>
      <c r="J10" s="119"/>
      <c r="K10" s="118"/>
    </row>
    <row r="11" spans="1:11" ht="20.100000000000001" customHeight="1" x14ac:dyDescent="0.35">
      <c r="H11" s="121" t="s">
        <v>5</v>
      </c>
      <c r="I11" t="s">
        <v>81</v>
      </c>
      <c r="J11" s="119"/>
      <c r="K11" s="118"/>
    </row>
    <row r="12" spans="1:11" ht="20.100000000000001" customHeight="1" x14ac:dyDescent="0.35">
      <c r="H12" s="123" t="s">
        <v>85</v>
      </c>
      <c r="I12" s="62" t="s">
        <v>19</v>
      </c>
      <c r="J12" s="119"/>
      <c r="K12" s="118"/>
    </row>
    <row r="13" spans="1:11" ht="20.100000000000001" customHeight="1" x14ac:dyDescent="0.35">
      <c r="H13" s="123" t="s">
        <v>86</v>
      </c>
      <c r="I13" s="62" t="s">
        <v>91</v>
      </c>
      <c r="J13" s="119"/>
      <c r="K13" s="118"/>
    </row>
    <row r="14" spans="1:11" ht="20.100000000000001" customHeight="1" x14ac:dyDescent="0.35">
      <c r="H14" s="123" t="s">
        <v>87</v>
      </c>
      <c r="I14" s="62" t="s">
        <v>92</v>
      </c>
      <c r="J14" s="119"/>
      <c r="K14" s="118"/>
    </row>
    <row r="15" spans="1:11" ht="20.100000000000001" customHeight="1" x14ac:dyDescent="0.35">
      <c r="H15" s="123" t="s">
        <v>88</v>
      </c>
      <c r="I15" s="62" t="s">
        <v>93</v>
      </c>
      <c r="J15" s="119"/>
      <c r="K15" s="118"/>
    </row>
    <row r="16" spans="1:11" ht="20.100000000000001" customHeight="1" x14ac:dyDescent="0.35">
      <c r="H16" s="123" t="s">
        <v>89</v>
      </c>
      <c r="I16" s="62" t="s">
        <v>94</v>
      </c>
      <c r="J16" s="119"/>
      <c r="K16" s="118"/>
    </row>
    <row r="17" spans="1:22" ht="20.100000000000001" customHeight="1" x14ac:dyDescent="0.35">
      <c r="H17" s="123" t="s">
        <v>90</v>
      </c>
      <c r="I17" s="62" t="s">
        <v>95</v>
      </c>
      <c r="J17" s="119"/>
      <c r="K17" s="118"/>
    </row>
    <row r="18" spans="1:22" ht="20.100000000000001" customHeight="1" x14ac:dyDescent="0.35">
      <c r="H18" s="117"/>
      <c r="I18" s="118"/>
      <c r="J18" s="119"/>
      <c r="K18" s="118"/>
    </row>
    <row r="19" spans="1:22" ht="20.100000000000001" customHeight="1" x14ac:dyDescent="0.3">
      <c r="C19" t="s">
        <v>9</v>
      </c>
    </row>
    <row r="20" spans="1:22" ht="20.100000000000001" customHeight="1" x14ac:dyDescent="0.3">
      <c r="B20">
        <v>1</v>
      </c>
      <c r="C20" s="75" t="s">
        <v>83</v>
      </c>
      <c r="D20" s="28" t="s">
        <v>31</v>
      </c>
      <c r="E20" s="28"/>
      <c r="F20" s="28"/>
      <c r="I20" s="78" t="s">
        <v>38</v>
      </c>
    </row>
    <row r="21" spans="1:22" ht="20.100000000000001" customHeight="1" x14ac:dyDescent="0.3">
      <c r="B21">
        <v>2</v>
      </c>
      <c r="C21" s="77" t="s">
        <v>84</v>
      </c>
      <c r="D21" s="73" t="s">
        <v>33</v>
      </c>
      <c r="E21" s="73"/>
      <c r="F21" s="73"/>
      <c r="I21" s="79" t="s">
        <v>39</v>
      </c>
    </row>
    <row r="22" spans="1:22" ht="20.100000000000001" customHeight="1" x14ac:dyDescent="0.3">
      <c r="B22">
        <v>3</v>
      </c>
      <c r="C22" s="124" t="s">
        <v>82</v>
      </c>
      <c r="D22" s="125" t="s">
        <v>34</v>
      </c>
      <c r="E22" s="125"/>
      <c r="F22" s="125"/>
      <c r="G22" s="74"/>
      <c r="I22" s="126" t="s">
        <v>50</v>
      </c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 spans="1:22" ht="20.100000000000001" customHeight="1" x14ac:dyDescent="0.3">
      <c r="C23" s="1" t="s">
        <v>49</v>
      </c>
    </row>
    <row r="24" spans="1:22" ht="20.100000000000001" customHeight="1" x14ac:dyDescent="0.3"/>
    <row r="25" spans="1:22" ht="20.100000000000001" customHeight="1" x14ac:dyDescent="0.3">
      <c r="B25" s="59" t="s">
        <v>43</v>
      </c>
      <c r="C25" t="s">
        <v>45</v>
      </c>
    </row>
    <row r="26" spans="1:22" ht="20.100000000000001" customHeight="1" x14ac:dyDescent="0.3">
      <c r="B26" s="59" t="s">
        <v>44</v>
      </c>
      <c r="C26" t="s">
        <v>46</v>
      </c>
    </row>
    <row r="27" spans="1:22" ht="20.100000000000001" customHeight="1" x14ac:dyDescent="0.3">
      <c r="A27" s="59" t="s">
        <v>47</v>
      </c>
      <c r="B27" s="59"/>
      <c r="C27" t="s">
        <v>51</v>
      </c>
    </row>
    <row r="28" spans="1:22" ht="20.100000000000001" customHeight="1" x14ac:dyDescent="0.3">
      <c r="B28" s="59" t="s">
        <v>43</v>
      </c>
      <c r="C28" t="s">
        <v>52</v>
      </c>
    </row>
    <row r="29" spans="1:22" ht="20.100000000000001" customHeight="1" x14ac:dyDescent="0.3">
      <c r="B29" s="59" t="s">
        <v>44</v>
      </c>
      <c r="C29" t="s">
        <v>53</v>
      </c>
    </row>
  </sheetData>
  <pageMargins left="0.7" right="0.7" top="0.75" bottom="0.75" header="0.3" footer="0.3"/>
  <pageSetup paperSize="9" scale="82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B1" workbookViewId="0">
      <selection activeCell="H39" sqref="H39"/>
    </sheetView>
  </sheetViews>
  <sheetFormatPr defaultRowHeight="14.4" x14ac:dyDescent="0.3"/>
  <cols>
    <col min="1" max="1" width="12.5546875" customWidth="1"/>
    <col min="2" max="2" width="15.5546875" bestFit="1" customWidth="1"/>
    <col min="3" max="3" width="3" customWidth="1"/>
    <col min="4" max="4" width="4" customWidth="1"/>
    <col min="5" max="5" width="3" customWidth="1"/>
    <col min="6" max="6" width="4" customWidth="1"/>
    <col min="7" max="7" width="3" customWidth="1"/>
    <col min="8" max="8" width="15.21875" bestFit="1" customWidth="1"/>
    <col min="9" max="9" width="3" customWidth="1"/>
    <col min="10" max="10" width="4" customWidth="1"/>
    <col min="11" max="11" width="3" customWidth="1"/>
    <col min="12" max="12" width="4" customWidth="1"/>
    <col min="13" max="13" width="3" customWidth="1"/>
    <col min="14" max="14" width="12.33203125" bestFit="1" customWidth="1"/>
    <col min="15" max="15" width="3" customWidth="1"/>
    <col min="16" max="16" width="4" customWidth="1"/>
    <col min="17" max="17" width="3" customWidth="1"/>
    <col min="18" max="18" width="4" customWidth="1"/>
    <col min="19" max="19" width="3" customWidth="1"/>
    <col min="20" max="20" width="12.33203125" customWidth="1"/>
    <col min="21" max="25" width="4" customWidth="1"/>
    <col min="26" max="26" width="14.5546875" bestFit="1" customWidth="1"/>
    <col min="27" max="27" width="20" bestFit="1" customWidth="1"/>
    <col min="28" max="29" width="17.33203125" bestFit="1" customWidth="1"/>
  </cols>
  <sheetData>
    <row r="1" spans="1:25" x14ac:dyDescent="0.3">
      <c r="B1" s="2" t="s">
        <v>11</v>
      </c>
    </row>
    <row r="2" spans="1:25" x14ac:dyDescent="0.3">
      <c r="B2" t="s">
        <v>14</v>
      </c>
      <c r="H2" t="s">
        <v>15</v>
      </c>
      <c r="N2" t="s">
        <v>16</v>
      </c>
      <c r="T2" t="s">
        <v>18</v>
      </c>
    </row>
    <row r="3" spans="1:25" x14ac:dyDescent="0.3">
      <c r="B3">
        <v>1</v>
      </c>
      <c r="D3">
        <v>2</v>
      </c>
      <c r="F3">
        <v>3</v>
      </c>
      <c r="H3">
        <v>1</v>
      </c>
      <c r="J3">
        <v>2</v>
      </c>
      <c r="L3">
        <v>3</v>
      </c>
      <c r="N3">
        <v>1</v>
      </c>
      <c r="P3">
        <v>2</v>
      </c>
      <c r="R3">
        <v>3</v>
      </c>
      <c r="T3">
        <v>1</v>
      </c>
      <c r="V3">
        <v>2</v>
      </c>
      <c r="X3">
        <v>3</v>
      </c>
    </row>
    <row r="4" spans="1:25" x14ac:dyDescent="0.3">
      <c r="A4" s="2" t="s">
        <v>13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  <c r="T4">
        <v>1</v>
      </c>
      <c r="U4">
        <v>2</v>
      </c>
      <c r="V4">
        <v>3</v>
      </c>
      <c r="W4">
        <v>4</v>
      </c>
      <c r="X4">
        <v>5</v>
      </c>
      <c r="Y4">
        <v>6</v>
      </c>
    </row>
    <row r="5" spans="1:25" x14ac:dyDescent="0.3">
      <c r="A5" s="1">
        <v>1</v>
      </c>
      <c r="B5" s="3">
        <v>1</v>
      </c>
      <c r="C5" s="3">
        <v>6</v>
      </c>
      <c r="D5" s="3">
        <v>3</v>
      </c>
      <c r="E5" s="3">
        <v>5</v>
      </c>
      <c r="F5" s="3">
        <v>4</v>
      </c>
      <c r="G5" s="3">
        <v>3</v>
      </c>
      <c r="H5" s="3">
        <v>2</v>
      </c>
      <c r="I5" s="3">
        <v>3</v>
      </c>
      <c r="J5" s="3">
        <v>1</v>
      </c>
      <c r="K5" s="3">
        <v>2</v>
      </c>
      <c r="L5" s="3">
        <v>2</v>
      </c>
      <c r="M5" s="3">
        <v>1</v>
      </c>
      <c r="N5" s="3">
        <v>3</v>
      </c>
      <c r="O5" s="3">
        <v>1</v>
      </c>
      <c r="P5" s="3">
        <v>2</v>
      </c>
      <c r="Q5" s="3">
        <v>1</v>
      </c>
      <c r="R5" s="3">
        <v>3</v>
      </c>
      <c r="S5" s="3">
        <v>1</v>
      </c>
      <c r="T5" s="3">
        <v>43</v>
      </c>
      <c r="U5" s="3">
        <v>18</v>
      </c>
      <c r="V5" s="3">
        <v>21</v>
      </c>
      <c r="W5" s="3">
        <v>11</v>
      </c>
      <c r="X5" s="3">
        <v>46</v>
      </c>
      <c r="Y5" s="3">
        <v>3</v>
      </c>
    </row>
    <row r="6" spans="1:25" x14ac:dyDescent="0.3">
      <c r="A6" s="1">
        <v>2</v>
      </c>
      <c r="B6" s="3">
        <v>4</v>
      </c>
      <c r="C6" s="3">
        <v>1</v>
      </c>
      <c r="D6" s="3">
        <v>3</v>
      </c>
      <c r="E6" s="3">
        <v>6</v>
      </c>
      <c r="F6" s="3">
        <v>6</v>
      </c>
      <c r="G6" s="3">
        <v>1</v>
      </c>
      <c r="H6" s="3">
        <v>1</v>
      </c>
      <c r="I6" s="3">
        <v>2</v>
      </c>
      <c r="J6" s="3">
        <v>2</v>
      </c>
      <c r="K6" s="3">
        <v>1</v>
      </c>
      <c r="L6" s="3">
        <v>2</v>
      </c>
      <c r="M6" s="3">
        <v>3</v>
      </c>
      <c r="N6" s="3">
        <v>1</v>
      </c>
      <c r="O6" s="3">
        <v>2</v>
      </c>
      <c r="P6" s="3">
        <v>1</v>
      </c>
      <c r="Q6" s="3">
        <v>3</v>
      </c>
      <c r="R6" s="3">
        <v>3</v>
      </c>
      <c r="S6" s="3">
        <v>1</v>
      </c>
      <c r="T6" s="3">
        <v>4</v>
      </c>
      <c r="U6" s="3">
        <v>25</v>
      </c>
      <c r="V6" s="3">
        <v>9</v>
      </c>
      <c r="W6" s="3">
        <v>42</v>
      </c>
      <c r="X6" s="3">
        <v>48</v>
      </c>
      <c r="Y6" s="3">
        <v>13</v>
      </c>
    </row>
    <row r="7" spans="1:25" x14ac:dyDescent="0.3">
      <c r="A7" s="1">
        <v>3</v>
      </c>
      <c r="B7" s="3">
        <v>4</v>
      </c>
      <c r="C7" s="3">
        <v>1</v>
      </c>
      <c r="D7" s="3">
        <v>5</v>
      </c>
      <c r="E7" s="3">
        <v>4</v>
      </c>
      <c r="F7" s="3">
        <v>3</v>
      </c>
      <c r="G7" s="3">
        <v>1</v>
      </c>
      <c r="H7" s="3">
        <v>2</v>
      </c>
      <c r="I7" s="3">
        <v>1</v>
      </c>
      <c r="J7" s="3">
        <v>1</v>
      </c>
      <c r="K7" s="3">
        <v>2</v>
      </c>
      <c r="L7" s="3">
        <v>1</v>
      </c>
      <c r="M7" s="3">
        <v>2</v>
      </c>
      <c r="N7" s="3">
        <v>1</v>
      </c>
      <c r="O7" s="3">
        <v>3</v>
      </c>
      <c r="P7" s="3">
        <v>1</v>
      </c>
      <c r="Q7" s="3">
        <v>2</v>
      </c>
      <c r="R7" s="3">
        <v>3</v>
      </c>
      <c r="S7" s="3">
        <v>2</v>
      </c>
      <c r="T7" s="3">
        <v>10</v>
      </c>
      <c r="U7" s="3">
        <v>37</v>
      </c>
      <c r="V7" s="3">
        <v>5</v>
      </c>
      <c r="W7" s="3">
        <v>28</v>
      </c>
      <c r="X7" s="3">
        <v>39</v>
      </c>
      <c r="Y7" s="3">
        <v>25</v>
      </c>
    </row>
    <row r="8" spans="1:25" x14ac:dyDescent="0.3">
      <c r="A8" s="1">
        <v>4</v>
      </c>
      <c r="B8" s="3">
        <v>2</v>
      </c>
      <c r="C8" s="3">
        <v>6</v>
      </c>
      <c r="D8" s="3">
        <v>5</v>
      </c>
      <c r="E8" s="3">
        <v>3</v>
      </c>
      <c r="F8" s="3">
        <v>4</v>
      </c>
      <c r="G8" s="3">
        <v>3</v>
      </c>
      <c r="H8" s="3">
        <v>3</v>
      </c>
      <c r="I8" s="3">
        <v>1</v>
      </c>
      <c r="J8" s="3">
        <v>3</v>
      </c>
      <c r="K8" s="3">
        <v>1</v>
      </c>
      <c r="L8" s="3">
        <v>1</v>
      </c>
      <c r="M8" s="3">
        <v>3</v>
      </c>
      <c r="N8" s="3">
        <v>1</v>
      </c>
      <c r="O8" s="3">
        <v>3</v>
      </c>
      <c r="P8" s="3">
        <v>1</v>
      </c>
      <c r="Q8" s="3">
        <v>3</v>
      </c>
      <c r="R8" s="3">
        <v>1</v>
      </c>
      <c r="S8" s="3">
        <v>2</v>
      </c>
      <c r="T8" s="3">
        <v>14</v>
      </c>
      <c r="U8" s="3">
        <v>42</v>
      </c>
      <c r="V8" s="3">
        <v>17</v>
      </c>
      <c r="W8" s="3">
        <v>39</v>
      </c>
      <c r="X8" s="3">
        <v>4</v>
      </c>
      <c r="Y8" s="3">
        <v>33</v>
      </c>
    </row>
    <row r="9" spans="1:25" x14ac:dyDescent="0.3">
      <c r="A9" s="1">
        <v>5</v>
      </c>
      <c r="B9" s="3">
        <v>2</v>
      </c>
      <c r="C9" s="3">
        <v>6</v>
      </c>
      <c r="D9" s="3">
        <v>5</v>
      </c>
      <c r="E9" s="3">
        <v>4</v>
      </c>
      <c r="F9" s="3">
        <v>5</v>
      </c>
      <c r="G9" s="3">
        <v>4</v>
      </c>
      <c r="H9" s="3">
        <v>1</v>
      </c>
      <c r="I9" s="3">
        <v>2</v>
      </c>
      <c r="J9" s="3">
        <v>2</v>
      </c>
      <c r="K9" s="3">
        <v>3</v>
      </c>
      <c r="L9" s="3">
        <v>3</v>
      </c>
      <c r="M9" s="3">
        <v>1</v>
      </c>
      <c r="N9" s="3">
        <v>2</v>
      </c>
      <c r="O9" s="3">
        <v>1</v>
      </c>
      <c r="P9" s="3">
        <v>3</v>
      </c>
      <c r="Q9" s="3">
        <v>1</v>
      </c>
      <c r="R9" s="3">
        <v>2</v>
      </c>
      <c r="S9" s="3">
        <v>3</v>
      </c>
      <c r="T9" s="3">
        <v>20</v>
      </c>
      <c r="U9" s="3">
        <v>12</v>
      </c>
      <c r="V9" s="3">
        <v>47</v>
      </c>
      <c r="W9" s="3">
        <v>16</v>
      </c>
      <c r="X9" s="3">
        <v>35</v>
      </c>
      <c r="Y9" s="3">
        <v>40</v>
      </c>
    </row>
    <row r="10" spans="1:25" x14ac:dyDescent="0.3">
      <c r="A10" s="1">
        <v>6</v>
      </c>
      <c r="B10" s="3">
        <v>3</v>
      </c>
      <c r="C10" s="3">
        <v>6</v>
      </c>
      <c r="D10" s="3">
        <v>1</v>
      </c>
      <c r="E10" s="3">
        <v>3</v>
      </c>
      <c r="F10" s="3">
        <v>6</v>
      </c>
      <c r="G10" s="3">
        <v>5</v>
      </c>
      <c r="H10" s="3">
        <v>3</v>
      </c>
      <c r="I10" s="3">
        <v>2</v>
      </c>
      <c r="J10" s="3">
        <v>3</v>
      </c>
      <c r="K10" s="3">
        <v>2</v>
      </c>
      <c r="L10" s="3">
        <v>1</v>
      </c>
      <c r="M10" s="3">
        <v>2</v>
      </c>
      <c r="N10" s="3">
        <v>2</v>
      </c>
      <c r="O10" s="3">
        <v>3</v>
      </c>
      <c r="P10" s="3">
        <v>3</v>
      </c>
      <c r="Q10" s="3">
        <v>2</v>
      </c>
      <c r="R10" s="3">
        <v>1</v>
      </c>
      <c r="S10" s="3">
        <v>2</v>
      </c>
      <c r="T10" s="3">
        <v>33</v>
      </c>
      <c r="U10" s="3">
        <v>48</v>
      </c>
      <c r="V10" s="3">
        <v>49</v>
      </c>
      <c r="W10" s="3">
        <v>27</v>
      </c>
      <c r="X10" s="3">
        <v>6</v>
      </c>
      <c r="Y10" s="3">
        <v>29</v>
      </c>
    </row>
    <row r="11" spans="1:25" x14ac:dyDescent="0.3">
      <c r="A11" s="1">
        <v>7</v>
      </c>
      <c r="B11" s="3">
        <v>4</v>
      </c>
      <c r="C11" s="3">
        <v>3</v>
      </c>
      <c r="D11" s="3">
        <v>5</v>
      </c>
      <c r="E11" s="3">
        <v>3</v>
      </c>
      <c r="F11" s="3">
        <v>5</v>
      </c>
      <c r="G11" s="3">
        <v>2</v>
      </c>
      <c r="H11" s="3">
        <v>2</v>
      </c>
      <c r="I11" s="3">
        <v>3</v>
      </c>
      <c r="J11" s="3">
        <v>1</v>
      </c>
      <c r="K11" s="3">
        <v>3</v>
      </c>
      <c r="L11" s="3">
        <v>2</v>
      </c>
      <c r="M11" s="3">
        <v>3</v>
      </c>
      <c r="N11" s="3">
        <v>2</v>
      </c>
      <c r="O11" s="3">
        <v>3</v>
      </c>
      <c r="P11" s="3">
        <v>3</v>
      </c>
      <c r="Q11" s="3">
        <v>1</v>
      </c>
      <c r="R11" s="3">
        <v>1</v>
      </c>
      <c r="S11" s="3">
        <v>2</v>
      </c>
      <c r="T11" s="3">
        <v>28</v>
      </c>
      <c r="U11" s="3">
        <v>51</v>
      </c>
      <c r="V11" s="3">
        <v>41</v>
      </c>
      <c r="W11" s="3">
        <v>15</v>
      </c>
      <c r="X11" s="3">
        <v>11</v>
      </c>
      <c r="Y11" s="3">
        <v>32</v>
      </c>
    </row>
    <row r="12" spans="1:25" x14ac:dyDescent="0.3">
      <c r="A12" s="1">
        <v>8</v>
      </c>
      <c r="B12" s="3">
        <v>6</v>
      </c>
      <c r="C12" s="3">
        <v>1</v>
      </c>
      <c r="D12" s="3">
        <v>2</v>
      </c>
      <c r="E12" s="3">
        <v>6</v>
      </c>
      <c r="F12" s="3">
        <v>4</v>
      </c>
      <c r="G12" s="3">
        <v>6</v>
      </c>
      <c r="H12" s="3">
        <v>1</v>
      </c>
      <c r="I12" s="3">
        <v>3</v>
      </c>
      <c r="J12" s="3">
        <v>1</v>
      </c>
      <c r="K12" s="3">
        <v>2</v>
      </c>
      <c r="L12" s="3">
        <v>2</v>
      </c>
      <c r="M12" s="3">
        <v>1</v>
      </c>
      <c r="N12" s="3">
        <v>1</v>
      </c>
      <c r="O12" s="3">
        <v>3</v>
      </c>
      <c r="P12" s="3">
        <v>3</v>
      </c>
      <c r="Q12" s="3">
        <v>2</v>
      </c>
      <c r="R12" s="3">
        <v>2</v>
      </c>
      <c r="S12" s="3">
        <v>3</v>
      </c>
      <c r="T12" s="3">
        <v>6</v>
      </c>
      <c r="U12" s="3">
        <v>49</v>
      </c>
      <c r="V12" s="3">
        <v>38</v>
      </c>
      <c r="W12" s="3">
        <v>30</v>
      </c>
      <c r="X12" s="3">
        <v>28</v>
      </c>
      <c r="Y12" s="3">
        <v>42</v>
      </c>
    </row>
    <row r="13" spans="1:25" x14ac:dyDescent="0.3">
      <c r="A13" s="1">
        <v>9</v>
      </c>
      <c r="B13" s="3">
        <v>1</v>
      </c>
      <c r="C13" s="3">
        <v>3</v>
      </c>
      <c r="D13" s="3">
        <v>4</v>
      </c>
      <c r="E13" s="3">
        <v>5</v>
      </c>
      <c r="F13" s="3">
        <v>1</v>
      </c>
      <c r="G13" s="3">
        <v>2</v>
      </c>
      <c r="H13" s="3">
        <v>3</v>
      </c>
      <c r="I13" s="3">
        <v>2</v>
      </c>
      <c r="J13" s="3">
        <v>2</v>
      </c>
      <c r="K13" s="3">
        <v>1</v>
      </c>
      <c r="L13" s="3">
        <v>3</v>
      </c>
      <c r="M13" s="3">
        <v>2</v>
      </c>
      <c r="N13" s="3">
        <v>2</v>
      </c>
      <c r="O13" s="3">
        <v>3</v>
      </c>
      <c r="P13" s="3">
        <v>1</v>
      </c>
      <c r="Q13" s="3">
        <v>2</v>
      </c>
      <c r="R13" s="3">
        <v>3</v>
      </c>
      <c r="S13" s="3">
        <v>1</v>
      </c>
      <c r="T13" s="3">
        <v>31</v>
      </c>
      <c r="U13" s="3">
        <v>45</v>
      </c>
      <c r="V13" s="3">
        <v>10</v>
      </c>
      <c r="W13" s="3">
        <v>23</v>
      </c>
      <c r="X13" s="3">
        <v>49</v>
      </c>
      <c r="Y13" s="3">
        <v>8</v>
      </c>
    </row>
    <row r="14" spans="1:25" x14ac:dyDescent="0.3">
      <c r="A14" s="1">
        <v>10</v>
      </c>
      <c r="B14" s="3">
        <v>6</v>
      </c>
      <c r="C14" s="3">
        <v>1</v>
      </c>
      <c r="D14" s="3">
        <v>4</v>
      </c>
      <c r="E14" s="3">
        <v>2</v>
      </c>
      <c r="F14" s="3">
        <v>6</v>
      </c>
      <c r="G14" s="3">
        <v>4</v>
      </c>
      <c r="H14" s="3">
        <v>1</v>
      </c>
      <c r="I14" s="3">
        <v>2</v>
      </c>
      <c r="J14" s="3">
        <v>2</v>
      </c>
      <c r="K14" s="3">
        <v>1</v>
      </c>
      <c r="L14" s="3">
        <v>3</v>
      </c>
      <c r="M14" s="3">
        <v>2</v>
      </c>
      <c r="N14" s="3">
        <v>2</v>
      </c>
      <c r="O14" s="3">
        <v>1</v>
      </c>
      <c r="P14" s="3">
        <v>3</v>
      </c>
      <c r="Q14" s="3">
        <v>2</v>
      </c>
      <c r="R14" s="3">
        <v>3</v>
      </c>
      <c r="S14" s="3">
        <v>1</v>
      </c>
      <c r="T14" s="3">
        <v>24</v>
      </c>
      <c r="U14" s="3">
        <v>7</v>
      </c>
      <c r="V14" s="3">
        <v>46</v>
      </c>
      <c r="W14" s="3">
        <v>20</v>
      </c>
      <c r="X14" s="3">
        <v>54</v>
      </c>
      <c r="Y14" s="3">
        <v>10</v>
      </c>
    </row>
    <row r="15" spans="1:25" x14ac:dyDescent="0.3">
      <c r="A15" s="1">
        <v>11</v>
      </c>
      <c r="B15" s="3">
        <v>2</v>
      </c>
      <c r="C15" s="3">
        <v>3</v>
      </c>
      <c r="D15" s="3">
        <v>2</v>
      </c>
      <c r="E15" s="3">
        <v>4</v>
      </c>
      <c r="F15" s="3">
        <v>1</v>
      </c>
      <c r="G15" s="3">
        <v>5</v>
      </c>
      <c r="H15" s="3">
        <v>3</v>
      </c>
      <c r="I15" s="3">
        <v>1</v>
      </c>
      <c r="J15" s="3">
        <v>1</v>
      </c>
      <c r="K15" s="3">
        <v>3</v>
      </c>
      <c r="L15" s="3">
        <v>1</v>
      </c>
      <c r="M15" s="3">
        <v>2</v>
      </c>
      <c r="N15" s="3">
        <v>3</v>
      </c>
      <c r="O15" s="3">
        <v>1</v>
      </c>
      <c r="P15" s="3">
        <v>1</v>
      </c>
      <c r="Q15" s="3">
        <v>2</v>
      </c>
      <c r="R15" s="3">
        <v>1</v>
      </c>
      <c r="S15" s="3">
        <v>3</v>
      </c>
      <c r="T15" s="3">
        <v>50</v>
      </c>
      <c r="U15" s="3">
        <v>3</v>
      </c>
      <c r="V15" s="3">
        <v>2</v>
      </c>
      <c r="W15" s="3">
        <v>34</v>
      </c>
      <c r="X15" s="3">
        <v>1</v>
      </c>
      <c r="Y15" s="3">
        <v>47</v>
      </c>
    </row>
    <row r="16" spans="1:25" x14ac:dyDescent="0.3">
      <c r="A16" s="1">
        <v>12</v>
      </c>
      <c r="B16" s="3">
        <v>5</v>
      </c>
      <c r="C16" s="3">
        <v>4</v>
      </c>
      <c r="D16" s="3">
        <v>2</v>
      </c>
      <c r="E16" s="3">
        <v>4</v>
      </c>
      <c r="F16" s="3">
        <v>2</v>
      </c>
      <c r="G16" s="3">
        <v>5</v>
      </c>
      <c r="H16" s="3">
        <v>3</v>
      </c>
      <c r="I16" s="3">
        <v>2</v>
      </c>
      <c r="J16" s="3">
        <v>3</v>
      </c>
      <c r="K16" s="3">
        <v>1</v>
      </c>
      <c r="L16" s="3">
        <v>1</v>
      </c>
      <c r="M16" s="3">
        <v>3</v>
      </c>
      <c r="N16" s="3">
        <v>1</v>
      </c>
      <c r="O16" s="3">
        <v>3</v>
      </c>
      <c r="P16" s="3">
        <v>2</v>
      </c>
      <c r="Q16" s="3">
        <v>3</v>
      </c>
      <c r="R16" s="3">
        <v>2</v>
      </c>
      <c r="S16" s="3">
        <v>3</v>
      </c>
      <c r="T16" s="3">
        <v>17</v>
      </c>
      <c r="U16" s="3">
        <v>46</v>
      </c>
      <c r="V16" s="3">
        <v>32</v>
      </c>
      <c r="W16" s="3">
        <v>40</v>
      </c>
      <c r="X16" s="3">
        <v>20</v>
      </c>
      <c r="Y16" s="3">
        <v>53</v>
      </c>
    </row>
    <row r="17" spans="1:25" x14ac:dyDescent="0.3">
      <c r="A17" s="1">
        <v>13</v>
      </c>
      <c r="B17" s="3">
        <v>5</v>
      </c>
      <c r="C17" s="3">
        <v>2</v>
      </c>
      <c r="D17" s="3">
        <v>4</v>
      </c>
      <c r="E17" s="3">
        <v>5</v>
      </c>
      <c r="F17" s="3">
        <v>3</v>
      </c>
      <c r="G17" s="3">
        <v>4</v>
      </c>
      <c r="H17" s="3">
        <v>2</v>
      </c>
      <c r="I17" s="3">
        <v>1</v>
      </c>
      <c r="J17" s="3">
        <v>1</v>
      </c>
      <c r="K17" s="3">
        <v>3</v>
      </c>
      <c r="L17" s="3">
        <v>3</v>
      </c>
      <c r="M17" s="3">
        <v>1</v>
      </c>
      <c r="N17" s="3">
        <v>1</v>
      </c>
      <c r="O17" s="3">
        <v>3</v>
      </c>
      <c r="P17" s="3">
        <v>1</v>
      </c>
      <c r="Q17" s="3">
        <v>3</v>
      </c>
      <c r="R17" s="3">
        <v>3</v>
      </c>
      <c r="S17" s="3">
        <v>2</v>
      </c>
      <c r="T17" s="3">
        <v>11</v>
      </c>
      <c r="U17" s="3">
        <v>38</v>
      </c>
      <c r="V17" s="3">
        <v>4</v>
      </c>
      <c r="W17" s="3">
        <v>53</v>
      </c>
      <c r="X17" s="3">
        <v>51</v>
      </c>
      <c r="Y17" s="3">
        <v>22</v>
      </c>
    </row>
    <row r="18" spans="1:25" x14ac:dyDescent="0.3">
      <c r="A18" s="1">
        <v>14</v>
      </c>
      <c r="B18" s="3">
        <v>6</v>
      </c>
      <c r="C18" s="3">
        <v>5</v>
      </c>
      <c r="D18" s="3">
        <v>3</v>
      </c>
      <c r="E18" s="3">
        <v>2</v>
      </c>
      <c r="F18" s="3">
        <v>6</v>
      </c>
      <c r="G18" s="3">
        <v>5</v>
      </c>
      <c r="H18" s="3">
        <v>2</v>
      </c>
      <c r="I18" s="3">
        <v>3</v>
      </c>
      <c r="J18" s="3">
        <v>3</v>
      </c>
      <c r="K18" s="3">
        <v>2</v>
      </c>
      <c r="L18" s="3">
        <v>1</v>
      </c>
      <c r="M18" s="3">
        <v>3</v>
      </c>
      <c r="N18" s="3">
        <v>2</v>
      </c>
      <c r="O18" s="3">
        <v>3</v>
      </c>
      <c r="P18" s="3">
        <v>2</v>
      </c>
      <c r="Q18" s="3">
        <v>1</v>
      </c>
      <c r="R18" s="3">
        <v>2</v>
      </c>
      <c r="S18" s="3">
        <v>1</v>
      </c>
      <c r="T18" s="3">
        <v>30</v>
      </c>
      <c r="U18" s="3">
        <v>53</v>
      </c>
      <c r="V18" s="3">
        <v>33</v>
      </c>
      <c r="W18" s="3">
        <v>8</v>
      </c>
      <c r="X18" s="3">
        <v>24</v>
      </c>
      <c r="Y18" s="3">
        <v>17</v>
      </c>
    </row>
    <row r="19" spans="1:25" x14ac:dyDescent="0.3">
      <c r="A19" s="1">
        <v>15</v>
      </c>
      <c r="B19" s="3">
        <v>5</v>
      </c>
      <c r="C19" s="3">
        <v>3</v>
      </c>
      <c r="D19" s="3">
        <v>6</v>
      </c>
      <c r="E19" s="3">
        <v>6</v>
      </c>
      <c r="F19" s="3">
        <v>3</v>
      </c>
      <c r="G19" s="3">
        <v>2</v>
      </c>
      <c r="H19" s="3">
        <v>3</v>
      </c>
      <c r="I19" s="3">
        <v>2</v>
      </c>
      <c r="J19" s="3">
        <v>1</v>
      </c>
      <c r="K19" s="3">
        <v>2</v>
      </c>
      <c r="L19" s="3">
        <v>2</v>
      </c>
      <c r="M19" s="3">
        <v>3</v>
      </c>
      <c r="N19" s="3">
        <v>2</v>
      </c>
      <c r="O19" s="3">
        <v>1</v>
      </c>
      <c r="P19" s="3">
        <v>2</v>
      </c>
      <c r="Q19" s="3">
        <v>3</v>
      </c>
      <c r="R19" s="3">
        <v>2</v>
      </c>
      <c r="S19" s="3">
        <v>3</v>
      </c>
      <c r="T19" s="3">
        <v>35</v>
      </c>
      <c r="U19" s="3">
        <v>9</v>
      </c>
      <c r="V19" s="3">
        <v>24</v>
      </c>
      <c r="W19" s="3">
        <v>48</v>
      </c>
      <c r="X19" s="3">
        <v>27</v>
      </c>
      <c r="Y19" s="3">
        <v>50</v>
      </c>
    </row>
    <row r="20" spans="1:25" x14ac:dyDescent="0.3">
      <c r="A20" s="1">
        <v>16</v>
      </c>
      <c r="B20" s="3">
        <v>2</v>
      </c>
      <c r="C20" s="3">
        <v>4</v>
      </c>
      <c r="D20" s="3">
        <v>2</v>
      </c>
      <c r="E20" s="3">
        <v>1</v>
      </c>
      <c r="F20" s="3">
        <v>3</v>
      </c>
      <c r="G20" s="3">
        <v>1</v>
      </c>
      <c r="H20" s="3">
        <v>2</v>
      </c>
      <c r="I20" s="3">
        <v>1</v>
      </c>
      <c r="J20" s="3">
        <v>2</v>
      </c>
      <c r="K20" s="3">
        <v>3</v>
      </c>
      <c r="L20" s="3">
        <v>2</v>
      </c>
      <c r="M20" s="3">
        <v>1</v>
      </c>
      <c r="N20" s="3">
        <v>1</v>
      </c>
      <c r="O20" s="3">
        <v>2</v>
      </c>
      <c r="P20" s="3">
        <v>2</v>
      </c>
      <c r="Q20" s="3">
        <v>1</v>
      </c>
      <c r="R20" s="3">
        <v>1</v>
      </c>
      <c r="S20" s="3">
        <v>2</v>
      </c>
      <c r="T20" s="3">
        <v>8</v>
      </c>
      <c r="U20" s="3">
        <v>22</v>
      </c>
      <c r="V20" s="3">
        <v>26</v>
      </c>
      <c r="W20" s="3">
        <v>13</v>
      </c>
      <c r="X20" s="3">
        <v>9</v>
      </c>
      <c r="Y20" s="3">
        <v>19</v>
      </c>
    </row>
    <row r="21" spans="1:25" x14ac:dyDescent="0.3">
      <c r="A21" s="1">
        <v>17</v>
      </c>
      <c r="B21" s="3">
        <v>1</v>
      </c>
      <c r="C21" s="3">
        <v>4</v>
      </c>
      <c r="D21" s="3">
        <v>1</v>
      </c>
      <c r="E21" s="3">
        <v>2</v>
      </c>
      <c r="F21" s="3">
        <v>2</v>
      </c>
      <c r="G21" s="3">
        <v>3</v>
      </c>
      <c r="H21" s="3">
        <v>1</v>
      </c>
      <c r="I21" s="3">
        <v>3</v>
      </c>
      <c r="J21" s="3">
        <v>2</v>
      </c>
      <c r="K21" s="3">
        <v>3</v>
      </c>
      <c r="L21" s="3">
        <v>3</v>
      </c>
      <c r="M21" s="3">
        <v>1</v>
      </c>
      <c r="N21" s="3">
        <v>2</v>
      </c>
      <c r="O21" s="3">
        <v>1</v>
      </c>
      <c r="P21" s="3">
        <v>1</v>
      </c>
      <c r="Q21" s="3">
        <v>3</v>
      </c>
      <c r="R21" s="3">
        <v>1</v>
      </c>
      <c r="S21" s="3">
        <v>2</v>
      </c>
      <c r="T21" s="3">
        <v>19</v>
      </c>
      <c r="U21" s="3">
        <v>16</v>
      </c>
      <c r="V21" s="3">
        <v>7</v>
      </c>
      <c r="W21" s="3">
        <v>50</v>
      </c>
      <c r="X21" s="3">
        <v>14</v>
      </c>
      <c r="Y21" s="3">
        <v>21</v>
      </c>
    </row>
    <row r="22" spans="1:25" x14ac:dyDescent="0.3">
      <c r="A22" s="1">
        <v>18</v>
      </c>
      <c r="B22" s="3">
        <v>1</v>
      </c>
      <c r="C22" s="3">
        <v>2</v>
      </c>
      <c r="D22" s="3">
        <v>2</v>
      </c>
      <c r="E22" s="3">
        <v>3</v>
      </c>
      <c r="F22" s="3">
        <v>2</v>
      </c>
      <c r="G22" s="3">
        <v>6</v>
      </c>
      <c r="H22" s="3">
        <v>1</v>
      </c>
      <c r="I22" s="3">
        <v>3</v>
      </c>
      <c r="J22" s="3">
        <v>3</v>
      </c>
      <c r="K22" s="3">
        <v>2</v>
      </c>
      <c r="L22" s="3">
        <v>1</v>
      </c>
      <c r="M22" s="3">
        <v>3</v>
      </c>
      <c r="N22" s="3">
        <v>1</v>
      </c>
      <c r="O22" s="3">
        <v>2</v>
      </c>
      <c r="P22" s="3">
        <v>1</v>
      </c>
      <c r="Q22" s="3">
        <v>3</v>
      </c>
      <c r="R22" s="3">
        <v>3</v>
      </c>
      <c r="S22" s="3">
        <v>1</v>
      </c>
      <c r="T22" s="3">
        <v>1</v>
      </c>
      <c r="U22" s="3">
        <v>32</v>
      </c>
      <c r="V22" s="3">
        <v>14</v>
      </c>
      <c r="W22" s="3">
        <v>45</v>
      </c>
      <c r="X22" s="3">
        <v>38</v>
      </c>
      <c r="Y22" s="3">
        <v>18</v>
      </c>
    </row>
    <row r="23" spans="1:25" x14ac:dyDescent="0.3">
      <c r="A23" s="1">
        <v>19</v>
      </c>
      <c r="B23" s="3">
        <v>4</v>
      </c>
      <c r="C23" s="3">
        <v>1</v>
      </c>
      <c r="D23" s="3">
        <v>6</v>
      </c>
      <c r="E23" s="3">
        <v>1</v>
      </c>
      <c r="F23" s="3">
        <v>6</v>
      </c>
      <c r="G23" s="3">
        <v>1</v>
      </c>
      <c r="H23" s="3">
        <v>1</v>
      </c>
      <c r="I23" s="3">
        <v>3</v>
      </c>
      <c r="J23" s="3">
        <v>3</v>
      </c>
      <c r="K23" s="3">
        <v>2</v>
      </c>
      <c r="L23" s="3">
        <v>3</v>
      </c>
      <c r="M23" s="3">
        <v>1</v>
      </c>
      <c r="N23" s="3">
        <v>3</v>
      </c>
      <c r="O23" s="3">
        <v>1</v>
      </c>
      <c r="P23" s="3">
        <v>3</v>
      </c>
      <c r="Q23" s="3">
        <v>2</v>
      </c>
      <c r="R23" s="3">
        <v>2</v>
      </c>
      <c r="S23" s="3">
        <v>3</v>
      </c>
      <c r="T23" s="3">
        <v>40</v>
      </c>
      <c r="U23" s="3">
        <v>13</v>
      </c>
      <c r="V23" s="3">
        <v>54</v>
      </c>
      <c r="W23" s="3">
        <v>25</v>
      </c>
      <c r="X23" s="3">
        <v>36</v>
      </c>
      <c r="Y23" s="3">
        <v>37</v>
      </c>
    </row>
    <row r="24" spans="1:25" x14ac:dyDescent="0.3">
      <c r="A24" s="1">
        <v>20</v>
      </c>
      <c r="B24" s="3">
        <v>6</v>
      </c>
      <c r="C24" s="3">
        <v>3</v>
      </c>
      <c r="D24" s="3">
        <v>1</v>
      </c>
      <c r="E24" s="3">
        <v>5</v>
      </c>
      <c r="F24" s="3">
        <v>5</v>
      </c>
      <c r="G24" s="3">
        <v>6</v>
      </c>
      <c r="H24" s="3">
        <v>3</v>
      </c>
      <c r="I24" s="3">
        <v>1</v>
      </c>
      <c r="J24" s="3">
        <v>2</v>
      </c>
      <c r="K24" s="3">
        <v>3</v>
      </c>
      <c r="L24" s="3">
        <v>1</v>
      </c>
      <c r="M24" s="3">
        <v>2</v>
      </c>
      <c r="N24" s="3">
        <v>3</v>
      </c>
      <c r="O24" s="3">
        <v>2</v>
      </c>
      <c r="P24" s="3">
        <v>3</v>
      </c>
      <c r="Q24" s="3">
        <v>2</v>
      </c>
      <c r="R24" s="3">
        <v>3</v>
      </c>
      <c r="S24" s="3">
        <v>1</v>
      </c>
      <c r="T24" s="3">
        <v>54</v>
      </c>
      <c r="U24" s="3">
        <v>21</v>
      </c>
      <c r="V24" s="3">
        <v>43</v>
      </c>
      <c r="W24" s="3">
        <v>35</v>
      </c>
      <c r="X24" s="3">
        <v>41</v>
      </c>
      <c r="Y24" s="3">
        <v>12</v>
      </c>
    </row>
    <row r="25" spans="1:25" x14ac:dyDescent="0.3">
      <c r="A25" s="1">
        <v>21</v>
      </c>
      <c r="B25" s="3">
        <v>3</v>
      </c>
      <c r="C25" s="3">
        <v>5</v>
      </c>
      <c r="D25" s="3">
        <v>3</v>
      </c>
      <c r="E25" s="3">
        <v>1</v>
      </c>
      <c r="F25" s="3">
        <v>1</v>
      </c>
      <c r="G25" s="3">
        <v>5</v>
      </c>
      <c r="H25" s="3">
        <v>3</v>
      </c>
      <c r="I25" s="3">
        <v>2</v>
      </c>
      <c r="J25" s="3">
        <v>3</v>
      </c>
      <c r="K25" s="3">
        <v>1</v>
      </c>
      <c r="L25" s="3">
        <v>3</v>
      </c>
      <c r="M25" s="3">
        <v>1</v>
      </c>
      <c r="N25" s="3">
        <v>1</v>
      </c>
      <c r="O25" s="3">
        <v>2</v>
      </c>
      <c r="P25" s="3">
        <v>3</v>
      </c>
      <c r="Q25" s="3">
        <v>1</v>
      </c>
      <c r="R25" s="3">
        <v>2</v>
      </c>
      <c r="S25" s="3">
        <v>1</v>
      </c>
      <c r="T25" s="3">
        <v>15</v>
      </c>
      <c r="U25" s="3">
        <v>29</v>
      </c>
      <c r="V25" s="3">
        <v>51</v>
      </c>
      <c r="W25" s="3">
        <v>1</v>
      </c>
      <c r="X25" s="3">
        <v>31</v>
      </c>
      <c r="Y25" s="3">
        <v>5</v>
      </c>
    </row>
    <row r="26" spans="1:25" x14ac:dyDescent="0.3">
      <c r="A26" s="1">
        <v>22</v>
      </c>
      <c r="B26" s="3">
        <v>5</v>
      </c>
      <c r="C26" s="3">
        <v>6</v>
      </c>
      <c r="D26" s="3">
        <v>6</v>
      </c>
      <c r="E26" s="3">
        <v>1</v>
      </c>
      <c r="F26" s="3">
        <v>2</v>
      </c>
      <c r="G26" s="3">
        <v>4</v>
      </c>
      <c r="H26" s="3">
        <v>2</v>
      </c>
      <c r="I26" s="3">
        <v>3</v>
      </c>
      <c r="J26" s="3">
        <v>2</v>
      </c>
      <c r="K26" s="3">
        <v>3</v>
      </c>
      <c r="L26" s="3">
        <v>2</v>
      </c>
      <c r="M26" s="3">
        <v>3</v>
      </c>
      <c r="N26" s="3">
        <v>3</v>
      </c>
      <c r="O26" s="3">
        <v>2</v>
      </c>
      <c r="P26" s="3">
        <v>1</v>
      </c>
      <c r="Q26" s="3">
        <v>2</v>
      </c>
      <c r="R26" s="3">
        <v>2</v>
      </c>
      <c r="S26" s="3">
        <v>3</v>
      </c>
      <c r="T26" s="3">
        <v>47</v>
      </c>
      <c r="U26" s="3">
        <v>36</v>
      </c>
      <c r="V26" s="3">
        <v>12</v>
      </c>
      <c r="W26" s="3">
        <v>31</v>
      </c>
      <c r="X26" s="3">
        <v>26</v>
      </c>
      <c r="Y26" s="3">
        <v>52</v>
      </c>
    </row>
    <row r="27" spans="1:25" x14ac:dyDescent="0.3">
      <c r="A27" s="1">
        <v>23</v>
      </c>
      <c r="B27" s="3">
        <v>2</v>
      </c>
      <c r="C27" s="3">
        <v>5</v>
      </c>
      <c r="D27" s="3">
        <v>6</v>
      </c>
      <c r="E27" s="3">
        <v>3</v>
      </c>
      <c r="F27" s="3">
        <v>1</v>
      </c>
      <c r="G27" s="3">
        <v>4</v>
      </c>
      <c r="H27" s="3">
        <v>2</v>
      </c>
      <c r="I27" s="3">
        <v>1</v>
      </c>
      <c r="J27" s="3">
        <v>3</v>
      </c>
      <c r="K27" s="3">
        <v>1</v>
      </c>
      <c r="L27" s="3">
        <v>2</v>
      </c>
      <c r="M27" s="3">
        <v>3</v>
      </c>
      <c r="N27" s="3">
        <v>3</v>
      </c>
      <c r="O27" s="3">
        <v>1</v>
      </c>
      <c r="P27" s="3">
        <v>2</v>
      </c>
      <c r="Q27" s="3">
        <v>1</v>
      </c>
      <c r="R27" s="3">
        <v>1</v>
      </c>
      <c r="S27" s="3">
        <v>2</v>
      </c>
      <c r="T27" s="3">
        <v>44</v>
      </c>
      <c r="U27" s="3">
        <v>5</v>
      </c>
      <c r="V27" s="3">
        <v>36</v>
      </c>
      <c r="W27" s="3">
        <v>3</v>
      </c>
      <c r="X27" s="3">
        <v>7</v>
      </c>
      <c r="Y27" s="3">
        <v>34</v>
      </c>
    </row>
    <row r="28" spans="1:25" x14ac:dyDescent="0.3">
      <c r="A28" s="1">
        <v>24</v>
      </c>
      <c r="B28" s="3">
        <v>5</v>
      </c>
      <c r="C28" s="3">
        <v>4</v>
      </c>
      <c r="D28" s="3">
        <v>4</v>
      </c>
      <c r="E28" s="3">
        <v>6</v>
      </c>
      <c r="F28" s="3">
        <v>5</v>
      </c>
      <c r="G28" s="3">
        <v>3</v>
      </c>
      <c r="H28" s="3">
        <v>1</v>
      </c>
      <c r="I28" s="3">
        <v>3</v>
      </c>
      <c r="J28" s="3">
        <v>3</v>
      </c>
      <c r="K28" s="3">
        <v>1</v>
      </c>
      <c r="L28" s="3">
        <v>1</v>
      </c>
      <c r="M28" s="3">
        <v>2</v>
      </c>
      <c r="N28" s="3">
        <v>3</v>
      </c>
      <c r="O28" s="3">
        <v>2</v>
      </c>
      <c r="P28" s="3">
        <v>3</v>
      </c>
      <c r="Q28" s="3">
        <v>1</v>
      </c>
      <c r="R28" s="3">
        <v>2</v>
      </c>
      <c r="S28" s="3">
        <v>3</v>
      </c>
      <c r="T28" s="3">
        <v>41</v>
      </c>
      <c r="U28" s="3">
        <v>34</v>
      </c>
      <c r="V28" s="3">
        <v>52</v>
      </c>
      <c r="W28" s="3">
        <v>6</v>
      </c>
      <c r="X28" s="3">
        <v>23</v>
      </c>
      <c r="Y28" s="3">
        <v>45</v>
      </c>
    </row>
    <row r="29" spans="1:25" x14ac:dyDescent="0.3">
      <c r="A29" s="1">
        <v>25</v>
      </c>
      <c r="B29" s="3">
        <v>3</v>
      </c>
      <c r="C29" s="3">
        <v>2</v>
      </c>
      <c r="D29" s="3">
        <v>5</v>
      </c>
      <c r="E29" s="3">
        <v>1</v>
      </c>
      <c r="F29" s="3">
        <v>4</v>
      </c>
      <c r="G29" s="3">
        <v>6</v>
      </c>
      <c r="H29" s="3">
        <v>2</v>
      </c>
      <c r="I29" s="3">
        <v>1</v>
      </c>
      <c r="J29" s="3">
        <v>2</v>
      </c>
      <c r="K29" s="3">
        <v>1</v>
      </c>
      <c r="L29" s="3">
        <v>3</v>
      </c>
      <c r="M29" s="3">
        <v>2</v>
      </c>
      <c r="N29" s="3">
        <v>2</v>
      </c>
      <c r="O29" s="3">
        <v>1</v>
      </c>
      <c r="P29" s="3">
        <v>2</v>
      </c>
      <c r="Q29" s="3">
        <v>3</v>
      </c>
      <c r="R29" s="3">
        <v>1</v>
      </c>
      <c r="S29" s="3">
        <v>2</v>
      </c>
      <c r="T29" s="3">
        <v>27</v>
      </c>
      <c r="U29" s="3">
        <v>2</v>
      </c>
      <c r="V29" s="3">
        <v>29</v>
      </c>
      <c r="W29" s="3">
        <v>37</v>
      </c>
      <c r="X29" s="3">
        <v>16</v>
      </c>
      <c r="Y29" s="3">
        <v>30</v>
      </c>
    </row>
    <row r="30" spans="1:25" x14ac:dyDescent="0.3">
      <c r="A30" s="1">
        <v>26</v>
      </c>
      <c r="B30" s="3">
        <v>3</v>
      </c>
      <c r="C30" s="3">
        <v>2</v>
      </c>
      <c r="D30" s="3">
        <v>4</v>
      </c>
      <c r="E30" s="3">
        <v>6</v>
      </c>
      <c r="F30" s="3">
        <v>3</v>
      </c>
      <c r="G30" s="3">
        <v>2</v>
      </c>
      <c r="H30" s="3">
        <v>1</v>
      </c>
      <c r="I30" s="3">
        <v>2</v>
      </c>
      <c r="J30" s="3">
        <v>1</v>
      </c>
      <c r="K30" s="3">
        <v>3</v>
      </c>
      <c r="L30" s="3">
        <v>3</v>
      </c>
      <c r="M30" s="3">
        <v>2</v>
      </c>
      <c r="N30" s="3">
        <v>3</v>
      </c>
      <c r="O30" s="3">
        <v>2</v>
      </c>
      <c r="P30" s="3">
        <v>2</v>
      </c>
      <c r="Q30" s="3">
        <v>1</v>
      </c>
      <c r="R30" s="3">
        <v>1</v>
      </c>
      <c r="S30" s="3">
        <v>3</v>
      </c>
      <c r="T30" s="3">
        <v>39</v>
      </c>
      <c r="U30" s="3">
        <v>26</v>
      </c>
      <c r="V30" s="3">
        <v>22</v>
      </c>
      <c r="W30" s="3">
        <v>18</v>
      </c>
      <c r="X30" s="3">
        <v>15</v>
      </c>
      <c r="Y30" s="3">
        <v>44</v>
      </c>
    </row>
    <row r="31" spans="1:25" x14ac:dyDescent="0.3">
      <c r="A31" s="1">
        <v>27</v>
      </c>
      <c r="B31" s="3">
        <v>4</v>
      </c>
      <c r="C31" s="3">
        <v>5</v>
      </c>
      <c r="D31" s="3">
        <v>1</v>
      </c>
      <c r="E31" s="3">
        <v>2</v>
      </c>
      <c r="F31" s="3">
        <v>1</v>
      </c>
      <c r="G31" s="3">
        <v>2</v>
      </c>
      <c r="H31" s="3">
        <v>3</v>
      </c>
      <c r="I31" s="3">
        <v>1</v>
      </c>
      <c r="J31" s="3">
        <v>1</v>
      </c>
      <c r="K31" s="3">
        <v>2</v>
      </c>
      <c r="L31" s="3">
        <v>2</v>
      </c>
      <c r="M31" s="3">
        <v>1</v>
      </c>
      <c r="N31" s="3">
        <v>3</v>
      </c>
      <c r="O31" s="3">
        <v>2</v>
      </c>
      <c r="P31" s="3">
        <v>2</v>
      </c>
      <c r="Q31" s="3">
        <v>3</v>
      </c>
      <c r="R31" s="3">
        <v>3</v>
      </c>
      <c r="S31" s="3">
        <v>1</v>
      </c>
      <c r="T31" s="3">
        <v>52</v>
      </c>
      <c r="U31" s="3">
        <v>23</v>
      </c>
      <c r="V31" s="3">
        <v>19</v>
      </c>
      <c r="W31" s="3">
        <v>44</v>
      </c>
      <c r="X31" s="3">
        <v>43</v>
      </c>
      <c r="Y31" s="3">
        <v>2</v>
      </c>
    </row>
    <row r="32" spans="1:25" x14ac:dyDescent="0.3">
      <c r="A32" s="1" t="s">
        <v>12</v>
      </c>
      <c r="B32" s="3">
        <v>95</v>
      </c>
      <c r="C32" s="3">
        <v>94</v>
      </c>
      <c r="D32" s="3">
        <v>95</v>
      </c>
      <c r="E32" s="3">
        <v>94</v>
      </c>
      <c r="F32" s="3">
        <v>94</v>
      </c>
      <c r="G32" s="3">
        <v>95</v>
      </c>
      <c r="H32" s="3">
        <v>54</v>
      </c>
      <c r="I32" s="3">
        <v>54</v>
      </c>
      <c r="J32" s="3">
        <v>54</v>
      </c>
      <c r="K32" s="3">
        <v>54</v>
      </c>
      <c r="L32" s="3">
        <v>54</v>
      </c>
      <c r="M32" s="3">
        <v>54</v>
      </c>
      <c r="N32" s="3">
        <v>54</v>
      </c>
      <c r="O32" s="3">
        <v>54</v>
      </c>
      <c r="P32" s="3">
        <v>54</v>
      </c>
      <c r="Q32" s="3">
        <v>54</v>
      </c>
      <c r="R32" s="3">
        <v>54</v>
      </c>
      <c r="S32" s="3">
        <v>54</v>
      </c>
      <c r="T32" s="3">
        <v>743</v>
      </c>
      <c r="U32" s="3">
        <v>742</v>
      </c>
      <c r="V32" s="3">
        <v>743</v>
      </c>
      <c r="W32" s="3">
        <v>742</v>
      </c>
      <c r="X32" s="3">
        <v>742</v>
      </c>
      <c r="Y32" s="3">
        <v>743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0"/>
  <sheetViews>
    <sheetView topLeftCell="A17" zoomScaleNormal="100" workbookViewId="0">
      <selection activeCell="B56" sqref="B56"/>
    </sheetView>
  </sheetViews>
  <sheetFormatPr defaultRowHeight="14.4" x14ac:dyDescent="0.3"/>
  <cols>
    <col min="1" max="1" width="20.44140625" style="58" customWidth="1"/>
    <col min="2" max="2" width="11" style="58" bestFit="1" customWidth="1"/>
    <col min="3" max="3" width="5.33203125" style="58" bestFit="1" customWidth="1"/>
    <col min="4" max="4" width="38.33203125" style="58" bestFit="1" customWidth="1"/>
    <col min="5" max="5" width="5.33203125" style="58" bestFit="1" customWidth="1"/>
    <col min="6" max="6" width="38.33203125" style="58" bestFit="1" customWidth="1"/>
    <col min="7" max="7" width="5.33203125" style="58" bestFit="1" customWidth="1"/>
    <col min="8" max="8" width="38.33203125" style="58" bestFit="1" customWidth="1"/>
    <col min="9" max="9" width="5.33203125" style="58" bestFit="1" customWidth="1"/>
    <col min="10" max="10" width="38.33203125" style="58" bestFit="1" customWidth="1"/>
    <col min="11" max="11" width="5.33203125" style="58" bestFit="1" customWidth="1"/>
    <col min="12" max="12" width="38.33203125" style="58" bestFit="1" customWidth="1"/>
    <col min="13" max="13" width="5.33203125" style="58" bestFit="1" customWidth="1"/>
    <col min="14" max="14" width="38.33203125" style="58" bestFit="1" customWidth="1"/>
    <col min="15" max="16384" width="8.88671875" style="58"/>
  </cols>
  <sheetData>
    <row r="3" spans="1:15" ht="25.8" x14ac:dyDescent="0.5">
      <c r="A3" s="127" t="s">
        <v>6</v>
      </c>
    </row>
    <row r="5" spans="1:15" ht="15" thickBot="1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">
      <c r="B6" s="6"/>
      <c r="C6" s="154" t="s">
        <v>24</v>
      </c>
      <c r="D6" s="155"/>
      <c r="E6" s="155"/>
      <c r="F6" s="156"/>
      <c r="G6" s="154" t="s">
        <v>25</v>
      </c>
      <c r="H6" s="155"/>
      <c r="I6" s="155"/>
      <c r="J6" s="156"/>
      <c r="K6" s="154" t="s">
        <v>26</v>
      </c>
      <c r="L6" s="155"/>
      <c r="M6" s="155"/>
      <c r="N6" s="156"/>
      <c r="O6" s="6"/>
    </row>
    <row r="7" spans="1:15" x14ac:dyDescent="0.3">
      <c r="B7" s="6"/>
      <c r="C7" s="7" t="s">
        <v>27</v>
      </c>
      <c r="D7" s="58" t="s">
        <v>7</v>
      </c>
      <c r="E7" s="8" t="s">
        <v>27</v>
      </c>
      <c r="F7" s="58" t="s">
        <v>7</v>
      </c>
      <c r="G7" s="7" t="s">
        <v>27</v>
      </c>
      <c r="H7" s="58" t="s">
        <v>7</v>
      </c>
      <c r="I7" s="8" t="s">
        <v>27</v>
      </c>
      <c r="J7" s="58" t="s">
        <v>7</v>
      </c>
      <c r="K7" s="7" t="s">
        <v>27</v>
      </c>
      <c r="L7" s="58" t="s">
        <v>7</v>
      </c>
      <c r="M7" s="8" t="s">
        <v>27</v>
      </c>
      <c r="N7" s="58" t="s">
        <v>7</v>
      </c>
      <c r="O7" s="6"/>
    </row>
    <row r="8" spans="1:15" x14ac:dyDescent="0.3">
      <c r="B8" s="6"/>
      <c r="C8" s="7"/>
      <c r="D8" s="8"/>
      <c r="E8" s="8"/>
      <c r="F8" s="9"/>
      <c r="G8" s="7"/>
      <c r="H8" s="8"/>
      <c r="I8" s="8"/>
      <c r="J8" s="9"/>
      <c r="K8" s="7"/>
      <c r="L8" s="8"/>
      <c r="M8" s="8"/>
      <c r="N8" s="9"/>
      <c r="O8" s="6"/>
    </row>
    <row r="9" spans="1:15" x14ac:dyDescent="0.3">
      <c r="B9" s="6"/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/>
      <c r="O9" s="6"/>
    </row>
    <row r="10" spans="1:15" x14ac:dyDescent="0.3">
      <c r="B10" s="6"/>
      <c r="C10" s="10">
        <v>1</v>
      </c>
      <c r="D10" s="11">
        <f>VLOOKUP(C10,Data!$A$3:$O$165,9,0)</f>
        <v>1</v>
      </c>
      <c r="E10" s="11">
        <v>28</v>
      </c>
      <c r="F10" s="12">
        <f>VLOOKUP(E10,Data!$A$3:$O$165,9,0)</f>
        <v>0.25</v>
      </c>
      <c r="G10" s="10">
        <v>55</v>
      </c>
      <c r="H10" s="11">
        <f>VLOOKUP(G10,Data!$A$3:$O$165,9,0)</f>
        <v>0.5</v>
      </c>
      <c r="I10" s="11">
        <v>82</v>
      </c>
      <c r="J10" s="12">
        <f>VLOOKUP(I10,Data!$A$3:$O$165,9,0)</f>
        <v>0.25</v>
      </c>
      <c r="K10" s="10">
        <v>109</v>
      </c>
      <c r="L10" s="11">
        <f>VLOOKUP(K10,Data!$A$3:$O$165,9,0)</f>
        <v>1</v>
      </c>
      <c r="M10" s="11">
        <v>136</v>
      </c>
      <c r="N10" s="12">
        <f>VLOOKUP(M10,Data!$A$3:$O$165,9,0)</f>
        <v>0.25</v>
      </c>
      <c r="O10" s="6"/>
    </row>
    <row r="11" spans="1:15" x14ac:dyDescent="0.3">
      <c r="B11" s="6"/>
      <c r="C11" s="10">
        <f t="shared" ref="C11:C36" si="0">SUM(1+C10)</f>
        <v>2</v>
      </c>
      <c r="D11" s="11">
        <f>VLOOKUP(C11,Data!$A$3:$O$165,9,0)</f>
        <v>0.25</v>
      </c>
      <c r="E11" s="11">
        <f t="shared" ref="E11:E36" si="1">SUM(1+E10)</f>
        <v>29</v>
      </c>
      <c r="F11" s="12">
        <f>VLOOKUP(E11,Data!$A$3:$O$165,9,0)</f>
        <v>0.5</v>
      </c>
      <c r="G11" s="10">
        <f t="shared" ref="G11:G36" si="2">SUM(1+G10)</f>
        <v>56</v>
      </c>
      <c r="H11" s="11">
        <f>VLOOKUP(G11,Data!$A$3:$O$165,9,0)</f>
        <v>0.25</v>
      </c>
      <c r="I11" s="11">
        <f t="shared" ref="I11:I36" si="3">SUM(1+I10)</f>
        <v>83</v>
      </c>
      <c r="J11" s="12">
        <f>VLOOKUP(I11,Data!$A$3:$O$165,9,0)</f>
        <v>1</v>
      </c>
      <c r="K11" s="10">
        <f t="shared" ref="K11:K36" si="4">SUM(1+K10)</f>
        <v>110</v>
      </c>
      <c r="L11" s="11">
        <f>VLOOKUP(K11,Data!$A$3:$O$165,9,0)</f>
        <v>1</v>
      </c>
      <c r="M11" s="11">
        <f t="shared" ref="M11:M36" si="5">SUM(1+M10)</f>
        <v>137</v>
      </c>
      <c r="N11" s="12">
        <f>VLOOKUP(M11,Data!$A$3:$O$165,9,0)</f>
        <v>0.25</v>
      </c>
      <c r="O11" s="6"/>
    </row>
    <row r="12" spans="1:15" x14ac:dyDescent="0.3">
      <c r="B12" s="6"/>
      <c r="C12" s="10">
        <f t="shared" si="0"/>
        <v>3</v>
      </c>
      <c r="D12" s="11">
        <f>VLOOKUP(C12,Data!$A$3:$O$165,9,0)</f>
        <v>0.25</v>
      </c>
      <c r="E12" s="11">
        <f t="shared" si="1"/>
        <v>30</v>
      </c>
      <c r="F12" s="12">
        <f>VLOOKUP(E12,Data!$A$3:$O$165,9,0)</f>
        <v>1</v>
      </c>
      <c r="G12" s="10">
        <f t="shared" si="2"/>
        <v>57</v>
      </c>
      <c r="H12" s="11">
        <f>VLOOKUP(G12,Data!$A$3:$O$165,9,0)</f>
        <v>0.25</v>
      </c>
      <c r="I12" s="11">
        <f t="shared" si="3"/>
        <v>84</v>
      </c>
      <c r="J12" s="12">
        <f>VLOOKUP(I12,Data!$A$3:$O$165,9,0)</f>
        <v>0.5</v>
      </c>
      <c r="K12" s="10">
        <f t="shared" si="4"/>
        <v>111</v>
      </c>
      <c r="L12" s="11">
        <f>VLOOKUP(K12,Data!$A$3:$O$165,9,0)</f>
        <v>1</v>
      </c>
      <c r="M12" s="11">
        <f t="shared" si="5"/>
        <v>138</v>
      </c>
      <c r="N12" s="12">
        <f>VLOOKUP(M12,Data!$A$3:$O$165,9,0)</f>
        <v>0.5</v>
      </c>
      <c r="O12" s="6"/>
    </row>
    <row r="13" spans="1:15" x14ac:dyDescent="0.3">
      <c r="B13" s="6"/>
      <c r="C13" s="10">
        <f t="shared" si="0"/>
        <v>4</v>
      </c>
      <c r="D13" s="11">
        <f>VLOOKUP(C13,Data!$A$3:$O$165,9,0)</f>
        <v>0.25</v>
      </c>
      <c r="E13" s="11">
        <f t="shared" si="1"/>
        <v>31</v>
      </c>
      <c r="F13" s="12">
        <f>VLOOKUP(E13,Data!$A$3:$O$165,9,0)</f>
        <v>1</v>
      </c>
      <c r="G13" s="10">
        <f t="shared" si="2"/>
        <v>58</v>
      </c>
      <c r="H13" s="11">
        <f>VLOOKUP(G13,Data!$A$3:$O$165,9,0)</f>
        <v>0.25</v>
      </c>
      <c r="I13" s="11">
        <f t="shared" si="3"/>
        <v>85</v>
      </c>
      <c r="J13" s="12">
        <f>VLOOKUP(I13,Data!$A$3:$O$165,9,0)</f>
        <v>1</v>
      </c>
      <c r="K13" s="10">
        <f t="shared" si="4"/>
        <v>112</v>
      </c>
      <c r="L13" s="11">
        <f>VLOOKUP(K13,Data!$A$3:$O$165,9,0)</f>
        <v>0.25</v>
      </c>
      <c r="M13" s="11">
        <f t="shared" si="5"/>
        <v>139</v>
      </c>
      <c r="N13" s="12">
        <f>VLOOKUP(M13,Data!$A$3:$O$165,9,0)</f>
        <v>0.5</v>
      </c>
      <c r="O13" s="6"/>
    </row>
    <row r="14" spans="1:15" x14ac:dyDescent="0.3">
      <c r="B14" s="6"/>
      <c r="C14" s="10">
        <f t="shared" si="0"/>
        <v>5</v>
      </c>
      <c r="D14" s="11">
        <f>VLOOKUP(C14,Data!$A$3:$O$165,9,0)</f>
        <v>0.5</v>
      </c>
      <c r="E14" s="11">
        <f t="shared" si="1"/>
        <v>32</v>
      </c>
      <c r="F14" s="12">
        <f>VLOOKUP(E14,Data!$A$3:$O$165,9,0)</f>
        <v>0.25</v>
      </c>
      <c r="G14" s="10">
        <f t="shared" si="2"/>
        <v>59</v>
      </c>
      <c r="H14" s="11">
        <f>VLOOKUP(G14,Data!$A$3:$O$165,9,0)</f>
        <v>1</v>
      </c>
      <c r="I14" s="11">
        <f t="shared" si="3"/>
        <v>86</v>
      </c>
      <c r="J14" s="12">
        <f>VLOOKUP(I14,Data!$A$3:$O$165,9,0)</f>
        <v>0.25</v>
      </c>
      <c r="K14" s="10">
        <f t="shared" si="4"/>
        <v>113</v>
      </c>
      <c r="L14" s="11">
        <f>VLOOKUP(K14,Data!$A$3:$O$165,9,0)</f>
        <v>0.5</v>
      </c>
      <c r="M14" s="11">
        <f t="shared" si="5"/>
        <v>140</v>
      </c>
      <c r="N14" s="12">
        <f>VLOOKUP(M14,Data!$A$3:$O$165,9,0)</f>
        <v>1</v>
      </c>
      <c r="O14" s="6"/>
    </row>
    <row r="15" spans="1:15" x14ac:dyDescent="0.3">
      <c r="B15" s="6"/>
      <c r="C15" s="10">
        <f t="shared" si="0"/>
        <v>6</v>
      </c>
      <c r="D15" s="11">
        <f>VLOOKUP(C15,Data!$A$3:$O$165,9,0)</f>
        <v>0.5</v>
      </c>
      <c r="E15" s="11">
        <f t="shared" si="1"/>
        <v>33</v>
      </c>
      <c r="F15" s="12">
        <f>VLOOKUP(E15,Data!$A$3:$O$165,9,0)</f>
        <v>1</v>
      </c>
      <c r="G15" s="10">
        <f t="shared" si="2"/>
        <v>60</v>
      </c>
      <c r="H15" s="11">
        <f>VLOOKUP(G15,Data!$A$3:$O$165,9,0)</f>
        <v>1</v>
      </c>
      <c r="I15" s="11">
        <f t="shared" si="3"/>
        <v>87</v>
      </c>
      <c r="J15" s="12">
        <f>VLOOKUP(I15,Data!$A$3:$O$165,9,0)</f>
        <v>0.5</v>
      </c>
      <c r="K15" s="10">
        <f t="shared" si="4"/>
        <v>114</v>
      </c>
      <c r="L15" s="11">
        <f>VLOOKUP(K15,Data!$A$3:$O$165,9,0)</f>
        <v>0.25</v>
      </c>
      <c r="M15" s="11">
        <f t="shared" si="5"/>
        <v>141</v>
      </c>
      <c r="N15" s="12">
        <f>VLOOKUP(M15,Data!$A$3:$O$165,9,0)</f>
        <v>0.5</v>
      </c>
      <c r="O15" s="6"/>
    </row>
    <row r="16" spans="1:15" x14ac:dyDescent="0.3">
      <c r="B16" s="6"/>
      <c r="C16" s="10">
        <f t="shared" si="0"/>
        <v>7</v>
      </c>
      <c r="D16" s="11">
        <f>VLOOKUP(C16,Data!$A$3:$O$165,9,0)</f>
        <v>0.5</v>
      </c>
      <c r="E16" s="11">
        <f t="shared" si="1"/>
        <v>34</v>
      </c>
      <c r="F16" s="12">
        <f>VLOOKUP(E16,Data!$A$3:$O$165,9,0)</f>
        <v>1</v>
      </c>
      <c r="G16" s="10">
        <f t="shared" si="2"/>
        <v>61</v>
      </c>
      <c r="H16" s="11">
        <f>VLOOKUP(G16,Data!$A$3:$O$165,9,0)</f>
        <v>1</v>
      </c>
      <c r="I16" s="11">
        <f t="shared" si="3"/>
        <v>88</v>
      </c>
      <c r="J16" s="12">
        <f>VLOOKUP(I16,Data!$A$3:$O$165,9,0)</f>
        <v>0.25</v>
      </c>
      <c r="K16" s="10">
        <f t="shared" si="4"/>
        <v>115</v>
      </c>
      <c r="L16" s="11">
        <f>VLOOKUP(K16,Data!$A$3:$O$165,9,0)</f>
        <v>0.25</v>
      </c>
      <c r="M16" s="11">
        <f t="shared" si="5"/>
        <v>142</v>
      </c>
      <c r="N16" s="12">
        <f>VLOOKUP(M16,Data!$A$3:$O$165,9,0)</f>
        <v>0.5</v>
      </c>
      <c r="O16" s="6"/>
    </row>
    <row r="17" spans="2:15" x14ac:dyDescent="0.3">
      <c r="B17" s="6"/>
      <c r="C17" s="10">
        <f t="shared" si="0"/>
        <v>8</v>
      </c>
      <c r="D17" s="11">
        <f>VLOOKUP(C17,Data!$A$3:$O$165,9,0)</f>
        <v>0.25</v>
      </c>
      <c r="E17" s="11">
        <f t="shared" si="1"/>
        <v>35</v>
      </c>
      <c r="F17" s="12">
        <f>VLOOKUP(E17,Data!$A$3:$O$165,9,0)</f>
        <v>1</v>
      </c>
      <c r="G17" s="10">
        <f t="shared" si="2"/>
        <v>62</v>
      </c>
      <c r="H17" s="11">
        <f>VLOOKUP(G17,Data!$A$3:$O$165,9,0)</f>
        <v>1</v>
      </c>
      <c r="I17" s="11">
        <f t="shared" si="3"/>
        <v>89</v>
      </c>
      <c r="J17" s="12">
        <f>VLOOKUP(I17,Data!$A$3:$O$165,9,0)</f>
        <v>0.5</v>
      </c>
      <c r="K17" s="10">
        <f t="shared" si="4"/>
        <v>116</v>
      </c>
      <c r="L17" s="11">
        <f>VLOOKUP(K17,Data!$A$3:$O$165,9,0)</f>
        <v>0.5</v>
      </c>
      <c r="M17" s="11">
        <f t="shared" si="5"/>
        <v>143</v>
      </c>
      <c r="N17" s="12">
        <f>VLOOKUP(M17,Data!$A$3:$O$165,9,0)</f>
        <v>1</v>
      </c>
      <c r="O17" s="6"/>
    </row>
    <row r="18" spans="2:15" x14ac:dyDescent="0.3">
      <c r="B18" s="6"/>
      <c r="C18" s="10">
        <f t="shared" si="0"/>
        <v>9</v>
      </c>
      <c r="D18" s="11">
        <f>VLOOKUP(C18,Data!$A$3:$O$165,9,0)</f>
        <v>0.5</v>
      </c>
      <c r="E18" s="11">
        <f t="shared" si="1"/>
        <v>36</v>
      </c>
      <c r="F18" s="12">
        <f>VLOOKUP(E18,Data!$A$3:$O$165,9,0)</f>
        <v>1</v>
      </c>
      <c r="G18" s="10">
        <f t="shared" si="2"/>
        <v>63</v>
      </c>
      <c r="H18" s="11">
        <f>VLOOKUP(G18,Data!$A$3:$O$165,9,0)</f>
        <v>0.25</v>
      </c>
      <c r="I18" s="11">
        <f t="shared" si="3"/>
        <v>90</v>
      </c>
      <c r="J18" s="12">
        <f>VLOOKUP(I18,Data!$A$3:$O$165,9,0)</f>
        <v>0.5</v>
      </c>
      <c r="K18" s="10">
        <f t="shared" si="4"/>
        <v>117</v>
      </c>
      <c r="L18" s="11">
        <f>VLOOKUP(K18,Data!$A$3:$O$165,9,0)</f>
        <v>1</v>
      </c>
      <c r="M18" s="11">
        <f t="shared" si="5"/>
        <v>144</v>
      </c>
      <c r="N18" s="12">
        <f>VLOOKUP(M18,Data!$A$3:$O$165,9,0)</f>
        <v>0.25</v>
      </c>
      <c r="O18" s="6"/>
    </row>
    <row r="19" spans="2:15" x14ac:dyDescent="0.3">
      <c r="B19" s="6"/>
      <c r="C19" s="10">
        <f t="shared" si="0"/>
        <v>10</v>
      </c>
      <c r="D19" s="11">
        <f>VLOOKUP(C19,Data!$A$3:$O$165,9,0)</f>
        <v>0.5</v>
      </c>
      <c r="E19" s="11">
        <f t="shared" si="1"/>
        <v>37</v>
      </c>
      <c r="F19" s="12">
        <f>VLOOKUP(E19,Data!$A$3:$O$165,9,0)</f>
        <v>0.25</v>
      </c>
      <c r="G19" s="10">
        <f t="shared" si="2"/>
        <v>64</v>
      </c>
      <c r="H19" s="11">
        <f>VLOOKUP(G19,Data!$A$3:$O$165,9,0)</f>
        <v>1</v>
      </c>
      <c r="I19" s="11">
        <f t="shared" si="3"/>
        <v>91</v>
      </c>
      <c r="J19" s="12">
        <f>VLOOKUP(I19,Data!$A$3:$O$165,9,0)</f>
        <v>0.5</v>
      </c>
      <c r="K19" s="10">
        <f t="shared" si="4"/>
        <v>118</v>
      </c>
      <c r="L19" s="11">
        <f>VLOOKUP(K19,Data!$A$3:$O$165,9,0)</f>
        <v>1</v>
      </c>
      <c r="M19" s="11">
        <f t="shared" si="5"/>
        <v>145</v>
      </c>
      <c r="N19" s="12">
        <f>VLOOKUP(M19,Data!$A$3:$O$165,9,0)</f>
        <v>0.25</v>
      </c>
      <c r="O19" s="6"/>
    </row>
    <row r="20" spans="2:15" x14ac:dyDescent="0.3">
      <c r="B20" s="6"/>
      <c r="C20" s="10">
        <f t="shared" si="0"/>
        <v>11</v>
      </c>
      <c r="D20" s="11">
        <f>VLOOKUP(C20,Data!$A$3:$O$165,9,0)</f>
        <v>1</v>
      </c>
      <c r="E20" s="11">
        <f t="shared" si="1"/>
        <v>38</v>
      </c>
      <c r="F20" s="12">
        <f>VLOOKUP(E20,Data!$A$3:$O$165,9,0)</f>
        <v>0.25</v>
      </c>
      <c r="G20" s="10">
        <f t="shared" si="2"/>
        <v>65</v>
      </c>
      <c r="H20" s="11">
        <f>VLOOKUP(G20,Data!$A$3:$O$165,9,0)</f>
        <v>0.25</v>
      </c>
      <c r="I20" s="11">
        <f t="shared" si="3"/>
        <v>92</v>
      </c>
      <c r="J20" s="12">
        <f>VLOOKUP(I20,Data!$A$3:$O$165,9,0)</f>
        <v>0.5</v>
      </c>
      <c r="K20" s="10">
        <f t="shared" si="4"/>
        <v>119</v>
      </c>
      <c r="L20" s="11">
        <f>VLOOKUP(K20,Data!$A$3:$O$165,9,0)</f>
        <v>0.25</v>
      </c>
      <c r="M20" s="11">
        <f t="shared" si="5"/>
        <v>146</v>
      </c>
      <c r="N20" s="12">
        <f>VLOOKUP(M20,Data!$A$3:$O$165,9,0)</f>
        <v>1</v>
      </c>
      <c r="O20" s="6"/>
    </row>
    <row r="21" spans="2:15" x14ac:dyDescent="0.3">
      <c r="B21" s="6"/>
      <c r="C21" s="10">
        <f t="shared" si="0"/>
        <v>12</v>
      </c>
      <c r="D21" s="11">
        <f>VLOOKUP(C21,Data!$A$3:$O$165,9,0)</f>
        <v>0.25</v>
      </c>
      <c r="E21" s="11">
        <f t="shared" si="1"/>
        <v>39</v>
      </c>
      <c r="F21" s="12">
        <f>VLOOKUP(E21,Data!$A$3:$O$165,9,0)</f>
        <v>1</v>
      </c>
      <c r="G21" s="10">
        <f t="shared" si="2"/>
        <v>66</v>
      </c>
      <c r="H21" s="11">
        <f>VLOOKUP(G21,Data!$A$3:$O$165,9,0)</f>
        <v>0.5</v>
      </c>
      <c r="I21" s="11">
        <f t="shared" si="3"/>
        <v>93</v>
      </c>
      <c r="J21" s="12">
        <f>VLOOKUP(I21,Data!$A$3:$O$165,9,0)</f>
        <v>1</v>
      </c>
      <c r="K21" s="10">
        <f t="shared" si="4"/>
        <v>120</v>
      </c>
      <c r="L21" s="11">
        <f>VLOOKUP(K21,Data!$A$3:$O$165,9,0)</f>
        <v>0.5</v>
      </c>
      <c r="M21" s="11">
        <f t="shared" si="5"/>
        <v>147</v>
      </c>
      <c r="N21" s="12">
        <f>VLOOKUP(M21,Data!$A$3:$O$165,9,0)</f>
        <v>1</v>
      </c>
      <c r="O21" s="6"/>
    </row>
    <row r="22" spans="2:15" x14ac:dyDescent="0.3">
      <c r="B22" s="6"/>
      <c r="C22" s="10">
        <f t="shared" si="0"/>
        <v>13</v>
      </c>
      <c r="D22" s="11">
        <f>VLOOKUP(C22,Data!$A$3:$O$165,9,0)</f>
        <v>0.25</v>
      </c>
      <c r="E22" s="11">
        <f t="shared" si="1"/>
        <v>40</v>
      </c>
      <c r="F22" s="12">
        <f>VLOOKUP(E22,Data!$A$3:$O$165,9,0)</f>
        <v>1</v>
      </c>
      <c r="G22" s="10">
        <f t="shared" si="2"/>
        <v>67</v>
      </c>
      <c r="H22" s="11">
        <f>VLOOKUP(G22,Data!$A$3:$O$165,9,0)</f>
        <v>0.25</v>
      </c>
      <c r="I22" s="11">
        <f t="shared" si="3"/>
        <v>94</v>
      </c>
      <c r="J22" s="12">
        <f>VLOOKUP(I22,Data!$A$3:$O$165,9,0)</f>
        <v>1</v>
      </c>
      <c r="K22" s="10">
        <f t="shared" si="4"/>
        <v>121</v>
      </c>
      <c r="L22" s="11">
        <f>VLOOKUP(K22,Data!$A$3:$O$165,9,0)</f>
        <v>1</v>
      </c>
      <c r="M22" s="11">
        <f t="shared" si="5"/>
        <v>148</v>
      </c>
      <c r="N22" s="12">
        <f>VLOOKUP(M22,Data!$A$3:$O$165,9,0)</f>
        <v>0.5</v>
      </c>
      <c r="O22" s="6"/>
    </row>
    <row r="23" spans="2:15" x14ac:dyDescent="0.3">
      <c r="B23" s="6"/>
      <c r="C23" s="10">
        <f t="shared" si="0"/>
        <v>14</v>
      </c>
      <c r="D23" s="11">
        <f>VLOOKUP(C23,Data!$A$3:$O$165,9,0)</f>
        <v>0.5</v>
      </c>
      <c r="E23" s="11">
        <f t="shared" si="1"/>
        <v>41</v>
      </c>
      <c r="F23" s="12">
        <f>VLOOKUP(E23,Data!$A$3:$O$165,9,0)</f>
        <v>1</v>
      </c>
      <c r="G23" s="10">
        <f t="shared" si="2"/>
        <v>68</v>
      </c>
      <c r="H23" s="11">
        <f>VLOOKUP(G23,Data!$A$3:$O$165,9,0)</f>
        <v>0.5</v>
      </c>
      <c r="I23" s="11">
        <f t="shared" si="3"/>
        <v>95</v>
      </c>
      <c r="J23" s="12">
        <f>VLOOKUP(I23,Data!$A$3:$O$165,9,0)</f>
        <v>0.25</v>
      </c>
      <c r="K23" s="10">
        <f t="shared" si="4"/>
        <v>122</v>
      </c>
      <c r="L23" s="11">
        <f>VLOOKUP(K23,Data!$A$3:$O$165,9,0)</f>
        <v>0.5</v>
      </c>
      <c r="M23" s="11">
        <f t="shared" si="5"/>
        <v>149</v>
      </c>
      <c r="N23" s="12">
        <f>VLOOKUP(M23,Data!$A$3:$O$165,9,0)</f>
        <v>0.25</v>
      </c>
      <c r="O23" s="6"/>
    </row>
    <row r="24" spans="2:15" x14ac:dyDescent="0.3">
      <c r="B24" s="6"/>
      <c r="C24" s="10">
        <f t="shared" si="0"/>
        <v>15</v>
      </c>
      <c r="D24" s="11">
        <f>VLOOKUP(C24,Data!$A$3:$O$165,9,0)</f>
        <v>0.5</v>
      </c>
      <c r="E24" s="11">
        <f t="shared" si="1"/>
        <v>42</v>
      </c>
      <c r="F24" s="12">
        <f>VLOOKUP(E24,Data!$A$3:$O$165,9,0)</f>
        <v>0.25</v>
      </c>
      <c r="G24" s="10">
        <f t="shared" si="2"/>
        <v>69</v>
      </c>
      <c r="H24" s="11">
        <f>VLOOKUP(G24,Data!$A$3:$O$165,9,0)</f>
        <v>0.5</v>
      </c>
      <c r="I24" s="11">
        <f t="shared" si="3"/>
        <v>96</v>
      </c>
      <c r="J24" s="12">
        <f>VLOOKUP(I24,Data!$A$3:$O$165,9,0)</f>
        <v>1</v>
      </c>
      <c r="K24" s="10">
        <f t="shared" si="4"/>
        <v>123</v>
      </c>
      <c r="L24" s="11">
        <f>VLOOKUP(K24,Data!$A$3:$O$165,9,0)</f>
        <v>0.5</v>
      </c>
      <c r="M24" s="11">
        <f t="shared" si="5"/>
        <v>150</v>
      </c>
      <c r="N24" s="12">
        <f>VLOOKUP(M24,Data!$A$3:$O$165,9,0)</f>
        <v>1</v>
      </c>
      <c r="O24" s="6"/>
    </row>
    <row r="25" spans="2:15" x14ac:dyDescent="0.3">
      <c r="B25" s="6"/>
      <c r="C25" s="10">
        <f t="shared" si="0"/>
        <v>16</v>
      </c>
      <c r="D25" s="11">
        <f>VLOOKUP(C25,Data!$A$3:$O$165,9,0)</f>
        <v>0.25</v>
      </c>
      <c r="E25" s="11">
        <f t="shared" si="1"/>
        <v>43</v>
      </c>
      <c r="F25" s="12">
        <f>VLOOKUP(E25,Data!$A$3:$O$165,9,0)</f>
        <v>0.5</v>
      </c>
      <c r="G25" s="10">
        <f t="shared" si="2"/>
        <v>70</v>
      </c>
      <c r="H25" s="11">
        <f>VLOOKUP(G25,Data!$A$3:$O$165,9,0)</f>
        <v>0.5</v>
      </c>
      <c r="I25" s="11">
        <f t="shared" si="3"/>
        <v>97</v>
      </c>
      <c r="J25" s="12">
        <f>VLOOKUP(I25,Data!$A$3:$O$165,9,0)</f>
        <v>0.25</v>
      </c>
      <c r="K25" s="10">
        <f t="shared" si="4"/>
        <v>124</v>
      </c>
      <c r="L25" s="11">
        <f>VLOOKUP(K25,Data!$A$3:$O$165,9,0)</f>
        <v>0.25</v>
      </c>
      <c r="M25" s="11">
        <f t="shared" si="5"/>
        <v>151</v>
      </c>
      <c r="N25" s="12">
        <f>VLOOKUP(M25,Data!$A$3:$O$165,9,0)</f>
        <v>0.5</v>
      </c>
      <c r="O25" s="6"/>
    </row>
    <row r="26" spans="2:15" x14ac:dyDescent="0.3">
      <c r="B26" s="6"/>
      <c r="C26" s="10">
        <f t="shared" si="0"/>
        <v>17</v>
      </c>
      <c r="D26" s="11">
        <f>VLOOKUP(C26,Data!$A$3:$O$165,9,0)</f>
        <v>0.5</v>
      </c>
      <c r="E26" s="11">
        <f t="shared" si="1"/>
        <v>44</v>
      </c>
      <c r="F26" s="12">
        <f>VLOOKUP(E26,Data!$A$3:$O$165,9,0)</f>
        <v>0.25</v>
      </c>
      <c r="G26" s="10">
        <f t="shared" si="2"/>
        <v>71</v>
      </c>
      <c r="H26" s="11">
        <f>VLOOKUP(G26,Data!$A$3:$O$165,9,0)</f>
        <v>0.25</v>
      </c>
      <c r="I26" s="11">
        <f t="shared" si="3"/>
        <v>98</v>
      </c>
      <c r="J26" s="12">
        <f>VLOOKUP(I26,Data!$A$3:$O$165,9,0)</f>
        <v>1</v>
      </c>
      <c r="K26" s="10">
        <f t="shared" si="4"/>
        <v>125</v>
      </c>
      <c r="L26" s="11">
        <f>VLOOKUP(K26,Data!$A$3:$O$165,9,0)</f>
        <v>0.25</v>
      </c>
      <c r="M26" s="11">
        <f t="shared" si="5"/>
        <v>152</v>
      </c>
      <c r="N26" s="12">
        <f>VLOOKUP(M26,Data!$A$3:$O$165,9,0)</f>
        <v>0.5</v>
      </c>
      <c r="O26" s="6"/>
    </row>
    <row r="27" spans="2:15" x14ac:dyDescent="0.3">
      <c r="B27" s="6"/>
      <c r="C27" s="10">
        <f t="shared" si="0"/>
        <v>18</v>
      </c>
      <c r="D27" s="11">
        <f>VLOOKUP(C27,Data!$A$3:$O$165,9,0)</f>
        <v>0.25</v>
      </c>
      <c r="E27" s="11">
        <f t="shared" si="1"/>
        <v>45</v>
      </c>
      <c r="F27" s="12">
        <f>VLOOKUP(E27,Data!$A$3:$O$165,9,0)</f>
        <v>0.5</v>
      </c>
      <c r="G27" s="10">
        <f t="shared" si="2"/>
        <v>72</v>
      </c>
      <c r="H27" s="11">
        <f>VLOOKUP(G27,Data!$A$3:$O$165,9,0)</f>
        <v>0.25</v>
      </c>
      <c r="I27" s="11">
        <f t="shared" si="3"/>
        <v>99</v>
      </c>
      <c r="J27" s="12">
        <f>VLOOKUP(I27,Data!$A$3:$O$165,9,0)</f>
        <v>1</v>
      </c>
      <c r="K27" s="10">
        <f t="shared" si="4"/>
        <v>126</v>
      </c>
      <c r="L27" s="11">
        <f>VLOOKUP(K27,Data!$A$3:$O$165,9,0)</f>
        <v>1</v>
      </c>
      <c r="M27" s="11">
        <f t="shared" si="5"/>
        <v>153</v>
      </c>
      <c r="N27" s="12">
        <f>VLOOKUP(M27,Data!$A$3:$O$165,9,0)</f>
        <v>0.25</v>
      </c>
      <c r="O27" s="6"/>
    </row>
    <row r="28" spans="2:15" x14ac:dyDescent="0.3">
      <c r="B28" s="6"/>
      <c r="C28" s="10">
        <f t="shared" si="0"/>
        <v>19</v>
      </c>
      <c r="D28" s="11">
        <f>VLOOKUP(C28,Data!$A$3:$O$165,9,0)</f>
        <v>1</v>
      </c>
      <c r="E28" s="11">
        <f t="shared" si="1"/>
        <v>46</v>
      </c>
      <c r="F28" s="12">
        <f>VLOOKUP(E28,Data!$A$3:$O$165,9,0)</f>
        <v>0.25</v>
      </c>
      <c r="G28" s="10">
        <f t="shared" si="2"/>
        <v>73</v>
      </c>
      <c r="H28" s="11">
        <f>VLOOKUP(G28,Data!$A$3:$O$165,9,0)</f>
        <v>1</v>
      </c>
      <c r="I28" s="11">
        <f t="shared" si="3"/>
        <v>100</v>
      </c>
      <c r="J28" s="12">
        <f>VLOOKUP(I28,Data!$A$3:$O$165,9,0)</f>
        <v>0.5</v>
      </c>
      <c r="K28" s="10">
        <f t="shared" si="4"/>
        <v>127</v>
      </c>
      <c r="L28" s="11">
        <f>VLOOKUP(K28,Data!$A$3:$O$165,9,0)</f>
        <v>0.5</v>
      </c>
      <c r="M28" s="11">
        <f t="shared" si="5"/>
        <v>154</v>
      </c>
      <c r="N28" s="12">
        <f>VLOOKUP(M28,Data!$A$3:$O$165,9,0)</f>
        <v>1</v>
      </c>
      <c r="O28" s="6"/>
    </row>
    <row r="29" spans="2:15" x14ac:dyDescent="0.3">
      <c r="B29" s="6"/>
      <c r="C29" s="10">
        <f t="shared" si="0"/>
        <v>20</v>
      </c>
      <c r="D29" s="11">
        <f>VLOOKUP(C29,Data!$A$3:$O$165,9,0)</f>
        <v>1</v>
      </c>
      <c r="E29" s="11">
        <f t="shared" si="1"/>
        <v>47</v>
      </c>
      <c r="F29" s="12">
        <f>VLOOKUP(E29,Data!$A$3:$O$165,9,0)</f>
        <v>0.5</v>
      </c>
      <c r="G29" s="10">
        <f t="shared" si="2"/>
        <v>74</v>
      </c>
      <c r="H29" s="11">
        <f>VLOOKUP(G29,Data!$A$3:$O$165,9,0)</f>
        <v>1</v>
      </c>
      <c r="I29" s="11">
        <f t="shared" si="3"/>
        <v>101</v>
      </c>
      <c r="J29" s="12">
        <f>VLOOKUP(I29,Data!$A$3:$O$165,9,0)</f>
        <v>0.5</v>
      </c>
      <c r="K29" s="10">
        <f t="shared" si="4"/>
        <v>128</v>
      </c>
      <c r="L29" s="11">
        <f>VLOOKUP(K29,Data!$A$3:$O$165,9,0)</f>
        <v>1</v>
      </c>
      <c r="M29" s="11">
        <f t="shared" si="5"/>
        <v>155</v>
      </c>
      <c r="N29" s="12">
        <f>VLOOKUP(M29,Data!$A$3:$O$165,9,0)</f>
        <v>0.25</v>
      </c>
      <c r="O29" s="6"/>
    </row>
    <row r="30" spans="2:15" x14ac:dyDescent="0.3">
      <c r="B30" s="6"/>
      <c r="C30" s="10">
        <f t="shared" si="0"/>
        <v>21</v>
      </c>
      <c r="D30" s="11">
        <f>VLOOKUP(C30,Data!$A$3:$O$165,9,0)</f>
        <v>0.25</v>
      </c>
      <c r="E30" s="11">
        <f t="shared" si="1"/>
        <v>48</v>
      </c>
      <c r="F30" s="12">
        <f>VLOOKUP(E30,Data!$A$3:$O$165,9,0)</f>
        <v>0.5</v>
      </c>
      <c r="G30" s="10">
        <f t="shared" si="2"/>
        <v>75</v>
      </c>
      <c r="H30" s="11">
        <f>VLOOKUP(G30,Data!$A$3:$O$165,9,0)</f>
        <v>1</v>
      </c>
      <c r="I30" s="11">
        <f t="shared" si="3"/>
        <v>102</v>
      </c>
      <c r="J30" s="12">
        <f>VLOOKUP(I30,Data!$A$3:$O$165,9,0)</f>
        <v>0.25</v>
      </c>
      <c r="K30" s="10">
        <f t="shared" si="4"/>
        <v>129</v>
      </c>
      <c r="L30" s="11">
        <f>VLOOKUP(K30,Data!$A$3:$O$165,9,0)</f>
        <v>0.5</v>
      </c>
      <c r="M30" s="11">
        <f t="shared" si="5"/>
        <v>156</v>
      </c>
      <c r="N30" s="12">
        <f>VLOOKUP(M30,Data!$A$3:$O$165,9,0)</f>
        <v>0.25</v>
      </c>
      <c r="O30" s="6"/>
    </row>
    <row r="31" spans="2:15" x14ac:dyDescent="0.3">
      <c r="B31" s="6"/>
      <c r="C31" s="10">
        <f t="shared" si="0"/>
        <v>22</v>
      </c>
      <c r="D31" s="11">
        <f>VLOOKUP(C31,Data!$A$3:$O$165,9,0)</f>
        <v>1</v>
      </c>
      <c r="E31" s="11">
        <f t="shared" si="1"/>
        <v>49</v>
      </c>
      <c r="F31" s="12">
        <f>VLOOKUP(E31,Data!$A$3:$O$165,9,0)</f>
        <v>0.5</v>
      </c>
      <c r="G31" s="10">
        <f t="shared" si="2"/>
        <v>76</v>
      </c>
      <c r="H31" s="11">
        <f>VLOOKUP(G31,Data!$A$3:$O$165,9,0)</f>
        <v>0.25</v>
      </c>
      <c r="I31" s="11">
        <f t="shared" si="3"/>
        <v>103</v>
      </c>
      <c r="J31" s="12">
        <f>VLOOKUP(I31,Data!$A$3:$O$165,9,0)</f>
        <v>0.5</v>
      </c>
      <c r="K31" s="10">
        <f t="shared" si="4"/>
        <v>130</v>
      </c>
      <c r="L31" s="11">
        <f>VLOOKUP(K31,Data!$A$3:$O$165,9,0)</f>
        <v>0.5</v>
      </c>
      <c r="M31" s="11">
        <f t="shared" si="5"/>
        <v>157</v>
      </c>
      <c r="N31" s="12">
        <f>VLOOKUP(M31,Data!$A$3:$O$165,9,0)</f>
        <v>1</v>
      </c>
      <c r="O31" s="6"/>
    </row>
    <row r="32" spans="2:15" x14ac:dyDescent="0.3">
      <c r="B32" s="6"/>
      <c r="C32" s="10">
        <f t="shared" si="0"/>
        <v>23</v>
      </c>
      <c r="D32" s="11">
        <f>VLOOKUP(C32,Data!$A$3:$O$165,9,0)</f>
        <v>1</v>
      </c>
      <c r="E32" s="11">
        <f t="shared" si="1"/>
        <v>50</v>
      </c>
      <c r="F32" s="12">
        <f>VLOOKUP(E32,Data!$A$3:$O$165,9,0)</f>
        <v>0.25</v>
      </c>
      <c r="G32" s="10">
        <f t="shared" si="2"/>
        <v>77</v>
      </c>
      <c r="H32" s="11">
        <f>VLOOKUP(G32,Data!$A$3:$O$165,9,0)</f>
        <v>0.5</v>
      </c>
      <c r="I32" s="11">
        <f t="shared" si="3"/>
        <v>104</v>
      </c>
      <c r="J32" s="12">
        <f>VLOOKUP(I32,Data!$A$3:$O$165,9,0)</f>
        <v>0.25</v>
      </c>
      <c r="K32" s="10">
        <f t="shared" si="4"/>
        <v>131</v>
      </c>
      <c r="L32" s="11">
        <f>VLOOKUP(K32,Data!$A$3:$O$165,9,0)</f>
        <v>0.25</v>
      </c>
      <c r="M32" s="11">
        <f t="shared" si="5"/>
        <v>158</v>
      </c>
      <c r="N32" s="12">
        <f>VLOOKUP(M32,Data!$A$3:$O$165,9,0)</f>
        <v>0.5</v>
      </c>
      <c r="O32" s="6"/>
    </row>
    <row r="33" spans="1:15" x14ac:dyDescent="0.3">
      <c r="B33" s="6"/>
      <c r="C33" s="10">
        <f t="shared" si="0"/>
        <v>24</v>
      </c>
      <c r="D33" s="11">
        <f>VLOOKUP(C33,Data!$A$3:$O$165,9,0)</f>
        <v>1</v>
      </c>
      <c r="E33" s="11">
        <f t="shared" si="1"/>
        <v>51</v>
      </c>
      <c r="F33" s="12">
        <f>VLOOKUP(E33,Data!$A$3:$O$165,9,0)</f>
        <v>0.5</v>
      </c>
      <c r="G33" s="10">
        <f t="shared" si="2"/>
        <v>78</v>
      </c>
      <c r="H33" s="11">
        <f>VLOOKUP(G33,Data!$A$3:$O$165,9,0)</f>
        <v>1</v>
      </c>
      <c r="I33" s="11">
        <f t="shared" si="3"/>
        <v>105</v>
      </c>
      <c r="J33" s="12">
        <f>VLOOKUP(I33,Data!$A$3:$O$165,9,0)</f>
        <v>0.25</v>
      </c>
      <c r="K33" s="10">
        <f t="shared" si="4"/>
        <v>132</v>
      </c>
      <c r="L33" s="11">
        <f>VLOOKUP(K33,Data!$A$3:$O$165,9,0)</f>
        <v>0.5</v>
      </c>
      <c r="M33" s="11">
        <f t="shared" si="5"/>
        <v>159</v>
      </c>
      <c r="N33" s="12">
        <f>VLOOKUP(M33,Data!$A$3:$O$165,9,0)</f>
        <v>1</v>
      </c>
      <c r="O33" s="6"/>
    </row>
    <row r="34" spans="1:15" x14ac:dyDescent="0.3">
      <c r="B34" s="6"/>
      <c r="C34" s="10">
        <f t="shared" si="0"/>
        <v>25</v>
      </c>
      <c r="D34" s="11">
        <f>VLOOKUP(C34,Data!$A$3:$O$165,9,0)</f>
        <v>0.5</v>
      </c>
      <c r="E34" s="11">
        <f t="shared" si="1"/>
        <v>52</v>
      </c>
      <c r="F34" s="12">
        <f>VLOOKUP(E34,Data!$A$3:$O$165,9,0)</f>
        <v>0.25</v>
      </c>
      <c r="G34" s="10">
        <f t="shared" si="2"/>
        <v>79</v>
      </c>
      <c r="H34" s="11">
        <f>VLOOKUP(G34,Data!$A$3:$O$165,9,0)</f>
        <v>0.5</v>
      </c>
      <c r="I34" s="11">
        <f t="shared" si="3"/>
        <v>106</v>
      </c>
      <c r="J34" s="12">
        <f>VLOOKUP(I34,Data!$A$3:$O$165,9,0)</f>
        <v>1</v>
      </c>
      <c r="K34" s="10">
        <f t="shared" si="4"/>
        <v>133</v>
      </c>
      <c r="L34" s="11">
        <f>VLOOKUP(K34,Data!$A$3:$O$165,9,0)</f>
        <v>0.25</v>
      </c>
      <c r="M34" s="11">
        <f t="shared" si="5"/>
        <v>160</v>
      </c>
      <c r="N34" s="12">
        <f>VLOOKUP(M34,Data!$A$3:$O$165,9,0)</f>
        <v>0.5</v>
      </c>
      <c r="O34" s="6"/>
    </row>
    <row r="35" spans="1:15" x14ac:dyDescent="0.3">
      <c r="B35" s="6"/>
      <c r="C35" s="10">
        <f t="shared" si="0"/>
        <v>26</v>
      </c>
      <c r="D35" s="11">
        <f>VLOOKUP(C35,Data!$A$3:$O$165,9,0)</f>
        <v>1</v>
      </c>
      <c r="E35" s="11">
        <f t="shared" si="1"/>
        <v>53</v>
      </c>
      <c r="F35" s="12">
        <f>VLOOKUP(E35,Data!$A$3:$O$165,9,0)</f>
        <v>0.5</v>
      </c>
      <c r="G35" s="10">
        <f t="shared" si="2"/>
        <v>80</v>
      </c>
      <c r="H35" s="11">
        <f>VLOOKUP(G35,Data!$A$3:$O$165,9,0)</f>
        <v>0.5</v>
      </c>
      <c r="I35" s="11">
        <f t="shared" si="3"/>
        <v>107</v>
      </c>
      <c r="J35" s="12">
        <f>VLOOKUP(I35,Data!$A$3:$O$165,9,0)</f>
        <v>0.25</v>
      </c>
      <c r="K35" s="10">
        <f t="shared" si="4"/>
        <v>134</v>
      </c>
      <c r="L35" s="11">
        <f>VLOOKUP(K35,Data!$A$3:$O$165,9,0)</f>
        <v>0.25</v>
      </c>
      <c r="M35" s="11">
        <f t="shared" si="5"/>
        <v>161</v>
      </c>
      <c r="N35" s="12">
        <f>VLOOKUP(M35,Data!$A$3:$O$165,9,0)</f>
        <v>1</v>
      </c>
      <c r="O35" s="6"/>
    </row>
    <row r="36" spans="1:15" ht="15" thickBot="1" x14ac:dyDescent="0.35">
      <c r="B36" s="6"/>
      <c r="C36" s="13">
        <f t="shared" si="0"/>
        <v>27</v>
      </c>
      <c r="D36" s="11">
        <f>VLOOKUP(C36,Data!$A$3:$O$165,9,0)</f>
        <v>1</v>
      </c>
      <c r="E36" s="14">
        <f t="shared" si="1"/>
        <v>54</v>
      </c>
      <c r="F36" s="12">
        <f>VLOOKUP(E36,Data!$A$3:$O$165,9,0)</f>
        <v>0.5</v>
      </c>
      <c r="G36" s="13">
        <f t="shared" si="2"/>
        <v>81</v>
      </c>
      <c r="H36" s="11">
        <f>VLOOKUP(G36,Data!$A$3:$O$165,9,0)</f>
        <v>0.5</v>
      </c>
      <c r="I36" s="14">
        <f t="shared" si="3"/>
        <v>108</v>
      </c>
      <c r="J36" s="12">
        <f>VLOOKUP(I36,Data!$A$3:$O$165,9,0)</f>
        <v>1</v>
      </c>
      <c r="K36" s="13">
        <f t="shared" si="4"/>
        <v>135</v>
      </c>
      <c r="L36" s="11">
        <f>VLOOKUP(K36,Data!$A$3:$O$165,9,0)</f>
        <v>1</v>
      </c>
      <c r="M36" s="14">
        <f t="shared" si="5"/>
        <v>162</v>
      </c>
      <c r="N36" s="12">
        <f>VLOOKUP(M36,Data!$A$3:$O$165,9,0)</f>
        <v>0.25</v>
      </c>
      <c r="O36" s="6"/>
    </row>
    <row r="37" spans="1:15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2" spans="1:15" ht="25.8" x14ac:dyDescent="0.5">
      <c r="A42" s="127" t="s">
        <v>9</v>
      </c>
    </row>
    <row r="44" spans="1:15" ht="15" thickBot="1" x14ac:dyDescent="0.3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3">
      <c r="B45" s="6"/>
      <c r="C45" s="154" t="s">
        <v>24</v>
      </c>
      <c r="D45" s="155"/>
      <c r="E45" s="155"/>
      <c r="F45" s="156"/>
      <c r="G45" s="154" t="s">
        <v>25</v>
      </c>
      <c r="H45" s="155"/>
      <c r="I45" s="155"/>
      <c r="J45" s="156"/>
      <c r="K45" s="154" t="s">
        <v>26</v>
      </c>
      <c r="L45" s="155"/>
      <c r="M45" s="155"/>
      <c r="N45" s="156"/>
      <c r="O45" s="6"/>
    </row>
    <row r="46" spans="1:15" x14ac:dyDescent="0.3">
      <c r="B46" s="6"/>
      <c r="C46" s="7" t="s">
        <v>27</v>
      </c>
      <c r="D46" s="58" t="s">
        <v>9</v>
      </c>
      <c r="E46" s="8" t="s">
        <v>27</v>
      </c>
      <c r="F46" s="58" t="s">
        <v>9</v>
      </c>
      <c r="G46" s="7" t="s">
        <v>27</v>
      </c>
      <c r="H46" s="58" t="s">
        <v>9</v>
      </c>
      <c r="I46" s="8" t="s">
        <v>27</v>
      </c>
      <c r="J46" s="58" t="s">
        <v>9</v>
      </c>
      <c r="K46" s="7" t="s">
        <v>27</v>
      </c>
      <c r="L46" s="58" t="s">
        <v>9</v>
      </c>
      <c r="M46" s="8" t="s">
        <v>27</v>
      </c>
      <c r="N46" s="58" t="s">
        <v>9</v>
      </c>
      <c r="O46" s="6"/>
    </row>
    <row r="47" spans="1:15" x14ac:dyDescent="0.3">
      <c r="B47" s="6"/>
      <c r="C47" s="7"/>
      <c r="D47" s="8"/>
      <c r="E47" s="8"/>
      <c r="F47" s="9"/>
      <c r="G47" s="7"/>
      <c r="H47" s="8"/>
      <c r="I47" s="8"/>
      <c r="J47" s="9"/>
      <c r="K47" s="7"/>
      <c r="L47" s="8"/>
      <c r="M47" s="8"/>
      <c r="N47" s="9"/>
      <c r="O47" s="6"/>
    </row>
    <row r="48" spans="1:15" x14ac:dyDescent="0.3">
      <c r="B48" s="6"/>
      <c r="C48" s="7"/>
      <c r="D48" s="8"/>
      <c r="E48" s="8"/>
      <c r="F48" s="9"/>
      <c r="G48" s="7"/>
      <c r="H48" s="8"/>
      <c r="I48" s="8"/>
      <c r="J48" s="9"/>
      <c r="K48" s="7"/>
      <c r="L48" s="8"/>
      <c r="M48" s="8"/>
      <c r="N48" s="9"/>
      <c r="O48" s="6"/>
    </row>
    <row r="49" spans="2:15" ht="18.899999999999999" customHeight="1" x14ac:dyDescent="0.3">
      <c r="B49" s="6"/>
      <c r="C49" s="10">
        <v>1</v>
      </c>
      <c r="D49" s="68" t="str">
        <f>VLOOKUP(C49,Data!$A$3:$O$165,10,0)</f>
        <v>500 g/l Propiconazole</v>
      </c>
      <c r="E49" s="70">
        <v>28</v>
      </c>
      <c r="F49" s="80" t="str">
        <f>VLOOKUP(E49,Data!$A$3:$O$165,10,0)</f>
        <v>200 g/l  Tebuconazole + 120 g/l  Azoxystrobin</v>
      </c>
      <c r="G49" s="81">
        <v>55</v>
      </c>
      <c r="H49" s="29" t="str">
        <f>VLOOKUP(G49,Data!$A$3:$O$165,10,0)</f>
        <v>430 g/l  Tebuconazole</v>
      </c>
      <c r="I49" s="70">
        <v>82</v>
      </c>
      <c r="J49" s="80" t="str">
        <f>VLOOKUP(I49,Data!$A$3:$O$165,10,0)</f>
        <v>500 g/l Propiconazole</v>
      </c>
      <c r="K49" s="81">
        <v>109</v>
      </c>
      <c r="L49" s="70" t="str">
        <f>VLOOKUP(K49,Data!$A$3:$O$165,10,0)</f>
        <v>500 g/l Propiconazole</v>
      </c>
      <c r="M49" s="70">
        <v>136</v>
      </c>
      <c r="N49" s="30" t="str">
        <f>VLOOKUP(M49,Data!$A$3:$O$165,10,0)</f>
        <v>430 g/l  Tebuconazole</v>
      </c>
      <c r="O49" s="6"/>
    </row>
    <row r="50" spans="2:15" ht="18.899999999999999" customHeight="1" x14ac:dyDescent="0.3">
      <c r="B50" s="6"/>
      <c r="C50" s="10">
        <f t="shared" ref="C50:C75" si="6">SUM(1+C49)</f>
        <v>2</v>
      </c>
      <c r="D50" s="29" t="str">
        <f>VLOOKUP(C50,Data!$A$3:$O$165,10,0)</f>
        <v>430 g/l  Tebuconazole</v>
      </c>
      <c r="E50" s="70">
        <f t="shared" ref="E50:E75" si="7">SUM(1+E49)</f>
        <v>29</v>
      </c>
      <c r="F50" s="80" t="str">
        <f>VLOOKUP(E50,Data!$A$3:$O$165,10,0)</f>
        <v>500 g/l Propiconazole</v>
      </c>
      <c r="G50" s="81">
        <f t="shared" ref="G50:G75" si="8">SUM(1+G49)</f>
        <v>56</v>
      </c>
      <c r="H50" s="70" t="str">
        <f>VLOOKUP(G50,Data!$A$3:$O$165,10,0)</f>
        <v>500 g/l Propiconazole</v>
      </c>
      <c r="I50" s="70">
        <f t="shared" ref="I50:I75" si="9">SUM(1+I49)</f>
        <v>83</v>
      </c>
      <c r="J50" s="30" t="str">
        <f>VLOOKUP(I50,Data!$A$3:$O$165,10,0)</f>
        <v>430 g/l  Tebuconazole</v>
      </c>
      <c r="K50" s="81">
        <f t="shared" ref="K50:K75" si="10">SUM(1+K49)</f>
        <v>110</v>
      </c>
      <c r="L50" s="70" t="str">
        <f>VLOOKUP(K50,Data!$A$3:$O$165,10,0)</f>
        <v>500 g/l Propiconazole</v>
      </c>
      <c r="M50" s="70">
        <f t="shared" ref="M50:M75" si="11">SUM(1+M49)</f>
        <v>137</v>
      </c>
      <c r="N50" s="80" t="str">
        <f>VLOOKUP(M50,Data!$A$3:$O$165,10,0)</f>
        <v>200 g/l  Tebuconazole + 120 g/l  Azoxystrobin</v>
      </c>
      <c r="O50" s="6"/>
    </row>
    <row r="51" spans="2:15" ht="18.899999999999999" customHeight="1" x14ac:dyDescent="0.3">
      <c r="B51" s="6"/>
      <c r="C51" s="10">
        <f t="shared" si="6"/>
        <v>3</v>
      </c>
      <c r="D51" s="68" t="str">
        <f>VLOOKUP(C51,Data!$A$3:$O$165,10,0)</f>
        <v>500 g/l Propiconazole</v>
      </c>
      <c r="E51" s="70">
        <f t="shared" si="7"/>
        <v>30</v>
      </c>
      <c r="F51" s="30" t="str">
        <f>VLOOKUP(E51,Data!$A$3:$O$165,10,0)</f>
        <v>430 g/l  Tebuconazole</v>
      </c>
      <c r="G51" s="81">
        <f t="shared" si="8"/>
        <v>57</v>
      </c>
      <c r="H51" s="29" t="str">
        <f>VLOOKUP(G51,Data!$A$3:$O$165,10,0)</f>
        <v>430 g/l  Tebuconazole</v>
      </c>
      <c r="I51" s="70">
        <f t="shared" si="9"/>
        <v>84</v>
      </c>
      <c r="J51" s="80" t="str">
        <f>VLOOKUP(I51,Data!$A$3:$O$165,10,0)</f>
        <v>500 g/l Propiconazole</v>
      </c>
      <c r="K51" s="81">
        <f t="shared" si="10"/>
        <v>111</v>
      </c>
      <c r="L51" s="29" t="str">
        <f>VLOOKUP(K51,Data!$A$3:$O$165,10,0)</f>
        <v>430 g/l  Tebuconazole</v>
      </c>
      <c r="M51" s="70">
        <f t="shared" si="11"/>
        <v>138</v>
      </c>
      <c r="N51" s="80" t="str">
        <f>VLOOKUP(M51,Data!$A$3:$O$165,10,0)</f>
        <v>500 g/l Propiconazole</v>
      </c>
      <c r="O51" s="6"/>
    </row>
    <row r="52" spans="2:15" ht="18.899999999999999" customHeight="1" x14ac:dyDescent="0.3">
      <c r="B52" s="6"/>
      <c r="C52" s="10">
        <f t="shared" si="6"/>
        <v>4</v>
      </c>
      <c r="D52" s="70" t="str">
        <f>VLOOKUP(C52,Data!$A$3:$O$165,10,0)</f>
        <v>200 g/l  Tebuconazole + 120 g/l  Azoxystrobin</v>
      </c>
      <c r="E52" s="70">
        <f t="shared" si="7"/>
        <v>31</v>
      </c>
      <c r="F52" s="30" t="str">
        <f>VLOOKUP(E52,Data!$A$3:$O$165,10,0)</f>
        <v>430 g/l  Tebuconazole</v>
      </c>
      <c r="G52" s="81">
        <f t="shared" si="8"/>
        <v>58</v>
      </c>
      <c r="H52" s="70" t="str">
        <f>VLOOKUP(G52,Data!$A$3:$O$165,10,0)</f>
        <v>200 g/l  Tebuconazole + 120 g/l  Azoxystrobin</v>
      </c>
      <c r="I52" s="70">
        <f t="shared" si="9"/>
        <v>85</v>
      </c>
      <c r="J52" s="30" t="str">
        <f>VLOOKUP(I52,Data!$A$3:$O$165,10,0)</f>
        <v>430 g/l  Tebuconazole</v>
      </c>
      <c r="K52" s="81">
        <f t="shared" si="10"/>
        <v>112</v>
      </c>
      <c r="L52" s="29" t="str">
        <f>VLOOKUP(K52,Data!$A$3:$O$165,10,0)</f>
        <v>430 g/l  Tebuconazole</v>
      </c>
      <c r="M52" s="70">
        <f t="shared" si="11"/>
        <v>139</v>
      </c>
      <c r="N52" s="80" t="str">
        <f>VLOOKUP(M52,Data!$A$3:$O$165,10,0)</f>
        <v>200 g/l  Tebuconazole + 120 g/l  Azoxystrobin</v>
      </c>
      <c r="O52" s="6"/>
    </row>
    <row r="53" spans="2:15" ht="18.899999999999999" customHeight="1" x14ac:dyDescent="0.3">
      <c r="B53" s="6"/>
      <c r="C53" s="10">
        <f t="shared" si="6"/>
        <v>5</v>
      </c>
      <c r="D53" s="29" t="str">
        <f>VLOOKUP(C53,Data!$A$3:$O$165,10,0)</f>
        <v>430 g/l  Tebuconazole</v>
      </c>
      <c r="E53" s="70">
        <f t="shared" si="7"/>
        <v>32</v>
      </c>
      <c r="F53" s="80" t="str">
        <f>VLOOKUP(E53,Data!$A$3:$O$165,10,0)</f>
        <v>500 g/l Propiconazole</v>
      </c>
      <c r="G53" s="81">
        <f t="shared" si="8"/>
        <v>59</v>
      </c>
      <c r="H53" s="70" t="str">
        <f>VLOOKUP(G53,Data!$A$3:$O$165,10,0)</f>
        <v>500 g/l Propiconazole</v>
      </c>
      <c r="I53" s="70">
        <f t="shared" si="9"/>
        <v>86</v>
      </c>
      <c r="J53" s="80" t="str">
        <f>VLOOKUP(I53,Data!$A$3:$O$165,10,0)</f>
        <v>200 g/l  Tebuconazole + 120 g/l  Azoxystrobin</v>
      </c>
      <c r="K53" s="81">
        <f t="shared" si="10"/>
        <v>113</v>
      </c>
      <c r="L53" s="70" t="str">
        <f>VLOOKUP(K53,Data!$A$3:$O$165,10,0)</f>
        <v>200 g/l  Tebuconazole + 120 g/l  Azoxystrobin</v>
      </c>
      <c r="M53" s="70">
        <f t="shared" si="11"/>
        <v>140</v>
      </c>
      <c r="N53" s="30" t="str">
        <f>VLOOKUP(M53,Data!$A$3:$O$165,10,0)</f>
        <v>430 g/l  Tebuconazole</v>
      </c>
      <c r="O53" s="6"/>
    </row>
    <row r="54" spans="2:15" ht="18.899999999999999" customHeight="1" x14ac:dyDescent="0.3">
      <c r="B54" s="6"/>
      <c r="C54" s="10">
        <f t="shared" si="6"/>
        <v>6</v>
      </c>
      <c r="D54" s="70" t="str">
        <f>VLOOKUP(C54,Data!$A$3:$O$165,10,0)</f>
        <v>200 g/l  Tebuconazole + 120 g/l  Azoxystrobin</v>
      </c>
      <c r="E54" s="70">
        <f t="shared" si="7"/>
        <v>33</v>
      </c>
      <c r="F54" s="80" t="str">
        <f>VLOOKUP(E54,Data!$A$3:$O$165,10,0)</f>
        <v>500 g/l Propiconazole</v>
      </c>
      <c r="G54" s="81">
        <f t="shared" si="8"/>
        <v>60</v>
      </c>
      <c r="H54" s="70" t="str">
        <f>VLOOKUP(G54,Data!$A$3:$O$165,10,0)</f>
        <v>200 g/l  Tebuconazole + 120 g/l  Azoxystrobin</v>
      </c>
      <c r="I54" s="70">
        <f t="shared" si="9"/>
        <v>87</v>
      </c>
      <c r="J54" s="80" t="str">
        <f>VLOOKUP(I54,Data!$A$3:$O$165,10,0)</f>
        <v>500 g/l Propiconazole</v>
      </c>
      <c r="K54" s="81">
        <f t="shared" si="10"/>
        <v>114</v>
      </c>
      <c r="L54" s="29" t="str">
        <f>VLOOKUP(K54,Data!$A$3:$O$165,10,0)</f>
        <v>430 g/l  Tebuconazole</v>
      </c>
      <c r="M54" s="70">
        <f t="shared" si="11"/>
        <v>141</v>
      </c>
      <c r="N54" s="80" t="str">
        <f>VLOOKUP(M54,Data!$A$3:$O$165,10,0)</f>
        <v>500 g/l Propiconazole</v>
      </c>
      <c r="O54" s="6"/>
    </row>
    <row r="55" spans="2:15" ht="18.899999999999999" customHeight="1" x14ac:dyDescent="0.3">
      <c r="B55" s="6"/>
      <c r="C55" s="10">
        <f t="shared" si="6"/>
        <v>7</v>
      </c>
      <c r="D55" s="68" t="str">
        <f>VLOOKUP(C55,Data!$A$3:$O$165,10,0)</f>
        <v>500 g/l Propiconazole</v>
      </c>
      <c r="E55" s="70">
        <f t="shared" si="7"/>
        <v>34</v>
      </c>
      <c r="F55" s="80" t="str">
        <f>VLOOKUP(E55,Data!$A$3:$O$165,10,0)</f>
        <v>200 g/l  Tebuconazole + 120 g/l  Azoxystrobin</v>
      </c>
      <c r="G55" s="81">
        <f t="shared" si="8"/>
        <v>61</v>
      </c>
      <c r="H55" s="29" t="str">
        <f>VLOOKUP(G55,Data!$A$3:$O$165,10,0)</f>
        <v>430 g/l  Tebuconazole</v>
      </c>
      <c r="I55" s="70">
        <f t="shared" si="9"/>
        <v>88</v>
      </c>
      <c r="J55" s="80" t="str">
        <f>VLOOKUP(I55,Data!$A$3:$O$165,10,0)</f>
        <v>200 g/l  Tebuconazole + 120 g/l  Azoxystrobin</v>
      </c>
      <c r="K55" s="81">
        <f t="shared" si="10"/>
        <v>115</v>
      </c>
      <c r="L55" s="68" t="str">
        <f>VLOOKUP(K55,Data!$A$3:$O$165,10,0)</f>
        <v>500 g/l Propiconazole</v>
      </c>
      <c r="M55" s="70">
        <f t="shared" si="11"/>
        <v>142</v>
      </c>
      <c r="N55" s="80" t="str">
        <f>VLOOKUP(M55,Data!$A$3:$O$165,10,0)</f>
        <v>200 g/l  Tebuconazole + 120 g/l  Azoxystrobin</v>
      </c>
      <c r="O55" s="6"/>
    </row>
    <row r="56" spans="2:15" ht="18.899999999999999" customHeight="1" x14ac:dyDescent="0.3">
      <c r="B56" s="6"/>
      <c r="C56" s="10">
        <f t="shared" si="6"/>
        <v>8</v>
      </c>
      <c r="D56" s="29" t="str">
        <f>VLOOKUP(C56,Data!$A$3:$O$165,10,0)</f>
        <v>430 g/l  Tebuconazole</v>
      </c>
      <c r="E56" s="70">
        <f t="shared" si="7"/>
        <v>35</v>
      </c>
      <c r="F56" s="80" t="str">
        <f>VLOOKUP(E56,Data!$A$3:$O$165,10,0)</f>
        <v>200 g/l  Tebuconazole + 120 g/l  Azoxystrobin</v>
      </c>
      <c r="G56" s="81">
        <f t="shared" si="8"/>
        <v>62</v>
      </c>
      <c r="H56" s="29" t="str">
        <f>VLOOKUP(G56,Data!$A$3:$O$165,10,0)</f>
        <v>430 g/l  Tebuconazole</v>
      </c>
      <c r="I56" s="70">
        <f t="shared" si="9"/>
        <v>89</v>
      </c>
      <c r="J56" s="84" t="str">
        <f>VLOOKUP(I56,Data!$A$3:$O$165,10,0)</f>
        <v>500 g/l Propiconazole</v>
      </c>
      <c r="K56" s="81">
        <f t="shared" si="10"/>
        <v>116</v>
      </c>
      <c r="L56" s="68" t="str">
        <f>VLOOKUP(K56,Data!$A$3:$O$165,10,0)</f>
        <v>500 g/l Propiconazole</v>
      </c>
      <c r="M56" s="70">
        <f t="shared" si="11"/>
        <v>143</v>
      </c>
      <c r="N56" s="30" t="str">
        <f>VLOOKUP(M56,Data!$A$3:$O$165,10,0)</f>
        <v>430 g/l  Tebuconazole</v>
      </c>
      <c r="O56" s="6"/>
    </row>
    <row r="57" spans="2:15" ht="18.899999999999999" customHeight="1" x14ac:dyDescent="0.3">
      <c r="B57" s="6"/>
      <c r="C57" s="10">
        <f t="shared" si="6"/>
        <v>9</v>
      </c>
      <c r="D57" s="70" t="str">
        <f>VLOOKUP(C57,Data!$A$3:$O$165,10,0)</f>
        <v>200 g/l  Tebuconazole + 120 g/l  Azoxystrobin</v>
      </c>
      <c r="E57" s="70">
        <f t="shared" si="7"/>
        <v>36</v>
      </c>
      <c r="F57" s="84" t="str">
        <f>VLOOKUP(E57,Data!$A$3:$O$165,10,0)</f>
        <v>500 g/l Propiconazole</v>
      </c>
      <c r="G57" s="81">
        <f t="shared" si="8"/>
        <v>63</v>
      </c>
      <c r="H57" s="68" t="str">
        <f>VLOOKUP(G57,Data!$A$3:$O$165,10,0)</f>
        <v>500 g/l Propiconazole</v>
      </c>
      <c r="I57" s="70">
        <f t="shared" si="9"/>
        <v>90</v>
      </c>
      <c r="J57" s="30" t="str">
        <f>VLOOKUP(I57,Data!$A$3:$O$165,10,0)</f>
        <v>430 g/l  Tebuconazole</v>
      </c>
      <c r="K57" s="81">
        <f t="shared" si="10"/>
        <v>117</v>
      </c>
      <c r="L57" s="70" t="str">
        <f>VLOOKUP(K57,Data!$A$3:$O$165,10,0)</f>
        <v>200 g/l  Tebuconazole + 120 g/l  Azoxystrobin</v>
      </c>
      <c r="M57" s="70">
        <f t="shared" si="11"/>
        <v>144</v>
      </c>
      <c r="N57" s="84" t="str">
        <f>VLOOKUP(M57,Data!$A$3:$O$165,10,0)</f>
        <v>500 g/l Propiconazole</v>
      </c>
      <c r="O57" s="6"/>
    </row>
    <row r="58" spans="2:15" ht="18.899999999999999" customHeight="1" x14ac:dyDescent="0.3">
      <c r="B58" s="6"/>
      <c r="C58" s="10">
        <f t="shared" si="6"/>
        <v>10</v>
      </c>
      <c r="D58" s="29" t="str">
        <f>VLOOKUP(C58,Data!$A$3:$O$165,10,0)</f>
        <v>430 g/l  Tebuconazole</v>
      </c>
      <c r="E58" s="70">
        <f t="shared" si="7"/>
        <v>37</v>
      </c>
      <c r="F58" s="84" t="str">
        <f>VLOOKUP(E58,Data!$A$3:$O$165,10,0)</f>
        <v>500 g/l Propiconazole</v>
      </c>
      <c r="G58" s="81">
        <f t="shared" si="8"/>
        <v>64</v>
      </c>
      <c r="H58" s="68" t="str">
        <f>VLOOKUP(G58,Data!$A$3:$O$165,10,0)</f>
        <v>500 g/l Propiconazole</v>
      </c>
      <c r="I58" s="70">
        <f t="shared" si="9"/>
        <v>91</v>
      </c>
      <c r="J58" s="30" t="str">
        <f>VLOOKUP(I58,Data!$A$3:$O$165,10,0)</f>
        <v>430 g/l  Tebuconazole</v>
      </c>
      <c r="K58" s="81">
        <f t="shared" si="10"/>
        <v>118</v>
      </c>
      <c r="L58" s="70" t="str">
        <f>VLOOKUP(K58,Data!$A$3:$O$165,10,0)</f>
        <v>200 g/l  Tebuconazole + 120 g/l  Azoxystrobin</v>
      </c>
      <c r="M58" s="70">
        <f t="shared" si="11"/>
        <v>145</v>
      </c>
      <c r="N58" s="84" t="str">
        <f>VLOOKUP(M58,Data!$A$3:$O$165,10,0)</f>
        <v>500 g/l Propiconazole</v>
      </c>
      <c r="O58" s="6"/>
    </row>
    <row r="59" spans="2:15" ht="18.899999999999999" customHeight="1" x14ac:dyDescent="0.3">
      <c r="B59" s="6"/>
      <c r="C59" s="10">
        <f t="shared" si="6"/>
        <v>11</v>
      </c>
      <c r="D59" s="70" t="str">
        <f>VLOOKUP(C59,Data!$A$3:$O$165,10,0)</f>
        <v>200 g/l  Tebuconazole + 120 g/l  Azoxystrobin</v>
      </c>
      <c r="E59" s="70">
        <f t="shared" si="7"/>
        <v>38</v>
      </c>
      <c r="F59" s="30" t="str">
        <f>VLOOKUP(E59,Data!$A$3:$O$165,10,0)</f>
        <v>430 g/l  Tebuconazole</v>
      </c>
      <c r="G59" s="81">
        <f t="shared" si="8"/>
        <v>65</v>
      </c>
      <c r="H59" s="29" t="str">
        <f>VLOOKUP(G59,Data!$A$3:$O$165,10,0)</f>
        <v>430 g/l  Tebuconazole</v>
      </c>
      <c r="I59" s="70">
        <f t="shared" si="9"/>
        <v>92</v>
      </c>
      <c r="J59" s="80" t="str">
        <f>VLOOKUP(I59,Data!$A$3:$O$165,10,0)</f>
        <v>200 g/l  Tebuconazole + 120 g/l  Azoxystrobin</v>
      </c>
      <c r="K59" s="81">
        <f t="shared" si="10"/>
        <v>119</v>
      </c>
      <c r="L59" s="29" t="str">
        <f>VLOOKUP(K59,Data!$A$3:$O$165,10,0)</f>
        <v>430 g/l  Tebuconazole</v>
      </c>
      <c r="M59" s="70">
        <f t="shared" si="11"/>
        <v>146</v>
      </c>
      <c r="N59" s="84" t="str">
        <f>VLOOKUP(M59,Data!$A$3:$O$165,10,0)</f>
        <v>500 g/l Propiconazole</v>
      </c>
      <c r="O59" s="6"/>
    </row>
    <row r="60" spans="2:15" ht="18.899999999999999" customHeight="1" x14ac:dyDescent="0.3">
      <c r="B60" s="6"/>
      <c r="C60" s="10">
        <f t="shared" si="6"/>
        <v>12</v>
      </c>
      <c r="D60" s="70" t="str">
        <f>VLOOKUP(C60,Data!$A$3:$O$165,10,0)</f>
        <v>200 g/l  Tebuconazole + 120 g/l  Azoxystrobin</v>
      </c>
      <c r="E60" s="70">
        <f t="shared" si="7"/>
        <v>39</v>
      </c>
      <c r="F60" s="84" t="str">
        <f>VLOOKUP(E60,Data!$A$3:$O$165,10,0)</f>
        <v>500 g/l Propiconazole</v>
      </c>
      <c r="G60" s="81">
        <f t="shared" si="8"/>
        <v>66</v>
      </c>
      <c r="H60" s="70" t="str">
        <f>VLOOKUP(G60,Data!$A$3:$O$165,10,0)</f>
        <v>200 g/l  Tebuconazole + 120 g/l  Azoxystrobin</v>
      </c>
      <c r="I60" s="70">
        <f t="shared" si="9"/>
        <v>93</v>
      </c>
      <c r="J60" s="30" t="str">
        <f>VLOOKUP(I60,Data!$A$3:$O$165,10,0)</f>
        <v>430 g/l  Tebuconazole</v>
      </c>
      <c r="K60" s="81">
        <f t="shared" si="10"/>
        <v>120</v>
      </c>
      <c r="L60" s="29" t="str">
        <f>VLOOKUP(K60,Data!$A$3:$O$165,10,0)</f>
        <v>430 g/l  Tebuconazole</v>
      </c>
      <c r="M60" s="70">
        <f t="shared" si="11"/>
        <v>147</v>
      </c>
      <c r="N60" s="80" t="str">
        <f>VLOOKUP(M60,Data!$A$3:$O$165,10,0)</f>
        <v>200 g/l  Tebuconazole + 120 g/l  Azoxystrobin</v>
      </c>
      <c r="O60" s="6"/>
    </row>
    <row r="61" spans="2:15" ht="18.899999999999999" customHeight="1" x14ac:dyDescent="0.3">
      <c r="B61" s="6"/>
      <c r="C61" s="10">
        <f t="shared" si="6"/>
        <v>13</v>
      </c>
      <c r="D61" s="68" t="str">
        <f>VLOOKUP(C61,Data!$A$3:$O$165,10,0)</f>
        <v>500 g/l Propiconazole</v>
      </c>
      <c r="E61" s="70">
        <f t="shared" si="7"/>
        <v>40</v>
      </c>
      <c r="F61" s="30" t="str">
        <f>VLOOKUP(E61,Data!$A$3:$O$165,10,0)</f>
        <v>430 g/l  Tebuconazole</v>
      </c>
      <c r="G61" s="81">
        <f t="shared" si="8"/>
        <v>67</v>
      </c>
      <c r="H61" s="29" t="str">
        <f>VLOOKUP(G61,Data!$A$3:$O$165,10,0)</f>
        <v>430 g/l  Tebuconazole</v>
      </c>
      <c r="I61" s="70">
        <f t="shared" si="9"/>
        <v>94</v>
      </c>
      <c r="J61" s="80" t="str">
        <f>VLOOKUP(I61,Data!$A$3:$O$165,10,0)</f>
        <v>200 g/l  Tebuconazole + 120 g/l  Azoxystrobin</v>
      </c>
      <c r="K61" s="81">
        <f t="shared" si="10"/>
        <v>121</v>
      </c>
      <c r="L61" s="70" t="str">
        <f>VLOOKUP(K61,Data!$A$3:$O$165,10,0)</f>
        <v>200 g/l  Tebuconazole + 120 g/l  Azoxystrobin</v>
      </c>
      <c r="M61" s="70">
        <f t="shared" si="11"/>
        <v>148</v>
      </c>
      <c r="N61" s="30" t="str">
        <f>VLOOKUP(M61,Data!$A$3:$O$165,10,0)</f>
        <v>430 g/l  Tebuconazole</v>
      </c>
      <c r="O61" s="6"/>
    </row>
    <row r="62" spans="2:15" ht="18.899999999999999" customHeight="1" x14ac:dyDescent="0.3">
      <c r="B62" s="6"/>
      <c r="C62" s="10">
        <f t="shared" si="6"/>
        <v>14</v>
      </c>
      <c r="D62" s="68" t="str">
        <f>VLOOKUP(C62,Data!$A$3:$O$165,10,0)</f>
        <v>500 g/l Propiconazole</v>
      </c>
      <c r="E62" s="70">
        <f t="shared" si="7"/>
        <v>41</v>
      </c>
      <c r="F62" s="80" t="str">
        <f>VLOOKUP(E62,Data!$A$3:$O$165,10,0)</f>
        <v>200 g/l  Tebuconazole + 120 g/l  Azoxystrobin</v>
      </c>
      <c r="G62" s="81">
        <f t="shared" si="8"/>
        <v>68</v>
      </c>
      <c r="H62" s="70" t="str">
        <f>VLOOKUP(G62,Data!$A$3:$O$165,10,0)</f>
        <v>200 g/l  Tebuconazole + 120 g/l  Azoxystrobin</v>
      </c>
      <c r="I62" s="70">
        <f t="shared" si="9"/>
        <v>95</v>
      </c>
      <c r="J62" s="84" t="str">
        <f>VLOOKUP(I62,Data!$A$3:$O$165,10,0)</f>
        <v>500 g/l Propiconazole</v>
      </c>
      <c r="K62" s="81">
        <f t="shared" si="10"/>
        <v>122</v>
      </c>
      <c r="L62" s="29" t="str">
        <f>VLOOKUP(K62,Data!$A$3:$O$165,10,0)</f>
        <v>430 g/l  Tebuconazole</v>
      </c>
      <c r="M62" s="70">
        <f t="shared" si="11"/>
        <v>149</v>
      </c>
      <c r="N62" s="80" t="str">
        <f>VLOOKUP(M62,Data!$A$3:$O$165,10,0)</f>
        <v>200 g/l  Tebuconazole + 120 g/l  Azoxystrobin</v>
      </c>
      <c r="O62" s="6"/>
    </row>
    <row r="63" spans="2:15" ht="18.899999999999999" customHeight="1" x14ac:dyDescent="0.3">
      <c r="B63" s="6"/>
      <c r="C63" s="10">
        <f t="shared" si="6"/>
        <v>15</v>
      </c>
      <c r="D63" s="70" t="str">
        <f>VLOOKUP(C63,Data!$A$3:$O$165,10,0)</f>
        <v>200 g/l  Tebuconazole + 120 g/l  Azoxystrobin</v>
      </c>
      <c r="E63" s="70">
        <f t="shared" si="7"/>
        <v>42</v>
      </c>
      <c r="F63" s="84" t="str">
        <f>VLOOKUP(E63,Data!$A$3:$O$165,10,0)</f>
        <v>500 g/l Propiconazole</v>
      </c>
      <c r="G63" s="81">
        <f t="shared" si="8"/>
        <v>69</v>
      </c>
      <c r="H63" s="29" t="str">
        <f>VLOOKUP(G63,Data!$A$3:$O$165,10,0)</f>
        <v>430 g/l  Tebuconazole</v>
      </c>
      <c r="I63" s="70">
        <f t="shared" si="9"/>
        <v>96</v>
      </c>
      <c r="J63" s="84" t="str">
        <f>VLOOKUP(I63,Data!$A$3:$O$165,10,0)</f>
        <v>500 g/l Propiconazole</v>
      </c>
      <c r="K63" s="81">
        <f t="shared" si="10"/>
        <v>123</v>
      </c>
      <c r="L63" s="68" t="str">
        <f>VLOOKUP(K63,Data!$A$3:$O$165,10,0)</f>
        <v>500 g/l Propiconazole</v>
      </c>
      <c r="M63" s="70">
        <f t="shared" si="11"/>
        <v>150</v>
      </c>
      <c r="N63" s="80" t="str">
        <f>VLOOKUP(M63,Data!$A$3:$O$165,10,0)</f>
        <v>200 g/l  Tebuconazole + 120 g/l  Azoxystrobin</v>
      </c>
      <c r="O63" s="6"/>
    </row>
    <row r="64" spans="2:15" ht="18.899999999999999" customHeight="1" x14ac:dyDescent="0.3">
      <c r="B64" s="6"/>
      <c r="C64" s="10">
        <f t="shared" si="6"/>
        <v>16</v>
      </c>
      <c r="D64" s="68" t="str">
        <f>VLOOKUP(C64,Data!$A$3:$O$165,10,0)</f>
        <v>500 g/l Propiconazole</v>
      </c>
      <c r="E64" s="70">
        <f t="shared" si="7"/>
        <v>43</v>
      </c>
      <c r="F64" s="30" t="str">
        <f>VLOOKUP(E64,Data!$A$3:$O$165,10,0)</f>
        <v>430 g/l  Tebuconazole</v>
      </c>
      <c r="G64" s="81">
        <f t="shared" si="8"/>
        <v>70</v>
      </c>
      <c r="H64" s="68" t="str">
        <f>VLOOKUP(G64,Data!$A$3:$O$165,10,0)</f>
        <v>500 g/l Propiconazole</v>
      </c>
      <c r="I64" s="70">
        <f t="shared" si="9"/>
        <v>97</v>
      </c>
      <c r="J64" s="80" t="str">
        <f>VLOOKUP(I64,Data!$A$3:$O$165,10,0)</f>
        <v>200 g/l  Tebuconazole + 120 g/l  Azoxystrobin</v>
      </c>
      <c r="K64" s="81">
        <f t="shared" si="10"/>
        <v>124</v>
      </c>
      <c r="L64" s="68" t="str">
        <f>VLOOKUP(K64,Data!$A$3:$O$165,10,0)</f>
        <v>500 g/l Propiconazole</v>
      </c>
      <c r="M64" s="70">
        <f t="shared" si="11"/>
        <v>151</v>
      </c>
      <c r="N64" s="30" t="str">
        <f>VLOOKUP(M64,Data!$A$3:$O$165,10,0)</f>
        <v>430 g/l  Tebuconazole</v>
      </c>
      <c r="O64" s="6"/>
    </row>
    <row r="65" spans="2:15" ht="18.899999999999999" customHeight="1" x14ac:dyDescent="0.3">
      <c r="B65" s="6"/>
      <c r="C65" s="10">
        <f t="shared" si="6"/>
        <v>17</v>
      </c>
      <c r="D65" s="29" t="str">
        <f>VLOOKUP(C65,Data!$A$3:$O$165,10,0)</f>
        <v>430 g/l  Tebuconazole</v>
      </c>
      <c r="E65" s="70">
        <f t="shared" si="7"/>
        <v>44</v>
      </c>
      <c r="F65" s="80" t="str">
        <f>VLOOKUP(E65,Data!$A$3:$O$165,10,0)</f>
        <v>200 g/l  Tebuconazole + 120 g/l  Azoxystrobin</v>
      </c>
      <c r="G65" s="81">
        <f t="shared" si="8"/>
        <v>71</v>
      </c>
      <c r="H65" s="68" t="str">
        <f>VLOOKUP(G65,Data!$A$3:$O$165,10,0)</f>
        <v>500 g/l Propiconazole</v>
      </c>
      <c r="I65" s="70">
        <f t="shared" si="9"/>
        <v>98</v>
      </c>
      <c r="J65" s="80" t="str">
        <f>VLOOKUP(I65,Data!$A$3:$O$165,10,0)</f>
        <v>200 g/l  Tebuconazole + 120 g/l  Azoxystrobin</v>
      </c>
      <c r="K65" s="81">
        <f t="shared" si="10"/>
        <v>125</v>
      </c>
      <c r="L65" s="70" t="str">
        <f>VLOOKUP(K65,Data!$A$3:$O$165,10,0)</f>
        <v>200 g/l  Tebuconazole + 120 g/l  Azoxystrobin</v>
      </c>
      <c r="M65" s="70">
        <f t="shared" si="11"/>
        <v>152</v>
      </c>
      <c r="N65" s="30" t="str">
        <f>VLOOKUP(M65,Data!$A$3:$O$165,10,0)</f>
        <v>430 g/l  Tebuconazole</v>
      </c>
      <c r="O65" s="6"/>
    </row>
    <row r="66" spans="2:15" ht="18.899999999999999" customHeight="1" x14ac:dyDescent="0.3">
      <c r="B66" s="6"/>
      <c r="C66" s="10">
        <f t="shared" si="6"/>
        <v>18</v>
      </c>
      <c r="D66" s="29" t="str">
        <f>VLOOKUP(C66,Data!$A$3:$O$165,10,0)</f>
        <v>430 g/l  Tebuconazole</v>
      </c>
      <c r="E66" s="70">
        <f t="shared" si="7"/>
        <v>45</v>
      </c>
      <c r="F66" s="80" t="str">
        <f>VLOOKUP(E66,Data!$A$3:$O$165,10,0)</f>
        <v>200 g/l  Tebuconazole + 120 g/l  Azoxystrobin</v>
      </c>
      <c r="G66" s="81">
        <f t="shared" si="8"/>
        <v>72</v>
      </c>
      <c r="H66" s="70" t="str">
        <f>VLOOKUP(G66,Data!$A$3:$O$165,10,0)</f>
        <v>200 g/l  Tebuconazole + 120 g/l  Azoxystrobin</v>
      </c>
      <c r="I66" s="70">
        <f t="shared" si="9"/>
        <v>99</v>
      </c>
      <c r="J66" s="84" t="str">
        <f>VLOOKUP(I66,Data!$A$3:$O$165,10,0)</f>
        <v>500 g/l Propiconazole</v>
      </c>
      <c r="K66" s="81">
        <f t="shared" si="10"/>
        <v>126</v>
      </c>
      <c r="L66" s="29" t="str">
        <f>VLOOKUP(K66,Data!$A$3:$O$165,10,0)</f>
        <v>430 g/l  Tebuconazole</v>
      </c>
      <c r="M66" s="70">
        <f t="shared" si="11"/>
        <v>153</v>
      </c>
      <c r="N66" s="80" t="str">
        <f>VLOOKUP(M66,Data!$A$3:$O$165,10,0)</f>
        <v>200 g/l  Tebuconazole + 120 g/l  Azoxystrobin</v>
      </c>
      <c r="O66" s="6"/>
    </row>
    <row r="67" spans="2:15" ht="18.899999999999999" customHeight="1" x14ac:dyDescent="0.3">
      <c r="B67" s="6"/>
      <c r="C67" s="10">
        <f t="shared" si="6"/>
        <v>19</v>
      </c>
      <c r="D67" s="29" t="str">
        <f>VLOOKUP(C67,Data!$A$3:$O$165,10,0)</f>
        <v>430 g/l  Tebuconazole</v>
      </c>
      <c r="E67" s="70">
        <f t="shared" si="7"/>
        <v>46</v>
      </c>
      <c r="F67" s="80" t="str">
        <f>VLOOKUP(E67,Data!$A$3:$O$165,10,0)</f>
        <v>200 g/l  Tebuconazole + 120 g/l  Azoxystrobin</v>
      </c>
      <c r="G67" s="81">
        <f t="shared" si="8"/>
        <v>73</v>
      </c>
      <c r="H67" s="70" t="str">
        <f>VLOOKUP(G67,Data!$A$3:$O$165,10,0)</f>
        <v>200 g/l  Tebuconazole + 120 g/l  Azoxystrobin</v>
      </c>
      <c r="I67" s="70">
        <f t="shared" si="9"/>
        <v>100</v>
      </c>
      <c r="J67" s="84" t="str">
        <f>VLOOKUP(I67,Data!$A$3:$O$165,10,0)</f>
        <v>500 g/l Propiconazole</v>
      </c>
      <c r="K67" s="81">
        <f t="shared" si="10"/>
        <v>127</v>
      </c>
      <c r="L67" s="70" t="str">
        <f>VLOOKUP(K67,Data!$A$3:$O$165,10,0)</f>
        <v>200 g/l  Tebuconazole + 120 g/l  Azoxystrobin</v>
      </c>
      <c r="M67" s="70">
        <f t="shared" si="11"/>
        <v>154</v>
      </c>
      <c r="N67" s="30" t="str">
        <f>VLOOKUP(M67,Data!$A$3:$O$165,10,0)</f>
        <v>430 g/l  Tebuconazole</v>
      </c>
      <c r="O67" s="6"/>
    </row>
    <row r="68" spans="2:15" ht="18.899999999999999" customHeight="1" x14ac:dyDescent="0.3">
      <c r="B68" s="6"/>
      <c r="C68" s="10">
        <f t="shared" si="6"/>
        <v>20</v>
      </c>
      <c r="D68" s="70" t="str">
        <f>VLOOKUP(C68,Data!$A$3:$O$165,10,0)</f>
        <v>200 g/l  Tebuconazole + 120 g/l  Azoxystrobin</v>
      </c>
      <c r="E68" s="70">
        <f t="shared" si="7"/>
        <v>47</v>
      </c>
      <c r="F68" s="30" t="str">
        <f>VLOOKUP(E68,Data!$A$3:$O$165,10,0)</f>
        <v>430 g/l  Tebuconazole</v>
      </c>
      <c r="G68" s="81">
        <f t="shared" si="8"/>
        <v>74</v>
      </c>
      <c r="H68" s="68" t="str">
        <f>VLOOKUP(G68,Data!$A$3:$O$165,10,0)</f>
        <v>500 g/l Propiconazole</v>
      </c>
      <c r="I68" s="70">
        <f t="shared" si="9"/>
        <v>101</v>
      </c>
      <c r="J68" s="80" t="str">
        <f>VLOOKUP(I68,Data!$A$3:$O$165,10,0)</f>
        <v>200 g/l  Tebuconazole + 120 g/l  Azoxystrobin</v>
      </c>
      <c r="K68" s="81">
        <f t="shared" si="10"/>
        <v>128</v>
      </c>
      <c r="L68" s="29" t="str">
        <f>VLOOKUP(K68,Data!$A$3:$O$165,10,0)</f>
        <v>430 g/l  Tebuconazole</v>
      </c>
      <c r="M68" s="70">
        <f t="shared" si="11"/>
        <v>155</v>
      </c>
      <c r="N68" s="84" t="str">
        <f>VLOOKUP(M68,Data!$A$3:$O$165,10,0)</f>
        <v>500 g/l Propiconazole</v>
      </c>
      <c r="O68" s="6"/>
    </row>
    <row r="69" spans="2:15" ht="18.899999999999999" customHeight="1" x14ac:dyDescent="0.3">
      <c r="B69" s="6"/>
      <c r="C69" s="10">
        <f t="shared" si="6"/>
        <v>21</v>
      </c>
      <c r="D69" s="70" t="str">
        <f>VLOOKUP(C69,Data!$A$3:$O$165,10,0)</f>
        <v>200 g/l  Tebuconazole + 120 g/l  Azoxystrobin</v>
      </c>
      <c r="E69" s="70">
        <f t="shared" si="7"/>
        <v>48</v>
      </c>
      <c r="F69" s="84" t="str">
        <f>VLOOKUP(E69,Data!$A$3:$O$165,10,0)</f>
        <v>500 g/l Propiconazole</v>
      </c>
      <c r="G69" s="81">
        <f t="shared" si="8"/>
        <v>75</v>
      </c>
      <c r="H69" s="70" t="str">
        <f>VLOOKUP(G69,Data!$A$3:$O$165,10,0)</f>
        <v>200 g/l  Tebuconazole + 120 g/l  Azoxystrobin</v>
      </c>
      <c r="I69" s="70">
        <f t="shared" si="9"/>
        <v>102</v>
      </c>
      <c r="J69" s="30" t="str">
        <f>VLOOKUP(I69,Data!$A$3:$O$165,10,0)</f>
        <v>430 g/l  Tebuconazole</v>
      </c>
      <c r="K69" s="81">
        <f t="shared" si="10"/>
        <v>129</v>
      </c>
      <c r="L69" s="70" t="str">
        <f>VLOOKUP(K69,Data!$A$3:$O$165,10,0)</f>
        <v>200 g/l  Tebuconazole + 120 g/l  Azoxystrobin</v>
      </c>
      <c r="M69" s="70">
        <f t="shared" si="11"/>
        <v>156</v>
      </c>
      <c r="N69" s="30" t="str">
        <f>VLOOKUP(M69,Data!$A$3:$O$165,10,0)</f>
        <v>430 g/l  Tebuconazole</v>
      </c>
      <c r="O69" s="6"/>
    </row>
    <row r="70" spans="2:15" ht="18.899999999999999" customHeight="1" x14ac:dyDescent="0.3">
      <c r="B70" s="6"/>
      <c r="C70" s="10">
        <f t="shared" si="6"/>
        <v>22</v>
      </c>
      <c r="D70" s="68" t="str">
        <f>VLOOKUP(C70,Data!$A$3:$O$165,10,0)</f>
        <v>500 g/l Propiconazole</v>
      </c>
      <c r="E70" s="70">
        <f t="shared" si="7"/>
        <v>49</v>
      </c>
      <c r="F70" s="80" t="str">
        <f>VLOOKUP(E70,Data!$A$3:$O$165,10,0)</f>
        <v>200 g/l  Tebuconazole + 120 g/l  Azoxystrobin</v>
      </c>
      <c r="G70" s="81">
        <f t="shared" si="8"/>
        <v>76</v>
      </c>
      <c r="H70" s="68" t="str">
        <f>VLOOKUP(G70,Data!$A$3:$O$165,10,0)</f>
        <v>500 g/l Propiconazole</v>
      </c>
      <c r="I70" s="70">
        <f t="shared" si="9"/>
        <v>103</v>
      </c>
      <c r="J70" s="80" t="str">
        <f>VLOOKUP(I70,Data!$A$3:$O$165,10,0)</f>
        <v>200 g/l  Tebuconazole + 120 g/l  Azoxystrobin</v>
      </c>
      <c r="K70" s="81">
        <f t="shared" si="10"/>
        <v>130</v>
      </c>
      <c r="L70" s="68" t="str">
        <f>VLOOKUP(K70,Data!$A$3:$O$165,10,0)</f>
        <v>500 g/l Propiconazole</v>
      </c>
      <c r="M70" s="70">
        <f t="shared" si="11"/>
        <v>157</v>
      </c>
      <c r="N70" s="80" t="str">
        <f>VLOOKUP(M70,Data!$A$3:$O$165,10,0)</f>
        <v>200 g/l  Tebuconazole + 120 g/l  Azoxystrobin</v>
      </c>
      <c r="O70" s="6"/>
    </row>
    <row r="71" spans="2:15" ht="18.899999999999999" customHeight="1" x14ac:dyDescent="0.3">
      <c r="B71" s="6"/>
      <c r="C71" s="10">
        <f t="shared" si="6"/>
        <v>23</v>
      </c>
      <c r="D71" s="68" t="str">
        <f>VLOOKUP(C71,Data!$A$3:$O$165,10,0)</f>
        <v>500 g/l Propiconazole</v>
      </c>
      <c r="E71" s="70">
        <f t="shared" si="7"/>
        <v>50</v>
      </c>
      <c r="F71" s="30" t="str">
        <f>VLOOKUP(E71,Data!$A$3:$O$165,10,0)</f>
        <v>430 g/l  Tebuconazole</v>
      </c>
      <c r="G71" s="81">
        <f t="shared" si="8"/>
        <v>77</v>
      </c>
      <c r="H71" s="70" t="str">
        <f>VLOOKUP(G71,Data!$A$3:$O$165,10,0)</f>
        <v>200 g/l  Tebuconazole + 120 g/l  Azoxystrobin</v>
      </c>
      <c r="I71" s="70">
        <f t="shared" si="9"/>
        <v>104</v>
      </c>
      <c r="J71" s="30" t="str">
        <f>VLOOKUP(I71,Data!$A$3:$O$165,10,0)</f>
        <v>430 g/l  Tebuconazole</v>
      </c>
      <c r="K71" s="81">
        <f t="shared" si="10"/>
        <v>131</v>
      </c>
      <c r="L71" s="68" t="str">
        <f>VLOOKUP(K71,Data!$A$3:$O$165,10,0)</f>
        <v>500 g/l Propiconazole</v>
      </c>
      <c r="M71" s="70">
        <f t="shared" si="11"/>
        <v>158</v>
      </c>
      <c r="N71" s="80" t="str">
        <f>VLOOKUP(M71,Data!$A$3:$O$165,10,0)</f>
        <v>200 g/l  Tebuconazole + 120 g/l  Azoxystrobin</v>
      </c>
      <c r="O71" s="6"/>
    </row>
    <row r="72" spans="2:15" ht="18.899999999999999" customHeight="1" x14ac:dyDescent="0.3">
      <c r="B72" s="6"/>
      <c r="C72" s="10">
        <f t="shared" si="6"/>
        <v>24</v>
      </c>
      <c r="D72" s="29" t="str">
        <f>VLOOKUP(C72,Data!$A$3:$O$165,10,0)</f>
        <v>430 g/l  Tebuconazole</v>
      </c>
      <c r="E72" s="70">
        <f t="shared" si="7"/>
        <v>51</v>
      </c>
      <c r="F72" s="80" t="str">
        <f>VLOOKUP(E72,Data!$A$3:$O$165,10,0)</f>
        <v>200 g/l  Tebuconazole + 120 g/l  Azoxystrobin</v>
      </c>
      <c r="G72" s="81">
        <f t="shared" si="8"/>
        <v>78</v>
      </c>
      <c r="H72" s="70" t="str">
        <f>VLOOKUP(G72,Data!$A$3:$O$165,10,0)</f>
        <v>200 g/l  Tebuconazole + 120 g/l  Azoxystrobin</v>
      </c>
      <c r="I72" s="70">
        <f t="shared" si="9"/>
        <v>105</v>
      </c>
      <c r="J72" s="30" t="str">
        <f>VLOOKUP(I72,Data!$A$3:$O$165,10,0)</f>
        <v>430 g/l  Tebuconazole</v>
      </c>
      <c r="K72" s="81">
        <f t="shared" si="10"/>
        <v>132</v>
      </c>
      <c r="L72" s="29" t="str">
        <f>VLOOKUP(K72,Data!$A$3:$O$165,10,0)</f>
        <v>430 g/l  Tebuconazole</v>
      </c>
      <c r="M72" s="70">
        <f t="shared" si="11"/>
        <v>159</v>
      </c>
      <c r="N72" s="84" t="str">
        <f>VLOOKUP(M72,Data!$A$3:$O$165,10,0)</f>
        <v>500 g/l Propiconazole</v>
      </c>
      <c r="O72" s="6"/>
    </row>
    <row r="73" spans="2:15" ht="18.899999999999999" customHeight="1" x14ac:dyDescent="0.3">
      <c r="B73" s="6"/>
      <c r="C73" s="10">
        <f t="shared" si="6"/>
        <v>25</v>
      </c>
      <c r="D73" s="68" t="str">
        <f>VLOOKUP(C73,Data!$A$3:$O$165,10,0)</f>
        <v>500 g/l Propiconazole</v>
      </c>
      <c r="E73" s="70">
        <f t="shared" si="7"/>
        <v>52</v>
      </c>
      <c r="F73" s="30" t="str">
        <f>VLOOKUP(E73,Data!$A$3:$O$165,10,0)</f>
        <v>430 g/l  Tebuconazole</v>
      </c>
      <c r="G73" s="81">
        <f t="shared" si="8"/>
        <v>79</v>
      </c>
      <c r="H73" s="68" t="str">
        <f>VLOOKUP(G73,Data!$A$3:$O$165,10,0)</f>
        <v>500 g/l Propiconazole</v>
      </c>
      <c r="I73" s="70">
        <f t="shared" si="9"/>
        <v>106</v>
      </c>
      <c r="J73" s="30" t="str">
        <f>VLOOKUP(I73,Data!$A$3:$O$165,10,0)</f>
        <v>430 g/l  Tebuconazole</v>
      </c>
      <c r="K73" s="81">
        <f t="shared" si="10"/>
        <v>133</v>
      </c>
      <c r="L73" s="70" t="str">
        <f>VLOOKUP(K73,Data!$A$3:$O$165,10,0)</f>
        <v>200 g/l  Tebuconazole + 120 g/l  Azoxystrobin</v>
      </c>
      <c r="M73" s="70">
        <f t="shared" si="11"/>
        <v>160</v>
      </c>
      <c r="N73" s="84" t="str">
        <f>VLOOKUP(M73,Data!$A$3:$O$165,10,0)</f>
        <v>500 g/l Propiconazole</v>
      </c>
      <c r="O73" s="6"/>
    </row>
    <row r="74" spans="2:15" ht="18.899999999999999" customHeight="1" x14ac:dyDescent="0.3">
      <c r="B74" s="6"/>
      <c r="C74" s="10">
        <f t="shared" si="6"/>
        <v>26</v>
      </c>
      <c r="D74" s="29" t="str">
        <f>VLOOKUP(C74,Data!$A$3:$O$165,10,0)</f>
        <v>430 g/l  Tebuconazole</v>
      </c>
      <c r="E74" s="70">
        <f t="shared" si="7"/>
        <v>53</v>
      </c>
      <c r="F74" s="84" t="str">
        <f>VLOOKUP(E74,Data!$A$3:$O$165,10,0)</f>
        <v>500 g/l Propiconazole</v>
      </c>
      <c r="G74" s="81">
        <f t="shared" si="8"/>
        <v>80</v>
      </c>
      <c r="H74" s="29" t="str">
        <f>VLOOKUP(G74,Data!$A$3:$O$165,10,0)</f>
        <v>430 g/l  Tebuconazole</v>
      </c>
      <c r="I74" s="70">
        <f t="shared" si="9"/>
        <v>107</v>
      </c>
      <c r="J74" s="80" t="str">
        <f>VLOOKUP(I74,Data!$A$3:$O$165,10,0)</f>
        <v>200 g/l  Tebuconazole + 120 g/l  Azoxystrobin</v>
      </c>
      <c r="K74" s="81">
        <f t="shared" si="10"/>
        <v>134</v>
      </c>
      <c r="L74" s="70" t="str">
        <f>VLOOKUP(K74,Data!$A$3:$O$165,10,0)</f>
        <v>200 g/l  Tebuconazole + 120 g/l  Azoxystrobin</v>
      </c>
      <c r="M74" s="70">
        <f t="shared" si="11"/>
        <v>161</v>
      </c>
      <c r="N74" s="84" t="str">
        <f>VLOOKUP(M74,Data!$A$3:$O$165,10,0)</f>
        <v>500 g/l Propiconazole</v>
      </c>
      <c r="O74" s="6"/>
    </row>
    <row r="75" spans="2:15" ht="18.899999999999999" customHeight="1" thickBot="1" x14ac:dyDescent="0.35">
      <c r="B75" s="6"/>
      <c r="C75" s="13">
        <f t="shared" si="6"/>
        <v>27</v>
      </c>
      <c r="D75" s="70" t="str">
        <f>VLOOKUP(C75,Data!$A$3:$O$165,10,0)</f>
        <v>200 g/l  Tebuconazole + 120 g/l  Azoxystrobin</v>
      </c>
      <c r="E75" s="82">
        <f t="shared" si="7"/>
        <v>54</v>
      </c>
      <c r="F75" s="30" t="str">
        <f>VLOOKUP(E75,Data!$A$3:$O$165,10,0)</f>
        <v>430 g/l  Tebuconazole</v>
      </c>
      <c r="G75" s="83">
        <f t="shared" si="8"/>
        <v>81</v>
      </c>
      <c r="H75" s="29" t="str">
        <f>VLOOKUP(G75,Data!$A$3:$O$165,10,0)</f>
        <v>430 g/l  Tebuconazole</v>
      </c>
      <c r="I75" s="82">
        <f t="shared" si="9"/>
        <v>108</v>
      </c>
      <c r="J75" s="84" t="str">
        <f>VLOOKUP(I75,Data!$A$3:$O$165,10,0)</f>
        <v>500 g/l Propiconazole</v>
      </c>
      <c r="K75" s="83">
        <f t="shared" si="10"/>
        <v>135</v>
      </c>
      <c r="L75" s="68" t="str">
        <f>VLOOKUP(K75,Data!$A$3:$O$165,10,0)</f>
        <v>500 g/l Propiconazole</v>
      </c>
      <c r="M75" s="82">
        <f t="shared" si="11"/>
        <v>162</v>
      </c>
      <c r="N75" s="30" t="str">
        <f>VLOOKUP(M75,Data!$A$3:$O$165,10,0)</f>
        <v>430 g/l  Tebuconazole</v>
      </c>
      <c r="O75" s="6"/>
    </row>
    <row r="76" spans="2:15" ht="18.899999999999999" customHeight="1" x14ac:dyDescent="0.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2:15" ht="18.899999999999999" customHeight="1" x14ac:dyDescent="0.3">
      <c r="B77" s="29" t="s">
        <v>30</v>
      </c>
      <c r="C77" s="160" t="s">
        <v>31</v>
      </c>
      <c r="D77" s="158"/>
      <c r="E77" s="158"/>
      <c r="F77" s="158"/>
    </row>
    <row r="78" spans="2:15" ht="18.899999999999999" customHeight="1" x14ac:dyDescent="0.3">
      <c r="B78" s="68" t="s">
        <v>32</v>
      </c>
      <c r="C78" s="159" t="s">
        <v>33</v>
      </c>
      <c r="D78" s="158"/>
      <c r="E78" s="158"/>
      <c r="F78" s="158"/>
    </row>
    <row r="79" spans="2:15" ht="18.899999999999999" customHeight="1" x14ac:dyDescent="0.3">
      <c r="B79" s="70" t="s">
        <v>64</v>
      </c>
      <c r="C79" s="157" t="s">
        <v>34</v>
      </c>
      <c r="D79" s="158"/>
      <c r="E79" s="158"/>
      <c r="F79" s="158"/>
    </row>
    <row r="80" spans="2:15" ht="18.899999999999999" customHeight="1" x14ac:dyDescent="0.3"/>
  </sheetData>
  <mergeCells count="9">
    <mergeCell ref="K6:N6"/>
    <mergeCell ref="C45:F45"/>
    <mergeCell ref="G45:J45"/>
    <mergeCell ref="K45:N45"/>
    <mergeCell ref="C79:F79"/>
    <mergeCell ref="C78:F78"/>
    <mergeCell ref="C77:F77"/>
    <mergeCell ref="C6:F6"/>
    <mergeCell ref="G6:J6"/>
  </mergeCells>
  <pageMargins left="0.25" right="0.25" top="0.75" bottom="0.75" header="0.3" footer="0.3"/>
  <pageSetup paperSize="9" scale="74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zoomScale="70" zoomScaleNormal="70" workbookViewId="0">
      <selection activeCell="F6" sqref="F6"/>
    </sheetView>
  </sheetViews>
  <sheetFormatPr defaultRowHeight="14.4" x14ac:dyDescent="0.3"/>
  <cols>
    <col min="1" max="2" width="7.6640625" customWidth="1"/>
    <col min="3" max="3" width="41.6640625" customWidth="1"/>
    <col min="4" max="5" width="7.6640625" customWidth="1"/>
    <col min="6" max="6" width="14.5546875" bestFit="1" customWidth="1"/>
    <col min="7" max="8" width="7.6640625" customWidth="1"/>
    <col min="9" max="9" width="42" customWidth="1"/>
    <col min="10" max="11" width="7.6640625" customWidth="1"/>
    <col min="12" max="12" width="42.33203125" customWidth="1"/>
    <col min="13" max="14" width="7.6640625" customWidth="1"/>
    <col min="15" max="15" width="41.88671875" customWidth="1"/>
    <col min="16" max="17" width="7.6640625" customWidth="1"/>
    <col min="18" max="18" width="42.109375" customWidth="1"/>
  </cols>
  <sheetData>
    <row r="1" spans="1:20" ht="26.4" thickBot="1" x14ac:dyDescent="0.55000000000000004">
      <c r="A1" s="33" t="s">
        <v>35</v>
      </c>
      <c r="B1" s="33"/>
      <c r="J1" s="57">
        <v>1</v>
      </c>
      <c r="K1" s="56" t="s">
        <v>30</v>
      </c>
      <c r="L1" s="56" t="s">
        <v>31</v>
      </c>
      <c r="M1" s="94">
        <v>2</v>
      </c>
      <c r="N1" s="95" t="s">
        <v>32</v>
      </c>
      <c r="O1" s="95" t="s">
        <v>33</v>
      </c>
      <c r="P1" s="69">
        <v>3</v>
      </c>
      <c r="Q1" s="55" t="s">
        <v>48</v>
      </c>
      <c r="R1" s="55" t="s">
        <v>34</v>
      </c>
      <c r="S1" s="55"/>
      <c r="T1" s="55"/>
    </row>
    <row r="2" spans="1:20" s="15" customFormat="1" ht="24.9" customHeight="1" x14ac:dyDescent="0.3">
      <c r="A2" s="161" t="s">
        <v>24</v>
      </c>
      <c r="B2" s="162"/>
      <c r="C2" s="163"/>
      <c r="D2" s="163"/>
      <c r="E2" s="164"/>
      <c r="F2" s="165"/>
      <c r="G2" s="161" t="s">
        <v>25</v>
      </c>
      <c r="H2" s="162"/>
      <c r="I2" s="163"/>
      <c r="J2" s="163"/>
      <c r="K2" s="164"/>
      <c r="L2" s="165"/>
      <c r="M2" s="161" t="s">
        <v>26</v>
      </c>
      <c r="N2" s="162"/>
      <c r="O2" s="163"/>
      <c r="P2" s="163"/>
      <c r="Q2" s="164"/>
      <c r="R2" s="165"/>
    </row>
    <row r="3" spans="1:20" s="15" customFormat="1" ht="24.6" customHeight="1" x14ac:dyDescent="0.3">
      <c r="A3" s="17" t="s">
        <v>27</v>
      </c>
      <c r="B3" s="39" t="s">
        <v>37</v>
      </c>
      <c r="C3" s="18" t="s">
        <v>28</v>
      </c>
      <c r="D3" s="18" t="s">
        <v>27</v>
      </c>
      <c r="E3" s="39" t="s">
        <v>37</v>
      </c>
      <c r="F3" s="19" t="s">
        <v>28</v>
      </c>
      <c r="G3" s="17" t="s">
        <v>27</v>
      </c>
      <c r="H3" s="39" t="s">
        <v>37</v>
      </c>
      <c r="I3" s="18" t="s">
        <v>28</v>
      </c>
      <c r="J3" s="18" t="s">
        <v>27</v>
      </c>
      <c r="K3" s="39" t="s">
        <v>37</v>
      </c>
      <c r="L3" s="19" t="s">
        <v>28</v>
      </c>
      <c r="M3" s="17" t="s">
        <v>27</v>
      </c>
      <c r="N3" s="39" t="s">
        <v>37</v>
      </c>
      <c r="O3" s="18" t="s">
        <v>28</v>
      </c>
      <c r="P3" s="18" t="s">
        <v>27</v>
      </c>
      <c r="Q3" s="39" t="s">
        <v>37</v>
      </c>
      <c r="R3" s="19" t="s">
        <v>28</v>
      </c>
    </row>
    <row r="4" spans="1:20" s="15" customFormat="1" ht="12" customHeight="1" x14ac:dyDescent="0.3">
      <c r="A4" s="35"/>
      <c r="B4" s="40"/>
      <c r="C4" s="36"/>
      <c r="D4" s="36"/>
      <c r="E4" s="41"/>
      <c r="F4" s="37"/>
      <c r="G4" s="35"/>
      <c r="H4" s="40"/>
      <c r="I4" s="36"/>
      <c r="J4" s="36"/>
      <c r="K4" s="41"/>
      <c r="L4" s="37"/>
      <c r="M4" s="35"/>
      <c r="N4" s="40"/>
      <c r="O4" s="36"/>
      <c r="P4" s="36"/>
      <c r="Q4" s="41"/>
      <c r="R4" s="37"/>
    </row>
    <row r="5" spans="1:20" s="15" customFormat="1" ht="12" customHeight="1" x14ac:dyDescent="0.3">
      <c r="A5" s="35"/>
      <c r="B5" s="40"/>
      <c r="C5" s="36"/>
      <c r="D5" s="36"/>
      <c r="E5" s="41"/>
      <c r="F5" s="37"/>
      <c r="G5" s="35"/>
      <c r="H5" s="40"/>
      <c r="I5" s="36"/>
      <c r="J5" s="36"/>
      <c r="K5" s="41"/>
      <c r="L5" s="37"/>
      <c r="M5" s="35"/>
      <c r="N5" s="40"/>
      <c r="O5" s="36"/>
      <c r="P5" s="36"/>
      <c r="Q5" s="41"/>
      <c r="R5" s="37"/>
    </row>
    <row r="6" spans="1:20" s="15" customFormat="1" ht="34.200000000000003" customHeight="1" x14ac:dyDescent="0.3">
      <c r="A6" s="45">
        <v>1</v>
      </c>
      <c r="B6" s="50">
        <v>1</v>
      </c>
      <c r="C6" s="90" t="str">
        <f>VLOOKUP(A6,Data!$A$3:$O$165,11,0)</f>
        <v>500 g/l Propiconazole</v>
      </c>
      <c r="D6" s="48">
        <v>28</v>
      </c>
      <c r="E6" s="50">
        <v>6</v>
      </c>
      <c r="F6" s="86" t="str">
        <f>VLOOKUP(D6,Data!$A$3:$O$165,11,0)</f>
        <v>200 g/l  Tebuconazole + 120 g/l  Azoxystrobin</v>
      </c>
      <c r="G6" s="45">
        <v>55</v>
      </c>
      <c r="H6" s="50">
        <v>3</v>
      </c>
      <c r="I6" s="31" t="str">
        <f>VLOOKUP(G6,Data!$A$3:$O$165,11,0)</f>
        <v>430 g/l  Tebuconazole</v>
      </c>
      <c r="J6" s="48">
        <v>82</v>
      </c>
      <c r="K6" s="50">
        <v>5</v>
      </c>
      <c r="L6" s="91" t="str">
        <f>VLOOKUP(J6,Data!$A$3:$O$165,11,0)</f>
        <v>500 g/l Propiconazole</v>
      </c>
      <c r="M6" s="45">
        <v>109</v>
      </c>
      <c r="N6" s="50">
        <v>4</v>
      </c>
      <c r="O6" s="90" t="str">
        <f>VLOOKUP(M6,Data!$A$3:$O$165,11,0)</f>
        <v>500 g/l Propiconazole</v>
      </c>
      <c r="P6" s="48">
        <v>136</v>
      </c>
      <c r="Q6" s="50">
        <v>3</v>
      </c>
      <c r="R6" s="32" t="str">
        <f>VLOOKUP(P6,Data!$A$3:$O$165,11,0)</f>
        <v>430 g/l  Tebuconazole</v>
      </c>
    </row>
    <row r="7" spans="1:20" s="15" customFormat="1" ht="12" customHeight="1" x14ac:dyDescent="0.3">
      <c r="A7" s="44"/>
      <c r="B7" s="51"/>
      <c r="C7" s="36"/>
      <c r="D7" s="47"/>
      <c r="E7" s="53"/>
      <c r="F7" s="37"/>
      <c r="G7" s="44"/>
      <c r="H7" s="51"/>
      <c r="I7" s="36"/>
      <c r="J7" s="47"/>
      <c r="K7" s="53"/>
      <c r="L7" s="37"/>
      <c r="M7" s="44"/>
      <c r="N7" s="51"/>
      <c r="O7" s="36"/>
      <c r="P7" s="47"/>
      <c r="Q7" s="53"/>
      <c r="R7" s="37"/>
    </row>
    <row r="8" spans="1:20" s="15" customFormat="1" ht="34.200000000000003" customHeight="1" x14ac:dyDescent="0.3">
      <c r="A8" s="45">
        <f>SUM(1+A6)</f>
        <v>2</v>
      </c>
      <c r="B8" s="50">
        <v>4</v>
      </c>
      <c r="C8" s="31" t="str">
        <f>VLOOKUP(A8,Data!$A$3:$O$165,11,0)</f>
        <v>430 g/l  Tebuconazole</v>
      </c>
      <c r="D8" s="48">
        <v>29</v>
      </c>
      <c r="E8" s="50">
        <v>1</v>
      </c>
      <c r="F8" s="91" t="str">
        <f>VLOOKUP(D8,Data!$A$3:$O$165,11,0)</f>
        <v>500 g/l Propiconazole</v>
      </c>
      <c r="G8" s="45">
        <f>SUM(1+G6)</f>
        <v>56</v>
      </c>
      <c r="H8" s="50">
        <v>3</v>
      </c>
      <c r="I8" s="90" t="str">
        <f>VLOOKUP(G8,Data!$A$3:$O$165,11,0)</f>
        <v>500 g/l Propiconazole</v>
      </c>
      <c r="J8" s="48">
        <f>SUM(1+J6)</f>
        <v>83</v>
      </c>
      <c r="K8" s="50">
        <v>6</v>
      </c>
      <c r="L8" s="32" t="str">
        <f>VLOOKUP(J8,Data!$A$3:$O$165,11,0)</f>
        <v>430 g/l  Tebuconazole</v>
      </c>
      <c r="M8" s="45">
        <f>SUM(1+M6)</f>
        <v>110</v>
      </c>
      <c r="N8" s="50">
        <v>6</v>
      </c>
      <c r="O8" s="90" t="str">
        <f>VLOOKUP(M8,Data!$A$3:$O$165,11,0)</f>
        <v>500 g/l Propiconazole</v>
      </c>
      <c r="P8" s="48">
        <f>SUM(1+P6)</f>
        <v>137</v>
      </c>
      <c r="Q8" s="50">
        <v>1</v>
      </c>
      <c r="R8" s="86" t="str">
        <f>VLOOKUP(P8,Data!$A$3:$O$165,11,0)</f>
        <v>200 g/l  Tebuconazole + 120 g/l  Azoxystrobin</v>
      </c>
    </row>
    <row r="9" spans="1:20" s="15" customFormat="1" ht="12" customHeight="1" x14ac:dyDescent="0.3">
      <c r="A9" s="44"/>
      <c r="B9" s="51"/>
      <c r="C9" s="36"/>
      <c r="D9" s="47"/>
      <c r="E9" s="53"/>
      <c r="F9" s="37"/>
      <c r="G9" s="44"/>
      <c r="H9" s="51"/>
      <c r="I9" s="36"/>
      <c r="J9" s="47"/>
      <c r="K9" s="53"/>
      <c r="L9" s="37"/>
      <c r="M9" s="44"/>
      <c r="N9" s="51"/>
      <c r="O9" s="36"/>
      <c r="P9" s="47"/>
      <c r="Q9" s="53"/>
      <c r="R9" s="37"/>
    </row>
    <row r="10" spans="1:20" s="15" customFormat="1" ht="34.200000000000003" customHeight="1" x14ac:dyDescent="0.3">
      <c r="A10" s="45">
        <f>SUM(1+A8)</f>
        <v>3</v>
      </c>
      <c r="B10" s="50">
        <v>4</v>
      </c>
      <c r="C10" s="90" t="str">
        <f>VLOOKUP(A10,Data!$A$3:$O$165,11,0)</f>
        <v>500 g/l Propiconazole</v>
      </c>
      <c r="D10" s="48">
        <v>30</v>
      </c>
      <c r="E10" s="50">
        <v>1</v>
      </c>
      <c r="F10" s="32" t="str">
        <f>VLOOKUP(D10,Data!$A$3:$O$165,11,0)</f>
        <v>430 g/l  Tebuconazole</v>
      </c>
      <c r="G10" s="45">
        <f>SUM(1+G8)</f>
        <v>57</v>
      </c>
      <c r="H10" s="50">
        <v>5</v>
      </c>
      <c r="I10" s="31" t="str">
        <f>VLOOKUP(G10,Data!$A$3:$O$165,11,0)</f>
        <v>430 g/l  Tebuconazole</v>
      </c>
      <c r="J10" s="48">
        <f>SUM(1+J8)</f>
        <v>84</v>
      </c>
      <c r="K10" s="50">
        <v>4</v>
      </c>
      <c r="L10" s="91" t="str">
        <f>VLOOKUP(J10,Data!$A$3:$O$165,11,0)</f>
        <v>500 g/l Propiconazole</v>
      </c>
      <c r="M10" s="45">
        <f>SUM(1+M8)</f>
        <v>111</v>
      </c>
      <c r="N10" s="50">
        <v>3</v>
      </c>
      <c r="O10" s="31" t="str">
        <f>VLOOKUP(M10,Data!$A$3:$O$165,11,0)</f>
        <v>430 g/l  Tebuconazole</v>
      </c>
      <c r="P10" s="48">
        <f>SUM(1+P8)</f>
        <v>138</v>
      </c>
      <c r="Q10" s="50">
        <v>1</v>
      </c>
      <c r="R10" s="91" t="str">
        <f>VLOOKUP(P10,Data!$A$3:$O$165,11,0)</f>
        <v>500 g/l Propiconazole</v>
      </c>
    </row>
    <row r="11" spans="1:20" s="15" customFormat="1" ht="12" customHeight="1" x14ac:dyDescent="0.3">
      <c r="A11" s="44"/>
      <c r="B11" s="51"/>
      <c r="C11" s="36"/>
      <c r="D11" s="47"/>
      <c r="E11" s="53"/>
      <c r="F11" s="37"/>
      <c r="G11" s="44"/>
      <c r="H11" s="51"/>
      <c r="I11" s="36"/>
      <c r="J11" s="47"/>
      <c r="K11" s="53"/>
      <c r="L11" s="37"/>
      <c r="M11" s="44"/>
      <c r="N11" s="51"/>
      <c r="O11" s="36"/>
      <c r="P11" s="47"/>
      <c r="Q11" s="53"/>
      <c r="R11" s="37"/>
    </row>
    <row r="12" spans="1:20" s="15" customFormat="1" ht="34.200000000000003" customHeight="1" x14ac:dyDescent="0.3">
      <c r="A12" s="45">
        <f>SUM(1+A10)</f>
        <v>4</v>
      </c>
      <c r="B12" s="50">
        <v>2</v>
      </c>
      <c r="C12" s="85" t="str">
        <f>VLOOKUP(A12,Data!$A$3:$O$165,11,0)</f>
        <v>200 g/l  Tebuconazole + 120 g/l  Azoxystrobin</v>
      </c>
      <c r="D12" s="48">
        <v>31</v>
      </c>
      <c r="E12" s="50">
        <v>6</v>
      </c>
      <c r="F12" s="32" t="str">
        <f>VLOOKUP(D12,Data!$A$3:$O$165,11,0)</f>
        <v>430 g/l  Tebuconazole</v>
      </c>
      <c r="G12" s="45">
        <f>SUM(1+G10)</f>
        <v>58</v>
      </c>
      <c r="H12" s="50">
        <v>5</v>
      </c>
      <c r="I12" s="85" t="str">
        <f>VLOOKUP(G12,Data!$A$3:$O$165,11,0)</f>
        <v>200 g/l  Tebuconazole + 120 g/l  Azoxystrobin</v>
      </c>
      <c r="J12" s="48">
        <f>SUM(1+J10)</f>
        <v>85</v>
      </c>
      <c r="K12" s="50">
        <v>3</v>
      </c>
      <c r="L12" s="32" t="str">
        <f>VLOOKUP(J12,Data!$A$3:$O$165,11,0)</f>
        <v>430 g/l  Tebuconazole</v>
      </c>
      <c r="M12" s="45">
        <f>SUM(1+M10)</f>
        <v>112</v>
      </c>
      <c r="N12" s="50">
        <v>4</v>
      </c>
      <c r="O12" s="31" t="str">
        <f>VLOOKUP(M12,Data!$A$3:$O$165,11,0)</f>
        <v>430 g/l  Tebuconazole</v>
      </c>
      <c r="P12" s="48">
        <f>SUM(1+P10)</f>
        <v>139</v>
      </c>
      <c r="Q12" s="50">
        <v>3</v>
      </c>
      <c r="R12" s="86" t="str">
        <f>VLOOKUP(P12,Data!$A$3:$O$165,11,0)</f>
        <v>200 g/l  Tebuconazole + 120 g/l  Azoxystrobin</v>
      </c>
    </row>
    <row r="13" spans="1:20" s="15" customFormat="1" ht="12" customHeight="1" x14ac:dyDescent="0.3">
      <c r="A13" s="44"/>
      <c r="B13" s="51"/>
      <c r="C13" s="36"/>
      <c r="D13" s="47"/>
      <c r="E13" s="53"/>
      <c r="F13" s="37"/>
      <c r="G13" s="44"/>
      <c r="H13" s="51"/>
      <c r="I13" s="36"/>
      <c r="J13" s="47"/>
      <c r="K13" s="53"/>
      <c r="L13" s="37"/>
      <c r="M13" s="44"/>
      <c r="N13" s="51"/>
      <c r="O13" s="36"/>
      <c r="P13" s="47"/>
      <c r="Q13" s="53"/>
      <c r="R13" s="37"/>
    </row>
    <row r="14" spans="1:20" s="15" customFormat="1" ht="34.200000000000003" customHeight="1" x14ac:dyDescent="0.3">
      <c r="A14" s="45">
        <f>SUM(1+A12)</f>
        <v>5</v>
      </c>
      <c r="B14" s="50">
        <v>2</v>
      </c>
      <c r="C14" s="31" t="str">
        <f>VLOOKUP(A14,Data!$A$3:$O$165,11,0)</f>
        <v>430 g/l  Tebuconazole</v>
      </c>
      <c r="D14" s="48">
        <v>32</v>
      </c>
      <c r="E14" s="50">
        <v>6</v>
      </c>
      <c r="F14" s="91" t="str">
        <f>VLOOKUP(D14,Data!$A$3:$O$165,11,0)</f>
        <v>500 g/l Propiconazole</v>
      </c>
      <c r="G14" s="45">
        <f>SUM(1+G12)</f>
        <v>59</v>
      </c>
      <c r="H14" s="50">
        <v>5</v>
      </c>
      <c r="I14" s="90" t="str">
        <f>VLOOKUP(G14,Data!$A$3:$O$165,11,0)</f>
        <v>500 g/l Propiconazole</v>
      </c>
      <c r="J14" s="48">
        <f>SUM(1+J12)</f>
        <v>86</v>
      </c>
      <c r="K14" s="50">
        <v>4</v>
      </c>
      <c r="L14" s="86" t="str">
        <f>VLOOKUP(J14,Data!$A$3:$O$165,11,0)</f>
        <v>200 g/l  Tebuconazole + 120 g/l  Azoxystrobin</v>
      </c>
      <c r="M14" s="45">
        <f>SUM(1+M12)</f>
        <v>113</v>
      </c>
      <c r="N14" s="50">
        <v>5</v>
      </c>
      <c r="O14" s="85" t="str">
        <f>VLOOKUP(M14,Data!$A$3:$O$165,11,0)</f>
        <v>200 g/l  Tebuconazole + 120 g/l  Azoxystrobin</v>
      </c>
      <c r="P14" s="48">
        <f>SUM(1+P12)</f>
        <v>140</v>
      </c>
      <c r="Q14" s="50">
        <v>4</v>
      </c>
      <c r="R14" s="32" t="str">
        <f>VLOOKUP(P14,Data!$A$3:$O$165,11,0)</f>
        <v>430 g/l  Tebuconazole</v>
      </c>
    </row>
    <row r="15" spans="1:20" s="15" customFormat="1" ht="12" customHeight="1" x14ac:dyDescent="0.3">
      <c r="A15" s="44"/>
      <c r="B15" s="51"/>
      <c r="C15" s="36"/>
      <c r="D15" s="47"/>
      <c r="E15" s="53"/>
      <c r="F15" s="37"/>
      <c r="G15" s="44"/>
      <c r="H15" s="51"/>
      <c r="I15" s="36"/>
      <c r="J15" s="47"/>
      <c r="K15" s="53"/>
      <c r="L15" s="37"/>
      <c r="M15" s="44"/>
      <c r="N15" s="51"/>
      <c r="O15" s="36"/>
      <c r="P15" s="47"/>
      <c r="Q15" s="53"/>
      <c r="R15" s="37"/>
    </row>
    <row r="16" spans="1:20" s="15" customFormat="1" ht="34.200000000000003" customHeight="1" x14ac:dyDescent="0.3">
      <c r="A16" s="45">
        <f>SUM(1+A14)</f>
        <v>6</v>
      </c>
      <c r="B16" s="50">
        <v>3</v>
      </c>
      <c r="C16" s="85" t="str">
        <f>VLOOKUP(A16,Data!$A$3:$O$165,11,0)</f>
        <v>200 g/l  Tebuconazole + 120 g/l  Azoxystrobin</v>
      </c>
      <c r="D16" s="48">
        <v>33</v>
      </c>
      <c r="E16" s="50">
        <v>6</v>
      </c>
      <c r="F16" s="91" t="str">
        <f>VLOOKUP(D16,Data!$A$3:$O$165,11,0)</f>
        <v>500 g/l Propiconazole</v>
      </c>
      <c r="G16" s="45">
        <f>SUM(1+G14)</f>
        <v>60</v>
      </c>
      <c r="H16" s="50">
        <v>1</v>
      </c>
      <c r="I16" s="85" t="str">
        <f>VLOOKUP(G16,Data!$A$3:$O$165,11,0)</f>
        <v>200 g/l  Tebuconazole + 120 g/l  Azoxystrobin</v>
      </c>
      <c r="J16" s="48">
        <f>SUM(1+J14)</f>
        <v>87</v>
      </c>
      <c r="K16" s="50">
        <v>3</v>
      </c>
      <c r="L16" s="91" t="str">
        <f>VLOOKUP(J16,Data!$A$3:$O$165,11,0)</f>
        <v>500 g/l Propiconazole</v>
      </c>
      <c r="M16" s="45">
        <f>SUM(1+M14)</f>
        <v>114</v>
      </c>
      <c r="N16" s="50">
        <v>6</v>
      </c>
      <c r="O16" s="31" t="str">
        <f>VLOOKUP(M16,Data!$A$3:$O$165,11,0)</f>
        <v>430 g/l  Tebuconazole</v>
      </c>
      <c r="P16" s="48">
        <f>SUM(1+P14)</f>
        <v>141</v>
      </c>
      <c r="Q16" s="50">
        <v>5</v>
      </c>
      <c r="R16" s="91" t="str">
        <f>VLOOKUP(P16,Data!$A$3:$O$165,11,0)</f>
        <v>500 g/l Propiconazole</v>
      </c>
    </row>
    <row r="17" spans="1:18" s="15" customFormat="1" ht="12" customHeight="1" x14ac:dyDescent="0.3">
      <c r="A17" s="44"/>
      <c r="B17" s="51"/>
      <c r="C17" s="36"/>
      <c r="D17" s="47"/>
      <c r="E17" s="53"/>
      <c r="F17" s="37"/>
      <c r="G17" s="44"/>
      <c r="H17" s="51"/>
      <c r="I17" s="36"/>
      <c r="J17" s="47"/>
      <c r="K17" s="53"/>
      <c r="L17" s="37"/>
      <c r="M17" s="44"/>
      <c r="N17" s="51"/>
      <c r="O17" s="36"/>
      <c r="P17" s="47"/>
      <c r="Q17" s="53"/>
      <c r="R17" s="37"/>
    </row>
    <row r="18" spans="1:18" s="15" customFormat="1" ht="34.200000000000003" customHeight="1" x14ac:dyDescent="0.3">
      <c r="A18" s="45">
        <f>SUM(1+A16)</f>
        <v>7</v>
      </c>
      <c r="B18" s="50">
        <v>4</v>
      </c>
      <c r="C18" s="90" t="str">
        <f>VLOOKUP(A18,Data!$A$3:$O$165,11,0)</f>
        <v>500 g/l Propiconazole</v>
      </c>
      <c r="D18" s="48">
        <v>34</v>
      </c>
      <c r="E18" s="50">
        <v>3</v>
      </c>
      <c r="F18" s="86" t="str">
        <f>VLOOKUP(D18,Data!$A$3:$O$165,11,0)</f>
        <v>200 g/l  Tebuconazole + 120 g/l  Azoxystrobin</v>
      </c>
      <c r="G18" s="45">
        <f>SUM(1+G16)</f>
        <v>61</v>
      </c>
      <c r="H18" s="50">
        <v>5</v>
      </c>
      <c r="I18" s="31" t="str">
        <f>VLOOKUP(G18,Data!$A$3:$O$165,11,0)</f>
        <v>430 g/l  Tebuconazole</v>
      </c>
      <c r="J18" s="48">
        <f>SUM(1+J16)</f>
        <v>88</v>
      </c>
      <c r="K18" s="50">
        <v>3</v>
      </c>
      <c r="L18" s="86" t="str">
        <f>VLOOKUP(J18,Data!$A$3:$O$165,11,0)</f>
        <v>200 g/l  Tebuconazole + 120 g/l  Azoxystrobin</v>
      </c>
      <c r="M18" s="45">
        <f>SUM(1+M16)</f>
        <v>115</v>
      </c>
      <c r="N18" s="50">
        <v>5</v>
      </c>
      <c r="O18" s="90" t="str">
        <f>VLOOKUP(M18,Data!$A$3:$O$165,11,0)</f>
        <v>500 g/l Propiconazole</v>
      </c>
      <c r="P18" s="48">
        <f>SUM(1+P16)</f>
        <v>142</v>
      </c>
      <c r="Q18" s="50">
        <v>2</v>
      </c>
      <c r="R18" s="86" t="str">
        <f>VLOOKUP(P18,Data!$A$3:$O$165,11,0)</f>
        <v>200 g/l  Tebuconazole + 120 g/l  Azoxystrobin</v>
      </c>
    </row>
    <row r="19" spans="1:18" s="15" customFormat="1" ht="12" customHeight="1" x14ac:dyDescent="0.3">
      <c r="A19" s="44"/>
      <c r="B19" s="51"/>
      <c r="C19" s="36"/>
      <c r="D19" s="47"/>
      <c r="E19" s="53"/>
      <c r="F19" s="37"/>
      <c r="G19" s="44"/>
      <c r="H19" s="51"/>
      <c r="I19" s="36"/>
      <c r="J19" s="47"/>
      <c r="K19" s="53"/>
      <c r="L19" s="37"/>
      <c r="M19" s="44"/>
      <c r="N19" s="51"/>
      <c r="O19" s="36"/>
      <c r="P19" s="47"/>
      <c r="Q19" s="53"/>
      <c r="R19" s="37"/>
    </row>
    <row r="20" spans="1:18" s="15" customFormat="1" ht="34.200000000000003" customHeight="1" x14ac:dyDescent="0.3">
      <c r="A20" s="45">
        <f>SUM(1+A18)</f>
        <v>8</v>
      </c>
      <c r="B20" s="50">
        <v>6</v>
      </c>
      <c r="C20" s="31" t="str">
        <f>VLOOKUP(A20,Data!$A$3:$O$165,11,0)</f>
        <v>430 g/l  Tebuconazole</v>
      </c>
      <c r="D20" s="48">
        <v>35</v>
      </c>
      <c r="E20" s="50">
        <v>1</v>
      </c>
      <c r="F20" s="86" t="str">
        <f>VLOOKUP(D20,Data!$A$3:$O$165,11,0)</f>
        <v>200 g/l  Tebuconazole + 120 g/l  Azoxystrobin</v>
      </c>
      <c r="G20" s="45">
        <f>SUM(1+G18)</f>
        <v>62</v>
      </c>
      <c r="H20" s="50">
        <v>2</v>
      </c>
      <c r="I20" s="31" t="str">
        <f>VLOOKUP(G20,Data!$A$3:$O$165,11,0)</f>
        <v>430 g/l  Tebuconazole</v>
      </c>
      <c r="J20" s="48">
        <f>SUM(1+J18)</f>
        <v>89</v>
      </c>
      <c r="K20" s="50">
        <v>6</v>
      </c>
      <c r="L20" s="91" t="str">
        <f>VLOOKUP(J20,Data!$A$3:$O$165,11,0)</f>
        <v>500 g/l Propiconazole</v>
      </c>
      <c r="M20" s="45">
        <f>SUM(1+M18)</f>
        <v>116</v>
      </c>
      <c r="N20" s="50">
        <v>4</v>
      </c>
      <c r="O20" s="90" t="str">
        <f>VLOOKUP(M20,Data!$A$3:$O$165,11,0)</f>
        <v>500 g/l Propiconazole</v>
      </c>
      <c r="P20" s="48">
        <f>SUM(1+P18)</f>
        <v>143</v>
      </c>
      <c r="Q20" s="50">
        <v>6</v>
      </c>
      <c r="R20" s="32" t="str">
        <f>VLOOKUP(P20,Data!$A$3:$O$165,11,0)</f>
        <v>430 g/l  Tebuconazole</v>
      </c>
    </row>
    <row r="21" spans="1:18" s="15" customFormat="1" ht="12" customHeight="1" x14ac:dyDescent="0.3">
      <c r="A21" s="44"/>
      <c r="B21" s="51"/>
      <c r="C21" s="36"/>
      <c r="D21" s="47"/>
      <c r="E21" s="53"/>
      <c r="F21" s="37"/>
      <c r="G21" s="44"/>
      <c r="H21" s="51"/>
      <c r="I21" s="36"/>
      <c r="J21" s="47"/>
      <c r="K21" s="53"/>
      <c r="L21" s="37"/>
      <c r="M21" s="44"/>
      <c r="N21" s="51"/>
      <c r="O21" s="36"/>
      <c r="P21" s="47"/>
      <c r="Q21" s="53"/>
      <c r="R21" s="37"/>
    </row>
    <row r="22" spans="1:18" s="15" customFormat="1" ht="34.200000000000003" customHeight="1" x14ac:dyDescent="0.3">
      <c r="A22" s="45">
        <f>SUM(1+A20)</f>
        <v>9</v>
      </c>
      <c r="B22" s="50">
        <v>1</v>
      </c>
      <c r="C22" s="85" t="str">
        <f>VLOOKUP(A22,Data!$A$3:$O$165,11,0)</f>
        <v>200 g/l  Tebuconazole + 120 g/l  Azoxystrobin</v>
      </c>
      <c r="D22" s="48">
        <v>36</v>
      </c>
      <c r="E22" s="50">
        <v>3</v>
      </c>
      <c r="F22" s="91" t="str">
        <f>VLOOKUP(D22,Data!$A$3:$O$165,11,0)</f>
        <v>500 g/l Propiconazole</v>
      </c>
      <c r="G22" s="45">
        <f>SUM(1+G20)</f>
        <v>63</v>
      </c>
      <c r="H22" s="50">
        <v>4</v>
      </c>
      <c r="I22" s="90" t="str">
        <f>VLOOKUP(G22,Data!$A$3:$O$165,11,0)</f>
        <v>500 g/l Propiconazole</v>
      </c>
      <c r="J22" s="48">
        <f>SUM(1+J20)</f>
        <v>90</v>
      </c>
      <c r="K22" s="50">
        <v>5</v>
      </c>
      <c r="L22" s="32" t="str">
        <f>VLOOKUP(J22,Data!$A$3:$O$165,11,0)</f>
        <v>430 g/l  Tebuconazole</v>
      </c>
      <c r="M22" s="45">
        <f>SUM(1+M20)</f>
        <v>117</v>
      </c>
      <c r="N22" s="50">
        <v>1</v>
      </c>
      <c r="O22" s="85" t="str">
        <f>VLOOKUP(M22,Data!$A$3:$O$165,11,0)</f>
        <v>200 g/l  Tebuconazole + 120 g/l  Azoxystrobin</v>
      </c>
      <c r="P22" s="48">
        <f>SUM(1+P20)</f>
        <v>144</v>
      </c>
      <c r="Q22" s="50">
        <v>2</v>
      </c>
      <c r="R22" s="91" t="str">
        <f>VLOOKUP(P22,Data!$A$3:$O$165,11,0)</f>
        <v>500 g/l Propiconazole</v>
      </c>
    </row>
    <row r="23" spans="1:18" s="15" customFormat="1" ht="12" customHeight="1" x14ac:dyDescent="0.3">
      <c r="A23" s="44"/>
      <c r="B23" s="51"/>
      <c r="C23" s="36"/>
      <c r="D23" s="47"/>
      <c r="E23" s="53"/>
      <c r="F23" s="37"/>
      <c r="G23" s="44"/>
      <c r="H23" s="51"/>
      <c r="I23" s="36"/>
      <c r="J23" s="47"/>
      <c r="K23" s="53"/>
      <c r="L23" s="37"/>
      <c r="M23" s="44"/>
      <c r="N23" s="51"/>
      <c r="O23" s="36"/>
      <c r="P23" s="47"/>
      <c r="Q23" s="53"/>
      <c r="R23" s="37"/>
    </row>
    <row r="24" spans="1:18" s="15" customFormat="1" ht="34.200000000000003" customHeight="1" x14ac:dyDescent="0.3">
      <c r="A24" s="45">
        <f>SUM(1+A22)</f>
        <v>10</v>
      </c>
      <c r="B24" s="50">
        <v>6</v>
      </c>
      <c r="C24" s="31" t="str">
        <f>VLOOKUP(A24,Data!$A$3:$O$165,11,0)</f>
        <v>430 g/l  Tebuconazole</v>
      </c>
      <c r="D24" s="48">
        <v>37</v>
      </c>
      <c r="E24" s="50">
        <v>1</v>
      </c>
      <c r="F24" s="91" t="str">
        <f>VLOOKUP(D24,Data!$A$3:$O$165,11,0)</f>
        <v>500 g/l Propiconazole</v>
      </c>
      <c r="G24" s="45">
        <f>SUM(1+G22)</f>
        <v>64</v>
      </c>
      <c r="H24" s="50">
        <v>4</v>
      </c>
      <c r="I24" s="90" t="str">
        <f>VLOOKUP(G24,Data!$A$3:$O$165,11,0)</f>
        <v>500 g/l Propiconazole</v>
      </c>
      <c r="J24" s="48">
        <f>SUM(1+J22)</f>
        <v>91</v>
      </c>
      <c r="K24" s="50">
        <v>2</v>
      </c>
      <c r="L24" s="32" t="str">
        <f>VLOOKUP(J24,Data!$A$3:$O$165,11,0)</f>
        <v>430 g/l  Tebuconazole</v>
      </c>
      <c r="M24" s="45">
        <f>SUM(1+M22)</f>
        <v>118</v>
      </c>
      <c r="N24" s="50">
        <v>6</v>
      </c>
      <c r="O24" s="85" t="str">
        <f>VLOOKUP(M24,Data!$A$3:$O$165,11,0)</f>
        <v>200 g/l  Tebuconazole + 120 g/l  Azoxystrobin</v>
      </c>
      <c r="P24" s="48">
        <f>SUM(1+P22)</f>
        <v>145</v>
      </c>
      <c r="Q24" s="50">
        <v>4</v>
      </c>
      <c r="R24" s="91" t="str">
        <f>VLOOKUP(P24,Data!$A$3:$O$165,11,0)</f>
        <v>500 g/l Propiconazole</v>
      </c>
    </row>
    <row r="25" spans="1:18" s="15" customFormat="1" ht="12" customHeight="1" x14ac:dyDescent="0.3">
      <c r="A25" s="44"/>
      <c r="B25" s="51"/>
      <c r="C25" s="36"/>
      <c r="D25" s="47"/>
      <c r="E25" s="53"/>
      <c r="F25" s="37"/>
      <c r="G25" s="44"/>
      <c r="H25" s="51"/>
      <c r="I25" s="36"/>
      <c r="J25" s="47"/>
      <c r="K25" s="53"/>
      <c r="L25" s="37"/>
      <c r="M25" s="44"/>
      <c r="N25" s="51"/>
      <c r="O25" s="36"/>
      <c r="P25" s="47"/>
      <c r="Q25" s="53"/>
      <c r="R25" s="37"/>
    </row>
    <row r="26" spans="1:18" s="15" customFormat="1" ht="34.200000000000003" customHeight="1" x14ac:dyDescent="0.3">
      <c r="A26" s="45">
        <f>SUM(1+A24)</f>
        <v>11</v>
      </c>
      <c r="B26" s="50">
        <v>2</v>
      </c>
      <c r="C26" s="85" t="str">
        <f>VLOOKUP(A26,Data!$A$3:$O$165,11,0)</f>
        <v>200 g/l  Tebuconazole + 120 g/l  Azoxystrobin</v>
      </c>
      <c r="D26" s="48">
        <v>38</v>
      </c>
      <c r="E26" s="50">
        <v>3</v>
      </c>
      <c r="F26" s="32" t="str">
        <f>VLOOKUP(D26,Data!$A$3:$O$165,11,0)</f>
        <v>430 g/l  Tebuconazole</v>
      </c>
      <c r="G26" s="45">
        <f>SUM(1+G24)</f>
        <v>65</v>
      </c>
      <c r="H26" s="50">
        <v>2</v>
      </c>
      <c r="I26" s="31" t="str">
        <f>VLOOKUP(G26,Data!$A$3:$O$165,11,0)</f>
        <v>430 g/l  Tebuconazole</v>
      </c>
      <c r="J26" s="48">
        <f>SUM(1+J24)</f>
        <v>92</v>
      </c>
      <c r="K26" s="50">
        <v>4</v>
      </c>
      <c r="L26" s="86" t="str">
        <f>VLOOKUP(J26,Data!$A$3:$O$165,11,0)</f>
        <v>200 g/l  Tebuconazole + 120 g/l  Azoxystrobin</v>
      </c>
      <c r="M26" s="45">
        <f>SUM(1+M24)</f>
        <v>119</v>
      </c>
      <c r="N26" s="50">
        <v>1</v>
      </c>
      <c r="O26" s="31" t="str">
        <f>VLOOKUP(M26,Data!$A$3:$O$165,11,0)</f>
        <v>430 g/l  Tebuconazole</v>
      </c>
      <c r="P26" s="48">
        <f>SUM(1+P24)</f>
        <v>146</v>
      </c>
      <c r="Q26" s="50">
        <v>5</v>
      </c>
      <c r="R26" s="91" t="str">
        <f>VLOOKUP(P26,Data!$A$3:$O$165,11,0)</f>
        <v>500 g/l Propiconazole</v>
      </c>
    </row>
    <row r="27" spans="1:18" s="15" customFormat="1" ht="12" customHeight="1" x14ac:dyDescent="0.3">
      <c r="A27" s="44"/>
      <c r="B27" s="51"/>
      <c r="C27" s="36"/>
      <c r="D27" s="47"/>
      <c r="E27" s="53"/>
      <c r="F27" s="37"/>
      <c r="G27" s="44"/>
      <c r="H27" s="51"/>
      <c r="I27" s="36"/>
      <c r="J27" s="47"/>
      <c r="K27" s="53"/>
      <c r="L27" s="37"/>
      <c r="M27" s="44"/>
      <c r="N27" s="51"/>
      <c r="O27" s="36"/>
      <c r="P27" s="47"/>
      <c r="Q27" s="53"/>
      <c r="R27" s="37"/>
    </row>
    <row r="28" spans="1:18" s="15" customFormat="1" ht="34.200000000000003" customHeight="1" x14ac:dyDescent="0.3">
      <c r="A28" s="45">
        <f>SUM(1+A26)</f>
        <v>12</v>
      </c>
      <c r="B28" s="50">
        <v>5</v>
      </c>
      <c r="C28" s="85" t="str">
        <f>VLOOKUP(A28,Data!$A$3:$O$165,11,0)</f>
        <v>200 g/l  Tebuconazole + 120 g/l  Azoxystrobin</v>
      </c>
      <c r="D28" s="48">
        <v>39</v>
      </c>
      <c r="E28" s="50">
        <v>4</v>
      </c>
      <c r="F28" s="91" t="str">
        <f>VLOOKUP(D28,Data!$A$3:$O$165,11,0)</f>
        <v>500 g/l Propiconazole</v>
      </c>
      <c r="G28" s="45">
        <f>SUM(1+G26)</f>
        <v>66</v>
      </c>
      <c r="H28" s="50">
        <v>2</v>
      </c>
      <c r="I28" s="85" t="str">
        <f>VLOOKUP(G28,Data!$A$3:$O$165,11,0)</f>
        <v>200 g/l  Tebuconazole + 120 g/l  Azoxystrobin</v>
      </c>
      <c r="J28" s="48">
        <f>SUM(1+J26)</f>
        <v>93</v>
      </c>
      <c r="K28" s="50">
        <v>4</v>
      </c>
      <c r="L28" s="32" t="str">
        <f>VLOOKUP(J28,Data!$A$3:$O$165,11,0)</f>
        <v>430 g/l  Tebuconazole</v>
      </c>
      <c r="M28" s="45">
        <f>SUM(1+M26)</f>
        <v>120</v>
      </c>
      <c r="N28" s="50">
        <v>2</v>
      </c>
      <c r="O28" s="31" t="str">
        <f>VLOOKUP(M28,Data!$A$3:$O$165,11,0)</f>
        <v>430 g/l  Tebuconazole</v>
      </c>
      <c r="P28" s="48">
        <f>SUM(1+P26)</f>
        <v>147</v>
      </c>
      <c r="Q28" s="50">
        <v>5</v>
      </c>
      <c r="R28" s="86" t="str">
        <f>VLOOKUP(P28,Data!$A$3:$O$165,11,0)</f>
        <v>200 g/l  Tebuconazole + 120 g/l  Azoxystrobin</v>
      </c>
    </row>
    <row r="29" spans="1:18" s="15" customFormat="1" ht="12" customHeight="1" x14ac:dyDescent="0.3">
      <c r="A29" s="44"/>
      <c r="B29" s="51"/>
      <c r="C29" s="36"/>
      <c r="D29" s="47"/>
      <c r="E29" s="53"/>
      <c r="F29" s="37"/>
      <c r="G29" s="44"/>
      <c r="H29" s="51"/>
      <c r="I29" s="36"/>
      <c r="J29" s="47"/>
      <c r="K29" s="53"/>
      <c r="L29" s="37"/>
      <c r="M29" s="44"/>
      <c r="N29" s="51"/>
      <c r="O29" s="36"/>
      <c r="P29" s="47"/>
      <c r="Q29" s="53"/>
      <c r="R29" s="37"/>
    </row>
    <row r="30" spans="1:18" s="15" customFormat="1" ht="34.200000000000003" customHeight="1" x14ac:dyDescent="0.3">
      <c r="A30" s="45">
        <f>SUM(1+A28)</f>
        <v>13</v>
      </c>
      <c r="B30" s="50">
        <v>5</v>
      </c>
      <c r="C30" s="90" t="str">
        <f>VLOOKUP(A30,Data!$A$3:$O$165,11,0)</f>
        <v>500 g/l Propiconazole</v>
      </c>
      <c r="D30" s="48">
        <v>40</v>
      </c>
      <c r="E30" s="50">
        <v>2</v>
      </c>
      <c r="F30" s="32" t="str">
        <f>VLOOKUP(D30,Data!$A$3:$O$165,11,0)</f>
        <v>430 g/l  Tebuconazole</v>
      </c>
      <c r="G30" s="45">
        <f>SUM(1+G28)</f>
        <v>67</v>
      </c>
      <c r="H30" s="50">
        <v>4</v>
      </c>
      <c r="I30" s="31" t="str">
        <f>VLOOKUP(G30,Data!$A$3:$O$165,11,0)</f>
        <v>430 g/l  Tebuconazole</v>
      </c>
      <c r="J30" s="48">
        <f>SUM(1+J28)</f>
        <v>94</v>
      </c>
      <c r="K30" s="50">
        <v>5</v>
      </c>
      <c r="L30" s="86" t="str">
        <f>VLOOKUP(J30,Data!$A$3:$O$165,11,0)</f>
        <v>200 g/l  Tebuconazole + 120 g/l  Azoxystrobin</v>
      </c>
      <c r="M30" s="45">
        <f>SUM(1+M28)</f>
        <v>121</v>
      </c>
      <c r="N30" s="50">
        <v>3</v>
      </c>
      <c r="O30" s="85" t="str">
        <f>VLOOKUP(M30,Data!$A$3:$O$165,11,0)</f>
        <v>200 g/l  Tebuconazole + 120 g/l  Azoxystrobin</v>
      </c>
      <c r="P30" s="48">
        <f>SUM(1+P28)</f>
        <v>148</v>
      </c>
      <c r="Q30" s="50">
        <v>4</v>
      </c>
      <c r="R30" s="32" t="str">
        <f>VLOOKUP(P30,Data!$A$3:$O$165,11,0)</f>
        <v>430 g/l  Tebuconazole</v>
      </c>
    </row>
    <row r="31" spans="1:18" s="15" customFormat="1" ht="12" customHeight="1" x14ac:dyDescent="0.3">
      <c r="A31" s="44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</row>
    <row r="32" spans="1:18" s="15" customFormat="1" ht="34.200000000000003" customHeight="1" x14ac:dyDescent="0.3">
      <c r="A32" s="45">
        <f>SUM(1+A30)</f>
        <v>14</v>
      </c>
      <c r="B32" s="50">
        <v>6</v>
      </c>
      <c r="C32" s="90" t="str">
        <f>VLOOKUP(A32,Data!$A$3:$O$165,11,0)</f>
        <v>500 g/l Propiconazole</v>
      </c>
      <c r="D32" s="48">
        <v>41</v>
      </c>
      <c r="E32" s="50">
        <v>5</v>
      </c>
      <c r="F32" s="86" t="str">
        <f>VLOOKUP(D32,Data!$A$3:$O$165,11,0)</f>
        <v>200 g/l  Tebuconazole + 120 g/l  Azoxystrobin</v>
      </c>
      <c r="G32" s="45">
        <f>SUM(1+G30)</f>
        <v>68</v>
      </c>
      <c r="H32" s="50">
        <v>3</v>
      </c>
      <c r="I32" s="85" t="str">
        <f>VLOOKUP(G32,Data!$A$3:$O$165,11,0)</f>
        <v>200 g/l  Tebuconazole + 120 g/l  Azoxystrobin</v>
      </c>
      <c r="J32" s="48">
        <f>SUM(1+J30)</f>
        <v>95</v>
      </c>
      <c r="K32" s="50">
        <v>2</v>
      </c>
      <c r="L32" s="91" t="str">
        <f>VLOOKUP(J32,Data!$A$3:$O$165,11,0)</f>
        <v>500 g/l Propiconazole</v>
      </c>
      <c r="M32" s="45">
        <f>SUM(1+M30)</f>
        <v>122</v>
      </c>
      <c r="N32" s="50">
        <v>6</v>
      </c>
      <c r="O32" s="31" t="str">
        <f>VLOOKUP(M32,Data!$A$3:$O$165,11,0)</f>
        <v>430 g/l  Tebuconazole</v>
      </c>
      <c r="P32" s="48">
        <f>SUM(1+P30)</f>
        <v>149</v>
      </c>
      <c r="Q32" s="50">
        <v>5</v>
      </c>
      <c r="R32" s="86" t="str">
        <f>VLOOKUP(P32,Data!$A$3:$O$165,11,0)</f>
        <v>200 g/l  Tebuconazole + 120 g/l  Azoxystrobin</v>
      </c>
    </row>
    <row r="33" spans="1:18" s="15" customFormat="1" ht="12" customHeight="1" x14ac:dyDescent="0.3">
      <c r="A33" s="44"/>
      <c r="B33" s="52"/>
      <c r="C33" s="42"/>
      <c r="D33" s="47"/>
      <c r="E33" s="54"/>
      <c r="F33" s="43"/>
      <c r="G33" s="44"/>
      <c r="H33" s="52"/>
      <c r="I33" s="42"/>
      <c r="J33" s="47"/>
      <c r="K33" s="54"/>
      <c r="L33" s="43"/>
      <c r="M33" s="44"/>
      <c r="N33" s="52"/>
      <c r="O33" s="42"/>
      <c r="P33" s="47"/>
      <c r="Q33" s="54"/>
      <c r="R33" s="43"/>
    </row>
    <row r="34" spans="1:18" s="15" customFormat="1" ht="34.200000000000003" customHeight="1" x14ac:dyDescent="0.3">
      <c r="A34" s="45">
        <f>SUM(1+A32)</f>
        <v>15</v>
      </c>
      <c r="B34" s="50">
        <v>5</v>
      </c>
      <c r="C34" s="85" t="str">
        <f>VLOOKUP(A34,Data!$A$3:$O$165,11,0)</f>
        <v>200 g/l  Tebuconazole + 120 g/l  Azoxystrobin</v>
      </c>
      <c r="D34" s="48">
        <v>42</v>
      </c>
      <c r="E34" s="50">
        <v>3</v>
      </c>
      <c r="F34" s="91" t="str">
        <f>VLOOKUP(D34,Data!$A$3:$O$165,11,0)</f>
        <v>500 g/l Propiconazole</v>
      </c>
      <c r="G34" s="45">
        <f>SUM(1+G32)</f>
        <v>69</v>
      </c>
      <c r="H34" s="50">
        <v>6</v>
      </c>
      <c r="I34" s="31" t="str">
        <f>VLOOKUP(G34,Data!$A$3:$O$165,11,0)</f>
        <v>430 g/l  Tebuconazole</v>
      </c>
      <c r="J34" s="48">
        <f>SUM(1+J32)</f>
        <v>96</v>
      </c>
      <c r="K34" s="50">
        <v>6</v>
      </c>
      <c r="L34" s="91" t="str">
        <f>VLOOKUP(J34,Data!$A$3:$O$165,11,0)</f>
        <v>500 g/l Propiconazole</v>
      </c>
      <c r="M34" s="45">
        <f>SUM(1+M32)</f>
        <v>123</v>
      </c>
      <c r="N34" s="50">
        <v>3</v>
      </c>
      <c r="O34" s="90" t="str">
        <f>VLOOKUP(M34,Data!$A$3:$O$165,11,0)</f>
        <v>500 g/l Propiconazole</v>
      </c>
      <c r="P34" s="48">
        <f>SUM(1+P32)</f>
        <v>150</v>
      </c>
      <c r="Q34" s="50">
        <v>2</v>
      </c>
      <c r="R34" s="86" t="str">
        <f>VLOOKUP(P34,Data!$A$3:$O$165,11,0)</f>
        <v>200 g/l  Tebuconazole + 120 g/l  Azoxystrobin</v>
      </c>
    </row>
    <row r="35" spans="1:18" s="15" customFormat="1" ht="12" customHeight="1" x14ac:dyDescent="0.3">
      <c r="A35" s="44"/>
      <c r="B35" s="51"/>
      <c r="C35" s="36"/>
      <c r="D35" s="47"/>
      <c r="E35" s="53"/>
      <c r="F35" s="37"/>
      <c r="G35" s="44"/>
      <c r="H35" s="51"/>
      <c r="I35" s="36"/>
      <c r="J35" s="47"/>
      <c r="K35" s="53"/>
      <c r="L35" s="37"/>
      <c r="M35" s="44"/>
      <c r="N35" s="51"/>
      <c r="O35" s="36"/>
      <c r="P35" s="47"/>
      <c r="Q35" s="53"/>
      <c r="R35" s="37"/>
    </row>
    <row r="36" spans="1:18" s="15" customFormat="1" ht="34.200000000000003" customHeight="1" x14ac:dyDescent="0.3">
      <c r="A36" s="45">
        <f>SUM(1+A34)</f>
        <v>16</v>
      </c>
      <c r="B36" s="50">
        <v>2</v>
      </c>
      <c r="C36" s="90" t="str">
        <f>VLOOKUP(A36,Data!$A$3:$O$165,11,0)</f>
        <v>500 g/l Propiconazole</v>
      </c>
      <c r="D36" s="48">
        <v>43</v>
      </c>
      <c r="E36" s="50">
        <v>4</v>
      </c>
      <c r="F36" s="32" t="str">
        <f>VLOOKUP(D36,Data!$A$3:$O$165,11,0)</f>
        <v>430 g/l  Tebuconazole</v>
      </c>
      <c r="G36" s="45">
        <f>SUM(1+G34)</f>
        <v>70</v>
      </c>
      <c r="H36" s="50">
        <v>2</v>
      </c>
      <c r="I36" s="90" t="str">
        <f>VLOOKUP(G36,Data!$A$3:$O$165,11,0)</f>
        <v>500 g/l Propiconazole</v>
      </c>
      <c r="J36" s="48">
        <f>SUM(1+J34)</f>
        <v>97</v>
      </c>
      <c r="K36" s="50">
        <v>1</v>
      </c>
      <c r="L36" s="86" t="str">
        <f>VLOOKUP(J36,Data!$A$3:$O$165,11,0)</f>
        <v>200 g/l  Tebuconazole + 120 g/l  Azoxystrobin</v>
      </c>
      <c r="M36" s="45">
        <f>SUM(1+M34)</f>
        <v>124</v>
      </c>
      <c r="N36" s="50">
        <v>3</v>
      </c>
      <c r="O36" s="90" t="str">
        <f>VLOOKUP(M36,Data!$A$3:$O$165,11,0)</f>
        <v>500 g/l Propiconazole</v>
      </c>
      <c r="P36" s="48">
        <f>SUM(1+P34)</f>
        <v>151</v>
      </c>
      <c r="Q36" s="50">
        <v>1</v>
      </c>
      <c r="R36" s="32" t="str">
        <f>VLOOKUP(P36,Data!$A$3:$O$165,11,0)</f>
        <v>430 g/l  Tebuconazole</v>
      </c>
    </row>
    <row r="37" spans="1:18" s="15" customFormat="1" ht="12" customHeight="1" x14ac:dyDescent="0.3">
      <c r="A37" s="44"/>
      <c r="B37" s="51"/>
      <c r="C37" s="36"/>
      <c r="D37" s="47"/>
      <c r="E37" s="53"/>
      <c r="F37" s="37"/>
      <c r="G37" s="44"/>
      <c r="H37" s="51"/>
      <c r="I37" s="36"/>
      <c r="J37" s="47"/>
      <c r="K37" s="53"/>
      <c r="L37" s="37"/>
      <c r="M37" s="44"/>
      <c r="N37" s="51"/>
      <c r="O37" s="36"/>
      <c r="P37" s="47"/>
      <c r="Q37" s="53"/>
      <c r="R37" s="37"/>
    </row>
    <row r="38" spans="1:18" s="15" customFormat="1" ht="34.200000000000003" customHeight="1" x14ac:dyDescent="0.3">
      <c r="A38" s="45">
        <f>SUM(1+A36)</f>
        <v>17</v>
      </c>
      <c r="B38" s="50">
        <v>1</v>
      </c>
      <c r="C38" s="31" t="str">
        <f>VLOOKUP(A38,Data!$A$3:$O$165,11,0)</f>
        <v>430 g/l  Tebuconazole</v>
      </c>
      <c r="D38" s="48">
        <v>44</v>
      </c>
      <c r="E38" s="50">
        <v>4</v>
      </c>
      <c r="F38" s="86" t="str">
        <f>VLOOKUP(D38,Data!$A$3:$O$165,11,0)</f>
        <v>200 g/l  Tebuconazole + 120 g/l  Azoxystrobin</v>
      </c>
      <c r="G38" s="45">
        <f>SUM(1+G36)</f>
        <v>71</v>
      </c>
      <c r="H38" s="50">
        <v>1</v>
      </c>
      <c r="I38" s="90" t="str">
        <f>VLOOKUP(G38,Data!$A$3:$O$165,11,0)</f>
        <v>500 g/l Propiconazole</v>
      </c>
      <c r="J38" s="48">
        <f>SUM(1+J36)</f>
        <v>98</v>
      </c>
      <c r="K38" s="50">
        <v>2</v>
      </c>
      <c r="L38" s="86" t="str">
        <f>VLOOKUP(J38,Data!$A$3:$O$165,11,0)</f>
        <v>200 g/l  Tebuconazole + 120 g/l  Azoxystrobin</v>
      </c>
      <c r="M38" s="45">
        <f>SUM(1+M36)</f>
        <v>125</v>
      </c>
      <c r="N38" s="50">
        <v>2</v>
      </c>
      <c r="O38" s="85" t="str">
        <f>VLOOKUP(M38,Data!$A$3:$O$165,11,0)</f>
        <v>200 g/l  Tebuconazole + 120 g/l  Azoxystrobin</v>
      </c>
      <c r="P38" s="48">
        <f>SUM(1+P36)</f>
        <v>152</v>
      </c>
      <c r="Q38" s="50">
        <v>3</v>
      </c>
      <c r="R38" s="32" t="str">
        <f>VLOOKUP(P38,Data!$A$3:$O$165,11,0)</f>
        <v>430 g/l  Tebuconazole</v>
      </c>
    </row>
    <row r="39" spans="1:18" s="15" customFormat="1" ht="12" customHeight="1" x14ac:dyDescent="0.3">
      <c r="A39" s="44"/>
      <c r="B39" s="51"/>
      <c r="C39" s="36"/>
      <c r="D39" s="47"/>
      <c r="E39" s="53"/>
      <c r="F39" s="37"/>
      <c r="G39" s="44"/>
      <c r="H39" s="51"/>
      <c r="I39" s="36"/>
      <c r="J39" s="47"/>
      <c r="K39" s="53"/>
      <c r="L39" s="37"/>
      <c r="M39" s="44"/>
      <c r="N39" s="51"/>
      <c r="O39" s="36"/>
      <c r="P39" s="47"/>
      <c r="Q39" s="53"/>
      <c r="R39" s="37"/>
    </row>
    <row r="40" spans="1:18" s="15" customFormat="1" ht="34.200000000000003" customHeight="1" x14ac:dyDescent="0.3">
      <c r="A40" s="45">
        <f>SUM(1+A38)</f>
        <v>18</v>
      </c>
      <c r="B40" s="50">
        <v>1</v>
      </c>
      <c r="C40" s="31" t="str">
        <f>VLOOKUP(A40,Data!$A$3:$O$165,11,0)</f>
        <v>430 g/l  Tebuconazole</v>
      </c>
      <c r="D40" s="48">
        <v>45</v>
      </c>
      <c r="E40" s="50">
        <v>2</v>
      </c>
      <c r="F40" s="86" t="str">
        <f>VLOOKUP(D40,Data!$A$3:$O$165,11,0)</f>
        <v>200 g/l  Tebuconazole + 120 g/l  Azoxystrobin</v>
      </c>
      <c r="G40" s="45">
        <f>SUM(1+G38)</f>
        <v>72</v>
      </c>
      <c r="H40" s="50">
        <v>2</v>
      </c>
      <c r="I40" s="85" t="str">
        <f>VLOOKUP(G40,Data!$A$3:$O$165,11,0)</f>
        <v>200 g/l  Tebuconazole + 120 g/l  Azoxystrobin</v>
      </c>
      <c r="J40" s="48">
        <f>SUM(1+J38)</f>
        <v>99</v>
      </c>
      <c r="K40" s="50">
        <v>3</v>
      </c>
      <c r="L40" s="91" t="str">
        <f>VLOOKUP(J40,Data!$A$3:$O$165,11,0)</f>
        <v>500 g/l Propiconazole</v>
      </c>
      <c r="M40" s="45">
        <f>SUM(1+M38)</f>
        <v>126</v>
      </c>
      <c r="N40" s="50">
        <v>2</v>
      </c>
      <c r="O40" s="31" t="str">
        <f>VLOOKUP(M40,Data!$A$3:$O$165,11,0)</f>
        <v>430 g/l  Tebuconazole</v>
      </c>
      <c r="P40" s="48">
        <f>SUM(1+P38)</f>
        <v>153</v>
      </c>
      <c r="Q40" s="50">
        <v>6</v>
      </c>
      <c r="R40" s="86" t="str">
        <f>VLOOKUP(P40,Data!$A$3:$O$165,11,0)</f>
        <v>200 g/l  Tebuconazole + 120 g/l  Azoxystrobin</v>
      </c>
    </row>
    <row r="41" spans="1:18" s="15" customFormat="1" ht="12" customHeight="1" x14ac:dyDescent="0.3">
      <c r="A41" s="44"/>
      <c r="B41" s="51"/>
      <c r="C41" s="36"/>
      <c r="D41" s="47"/>
      <c r="E41" s="53"/>
      <c r="F41" s="37"/>
      <c r="G41" s="44"/>
      <c r="H41" s="51"/>
      <c r="I41" s="36"/>
      <c r="J41" s="47"/>
      <c r="K41" s="53"/>
      <c r="L41" s="37"/>
      <c r="M41" s="44"/>
      <c r="N41" s="51"/>
      <c r="O41" s="36"/>
      <c r="P41" s="47"/>
      <c r="Q41" s="53"/>
      <c r="R41" s="37"/>
    </row>
    <row r="42" spans="1:18" s="15" customFormat="1" ht="34.200000000000003" customHeight="1" x14ac:dyDescent="0.3">
      <c r="A42" s="45">
        <f>SUM(1+A40)</f>
        <v>19</v>
      </c>
      <c r="B42" s="50">
        <v>4</v>
      </c>
      <c r="C42" s="31" t="str">
        <f>VLOOKUP(A42,Data!$A$3:$O$165,11,0)</f>
        <v>430 g/l  Tebuconazole</v>
      </c>
      <c r="D42" s="48">
        <v>46</v>
      </c>
      <c r="E42" s="50">
        <v>1</v>
      </c>
      <c r="F42" s="86" t="str">
        <f>VLOOKUP(D42,Data!$A$3:$O$165,11,0)</f>
        <v>200 g/l  Tebuconazole + 120 g/l  Azoxystrobin</v>
      </c>
      <c r="G42" s="45">
        <f>SUM(1+G40)</f>
        <v>73</v>
      </c>
      <c r="H42" s="50">
        <v>6</v>
      </c>
      <c r="I42" s="85" t="str">
        <f>VLOOKUP(G42,Data!$A$3:$O$165,11,0)</f>
        <v>200 g/l  Tebuconazole + 120 g/l  Azoxystrobin</v>
      </c>
      <c r="J42" s="48">
        <f>SUM(1+J40)</f>
        <v>100</v>
      </c>
      <c r="K42" s="50">
        <v>1</v>
      </c>
      <c r="L42" s="91" t="str">
        <f>VLOOKUP(J42,Data!$A$3:$O$165,11,0)</f>
        <v>500 g/l Propiconazole</v>
      </c>
      <c r="M42" s="45">
        <f>SUM(1+M40)</f>
        <v>127</v>
      </c>
      <c r="N42" s="50">
        <v>6</v>
      </c>
      <c r="O42" s="85" t="str">
        <f>VLOOKUP(M42,Data!$A$3:$O$165,11,0)</f>
        <v>200 g/l  Tebuconazole + 120 g/l  Azoxystrobin</v>
      </c>
      <c r="P42" s="48">
        <f>SUM(1+P40)</f>
        <v>154</v>
      </c>
      <c r="Q42" s="50">
        <v>1</v>
      </c>
      <c r="R42" s="32" t="str">
        <f>VLOOKUP(P42,Data!$A$3:$O$165,11,0)</f>
        <v>430 g/l  Tebuconazole</v>
      </c>
    </row>
    <row r="43" spans="1:18" s="15" customFormat="1" ht="12" customHeight="1" x14ac:dyDescent="0.3">
      <c r="A43" s="44"/>
      <c r="B43" s="51"/>
      <c r="C43" s="36"/>
      <c r="D43" s="47"/>
      <c r="E43" s="53"/>
      <c r="F43" s="37"/>
      <c r="G43" s="44"/>
      <c r="H43" s="51"/>
      <c r="I43" s="36"/>
      <c r="J43" s="47"/>
      <c r="K43" s="53"/>
      <c r="L43" s="37"/>
      <c r="M43" s="44"/>
      <c r="N43" s="51"/>
      <c r="O43" s="36"/>
      <c r="P43" s="47"/>
      <c r="Q43" s="53"/>
      <c r="R43" s="37"/>
    </row>
    <row r="44" spans="1:18" s="15" customFormat="1" ht="34.200000000000003" customHeight="1" x14ac:dyDescent="0.3">
      <c r="A44" s="45">
        <f>SUM(1+A42)</f>
        <v>20</v>
      </c>
      <c r="B44" s="50">
        <v>6</v>
      </c>
      <c r="C44" s="85" t="str">
        <f>VLOOKUP(A44,Data!$A$3:$O$165,11,0)</f>
        <v>200 g/l  Tebuconazole + 120 g/l  Azoxystrobin</v>
      </c>
      <c r="D44" s="48">
        <v>47</v>
      </c>
      <c r="E44" s="50">
        <v>3</v>
      </c>
      <c r="F44" s="32" t="str">
        <f>VLOOKUP(D44,Data!$A$3:$O$165,11,0)</f>
        <v>430 g/l  Tebuconazole</v>
      </c>
      <c r="G44" s="45">
        <f>SUM(1+G42)</f>
        <v>74</v>
      </c>
      <c r="H44" s="50">
        <v>1</v>
      </c>
      <c r="I44" s="90" t="str">
        <f>VLOOKUP(G44,Data!$A$3:$O$165,11,0)</f>
        <v>500 g/l Propiconazole</v>
      </c>
      <c r="J44" s="48">
        <f>SUM(1+J42)</f>
        <v>101</v>
      </c>
      <c r="K44" s="50">
        <v>5</v>
      </c>
      <c r="L44" s="86" t="str">
        <f>VLOOKUP(J44,Data!$A$3:$O$165,11,0)</f>
        <v>200 g/l  Tebuconazole + 120 g/l  Azoxystrobin</v>
      </c>
      <c r="M44" s="45">
        <f>SUM(1+M42)</f>
        <v>128</v>
      </c>
      <c r="N44" s="50">
        <v>5</v>
      </c>
      <c r="O44" s="31" t="str">
        <f>VLOOKUP(M44,Data!$A$3:$O$165,11,0)</f>
        <v>430 g/l  Tebuconazole</v>
      </c>
      <c r="P44" s="48">
        <f>SUM(1+P42)</f>
        <v>155</v>
      </c>
      <c r="Q44" s="50">
        <v>6</v>
      </c>
      <c r="R44" s="91" t="str">
        <f>VLOOKUP(P44,Data!$A$3:$O$165,11,0)</f>
        <v>500 g/l Propiconazole</v>
      </c>
    </row>
    <row r="45" spans="1:18" s="15" customFormat="1" ht="12" customHeight="1" x14ac:dyDescent="0.3">
      <c r="A45" s="44"/>
      <c r="B45" s="51"/>
      <c r="C45" s="36"/>
      <c r="D45" s="47"/>
      <c r="E45" s="53"/>
      <c r="F45" s="37"/>
      <c r="G45" s="44"/>
      <c r="H45" s="51"/>
      <c r="I45" s="36"/>
      <c r="J45" s="47"/>
      <c r="K45" s="53"/>
      <c r="L45" s="37"/>
      <c r="M45" s="44"/>
      <c r="N45" s="51"/>
      <c r="O45" s="36"/>
      <c r="P45" s="47"/>
      <c r="Q45" s="53"/>
      <c r="R45" s="37"/>
    </row>
    <row r="46" spans="1:18" s="15" customFormat="1" ht="34.200000000000003" customHeight="1" x14ac:dyDescent="0.3">
      <c r="A46" s="45">
        <f>SUM(1+A44)</f>
        <v>21</v>
      </c>
      <c r="B46" s="50">
        <v>3</v>
      </c>
      <c r="C46" s="85" t="str">
        <f>VLOOKUP(A46,Data!$A$3:$O$165,11,0)</f>
        <v>200 g/l  Tebuconazole + 120 g/l  Azoxystrobin</v>
      </c>
      <c r="D46" s="48">
        <v>48</v>
      </c>
      <c r="E46" s="50">
        <v>5</v>
      </c>
      <c r="F46" s="91" t="str">
        <f>VLOOKUP(D46,Data!$A$3:$O$165,11,0)</f>
        <v>500 g/l Propiconazole</v>
      </c>
      <c r="G46" s="45">
        <f>SUM(1+G44)</f>
        <v>75</v>
      </c>
      <c r="H46" s="50">
        <v>3</v>
      </c>
      <c r="I46" s="88" t="str">
        <f>VLOOKUP(G46,Data!$A$3:$O$165,11,0)</f>
        <v>200 g/l  Tebuconazole + 120 g/l  Azoxystrobin</v>
      </c>
      <c r="J46" s="48">
        <f>SUM(1+J44)</f>
        <v>102</v>
      </c>
      <c r="K46" s="50">
        <v>1</v>
      </c>
      <c r="L46" s="32" t="str">
        <f>VLOOKUP(J46,Data!$A$3:$O$165,11,0)</f>
        <v>430 g/l  Tebuconazole</v>
      </c>
      <c r="M46" s="45">
        <f>SUM(1+M44)</f>
        <v>129</v>
      </c>
      <c r="N46" s="50">
        <v>1</v>
      </c>
      <c r="O46" s="85" t="str">
        <f>VLOOKUP(M46,Data!$A$3:$O$165,11,0)</f>
        <v>200 g/l  Tebuconazole + 120 g/l  Azoxystrobin</v>
      </c>
      <c r="P46" s="48">
        <f>SUM(1+P44)</f>
        <v>156</v>
      </c>
      <c r="Q46" s="50">
        <v>5</v>
      </c>
      <c r="R46" s="32" t="str">
        <f>VLOOKUP(P46,Data!$A$3:$O$165,11,0)</f>
        <v>430 g/l  Tebuconazole</v>
      </c>
    </row>
    <row r="47" spans="1:18" s="15" customFormat="1" ht="12" customHeight="1" x14ac:dyDescent="0.3">
      <c r="A47" s="44"/>
      <c r="B47" s="51"/>
      <c r="C47" s="36"/>
      <c r="D47" s="47"/>
      <c r="E47" s="53"/>
      <c r="F47" s="37"/>
      <c r="G47" s="44"/>
      <c r="H47" s="51"/>
      <c r="I47" s="36"/>
      <c r="J47" s="47"/>
      <c r="K47" s="53"/>
      <c r="L47" s="37"/>
      <c r="M47" s="44"/>
      <c r="N47" s="51"/>
      <c r="O47" s="36"/>
      <c r="P47" s="47"/>
      <c r="Q47" s="53"/>
      <c r="R47" s="37"/>
    </row>
    <row r="48" spans="1:18" s="15" customFormat="1" ht="34.200000000000003" customHeight="1" x14ac:dyDescent="0.3">
      <c r="A48" s="45">
        <f>SUM(1+A46)</f>
        <v>22</v>
      </c>
      <c r="B48" s="50">
        <v>5</v>
      </c>
      <c r="C48" s="90" t="str">
        <f>VLOOKUP(A48,Data!$A$3:$O$165,11,0)</f>
        <v>500 g/l Propiconazole</v>
      </c>
      <c r="D48" s="48">
        <v>49</v>
      </c>
      <c r="E48" s="50">
        <v>6</v>
      </c>
      <c r="F48" s="86" t="str">
        <f>VLOOKUP(D48,Data!$A$3:$O$165,11,0)</f>
        <v>200 g/l  Tebuconazole + 120 g/l  Azoxystrobin</v>
      </c>
      <c r="G48" s="45">
        <f>SUM(1+G46)</f>
        <v>76</v>
      </c>
      <c r="H48" s="50">
        <v>6</v>
      </c>
      <c r="I48" s="90" t="str">
        <f>VLOOKUP(G48,Data!$A$3:$O$165,11,0)</f>
        <v>500 g/l Propiconazole</v>
      </c>
      <c r="J48" s="48">
        <f>SUM(1+J46)</f>
        <v>103</v>
      </c>
      <c r="K48" s="50">
        <v>1</v>
      </c>
      <c r="L48" s="86" t="str">
        <f>VLOOKUP(J48,Data!$A$3:$O$165,11,0)</f>
        <v>200 g/l  Tebuconazole + 120 g/l  Azoxystrobin</v>
      </c>
      <c r="M48" s="45">
        <f>SUM(1+M46)</f>
        <v>130</v>
      </c>
      <c r="N48" s="50">
        <v>2</v>
      </c>
      <c r="O48" s="90" t="str">
        <f>VLOOKUP(M48,Data!$A$3:$O$165,11,0)</f>
        <v>500 g/l Propiconazole</v>
      </c>
      <c r="P48" s="48">
        <f>SUM(1+P46)</f>
        <v>157</v>
      </c>
      <c r="Q48" s="50">
        <v>4</v>
      </c>
      <c r="R48" s="86" t="str">
        <f>VLOOKUP(P48,Data!$A$3:$O$165,11,0)</f>
        <v>200 g/l  Tebuconazole + 120 g/l  Azoxystrobin</v>
      </c>
    </row>
    <row r="49" spans="1:18" s="15" customFormat="1" ht="12" customHeight="1" x14ac:dyDescent="0.3">
      <c r="A49" s="44"/>
      <c r="B49" s="51"/>
      <c r="C49" s="36"/>
      <c r="D49" s="47"/>
      <c r="E49" s="53"/>
      <c r="F49" s="37"/>
      <c r="G49" s="44"/>
      <c r="H49" s="51"/>
      <c r="I49" s="36"/>
      <c r="J49" s="47"/>
      <c r="K49" s="53"/>
      <c r="L49" s="37"/>
      <c r="M49" s="44"/>
      <c r="N49" s="51"/>
      <c r="O49" s="36"/>
      <c r="P49" s="47"/>
      <c r="Q49" s="53"/>
      <c r="R49" s="37"/>
    </row>
    <row r="50" spans="1:18" s="15" customFormat="1" ht="34.200000000000003" customHeight="1" x14ac:dyDescent="0.3">
      <c r="A50" s="45">
        <f>SUM(1+A48)</f>
        <v>23</v>
      </c>
      <c r="B50" s="50">
        <v>2</v>
      </c>
      <c r="C50" s="90" t="str">
        <f>VLOOKUP(A50,Data!$A$3:$O$165,11,0)</f>
        <v>500 g/l Propiconazole</v>
      </c>
      <c r="D50" s="48">
        <v>50</v>
      </c>
      <c r="E50" s="50">
        <v>5</v>
      </c>
      <c r="F50" s="32" t="str">
        <f>VLOOKUP(D50,Data!$A$3:$O$165,11,0)</f>
        <v>430 g/l  Tebuconazole</v>
      </c>
      <c r="G50" s="45">
        <f>SUM(1+G48)</f>
        <v>77</v>
      </c>
      <c r="H50" s="50">
        <v>6</v>
      </c>
      <c r="I50" s="85" t="str">
        <f>VLOOKUP(G50,Data!$A$3:$O$165,11,0)</f>
        <v>200 g/l  Tebuconazole + 120 g/l  Azoxystrobin</v>
      </c>
      <c r="J50" s="48">
        <f>SUM(1+J48)</f>
        <v>104</v>
      </c>
      <c r="K50" s="50">
        <v>3</v>
      </c>
      <c r="L50" s="32" t="str">
        <f>VLOOKUP(J50,Data!$A$3:$O$165,11,0)</f>
        <v>430 g/l  Tebuconazole</v>
      </c>
      <c r="M50" s="45">
        <f>SUM(1+M48)</f>
        <v>131</v>
      </c>
      <c r="N50" s="50">
        <v>1</v>
      </c>
      <c r="O50" s="90" t="str">
        <f>VLOOKUP(M50,Data!$A$3:$O$165,11,0)</f>
        <v>500 g/l Propiconazole</v>
      </c>
      <c r="P50" s="48">
        <f>SUM(1+P48)</f>
        <v>158</v>
      </c>
      <c r="Q50" s="50">
        <v>4</v>
      </c>
      <c r="R50" s="86" t="str">
        <f>VLOOKUP(P50,Data!$A$3:$O$165,11,0)</f>
        <v>200 g/l  Tebuconazole + 120 g/l  Azoxystrobin</v>
      </c>
    </row>
    <row r="51" spans="1:18" s="15" customFormat="1" ht="12" customHeight="1" x14ac:dyDescent="0.3">
      <c r="A51" s="44"/>
      <c r="B51" s="51"/>
      <c r="C51" s="36"/>
      <c r="D51" s="47"/>
      <c r="E51" s="53"/>
      <c r="F51" s="37"/>
      <c r="G51" s="44"/>
      <c r="H51" s="51"/>
      <c r="I51" s="36"/>
      <c r="J51" s="47"/>
      <c r="K51" s="53"/>
      <c r="L51" s="37"/>
      <c r="M51" s="44"/>
      <c r="N51" s="51"/>
      <c r="O51" s="36"/>
      <c r="P51" s="47"/>
      <c r="Q51" s="53"/>
      <c r="R51" s="37"/>
    </row>
    <row r="52" spans="1:18" s="15" customFormat="1" ht="34.200000000000003" customHeight="1" x14ac:dyDescent="0.3">
      <c r="A52" s="45">
        <f>SUM(1+A50)</f>
        <v>24</v>
      </c>
      <c r="B52" s="50">
        <v>5</v>
      </c>
      <c r="C52" s="31" t="str">
        <f>VLOOKUP(A52,Data!$A$3:$O$165,11,0)</f>
        <v>430 g/l  Tebuconazole</v>
      </c>
      <c r="D52" s="48">
        <v>51</v>
      </c>
      <c r="E52" s="50">
        <v>4</v>
      </c>
      <c r="F52" s="89" t="str">
        <f>VLOOKUP(D52,Data!$A$3:$O$165,11,0)</f>
        <v>200 g/l  Tebuconazole + 120 g/l  Azoxystrobin</v>
      </c>
      <c r="G52" s="45">
        <f>SUM(1+G50)</f>
        <v>78</v>
      </c>
      <c r="H52" s="50">
        <v>4</v>
      </c>
      <c r="I52" s="85" t="str">
        <f>VLOOKUP(G52,Data!$A$3:$O$165,11,0)</f>
        <v>200 g/l  Tebuconazole + 120 g/l  Azoxystrobin</v>
      </c>
      <c r="J52" s="48">
        <f>SUM(1+J50)</f>
        <v>105</v>
      </c>
      <c r="K52" s="50">
        <v>6</v>
      </c>
      <c r="L52" s="32" t="str">
        <f>VLOOKUP(J52,Data!$A$3:$O$165,11,0)</f>
        <v>430 g/l  Tebuconazole</v>
      </c>
      <c r="M52" s="45">
        <f>SUM(1+M50)</f>
        <v>132</v>
      </c>
      <c r="N52" s="50">
        <v>5</v>
      </c>
      <c r="O52" s="31" t="str">
        <f>VLOOKUP(M52,Data!$A$3:$O$165,11,0)</f>
        <v>430 g/l  Tebuconazole</v>
      </c>
      <c r="P52" s="48">
        <f>SUM(1+P50)</f>
        <v>159</v>
      </c>
      <c r="Q52" s="50">
        <v>3</v>
      </c>
      <c r="R52" s="91" t="str">
        <f>VLOOKUP(P52,Data!$A$3:$O$165,11,0)</f>
        <v>500 g/l Propiconazole</v>
      </c>
    </row>
    <row r="53" spans="1:18" s="15" customFormat="1" ht="12" customHeight="1" x14ac:dyDescent="0.3">
      <c r="A53" s="44"/>
      <c r="B53" s="51"/>
      <c r="C53" s="36"/>
      <c r="D53" s="47"/>
      <c r="E53" s="53"/>
      <c r="F53" s="37"/>
      <c r="G53" s="44"/>
      <c r="H53" s="51"/>
      <c r="I53" s="36"/>
      <c r="J53" s="47"/>
      <c r="K53" s="53"/>
      <c r="L53" s="37"/>
      <c r="M53" s="44"/>
      <c r="N53" s="51"/>
      <c r="O53" s="36"/>
      <c r="P53" s="47"/>
      <c r="Q53" s="53"/>
      <c r="R53" s="37"/>
    </row>
    <row r="54" spans="1:18" s="15" customFormat="1" ht="34.200000000000003" customHeight="1" x14ac:dyDescent="0.3">
      <c r="A54" s="45">
        <f>SUM(1+A52)</f>
        <v>25</v>
      </c>
      <c r="B54" s="50">
        <v>3</v>
      </c>
      <c r="C54" s="90" t="str">
        <f>VLOOKUP(A54,Data!$A$3:$O$165,11,0)</f>
        <v>500 g/l Propiconazole</v>
      </c>
      <c r="D54" s="48">
        <v>52</v>
      </c>
      <c r="E54" s="50">
        <v>2</v>
      </c>
      <c r="F54" s="32" t="str">
        <f>VLOOKUP(D54,Data!$A$3:$O$165,11,0)</f>
        <v>430 g/l  Tebuconazole</v>
      </c>
      <c r="G54" s="45">
        <f>SUM(1+G52)</f>
        <v>79</v>
      </c>
      <c r="H54" s="50">
        <v>5</v>
      </c>
      <c r="I54" s="90" t="str">
        <f>VLOOKUP(G54,Data!$A$3:$O$165,11,0)</f>
        <v>500 g/l Propiconazole</v>
      </c>
      <c r="J54" s="48">
        <f>SUM(1+J52)</f>
        <v>106</v>
      </c>
      <c r="K54" s="50">
        <v>1</v>
      </c>
      <c r="L54" s="32" t="str">
        <f>VLOOKUP(J54,Data!$A$3:$O$165,11,0)</f>
        <v>430 g/l  Tebuconazole</v>
      </c>
      <c r="M54" s="45">
        <f>SUM(1+M52)</f>
        <v>133</v>
      </c>
      <c r="N54" s="50">
        <v>4</v>
      </c>
      <c r="O54" s="85" t="str">
        <f>VLOOKUP(M54,Data!$A$3:$O$165,11,0)</f>
        <v>200 g/l  Tebuconazole + 120 g/l  Azoxystrobin</v>
      </c>
      <c r="P54" s="48">
        <f>SUM(1+P52)</f>
        <v>160</v>
      </c>
      <c r="Q54" s="50">
        <v>6</v>
      </c>
      <c r="R54" s="91" t="str">
        <f>VLOOKUP(P54,Data!$A$3:$O$165,11,0)</f>
        <v>500 g/l Propiconazole</v>
      </c>
    </row>
    <row r="55" spans="1:18" s="15" customFormat="1" ht="12" customHeight="1" x14ac:dyDescent="0.3">
      <c r="A55" s="44"/>
      <c r="B55" s="51"/>
      <c r="C55" s="36"/>
      <c r="D55" s="47"/>
      <c r="E55" s="53"/>
      <c r="F55" s="37"/>
      <c r="G55" s="44"/>
      <c r="H55" s="51"/>
      <c r="I55" s="36"/>
      <c r="J55" s="47"/>
      <c r="K55" s="53"/>
      <c r="L55" s="37"/>
      <c r="M55" s="44"/>
      <c r="N55" s="51"/>
      <c r="O55" s="36"/>
      <c r="P55" s="47"/>
      <c r="Q55" s="53"/>
      <c r="R55" s="37"/>
    </row>
    <row r="56" spans="1:18" s="15" customFormat="1" ht="34.200000000000003" customHeight="1" x14ac:dyDescent="0.3">
      <c r="A56" s="45">
        <f>SUM(1+A54)</f>
        <v>26</v>
      </c>
      <c r="B56" s="50">
        <v>3</v>
      </c>
      <c r="C56" s="31" t="str">
        <f>VLOOKUP(A56,Data!$A$3:$O$165,11,0)</f>
        <v>430 g/l  Tebuconazole</v>
      </c>
      <c r="D56" s="48">
        <v>53</v>
      </c>
      <c r="E56" s="50">
        <v>2</v>
      </c>
      <c r="F56" s="91" t="str">
        <f>VLOOKUP(D56,Data!$A$3:$O$165,11,0)</f>
        <v>500 g/l Propiconazole</v>
      </c>
      <c r="G56" s="45">
        <f>SUM(1+G54)</f>
        <v>80</v>
      </c>
      <c r="H56" s="50">
        <v>4</v>
      </c>
      <c r="I56" s="31" t="str">
        <f>VLOOKUP(G56,Data!$A$3:$O$165,11,0)</f>
        <v>430 g/l  Tebuconazole</v>
      </c>
      <c r="J56" s="48">
        <f>SUM(1+J54)</f>
        <v>107</v>
      </c>
      <c r="K56" s="50">
        <v>6</v>
      </c>
      <c r="L56" s="86" t="str">
        <f>VLOOKUP(J56,Data!$A$3:$O$165,11,0)</f>
        <v>200 g/l  Tebuconazole + 120 g/l  Azoxystrobin</v>
      </c>
      <c r="M56" s="45">
        <f>SUM(1+M54)</f>
        <v>134</v>
      </c>
      <c r="N56" s="50">
        <v>3</v>
      </c>
      <c r="O56" s="85" t="str">
        <f>VLOOKUP(M56,Data!$A$3:$O$165,11,0)</f>
        <v>200 g/l  Tebuconazole + 120 g/l  Azoxystrobin</v>
      </c>
      <c r="P56" s="48">
        <f>SUM(1+P54)</f>
        <v>161</v>
      </c>
      <c r="Q56" s="50">
        <v>2</v>
      </c>
      <c r="R56" s="91" t="str">
        <f>VLOOKUP(P56,Data!$A$3:$O$165,11,0)</f>
        <v>500 g/l Propiconazole</v>
      </c>
    </row>
    <row r="57" spans="1:18" s="15" customFormat="1" ht="12" customHeight="1" x14ac:dyDescent="0.3">
      <c r="A57" s="44"/>
      <c r="B57" s="51"/>
      <c r="C57" s="36"/>
      <c r="D57" s="47"/>
      <c r="E57" s="53"/>
      <c r="F57" s="37"/>
      <c r="G57" s="44"/>
      <c r="H57" s="51"/>
      <c r="I57" s="36"/>
      <c r="J57" s="47"/>
      <c r="K57" s="53"/>
      <c r="L57" s="37"/>
      <c r="M57" s="44"/>
      <c r="N57" s="51"/>
      <c r="O57" s="36"/>
      <c r="P57" s="47"/>
      <c r="Q57" s="53"/>
      <c r="R57" s="37"/>
    </row>
    <row r="58" spans="1:18" s="15" customFormat="1" ht="34.200000000000003" customHeight="1" x14ac:dyDescent="0.3">
      <c r="A58" s="46">
        <f>SUM(1+A56)</f>
        <v>27</v>
      </c>
      <c r="B58" s="50">
        <v>4</v>
      </c>
      <c r="C58" s="87" t="str">
        <f>VLOOKUP(A58,Data!$A$3:$O$165,11,0)</f>
        <v>200 g/l  Tebuconazole + 120 g/l  Azoxystrobin</v>
      </c>
      <c r="D58" s="49">
        <v>54</v>
      </c>
      <c r="E58" s="50">
        <v>5</v>
      </c>
      <c r="F58" s="34" t="str">
        <f>VLOOKUP(D58,Data!$A$3:$O$165,11,0)</f>
        <v>430 g/l  Tebuconazole</v>
      </c>
      <c r="G58" s="46">
        <f>SUM(1+G56)</f>
        <v>81</v>
      </c>
      <c r="H58" s="50">
        <v>1</v>
      </c>
      <c r="I58" s="61" t="str">
        <f>VLOOKUP(G58,Data!$A$3:$O$165,11,0)</f>
        <v>430 g/l  Tebuconazole</v>
      </c>
      <c r="J58" s="49">
        <f>SUM(1+J56)</f>
        <v>108</v>
      </c>
      <c r="K58" s="50">
        <v>2</v>
      </c>
      <c r="L58" s="92" t="str">
        <f>VLOOKUP(J58,Data!$A$3:$O$165,11,0)</f>
        <v>500 g/l Propiconazole</v>
      </c>
      <c r="M58" s="46">
        <f>SUM(1+M56)</f>
        <v>135</v>
      </c>
      <c r="N58" s="50">
        <v>1</v>
      </c>
      <c r="O58" s="93" t="str">
        <f>VLOOKUP(M58,Data!$A$3:$O$165,11,0)</f>
        <v>500 g/l Propiconazole</v>
      </c>
      <c r="P58" s="49">
        <f>SUM(1+P56)</f>
        <v>162</v>
      </c>
      <c r="Q58" s="50">
        <v>2</v>
      </c>
      <c r="R58" s="34" t="str">
        <f>VLOOKUP(P58,Data!$A$3:$O$165,11,0)</f>
        <v>430 g/l  Tebuconazole</v>
      </c>
    </row>
    <row r="59" spans="1:18" s="15" customFormat="1" ht="12" customHeight="1" x14ac:dyDescent="0.3">
      <c r="A59" s="35"/>
      <c r="B59" s="40"/>
      <c r="C59" s="36"/>
      <c r="D59" s="36"/>
      <c r="E59" s="41"/>
      <c r="F59" s="37"/>
      <c r="G59" s="35"/>
      <c r="H59" s="40"/>
      <c r="I59" s="36"/>
      <c r="J59" s="36"/>
      <c r="K59" s="41"/>
      <c r="L59" s="37"/>
      <c r="M59" s="35"/>
      <c r="N59" s="40"/>
      <c r="O59" s="36"/>
      <c r="P59" s="36"/>
      <c r="Q59" s="41"/>
      <c r="R59" s="37"/>
    </row>
    <row r="60" spans="1:18" s="15" customFormat="1" ht="12" customHeight="1" x14ac:dyDescent="0.3">
      <c r="A60" s="35"/>
      <c r="B60" s="40"/>
      <c r="C60" s="38" t="s">
        <v>36</v>
      </c>
      <c r="D60" s="36"/>
      <c r="E60" s="41"/>
      <c r="F60" s="37"/>
      <c r="G60" s="35"/>
      <c r="H60" s="40"/>
      <c r="I60" s="36"/>
      <c r="J60" s="36"/>
      <c r="K60" s="41"/>
      <c r="L60" s="37"/>
      <c r="M60" s="35"/>
      <c r="N60" s="40"/>
      <c r="O60" s="36"/>
      <c r="P60" s="36"/>
      <c r="Q60" s="41"/>
      <c r="R60" s="37"/>
    </row>
    <row r="61" spans="1:18" s="15" customFormat="1" ht="12" customHeight="1" x14ac:dyDescent="0.3">
      <c r="A61" s="35"/>
      <c r="B61" s="40"/>
      <c r="C61" s="38" t="s">
        <v>36</v>
      </c>
      <c r="D61" s="36"/>
      <c r="E61" s="41"/>
      <c r="F61" s="37"/>
      <c r="G61" s="35"/>
      <c r="H61" s="40"/>
      <c r="I61" s="36"/>
      <c r="J61" s="36"/>
      <c r="K61" s="41"/>
      <c r="L61" s="37"/>
      <c r="M61" s="35"/>
      <c r="N61" s="40"/>
      <c r="O61" s="36"/>
      <c r="P61" s="36"/>
      <c r="Q61" s="41"/>
      <c r="R61" s="37"/>
    </row>
  </sheetData>
  <mergeCells count="3">
    <mergeCell ref="A2:F2"/>
    <mergeCell ref="G2:L2"/>
    <mergeCell ref="M2:R2"/>
  </mergeCells>
  <pageMargins left="0.23622047244094491" right="0.23622047244094491" top="0.74803149606299213" bottom="0.74803149606299213" header="0.31496062992125984" footer="0.31496062992125984"/>
  <pageSetup paperSize="8" scale="5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H1" sqref="H1"/>
    </sheetView>
  </sheetViews>
  <sheetFormatPr defaultRowHeight="14.4" x14ac:dyDescent="0.3"/>
  <cols>
    <col min="4" max="4" width="41.6640625" customWidth="1"/>
    <col min="6" max="6" width="42.109375" customWidth="1"/>
    <col min="8" max="8" width="42" customWidth="1"/>
    <col min="10" max="10" width="42.33203125" customWidth="1"/>
    <col min="12" max="12" width="41.88671875" customWidth="1"/>
    <col min="14" max="14" width="42.109375" customWidth="1"/>
  </cols>
  <sheetData>
    <row r="1" spans="1:15" ht="36.6" x14ac:dyDescent="0.7">
      <c r="A1" s="5" t="s">
        <v>23</v>
      </c>
      <c r="D1" t="s">
        <v>29</v>
      </c>
    </row>
    <row r="3" spans="1:15" ht="25.8" x14ac:dyDescent="0.5">
      <c r="A3" s="4" t="s">
        <v>10</v>
      </c>
    </row>
    <row r="5" spans="1:15" s="15" customFormat="1" ht="34.200000000000003" customHeight="1" thickBot="1" x14ac:dyDescent="0.3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s="15" customFormat="1" ht="34.200000000000003" customHeight="1" x14ac:dyDescent="0.3">
      <c r="B6" s="16"/>
      <c r="C6" s="161" t="s">
        <v>24</v>
      </c>
      <c r="D6" s="163"/>
      <c r="E6" s="163"/>
      <c r="F6" s="165"/>
      <c r="G6" s="161" t="s">
        <v>25</v>
      </c>
      <c r="H6" s="163"/>
      <c r="I6" s="163"/>
      <c r="J6" s="165"/>
      <c r="K6" s="161" t="s">
        <v>26</v>
      </c>
      <c r="L6" s="163"/>
      <c r="M6" s="163"/>
      <c r="N6" s="165"/>
      <c r="O6" s="16"/>
    </row>
    <row r="7" spans="1:15" s="15" customFormat="1" ht="34.200000000000003" customHeight="1" x14ac:dyDescent="0.3">
      <c r="B7" s="16"/>
      <c r="C7" s="17" t="s">
        <v>27</v>
      </c>
      <c r="D7" s="18" t="s">
        <v>28</v>
      </c>
      <c r="E7" s="18" t="s">
        <v>27</v>
      </c>
      <c r="F7" s="19" t="s">
        <v>28</v>
      </c>
      <c r="G7" s="17" t="s">
        <v>27</v>
      </c>
      <c r="H7" s="18" t="s">
        <v>28</v>
      </c>
      <c r="I7" s="18" t="s">
        <v>27</v>
      </c>
      <c r="J7" s="19" t="s">
        <v>28</v>
      </c>
      <c r="K7" s="17" t="s">
        <v>27</v>
      </c>
      <c r="L7" s="18" t="s">
        <v>28</v>
      </c>
      <c r="M7" s="18" t="s">
        <v>27</v>
      </c>
      <c r="N7" s="19" t="s">
        <v>28</v>
      </c>
      <c r="O7" s="16"/>
    </row>
    <row r="8" spans="1:15" s="15" customFormat="1" ht="4.95" customHeight="1" x14ac:dyDescent="0.3">
      <c r="B8" s="16"/>
      <c r="C8" s="25"/>
      <c r="D8" s="26"/>
      <c r="E8" s="26"/>
      <c r="F8" s="27"/>
      <c r="G8" s="25"/>
      <c r="H8" s="26"/>
      <c r="I8" s="26"/>
      <c r="J8" s="27"/>
      <c r="K8" s="25"/>
      <c r="L8" s="26"/>
      <c r="M8" s="26"/>
      <c r="N8" s="27"/>
      <c r="O8" s="16"/>
    </row>
    <row r="9" spans="1:15" s="15" customFormat="1" ht="4.95" customHeight="1" x14ac:dyDescent="0.3">
      <c r="B9" s="16"/>
      <c r="C9" s="25"/>
      <c r="D9" s="26"/>
      <c r="E9" s="26"/>
      <c r="F9" s="27"/>
      <c r="G9" s="25"/>
      <c r="H9" s="26"/>
      <c r="I9" s="26"/>
      <c r="J9" s="27"/>
      <c r="K9" s="25"/>
      <c r="L9" s="26"/>
      <c r="M9" s="26"/>
      <c r="N9" s="27"/>
      <c r="O9" s="16"/>
    </row>
    <row r="10" spans="1:15" s="15" customFormat="1" ht="34.200000000000003" customHeight="1" x14ac:dyDescent="0.3">
      <c r="B10" s="16"/>
      <c r="C10" s="20">
        <v>1</v>
      </c>
      <c r="D10" s="21" t="str">
        <f>VLOOKUP(C10,Data!$A$3:$O$165,11,0)</f>
        <v>500 g/l Propiconazole</v>
      </c>
      <c r="E10" s="21">
        <v>28</v>
      </c>
      <c r="F10" s="22" t="str">
        <f>VLOOKUP(E10,Data!$A$3:$O$165,11,0)</f>
        <v>200 g/l  Tebuconazole + 120 g/l  Azoxystrobin</v>
      </c>
      <c r="G10" s="20">
        <v>55</v>
      </c>
      <c r="H10" s="21" t="str">
        <f>VLOOKUP(G10,Data!$A$3:$O$165,11,0)</f>
        <v>430 g/l  Tebuconazole</v>
      </c>
      <c r="I10" s="21">
        <v>82</v>
      </c>
      <c r="J10" s="22" t="str">
        <f>VLOOKUP(I10,Data!$A$3:$O$165,11,0)</f>
        <v>500 g/l Propiconazole</v>
      </c>
      <c r="K10" s="20">
        <v>109</v>
      </c>
      <c r="L10" s="21" t="str">
        <f>VLOOKUP(K10,Data!$A$3:$O$165,11,0)</f>
        <v>500 g/l Propiconazole</v>
      </c>
      <c r="M10" s="21">
        <v>136</v>
      </c>
      <c r="N10" s="22" t="str">
        <f>VLOOKUP(M10,Data!$A$3:$O$165,11,0)</f>
        <v>430 g/l  Tebuconazole</v>
      </c>
      <c r="O10" s="16"/>
    </row>
    <row r="11" spans="1:15" s="15" customFormat="1" ht="34.200000000000003" customHeight="1" x14ac:dyDescent="0.3">
      <c r="B11" s="16"/>
      <c r="C11" s="20">
        <f t="shared" ref="C11:C36" si="0">SUM(1+C10)</f>
        <v>2</v>
      </c>
      <c r="D11" s="21" t="str">
        <f>VLOOKUP(C11,Data!$A$3:$O$165,11,0)</f>
        <v>430 g/l  Tebuconazole</v>
      </c>
      <c r="E11" s="21">
        <v>29</v>
      </c>
      <c r="F11" s="22" t="str">
        <f>VLOOKUP(E11,Data!$A$3:$O$165,11,0)</f>
        <v>500 g/l Propiconazole</v>
      </c>
      <c r="G11" s="20">
        <f t="shared" ref="G11:G36" si="1">SUM(1+G10)</f>
        <v>56</v>
      </c>
      <c r="H11" s="21" t="str">
        <f>VLOOKUP(G11,Data!$A$3:$O$165,11,0)</f>
        <v>500 g/l Propiconazole</v>
      </c>
      <c r="I11" s="21">
        <f t="shared" ref="I11:I36" si="2">SUM(1+I10)</f>
        <v>83</v>
      </c>
      <c r="J11" s="22" t="str">
        <f>VLOOKUP(I11,Data!$A$3:$O$165,11,0)</f>
        <v>430 g/l  Tebuconazole</v>
      </c>
      <c r="K11" s="20">
        <f t="shared" ref="K11:K36" si="3">SUM(1+K10)</f>
        <v>110</v>
      </c>
      <c r="L11" s="21" t="str">
        <f>VLOOKUP(K11,Data!$A$3:$O$165,11,0)</f>
        <v>500 g/l Propiconazole</v>
      </c>
      <c r="M11" s="21">
        <f t="shared" ref="M11:M36" si="4">SUM(1+M10)</f>
        <v>137</v>
      </c>
      <c r="N11" s="22" t="str">
        <f>VLOOKUP(M11,Data!$A$3:$O$165,11,0)</f>
        <v>200 g/l  Tebuconazole + 120 g/l  Azoxystrobin</v>
      </c>
      <c r="O11" s="16"/>
    </row>
    <row r="12" spans="1:15" s="15" customFormat="1" ht="34.200000000000003" customHeight="1" x14ac:dyDescent="0.3">
      <c r="B12" s="16"/>
      <c r="C12" s="20">
        <f t="shared" si="0"/>
        <v>3</v>
      </c>
      <c r="D12" s="21" t="str">
        <f>VLOOKUP(C12,Data!$A$3:$O$165,11,0)</f>
        <v>500 g/l Propiconazole</v>
      </c>
      <c r="E12" s="21">
        <v>30</v>
      </c>
      <c r="F12" s="22" t="str">
        <f>VLOOKUP(E12,Data!$A$3:$O$165,11,0)</f>
        <v>430 g/l  Tebuconazole</v>
      </c>
      <c r="G12" s="20">
        <f t="shared" si="1"/>
        <v>57</v>
      </c>
      <c r="H12" s="21" t="str">
        <f>VLOOKUP(G12,Data!$A$3:$O$165,11,0)</f>
        <v>430 g/l  Tebuconazole</v>
      </c>
      <c r="I12" s="21">
        <f t="shared" si="2"/>
        <v>84</v>
      </c>
      <c r="J12" s="22" t="str">
        <f>VLOOKUP(I12,Data!$A$3:$O$165,11,0)</f>
        <v>500 g/l Propiconazole</v>
      </c>
      <c r="K12" s="20">
        <f t="shared" si="3"/>
        <v>111</v>
      </c>
      <c r="L12" s="21" t="str">
        <f>VLOOKUP(K12,Data!$A$3:$O$165,11,0)</f>
        <v>430 g/l  Tebuconazole</v>
      </c>
      <c r="M12" s="21">
        <f t="shared" si="4"/>
        <v>138</v>
      </c>
      <c r="N12" s="22" t="str">
        <f>VLOOKUP(M12,Data!$A$3:$O$165,11,0)</f>
        <v>500 g/l Propiconazole</v>
      </c>
      <c r="O12" s="16"/>
    </row>
    <row r="13" spans="1:15" s="15" customFormat="1" ht="34.200000000000003" customHeight="1" x14ac:dyDescent="0.3">
      <c r="B13" s="16"/>
      <c r="C13" s="20">
        <f t="shared" si="0"/>
        <v>4</v>
      </c>
      <c r="D13" s="21" t="str">
        <f>VLOOKUP(C13,Data!$A$3:$O$165,11,0)</f>
        <v>200 g/l  Tebuconazole + 120 g/l  Azoxystrobin</v>
      </c>
      <c r="E13" s="21">
        <v>31</v>
      </c>
      <c r="F13" s="22" t="str">
        <f>VLOOKUP(E13,Data!$A$3:$O$165,11,0)</f>
        <v>430 g/l  Tebuconazole</v>
      </c>
      <c r="G13" s="20">
        <f t="shared" si="1"/>
        <v>58</v>
      </c>
      <c r="H13" s="21" t="str">
        <f>VLOOKUP(G13,Data!$A$3:$O$165,11,0)</f>
        <v>200 g/l  Tebuconazole + 120 g/l  Azoxystrobin</v>
      </c>
      <c r="I13" s="21">
        <f t="shared" si="2"/>
        <v>85</v>
      </c>
      <c r="J13" s="22" t="str">
        <f>VLOOKUP(I13,Data!$A$3:$O$165,11,0)</f>
        <v>430 g/l  Tebuconazole</v>
      </c>
      <c r="K13" s="20">
        <f t="shared" si="3"/>
        <v>112</v>
      </c>
      <c r="L13" s="21" t="str">
        <f>VLOOKUP(K13,Data!$A$3:$O$165,11,0)</f>
        <v>430 g/l  Tebuconazole</v>
      </c>
      <c r="M13" s="21">
        <f t="shared" si="4"/>
        <v>139</v>
      </c>
      <c r="N13" s="22" t="str">
        <f>VLOOKUP(M13,Data!$A$3:$O$165,11,0)</f>
        <v>200 g/l  Tebuconazole + 120 g/l  Azoxystrobin</v>
      </c>
      <c r="O13" s="16"/>
    </row>
    <row r="14" spans="1:15" s="15" customFormat="1" ht="34.200000000000003" customHeight="1" x14ac:dyDescent="0.3">
      <c r="B14" s="16"/>
      <c r="C14" s="20">
        <f t="shared" si="0"/>
        <v>5</v>
      </c>
      <c r="D14" s="21" t="str">
        <f>VLOOKUP(C14,Data!$A$3:$O$165,11,0)</f>
        <v>430 g/l  Tebuconazole</v>
      </c>
      <c r="E14" s="21">
        <v>32</v>
      </c>
      <c r="F14" s="22" t="str">
        <f>VLOOKUP(E14,Data!$A$3:$O$165,11,0)</f>
        <v>500 g/l Propiconazole</v>
      </c>
      <c r="G14" s="20">
        <f t="shared" si="1"/>
        <v>59</v>
      </c>
      <c r="H14" s="21" t="str">
        <f>VLOOKUP(G14,Data!$A$3:$O$165,11,0)</f>
        <v>500 g/l Propiconazole</v>
      </c>
      <c r="I14" s="21">
        <f t="shared" si="2"/>
        <v>86</v>
      </c>
      <c r="J14" s="22" t="str">
        <f>VLOOKUP(I14,Data!$A$3:$O$165,11,0)</f>
        <v>200 g/l  Tebuconazole + 120 g/l  Azoxystrobin</v>
      </c>
      <c r="K14" s="20">
        <f t="shared" si="3"/>
        <v>113</v>
      </c>
      <c r="L14" s="21" t="str">
        <f>VLOOKUP(K14,Data!$A$3:$O$165,11,0)</f>
        <v>200 g/l  Tebuconazole + 120 g/l  Azoxystrobin</v>
      </c>
      <c r="M14" s="21">
        <f t="shared" si="4"/>
        <v>140</v>
      </c>
      <c r="N14" s="22" t="str">
        <f>VLOOKUP(M14,Data!$A$3:$O$165,11,0)</f>
        <v>430 g/l  Tebuconazole</v>
      </c>
      <c r="O14" s="16"/>
    </row>
    <row r="15" spans="1:15" s="15" customFormat="1" ht="34.200000000000003" customHeight="1" x14ac:dyDescent="0.3">
      <c r="B15" s="16"/>
      <c r="C15" s="20">
        <f t="shared" si="0"/>
        <v>6</v>
      </c>
      <c r="D15" s="21" t="str">
        <f>VLOOKUP(C15,Data!$A$3:$O$165,11,0)</f>
        <v>200 g/l  Tebuconazole + 120 g/l  Azoxystrobin</v>
      </c>
      <c r="E15" s="21">
        <v>33</v>
      </c>
      <c r="F15" s="22" t="str">
        <f>VLOOKUP(E15,Data!$A$3:$O$165,11,0)</f>
        <v>500 g/l Propiconazole</v>
      </c>
      <c r="G15" s="20">
        <f t="shared" si="1"/>
        <v>60</v>
      </c>
      <c r="H15" s="21" t="str">
        <f>VLOOKUP(G15,Data!$A$3:$O$165,11,0)</f>
        <v>200 g/l  Tebuconazole + 120 g/l  Azoxystrobin</v>
      </c>
      <c r="I15" s="21">
        <f t="shared" si="2"/>
        <v>87</v>
      </c>
      <c r="J15" s="22" t="str">
        <f>VLOOKUP(I15,Data!$A$3:$O$165,11,0)</f>
        <v>500 g/l Propiconazole</v>
      </c>
      <c r="K15" s="20">
        <f t="shared" si="3"/>
        <v>114</v>
      </c>
      <c r="L15" s="21" t="str">
        <f>VLOOKUP(K15,Data!$A$3:$O$165,11,0)</f>
        <v>430 g/l  Tebuconazole</v>
      </c>
      <c r="M15" s="21">
        <f t="shared" si="4"/>
        <v>141</v>
      </c>
      <c r="N15" s="22" t="str">
        <f>VLOOKUP(M15,Data!$A$3:$O$165,11,0)</f>
        <v>500 g/l Propiconazole</v>
      </c>
      <c r="O15" s="16"/>
    </row>
    <row r="16" spans="1:15" s="15" customFormat="1" ht="34.200000000000003" customHeight="1" x14ac:dyDescent="0.3">
      <c r="B16" s="16"/>
      <c r="C16" s="20">
        <f t="shared" si="0"/>
        <v>7</v>
      </c>
      <c r="D16" s="21" t="str">
        <f>VLOOKUP(C16,Data!$A$3:$O$165,11,0)</f>
        <v>500 g/l Propiconazole</v>
      </c>
      <c r="E16" s="21">
        <v>34</v>
      </c>
      <c r="F16" s="22" t="str">
        <f>VLOOKUP(E16,Data!$A$3:$O$165,11,0)</f>
        <v>200 g/l  Tebuconazole + 120 g/l  Azoxystrobin</v>
      </c>
      <c r="G16" s="20">
        <f t="shared" si="1"/>
        <v>61</v>
      </c>
      <c r="H16" s="21" t="str">
        <f>VLOOKUP(G16,Data!$A$3:$O$165,11,0)</f>
        <v>430 g/l  Tebuconazole</v>
      </c>
      <c r="I16" s="21">
        <f t="shared" si="2"/>
        <v>88</v>
      </c>
      <c r="J16" s="22" t="str">
        <f>VLOOKUP(I16,Data!$A$3:$O$165,11,0)</f>
        <v>200 g/l  Tebuconazole + 120 g/l  Azoxystrobin</v>
      </c>
      <c r="K16" s="20">
        <f t="shared" si="3"/>
        <v>115</v>
      </c>
      <c r="L16" s="21" t="str">
        <f>VLOOKUP(K16,Data!$A$3:$O$165,11,0)</f>
        <v>500 g/l Propiconazole</v>
      </c>
      <c r="M16" s="21">
        <f t="shared" si="4"/>
        <v>142</v>
      </c>
      <c r="N16" s="22" t="str">
        <f>VLOOKUP(M16,Data!$A$3:$O$165,11,0)</f>
        <v>200 g/l  Tebuconazole + 120 g/l  Azoxystrobin</v>
      </c>
      <c r="O16" s="16"/>
    </row>
    <row r="17" spans="2:15" s="15" customFormat="1" ht="34.200000000000003" customHeight="1" x14ac:dyDescent="0.3">
      <c r="B17" s="16"/>
      <c r="C17" s="20">
        <f t="shared" si="0"/>
        <v>8</v>
      </c>
      <c r="D17" s="21" t="str">
        <f>VLOOKUP(C17,Data!$A$3:$O$165,11,0)</f>
        <v>430 g/l  Tebuconazole</v>
      </c>
      <c r="E17" s="21">
        <v>35</v>
      </c>
      <c r="F17" s="22" t="str">
        <f>VLOOKUP(E17,Data!$A$3:$O$165,11,0)</f>
        <v>200 g/l  Tebuconazole + 120 g/l  Azoxystrobin</v>
      </c>
      <c r="G17" s="20">
        <f t="shared" si="1"/>
        <v>62</v>
      </c>
      <c r="H17" s="21" t="str">
        <f>VLOOKUP(G17,Data!$A$3:$O$165,11,0)</f>
        <v>430 g/l  Tebuconazole</v>
      </c>
      <c r="I17" s="21">
        <f t="shared" si="2"/>
        <v>89</v>
      </c>
      <c r="J17" s="22" t="str">
        <f>VLOOKUP(I17,Data!$A$3:$O$165,11,0)</f>
        <v>500 g/l Propiconazole</v>
      </c>
      <c r="K17" s="20">
        <f t="shared" si="3"/>
        <v>116</v>
      </c>
      <c r="L17" s="21" t="str">
        <f>VLOOKUP(K17,Data!$A$3:$O$165,11,0)</f>
        <v>500 g/l Propiconazole</v>
      </c>
      <c r="M17" s="21">
        <f t="shared" si="4"/>
        <v>143</v>
      </c>
      <c r="N17" s="22" t="str">
        <f>VLOOKUP(M17,Data!$A$3:$O$165,11,0)</f>
        <v>430 g/l  Tebuconazole</v>
      </c>
      <c r="O17" s="16"/>
    </row>
    <row r="18" spans="2:15" s="15" customFormat="1" ht="34.200000000000003" customHeight="1" x14ac:dyDescent="0.3">
      <c r="B18" s="16"/>
      <c r="C18" s="20">
        <f t="shared" si="0"/>
        <v>9</v>
      </c>
      <c r="D18" s="21" t="str">
        <f>VLOOKUP(C18,Data!$A$3:$O$165,11,0)</f>
        <v>200 g/l  Tebuconazole + 120 g/l  Azoxystrobin</v>
      </c>
      <c r="E18" s="21">
        <v>36</v>
      </c>
      <c r="F18" s="22" t="str">
        <f>VLOOKUP(E18,Data!$A$3:$O$165,11,0)</f>
        <v>500 g/l Propiconazole</v>
      </c>
      <c r="G18" s="20">
        <f t="shared" si="1"/>
        <v>63</v>
      </c>
      <c r="H18" s="21" t="str">
        <f>VLOOKUP(G18,Data!$A$3:$O$165,11,0)</f>
        <v>500 g/l Propiconazole</v>
      </c>
      <c r="I18" s="21">
        <f t="shared" si="2"/>
        <v>90</v>
      </c>
      <c r="J18" s="22" t="str">
        <f>VLOOKUP(I18,Data!$A$3:$O$165,11,0)</f>
        <v>430 g/l  Tebuconazole</v>
      </c>
      <c r="K18" s="20">
        <f t="shared" si="3"/>
        <v>117</v>
      </c>
      <c r="L18" s="21" t="str">
        <f>VLOOKUP(K18,Data!$A$3:$O$165,11,0)</f>
        <v>200 g/l  Tebuconazole + 120 g/l  Azoxystrobin</v>
      </c>
      <c r="M18" s="21">
        <f t="shared" si="4"/>
        <v>144</v>
      </c>
      <c r="N18" s="22" t="str">
        <f>VLOOKUP(M18,Data!$A$3:$O$165,11,0)</f>
        <v>500 g/l Propiconazole</v>
      </c>
      <c r="O18" s="16"/>
    </row>
    <row r="19" spans="2:15" s="15" customFormat="1" ht="34.200000000000003" customHeight="1" x14ac:dyDescent="0.3">
      <c r="B19" s="16"/>
      <c r="C19" s="20">
        <f t="shared" si="0"/>
        <v>10</v>
      </c>
      <c r="D19" s="21" t="str">
        <f>VLOOKUP(C19,Data!$A$3:$O$165,11,0)</f>
        <v>430 g/l  Tebuconazole</v>
      </c>
      <c r="E19" s="21">
        <v>37</v>
      </c>
      <c r="F19" s="22" t="str">
        <f>VLOOKUP(E19,Data!$A$3:$O$165,11,0)</f>
        <v>500 g/l Propiconazole</v>
      </c>
      <c r="G19" s="20">
        <f t="shared" si="1"/>
        <v>64</v>
      </c>
      <c r="H19" s="21" t="str">
        <f>VLOOKUP(G19,Data!$A$3:$O$165,11,0)</f>
        <v>500 g/l Propiconazole</v>
      </c>
      <c r="I19" s="21">
        <f t="shared" si="2"/>
        <v>91</v>
      </c>
      <c r="J19" s="22" t="str">
        <f>VLOOKUP(I19,Data!$A$3:$O$165,11,0)</f>
        <v>430 g/l  Tebuconazole</v>
      </c>
      <c r="K19" s="20">
        <f t="shared" si="3"/>
        <v>118</v>
      </c>
      <c r="L19" s="21" t="str">
        <f>VLOOKUP(K19,Data!$A$3:$O$165,11,0)</f>
        <v>200 g/l  Tebuconazole + 120 g/l  Azoxystrobin</v>
      </c>
      <c r="M19" s="21">
        <f t="shared" si="4"/>
        <v>145</v>
      </c>
      <c r="N19" s="22" t="str">
        <f>VLOOKUP(M19,Data!$A$3:$O$165,11,0)</f>
        <v>500 g/l Propiconazole</v>
      </c>
      <c r="O19" s="16"/>
    </row>
    <row r="20" spans="2:15" s="15" customFormat="1" ht="34.200000000000003" customHeight="1" x14ac:dyDescent="0.3">
      <c r="B20" s="16"/>
      <c r="C20" s="20">
        <f t="shared" si="0"/>
        <v>11</v>
      </c>
      <c r="D20" s="21" t="str">
        <f>VLOOKUP(C20,Data!$A$3:$O$165,11,0)</f>
        <v>200 g/l  Tebuconazole + 120 g/l  Azoxystrobin</v>
      </c>
      <c r="E20" s="21">
        <v>38</v>
      </c>
      <c r="F20" s="22" t="str">
        <f>VLOOKUP(E20,Data!$A$3:$O$165,11,0)</f>
        <v>430 g/l  Tebuconazole</v>
      </c>
      <c r="G20" s="20">
        <f t="shared" si="1"/>
        <v>65</v>
      </c>
      <c r="H20" s="21" t="str">
        <f>VLOOKUP(G20,Data!$A$3:$O$165,11,0)</f>
        <v>430 g/l  Tebuconazole</v>
      </c>
      <c r="I20" s="21">
        <f t="shared" si="2"/>
        <v>92</v>
      </c>
      <c r="J20" s="22" t="str">
        <f>VLOOKUP(I20,Data!$A$3:$O$165,11,0)</f>
        <v>200 g/l  Tebuconazole + 120 g/l  Azoxystrobin</v>
      </c>
      <c r="K20" s="20">
        <f t="shared" si="3"/>
        <v>119</v>
      </c>
      <c r="L20" s="21" t="str">
        <f>VLOOKUP(K20,Data!$A$3:$O$165,11,0)</f>
        <v>430 g/l  Tebuconazole</v>
      </c>
      <c r="M20" s="21">
        <f t="shared" si="4"/>
        <v>146</v>
      </c>
      <c r="N20" s="22" t="str">
        <f>VLOOKUP(M20,Data!$A$3:$O$165,11,0)</f>
        <v>500 g/l Propiconazole</v>
      </c>
      <c r="O20" s="16"/>
    </row>
    <row r="21" spans="2:15" s="15" customFormat="1" ht="34.200000000000003" customHeight="1" x14ac:dyDescent="0.3">
      <c r="B21" s="16"/>
      <c r="C21" s="20">
        <f t="shared" si="0"/>
        <v>12</v>
      </c>
      <c r="D21" s="21" t="str">
        <f>VLOOKUP(C21,Data!$A$3:$O$165,11,0)</f>
        <v>200 g/l  Tebuconazole + 120 g/l  Azoxystrobin</v>
      </c>
      <c r="E21" s="21">
        <v>39</v>
      </c>
      <c r="F21" s="22" t="str">
        <f>VLOOKUP(E21,Data!$A$3:$O$165,11,0)</f>
        <v>500 g/l Propiconazole</v>
      </c>
      <c r="G21" s="20">
        <f t="shared" si="1"/>
        <v>66</v>
      </c>
      <c r="H21" s="21" t="str">
        <f>VLOOKUP(G21,Data!$A$3:$O$165,11,0)</f>
        <v>200 g/l  Tebuconazole + 120 g/l  Azoxystrobin</v>
      </c>
      <c r="I21" s="21">
        <f t="shared" si="2"/>
        <v>93</v>
      </c>
      <c r="J21" s="22" t="str">
        <f>VLOOKUP(I21,Data!$A$3:$O$165,11,0)</f>
        <v>430 g/l  Tebuconazole</v>
      </c>
      <c r="K21" s="20">
        <f t="shared" si="3"/>
        <v>120</v>
      </c>
      <c r="L21" s="21" t="str">
        <f>VLOOKUP(K21,Data!$A$3:$O$165,11,0)</f>
        <v>430 g/l  Tebuconazole</v>
      </c>
      <c r="M21" s="21">
        <f t="shared" si="4"/>
        <v>147</v>
      </c>
      <c r="N21" s="22" t="str">
        <f>VLOOKUP(M21,Data!$A$3:$O$165,11,0)</f>
        <v>200 g/l  Tebuconazole + 120 g/l  Azoxystrobin</v>
      </c>
      <c r="O21" s="16"/>
    </row>
    <row r="22" spans="2:15" s="15" customFormat="1" ht="34.200000000000003" customHeight="1" x14ac:dyDescent="0.3">
      <c r="B22" s="16"/>
      <c r="C22" s="20">
        <f t="shared" si="0"/>
        <v>13</v>
      </c>
      <c r="D22" s="21" t="str">
        <f>VLOOKUP(C22,Data!$A$3:$O$165,11,0)</f>
        <v>500 g/l Propiconazole</v>
      </c>
      <c r="E22" s="21">
        <v>40</v>
      </c>
      <c r="F22" s="22" t="str">
        <f>VLOOKUP(E22,Data!$A$3:$O$165,11,0)</f>
        <v>430 g/l  Tebuconazole</v>
      </c>
      <c r="G22" s="20">
        <f t="shared" si="1"/>
        <v>67</v>
      </c>
      <c r="H22" s="21" t="str">
        <f>VLOOKUP(G22,Data!$A$3:$O$165,11,0)</f>
        <v>430 g/l  Tebuconazole</v>
      </c>
      <c r="I22" s="21">
        <f t="shared" si="2"/>
        <v>94</v>
      </c>
      <c r="J22" s="22" t="str">
        <f>VLOOKUP(I22,Data!$A$3:$O$165,11,0)</f>
        <v>200 g/l  Tebuconazole + 120 g/l  Azoxystrobin</v>
      </c>
      <c r="K22" s="20">
        <f t="shared" si="3"/>
        <v>121</v>
      </c>
      <c r="L22" s="21" t="str">
        <f>VLOOKUP(K22,Data!$A$3:$O$165,11,0)</f>
        <v>200 g/l  Tebuconazole + 120 g/l  Azoxystrobin</v>
      </c>
      <c r="M22" s="21">
        <f t="shared" si="4"/>
        <v>148</v>
      </c>
      <c r="N22" s="22" t="str">
        <f>VLOOKUP(M22,Data!$A$3:$O$165,11,0)</f>
        <v>430 g/l  Tebuconazole</v>
      </c>
      <c r="O22" s="16"/>
    </row>
    <row r="23" spans="2:15" s="15" customFormat="1" ht="34.200000000000003" customHeight="1" x14ac:dyDescent="0.3">
      <c r="B23" s="16"/>
      <c r="C23" s="20">
        <f t="shared" si="0"/>
        <v>14</v>
      </c>
      <c r="D23" s="21" t="str">
        <f>VLOOKUP(C23,Data!$A$3:$O$165,11,0)</f>
        <v>500 g/l Propiconazole</v>
      </c>
      <c r="E23" s="21">
        <v>41</v>
      </c>
      <c r="F23" s="22" t="str">
        <f>VLOOKUP(E23,Data!$A$3:$O$165,11,0)</f>
        <v>200 g/l  Tebuconazole + 120 g/l  Azoxystrobin</v>
      </c>
      <c r="G23" s="20">
        <f t="shared" si="1"/>
        <v>68</v>
      </c>
      <c r="H23" s="21" t="str">
        <f>VLOOKUP(G23,Data!$A$3:$O$165,11,0)</f>
        <v>200 g/l  Tebuconazole + 120 g/l  Azoxystrobin</v>
      </c>
      <c r="I23" s="21">
        <f t="shared" si="2"/>
        <v>95</v>
      </c>
      <c r="J23" s="22" t="str">
        <f>VLOOKUP(I23,Data!$A$3:$O$165,11,0)</f>
        <v>500 g/l Propiconazole</v>
      </c>
      <c r="K23" s="20">
        <f t="shared" si="3"/>
        <v>122</v>
      </c>
      <c r="L23" s="21" t="str">
        <f>VLOOKUP(K23,Data!$A$3:$O$165,11,0)</f>
        <v>430 g/l  Tebuconazole</v>
      </c>
      <c r="M23" s="21">
        <f t="shared" si="4"/>
        <v>149</v>
      </c>
      <c r="N23" s="22" t="str">
        <f>VLOOKUP(M23,Data!$A$3:$O$165,11,0)</f>
        <v>200 g/l  Tebuconazole + 120 g/l  Azoxystrobin</v>
      </c>
      <c r="O23" s="16"/>
    </row>
    <row r="24" spans="2:15" s="15" customFormat="1" ht="34.200000000000003" customHeight="1" x14ac:dyDescent="0.3">
      <c r="B24" s="16"/>
      <c r="C24" s="20">
        <f t="shared" si="0"/>
        <v>15</v>
      </c>
      <c r="D24" s="21" t="str">
        <f>VLOOKUP(C24,Data!$A$3:$O$165,11,0)</f>
        <v>200 g/l  Tebuconazole + 120 g/l  Azoxystrobin</v>
      </c>
      <c r="E24" s="21">
        <v>42</v>
      </c>
      <c r="F24" s="22" t="str">
        <f>VLOOKUP(E24,Data!$A$3:$O$165,11,0)</f>
        <v>500 g/l Propiconazole</v>
      </c>
      <c r="G24" s="20">
        <f t="shared" si="1"/>
        <v>69</v>
      </c>
      <c r="H24" s="21" t="str">
        <f>VLOOKUP(G24,Data!$A$3:$O$165,11,0)</f>
        <v>430 g/l  Tebuconazole</v>
      </c>
      <c r="I24" s="21">
        <f t="shared" si="2"/>
        <v>96</v>
      </c>
      <c r="J24" s="22" t="str">
        <f>VLOOKUP(I24,Data!$A$3:$O$165,11,0)</f>
        <v>500 g/l Propiconazole</v>
      </c>
      <c r="K24" s="20">
        <f t="shared" si="3"/>
        <v>123</v>
      </c>
      <c r="L24" s="21" t="str">
        <f>VLOOKUP(K24,Data!$A$3:$O$165,11,0)</f>
        <v>500 g/l Propiconazole</v>
      </c>
      <c r="M24" s="21">
        <f t="shared" si="4"/>
        <v>150</v>
      </c>
      <c r="N24" s="22" t="str">
        <f>VLOOKUP(M24,Data!$A$3:$O$165,11,0)</f>
        <v>200 g/l  Tebuconazole + 120 g/l  Azoxystrobin</v>
      </c>
      <c r="O24" s="16"/>
    </row>
    <row r="25" spans="2:15" s="15" customFormat="1" ht="34.200000000000003" customHeight="1" x14ac:dyDescent="0.3">
      <c r="B25" s="16"/>
      <c r="C25" s="20">
        <f t="shared" si="0"/>
        <v>16</v>
      </c>
      <c r="D25" s="21" t="str">
        <f>VLOOKUP(C25,Data!$A$3:$O$165,11,0)</f>
        <v>500 g/l Propiconazole</v>
      </c>
      <c r="E25" s="21">
        <v>43</v>
      </c>
      <c r="F25" s="22" t="str">
        <f>VLOOKUP(E25,Data!$A$3:$O$165,11,0)</f>
        <v>430 g/l  Tebuconazole</v>
      </c>
      <c r="G25" s="20">
        <f t="shared" si="1"/>
        <v>70</v>
      </c>
      <c r="H25" s="21" t="str">
        <f>VLOOKUP(G25,Data!$A$3:$O$165,11,0)</f>
        <v>500 g/l Propiconazole</v>
      </c>
      <c r="I25" s="21">
        <f t="shared" si="2"/>
        <v>97</v>
      </c>
      <c r="J25" s="22" t="str">
        <f>VLOOKUP(I25,Data!$A$3:$O$165,11,0)</f>
        <v>200 g/l  Tebuconazole + 120 g/l  Azoxystrobin</v>
      </c>
      <c r="K25" s="20">
        <f t="shared" si="3"/>
        <v>124</v>
      </c>
      <c r="L25" s="21" t="str">
        <f>VLOOKUP(K25,Data!$A$3:$O$165,11,0)</f>
        <v>500 g/l Propiconazole</v>
      </c>
      <c r="M25" s="21">
        <f t="shared" si="4"/>
        <v>151</v>
      </c>
      <c r="N25" s="22" t="str">
        <f>VLOOKUP(M25,Data!$A$3:$O$165,11,0)</f>
        <v>430 g/l  Tebuconazole</v>
      </c>
      <c r="O25" s="16"/>
    </row>
    <row r="26" spans="2:15" s="15" customFormat="1" ht="34.200000000000003" customHeight="1" x14ac:dyDescent="0.3">
      <c r="B26" s="16"/>
      <c r="C26" s="20">
        <f t="shared" si="0"/>
        <v>17</v>
      </c>
      <c r="D26" s="21" t="str">
        <f>VLOOKUP(C26,Data!$A$3:$O$165,11,0)</f>
        <v>430 g/l  Tebuconazole</v>
      </c>
      <c r="E26" s="21">
        <v>44</v>
      </c>
      <c r="F26" s="22" t="str">
        <f>VLOOKUP(E26,Data!$A$3:$O$165,11,0)</f>
        <v>200 g/l  Tebuconazole + 120 g/l  Azoxystrobin</v>
      </c>
      <c r="G26" s="20">
        <f t="shared" si="1"/>
        <v>71</v>
      </c>
      <c r="H26" s="21" t="str">
        <f>VLOOKUP(G26,Data!$A$3:$O$165,11,0)</f>
        <v>500 g/l Propiconazole</v>
      </c>
      <c r="I26" s="21">
        <f t="shared" si="2"/>
        <v>98</v>
      </c>
      <c r="J26" s="22" t="str">
        <f>VLOOKUP(I26,Data!$A$3:$O$165,11,0)</f>
        <v>200 g/l  Tebuconazole + 120 g/l  Azoxystrobin</v>
      </c>
      <c r="K26" s="20">
        <f t="shared" si="3"/>
        <v>125</v>
      </c>
      <c r="L26" s="21" t="str">
        <f>VLOOKUP(K26,Data!$A$3:$O$165,11,0)</f>
        <v>200 g/l  Tebuconazole + 120 g/l  Azoxystrobin</v>
      </c>
      <c r="M26" s="21">
        <f t="shared" si="4"/>
        <v>152</v>
      </c>
      <c r="N26" s="22" t="str">
        <f>VLOOKUP(M26,Data!$A$3:$O$165,11,0)</f>
        <v>430 g/l  Tebuconazole</v>
      </c>
      <c r="O26" s="16"/>
    </row>
    <row r="27" spans="2:15" s="15" customFormat="1" ht="34.200000000000003" customHeight="1" x14ac:dyDescent="0.3">
      <c r="B27" s="16"/>
      <c r="C27" s="20">
        <f t="shared" si="0"/>
        <v>18</v>
      </c>
      <c r="D27" s="21" t="str">
        <f>VLOOKUP(C27,Data!$A$3:$O$165,11,0)</f>
        <v>430 g/l  Tebuconazole</v>
      </c>
      <c r="E27" s="21">
        <v>45</v>
      </c>
      <c r="F27" s="22" t="str">
        <f>VLOOKUP(E27,Data!$A$3:$O$165,11,0)</f>
        <v>200 g/l  Tebuconazole + 120 g/l  Azoxystrobin</v>
      </c>
      <c r="G27" s="20">
        <f t="shared" si="1"/>
        <v>72</v>
      </c>
      <c r="H27" s="21" t="str">
        <f>VLOOKUP(G27,Data!$A$3:$O$165,11,0)</f>
        <v>200 g/l  Tebuconazole + 120 g/l  Azoxystrobin</v>
      </c>
      <c r="I27" s="21">
        <f t="shared" si="2"/>
        <v>99</v>
      </c>
      <c r="J27" s="22" t="str">
        <f>VLOOKUP(I27,Data!$A$3:$O$165,11,0)</f>
        <v>500 g/l Propiconazole</v>
      </c>
      <c r="K27" s="20">
        <f t="shared" si="3"/>
        <v>126</v>
      </c>
      <c r="L27" s="21" t="str">
        <f>VLOOKUP(K27,Data!$A$3:$O$165,11,0)</f>
        <v>430 g/l  Tebuconazole</v>
      </c>
      <c r="M27" s="21">
        <f t="shared" si="4"/>
        <v>153</v>
      </c>
      <c r="N27" s="22" t="str">
        <f>VLOOKUP(M27,Data!$A$3:$O$165,11,0)</f>
        <v>200 g/l  Tebuconazole + 120 g/l  Azoxystrobin</v>
      </c>
      <c r="O27" s="16"/>
    </row>
    <row r="28" spans="2:15" s="15" customFormat="1" ht="34.200000000000003" customHeight="1" x14ac:dyDescent="0.3">
      <c r="B28" s="16"/>
      <c r="C28" s="20">
        <f t="shared" si="0"/>
        <v>19</v>
      </c>
      <c r="D28" s="21" t="str">
        <f>VLOOKUP(C28,Data!$A$3:$O$165,11,0)</f>
        <v>430 g/l  Tebuconazole</v>
      </c>
      <c r="E28" s="21">
        <v>46</v>
      </c>
      <c r="F28" s="22" t="str">
        <f>VLOOKUP(E28,Data!$A$3:$O$165,11,0)</f>
        <v>200 g/l  Tebuconazole + 120 g/l  Azoxystrobin</v>
      </c>
      <c r="G28" s="20">
        <f t="shared" si="1"/>
        <v>73</v>
      </c>
      <c r="H28" s="21" t="str">
        <f>VLOOKUP(G28,Data!$A$3:$O$165,11,0)</f>
        <v>200 g/l  Tebuconazole + 120 g/l  Azoxystrobin</v>
      </c>
      <c r="I28" s="21">
        <f t="shared" si="2"/>
        <v>100</v>
      </c>
      <c r="J28" s="22" t="str">
        <f>VLOOKUP(I28,Data!$A$3:$O$165,11,0)</f>
        <v>500 g/l Propiconazole</v>
      </c>
      <c r="K28" s="20">
        <f t="shared" si="3"/>
        <v>127</v>
      </c>
      <c r="L28" s="21" t="str">
        <f>VLOOKUP(K28,Data!$A$3:$O$165,11,0)</f>
        <v>200 g/l  Tebuconazole + 120 g/l  Azoxystrobin</v>
      </c>
      <c r="M28" s="21">
        <f t="shared" si="4"/>
        <v>154</v>
      </c>
      <c r="N28" s="22" t="str">
        <f>VLOOKUP(M28,Data!$A$3:$O$165,11,0)</f>
        <v>430 g/l  Tebuconazole</v>
      </c>
      <c r="O28" s="16"/>
    </row>
    <row r="29" spans="2:15" s="15" customFormat="1" ht="34.200000000000003" customHeight="1" x14ac:dyDescent="0.3">
      <c r="B29" s="16"/>
      <c r="C29" s="20">
        <f t="shared" si="0"/>
        <v>20</v>
      </c>
      <c r="D29" s="21" t="str">
        <f>VLOOKUP(C29,Data!$A$3:$O$165,11,0)</f>
        <v>200 g/l  Tebuconazole + 120 g/l  Azoxystrobin</v>
      </c>
      <c r="E29" s="21">
        <v>47</v>
      </c>
      <c r="F29" s="22" t="str">
        <f>VLOOKUP(E29,Data!$A$3:$O$165,11,0)</f>
        <v>430 g/l  Tebuconazole</v>
      </c>
      <c r="G29" s="20">
        <f t="shared" si="1"/>
        <v>74</v>
      </c>
      <c r="H29" s="21" t="str">
        <f>VLOOKUP(G29,Data!$A$3:$O$165,11,0)</f>
        <v>500 g/l Propiconazole</v>
      </c>
      <c r="I29" s="21">
        <f t="shared" si="2"/>
        <v>101</v>
      </c>
      <c r="J29" s="22" t="str">
        <f>VLOOKUP(I29,Data!$A$3:$O$165,11,0)</f>
        <v>200 g/l  Tebuconazole + 120 g/l  Azoxystrobin</v>
      </c>
      <c r="K29" s="20">
        <f t="shared" si="3"/>
        <v>128</v>
      </c>
      <c r="L29" s="21" t="str">
        <f>VLOOKUP(K29,Data!$A$3:$O$165,11,0)</f>
        <v>430 g/l  Tebuconazole</v>
      </c>
      <c r="M29" s="21">
        <f t="shared" si="4"/>
        <v>155</v>
      </c>
      <c r="N29" s="22" t="str">
        <f>VLOOKUP(M29,Data!$A$3:$O$165,11,0)</f>
        <v>500 g/l Propiconazole</v>
      </c>
      <c r="O29" s="16"/>
    </row>
    <row r="30" spans="2:15" s="15" customFormat="1" ht="34.200000000000003" customHeight="1" x14ac:dyDescent="0.3">
      <c r="B30" s="16"/>
      <c r="C30" s="20">
        <f t="shared" si="0"/>
        <v>21</v>
      </c>
      <c r="D30" s="21" t="str">
        <f>VLOOKUP(C30,Data!$A$3:$O$165,11,0)</f>
        <v>200 g/l  Tebuconazole + 120 g/l  Azoxystrobin</v>
      </c>
      <c r="E30" s="21">
        <v>48</v>
      </c>
      <c r="F30" s="22" t="str">
        <f>VLOOKUP(E30,Data!$A$3:$O$165,11,0)</f>
        <v>500 g/l Propiconazole</v>
      </c>
      <c r="G30" s="20">
        <f t="shared" si="1"/>
        <v>75</v>
      </c>
      <c r="H30" s="21" t="str">
        <f>VLOOKUP(G30,Data!$A$3:$O$165,11,0)</f>
        <v>200 g/l  Tebuconazole + 120 g/l  Azoxystrobin</v>
      </c>
      <c r="I30" s="21">
        <f t="shared" si="2"/>
        <v>102</v>
      </c>
      <c r="J30" s="22" t="str">
        <f>VLOOKUP(I30,Data!$A$3:$O$165,11,0)</f>
        <v>430 g/l  Tebuconazole</v>
      </c>
      <c r="K30" s="20">
        <f t="shared" si="3"/>
        <v>129</v>
      </c>
      <c r="L30" s="21" t="str">
        <f>VLOOKUP(K30,Data!$A$3:$O$165,11,0)</f>
        <v>200 g/l  Tebuconazole + 120 g/l  Azoxystrobin</v>
      </c>
      <c r="M30" s="21">
        <f t="shared" si="4"/>
        <v>156</v>
      </c>
      <c r="N30" s="22" t="str">
        <f>VLOOKUP(M30,Data!$A$3:$O$165,11,0)</f>
        <v>430 g/l  Tebuconazole</v>
      </c>
      <c r="O30" s="16"/>
    </row>
    <row r="31" spans="2:15" s="15" customFormat="1" ht="34.200000000000003" customHeight="1" x14ac:dyDescent="0.3">
      <c r="B31" s="16"/>
      <c r="C31" s="20">
        <f t="shared" si="0"/>
        <v>22</v>
      </c>
      <c r="D31" s="21" t="str">
        <f>VLOOKUP(C31,Data!$A$3:$O$165,11,0)</f>
        <v>500 g/l Propiconazole</v>
      </c>
      <c r="E31" s="21">
        <v>49</v>
      </c>
      <c r="F31" s="22" t="str">
        <f>VLOOKUP(E31,Data!$A$3:$O$165,11,0)</f>
        <v>200 g/l  Tebuconazole + 120 g/l  Azoxystrobin</v>
      </c>
      <c r="G31" s="20">
        <f t="shared" si="1"/>
        <v>76</v>
      </c>
      <c r="H31" s="21" t="str">
        <f>VLOOKUP(G31,Data!$A$3:$O$165,11,0)</f>
        <v>500 g/l Propiconazole</v>
      </c>
      <c r="I31" s="21">
        <f t="shared" si="2"/>
        <v>103</v>
      </c>
      <c r="J31" s="22" t="str">
        <f>VLOOKUP(I31,Data!$A$3:$O$165,11,0)</f>
        <v>200 g/l  Tebuconazole + 120 g/l  Azoxystrobin</v>
      </c>
      <c r="K31" s="20">
        <f t="shared" si="3"/>
        <v>130</v>
      </c>
      <c r="L31" s="21" t="str">
        <f>VLOOKUP(K31,Data!$A$3:$O$165,11,0)</f>
        <v>500 g/l Propiconazole</v>
      </c>
      <c r="M31" s="21">
        <f t="shared" si="4"/>
        <v>157</v>
      </c>
      <c r="N31" s="22" t="str">
        <f>VLOOKUP(M31,Data!$A$3:$O$165,11,0)</f>
        <v>200 g/l  Tebuconazole + 120 g/l  Azoxystrobin</v>
      </c>
      <c r="O31" s="16"/>
    </row>
    <row r="32" spans="2:15" s="15" customFormat="1" ht="34.200000000000003" customHeight="1" x14ac:dyDescent="0.3">
      <c r="B32" s="16"/>
      <c r="C32" s="20">
        <f t="shared" si="0"/>
        <v>23</v>
      </c>
      <c r="D32" s="21" t="str">
        <f>VLOOKUP(C32,Data!$A$3:$O$165,11,0)</f>
        <v>500 g/l Propiconazole</v>
      </c>
      <c r="E32" s="21">
        <v>50</v>
      </c>
      <c r="F32" s="22" t="str">
        <f>VLOOKUP(E32,Data!$A$3:$O$165,11,0)</f>
        <v>430 g/l  Tebuconazole</v>
      </c>
      <c r="G32" s="20">
        <f t="shared" si="1"/>
        <v>77</v>
      </c>
      <c r="H32" s="21" t="str">
        <f>VLOOKUP(G32,Data!$A$3:$O$165,11,0)</f>
        <v>200 g/l  Tebuconazole + 120 g/l  Azoxystrobin</v>
      </c>
      <c r="I32" s="21">
        <f t="shared" si="2"/>
        <v>104</v>
      </c>
      <c r="J32" s="22" t="str">
        <f>VLOOKUP(I32,Data!$A$3:$O$165,11,0)</f>
        <v>430 g/l  Tebuconazole</v>
      </c>
      <c r="K32" s="20">
        <f t="shared" si="3"/>
        <v>131</v>
      </c>
      <c r="L32" s="21" t="str">
        <f>VLOOKUP(K32,Data!$A$3:$O$165,11,0)</f>
        <v>500 g/l Propiconazole</v>
      </c>
      <c r="M32" s="21">
        <f t="shared" si="4"/>
        <v>158</v>
      </c>
      <c r="N32" s="22" t="str">
        <f>VLOOKUP(M32,Data!$A$3:$O$165,11,0)</f>
        <v>200 g/l  Tebuconazole + 120 g/l  Azoxystrobin</v>
      </c>
      <c r="O32" s="16"/>
    </row>
    <row r="33" spans="2:15" s="15" customFormat="1" ht="34.200000000000003" customHeight="1" x14ac:dyDescent="0.3">
      <c r="B33" s="16"/>
      <c r="C33" s="20">
        <f t="shared" si="0"/>
        <v>24</v>
      </c>
      <c r="D33" s="21" t="str">
        <f>VLOOKUP(C33,Data!$A$3:$O$165,11,0)</f>
        <v>430 g/l  Tebuconazole</v>
      </c>
      <c r="E33" s="21">
        <v>51</v>
      </c>
      <c r="F33" s="22" t="str">
        <f>VLOOKUP(E33,Data!$A$3:$O$165,11,0)</f>
        <v>200 g/l  Tebuconazole + 120 g/l  Azoxystrobin</v>
      </c>
      <c r="G33" s="20">
        <f t="shared" si="1"/>
        <v>78</v>
      </c>
      <c r="H33" s="21" t="str">
        <f>VLOOKUP(G33,Data!$A$3:$O$165,11,0)</f>
        <v>200 g/l  Tebuconazole + 120 g/l  Azoxystrobin</v>
      </c>
      <c r="I33" s="21">
        <f t="shared" si="2"/>
        <v>105</v>
      </c>
      <c r="J33" s="22" t="str">
        <f>VLOOKUP(I33,Data!$A$3:$O$165,11,0)</f>
        <v>430 g/l  Tebuconazole</v>
      </c>
      <c r="K33" s="20">
        <f t="shared" si="3"/>
        <v>132</v>
      </c>
      <c r="L33" s="21" t="str">
        <f>VLOOKUP(K33,Data!$A$3:$O$165,11,0)</f>
        <v>430 g/l  Tebuconazole</v>
      </c>
      <c r="M33" s="21">
        <f t="shared" si="4"/>
        <v>159</v>
      </c>
      <c r="N33" s="22" t="str">
        <f>VLOOKUP(M33,Data!$A$3:$O$165,11,0)</f>
        <v>500 g/l Propiconazole</v>
      </c>
      <c r="O33" s="16"/>
    </row>
    <row r="34" spans="2:15" s="15" customFormat="1" ht="34.200000000000003" customHeight="1" x14ac:dyDescent="0.3">
      <c r="B34" s="16"/>
      <c r="C34" s="20">
        <f t="shared" si="0"/>
        <v>25</v>
      </c>
      <c r="D34" s="21" t="str">
        <f>VLOOKUP(C34,Data!$A$3:$O$165,11,0)</f>
        <v>500 g/l Propiconazole</v>
      </c>
      <c r="E34" s="21">
        <v>52</v>
      </c>
      <c r="F34" s="22" t="str">
        <f>VLOOKUP(E34,Data!$A$3:$O$165,11,0)</f>
        <v>430 g/l  Tebuconazole</v>
      </c>
      <c r="G34" s="20">
        <f t="shared" si="1"/>
        <v>79</v>
      </c>
      <c r="H34" s="21" t="str">
        <f>VLOOKUP(G34,Data!$A$3:$O$165,11,0)</f>
        <v>500 g/l Propiconazole</v>
      </c>
      <c r="I34" s="21">
        <f t="shared" si="2"/>
        <v>106</v>
      </c>
      <c r="J34" s="22" t="str">
        <f>VLOOKUP(I34,Data!$A$3:$O$165,11,0)</f>
        <v>430 g/l  Tebuconazole</v>
      </c>
      <c r="K34" s="20">
        <f t="shared" si="3"/>
        <v>133</v>
      </c>
      <c r="L34" s="21" t="str">
        <f>VLOOKUP(K34,Data!$A$3:$O$165,11,0)</f>
        <v>200 g/l  Tebuconazole + 120 g/l  Azoxystrobin</v>
      </c>
      <c r="M34" s="21">
        <f t="shared" si="4"/>
        <v>160</v>
      </c>
      <c r="N34" s="22" t="str">
        <f>VLOOKUP(M34,Data!$A$3:$O$165,11,0)</f>
        <v>500 g/l Propiconazole</v>
      </c>
      <c r="O34" s="16"/>
    </row>
    <row r="35" spans="2:15" s="15" customFormat="1" ht="34.200000000000003" customHeight="1" x14ac:dyDescent="0.3">
      <c r="B35" s="16"/>
      <c r="C35" s="20">
        <f t="shared" si="0"/>
        <v>26</v>
      </c>
      <c r="D35" s="21" t="str">
        <f>VLOOKUP(C35,Data!$A$3:$O$165,11,0)</f>
        <v>430 g/l  Tebuconazole</v>
      </c>
      <c r="E35" s="21">
        <v>53</v>
      </c>
      <c r="F35" s="22" t="str">
        <f>VLOOKUP(E35,Data!$A$3:$O$165,11,0)</f>
        <v>500 g/l Propiconazole</v>
      </c>
      <c r="G35" s="20">
        <f t="shared" si="1"/>
        <v>80</v>
      </c>
      <c r="H35" s="21" t="str">
        <f>VLOOKUP(G35,Data!$A$3:$O$165,11,0)</f>
        <v>430 g/l  Tebuconazole</v>
      </c>
      <c r="I35" s="21">
        <f t="shared" si="2"/>
        <v>107</v>
      </c>
      <c r="J35" s="22" t="str">
        <f>VLOOKUP(I35,Data!$A$3:$O$165,11,0)</f>
        <v>200 g/l  Tebuconazole + 120 g/l  Azoxystrobin</v>
      </c>
      <c r="K35" s="20">
        <f t="shared" si="3"/>
        <v>134</v>
      </c>
      <c r="L35" s="21" t="str">
        <f>VLOOKUP(K35,Data!$A$3:$O$165,11,0)</f>
        <v>200 g/l  Tebuconazole + 120 g/l  Azoxystrobin</v>
      </c>
      <c r="M35" s="21">
        <f t="shared" si="4"/>
        <v>161</v>
      </c>
      <c r="N35" s="22" t="str">
        <f>VLOOKUP(M35,Data!$A$3:$O$165,11,0)</f>
        <v>500 g/l Propiconazole</v>
      </c>
      <c r="O35" s="16"/>
    </row>
    <row r="36" spans="2:15" s="15" customFormat="1" ht="34.200000000000003" customHeight="1" thickBot="1" x14ac:dyDescent="0.35">
      <c r="B36" s="16"/>
      <c r="C36" s="23">
        <f t="shared" si="0"/>
        <v>27</v>
      </c>
      <c r="D36" s="21" t="str">
        <f>VLOOKUP(C36,Data!$A$3:$O$165,11,0)</f>
        <v>200 g/l  Tebuconazole + 120 g/l  Azoxystrobin</v>
      </c>
      <c r="E36" s="21">
        <v>54</v>
      </c>
      <c r="F36" s="22" t="str">
        <f>VLOOKUP(E36,Data!$A$3:$O$165,11,0)</f>
        <v>430 g/l  Tebuconazole</v>
      </c>
      <c r="G36" s="23">
        <f t="shared" si="1"/>
        <v>81</v>
      </c>
      <c r="H36" s="21" t="str">
        <f>VLOOKUP(G36,Data!$A$3:$O$165,11,0)</f>
        <v>430 g/l  Tebuconazole</v>
      </c>
      <c r="I36" s="24">
        <f t="shared" si="2"/>
        <v>108</v>
      </c>
      <c r="J36" s="22" t="str">
        <f>VLOOKUP(I36,Data!$A$3:$O$165,11,0)</f>
        <v>500 g/l Propiconazole</v>
      </c>
      <c r="K36" s="23">
        <f t="shared" si="3"/>
        <v>135</v>
      </c>
      <c r="L36" s="21" t="str">
        <f>VLOOKUP(K36,Data!$A$3:$O$165,11,0)</f>
        <v>500 g/l Propiconazole</v>
      </c>
      <c r="M36" s="24">
        <f t="shared" si="4"/>
        <v>162</v>
      </c>
      <c r="N36" s="22" t="str">
        <f>VLOOKUP(M36,Data!$A$3:$O$165,11,0)</f>
        <v>430 g/l  Tebuconazole</v>
      </c>
      <c r="O36" s="16"/>
    </row>
    <row r="37" spans="2:15" s="15" customFormat="1" ht="34.200000000000003" customHeight="1" x14ac:dyDescent="0.3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</sheetData>
  <mergeCells count="3">
    <mergeCell ref="C6:F6"/>
    <mergeCell ref="G6:J6"/>
    <mergeCell ref="K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>
      <selection activeCell="D14" sqref="D14"/>
    </sheetView>
  </sheetViews>
  <sheetFormatPr defaultRowHeight="14.4" x14ac:dyDescent="0.3"/>
  <cols>
    <col min="1" max="1" width="9.109375" customWidth="1"/>
    <col min="2" max="2" width="7.33203125" customWidth="1"/>
    <col min="3" max="6" width="24.6640625" customWidth="1"/>
    <col min="7" max="7" width="25.33203125" customWidth="1"/>
  </cols>
  <sheetData>
    <row r="1" spans="1:7" x14ac:dyDescent="0.3">
      <c r="A1" s="1" t="s">
        <v>54</v>
      </c>
      <c r="B1" s="58"/>
      <c r="C1" s="58"/>
      <c r="D1" s="58"/>
      <c r="E1" s="58" t="s">
        <v>55</v>
      </c>
      <c r="G1" s="58"/>
    </row>
    <row r="2" spans="1:7" x14ac:dyDescent="0.3">
      <c r="A2" s="11" t="s">
        <v>56</v>
      </c>
      <c r="B2" s="11" t="s">
        <v>27</v>
      </c>
      <c r="C2" s="11" t="s">
        <v>57</v>
      </c>
      <c r="D2" s="11" t="s">
        <v>57</v>
      </c>
      <c r="E2" s="11" t="s">
        <v>57</v>
      </c>
      <c r="F2" s="11" t="s">
        <v>57</v>
      </c>
      <c r="G2" s="11" t="s">
        <v>57</v>
      </c>
    </row>
    <row r="3" spans="1:7" x14ac:dyDescent="0.3">
      <c r="A3" s="11"/>
      <c r="B3" s="11"/>
      <c r="C3" s="11"/>
      <c r="D3" s="11"/>
      <c r="E3" s="11"/>
      <c r="F3" s="11"/>
      <c r="G3" s="11"/>
    </row>
    <row r="4" spans="1:7" ht="15.9" customHeight="1" x14ac:dyDescent="0.3">
      <c r="A4" s="11">
        <v>1</v>
      </c>
      <c r="B4" s="11">
        <v>1</v>
      </c>
      <c r="C4" s="11"/>
      <c r="D4" s="11"/>
      <c r="E4" s="11"/>
      <c r="F4" s="11"/>
      <c r="G4" s="11"/>
    </row>
    <row r="5" spans="1:7" ht="15.9" customHeight="1" x14ac:dyDescent="0.3">
      <c r="A5" s="11">
        <v>1</v>
      </c>
      <c r="B5" s="11">
        <v>2</v>
      </c>
      <c r="C5" s="11"/>
      <c r="D5" s="11"/>
      <c r="E5" s="11"/>
      <c r="F5" s="11"/>
      <c r="G5" s="11"/>
    </row>
    <row r="6" spans="1:7" ht="15.9" customHeight="1" x14ac:dyDescent="0.3">
      <c r="A6" s="11">
        <v>1</v>
      </c>
      <c r="B6" s="11">
        <v>3</v>
      </c>
      <c r="C6" s="11"/>
      <c r="D6" s="11"/>
      <c r="E6" s="11"/>
      <c r="F6" s="11"/>
      <c r="G6" s="11"/>
    </row>
    <row r="7" spans="1:7" ht="15.9" customHeight="1" x14ac:dyDescent="0.3">
      <c r="A7" s="11">
        <v>1</v>
      </c>
      <c r="B7" s="11">
        <v>4</v>
      </c>
      <c r="C7" s="11"/>
      <c r="D7" s="11"/>
      <c r="E7" s="11"/>
      <c r="F7" s="11"/>
      <c r="G7" s="11"/>
    </row>
    <row r="8" spans="1:7" ht="15.9" customHeight="1" x14ac:dyDescent="0.3">
      <c r="A8" s="11">
        <v>1</v>
      </c>
      <c r="B8" s="11">
        <v>5</v>
      </c>
      <c r="C8" s="11"/>
      <c r="D8" s="11"/>
      <c r="E8" s="11"/>
      <c r="F8" s="11"/>
      <c r="G8" s="11"/>
    </row>
    <row r="9" spans="1:7" ht="15.9" customHeight="1" x14ac:dyDescent="0.3">
      <c r="A9" s="11">
        <v>1</v>
      </c>
      <c r="B9" s="11">
        <v>6</v>
      </c>
      <c r="C9" s="11"/>
      <c r="D9" s="11"/>
      <c r="E9" s="11"/>
      <c r="F9" s="11"/>
      <c r="G9" s="11"/>
    </row>
    <row r="10" spans="1:7" ht="15.9" customHeight="1" x14ac:dyDescent="0.3">
      <c r="A10" s="11">
        <v>1</v>
      </c>
      <c r="B10" s="11">
        <v>7</v>
      </c>
      <c r="C10" s="11"/>
      <c r="D10" s="11"/>
      <c r="E10" s="11"/>
      <c r="F10" s="11"/>
      <c r="G10" s="11"/>
    </row>
    <row r="11" spans="1:7" ht="15.9" customHeight="1" x14ac:dyDescent="0.3">
      <c r="A11" s="11">
        <v>1</v>
      </c>
      <c r="B11" s="11">
        <v>8</v>
      </c>
      <c r="C11" s="11"/>
      <c r="D11" s="11"/>
      <c r="E11" s="11"/>
      <c r="F11" s="11"/>
      <c r="G11" s="11"/>
    </row>
    <row r="12" spans="1:7" ht="15.9" customHeight="1" x14ac:dyDescent="0.3">
      <c r="A12" s="11">
        <v>1</v>
      </c>
      <c r="B12" s="11">
        <v>9</v>
      </c>
      <c r="C12" s="11"/>
      <c r="D12" s="11"/>
      <c r="E12" s="11"/>
      <c r="F12" s="11"/>
      <c r="G12" s="11"/>
    </row>
    <row r="13" spans="1:7" ht="15.9" customHeight="1" x14ac:dyDescent="0.3">
      <c r="A13" s="11">
        <v>1</v>
      </c>
      <c r="B13" s="11">
        <v>10</v>
      </c>
      <c r="C13" s="11"/>
      <c r="D13" s="11"/>
      <c r="E13" s="11"/>
      <c r="F13" s="11"/>
      <c r="G13" s="11"/>
    </row>
    <row r="14" spans="1:7" ht="15.9" customHeight="1" x14ac:dyDescent="0.3">
      <c r="A14" s="11">
        <v>1</v>
      </c>
      <c r="B14" s="11">
        <v>11</v>
      </c>
      <c r="C14" s="11"/>
      <c r="D14" s="11"/>
      <c r="E14" s="11"/>
      <c r="F14" s="11"/>
      <c r="G14" s="11"/>
    </row>
    <row r="15" spans="1:7" ht="15.9" customHeight="1" x14ac:dyDescent="0.3">
      <c r="A15" s="11">
        <v>1</v>
      </c>
      <c r="B15" s="11">
        <v>12</v>
      </c>
      <c r="C15" s="11"/>
      <c r="D15" s="11"/>
      <c r="E15" s="11"/>
      <c r="F15" s="11"/>
      <c r="G15" s="11"/>
    </row>
    <row r="16" spans="1:7" ht="15.9" customHeight="1" x14ac:dyDescent="0.3">
      <c r="A16" s="11">
        <v>1</v>
      </c>
      <c r="B16" s="11">
        <v>13</v>
      </c>
      <c r="C16" s="11"/>
      <c r="D16" s="11"/>
      <c r="E16" s="11"/>
      <c r="F16" s="11"/>
      <c r="G16" s="11"/>
    </row>
    <row r="17" spans="1:7" ht="15.9" customHeight="1" x14ac:dyDescent="0.3">
      <c r="A17" s="11">
        <v>1</v>
      </c>
      <c r="B17" s="11">
        <v>14</v>
      </c>
      <c r="C17" s="11"/>
      <c r="D17" s="11"/>
      <c r="E17" s="11"/>
      <c r="F17" s="11"/>
      <c r="G17" s="11"/>
    </row>
    <row r="18" spans="1:7" ht="15.9" customHeight="1" x14ac:dyDescent="0.3">
      <c r="A18" s="11">
        <v>1</v>
      </c>
      <c r="B18" s="11">
        <v>15</v>
      </c>
      <c r="C18" s="11"/>
      <c r="D18" s="11"/>
      <c r="E18" s="11"/>
      <c r="F18" s="11"/>
      <c r="G18" s="11"/>
    </row>
    <row r="19" spans="1:7" ht="15.9" customHeight="1" x14ac:dyDescent="0.3">
      <c r="A19" s="11">
        <v>1</v>
      </c>
      <c r="B19" s="11">
        <v>16</v>
      </c>
      <c r="C19" s="11"/>
      <c r="D19" s="11"/>
      <c r="E19" s="11"/>
      <c r="F19" s="11"/>
      <c r="G19" s="11"/>
    </row>
    <row r="20" spans="1:7" ht="15.9" customHeight="1" x14ac:dyDescent="0.3">
      <c r="A20" s="11">
        <v>1</v>
      </c>
      <c r="B20" s="11">
        <v>17</v>
      </c>
      <c r="C20" s="11"/>
      <c r="D20" s="11"/>
      <c r="E20" s="11"/>
      <c r="F20" s="11"/>
      <c r="G20" s="11"/>
    </row>
    <row r="21" spans="1:7" ht="15.9" customHeight="1" x14ac:dyDescent="0.3">
      <c r="A21" s="11">
        <v>1</v>
      </c>
      <c r="B21" s="11">
        <v>18</v>
      </c>
      <c r="C21" s="11"/>
      <c r="D21" s="11"/>
      <c r="E21" s="11"/>
      <c r="F21" s="11"/>
      <c r="G21" s="11"/>
    </row>
    <row r="22" spans="1:7" ht="15.9" customHeight="1" x14ac:dyDescent="0.3">
      <c r="A22" s="11">
        <v>1</v>
      </c>
      <c r="B22" s="11">
        <v>19</v>
      </c>
      <c r="C22" s="11"/>
      <c r="D22" s="11"/>
      <c r="E22" s="11"/>
      <c r="F22" s="11"/>
      <c r="G22" s="11"/>
    </row>
    <row r="23" spans="1:7" ht="15.9" customHeight="1" x14ac:dyDescent="0.3">
      <c r="A23" s="11">
        <v>1</v>
      </c>
      <c r="B23" s="11">
        <v>20</v>
      </c>
      <c r="C23" s="11"/>
      <c r="D23" s="11"/>
      <c r="E23" s="11"/>
      <c r="F23" s="11"/>
      <c r="G23" s="11"/>
    </row>
    <row r="24" spans="1:7" ht="15.9" customHeight="1" x14ac:dyDescent="0.3">
      <c r="A24" s="11">
        <v>1</v>
      </c>
      <c r="B24" s="11">
        <v>21</v>
      </c>
      <c r="C24" s="11"/>
      <c r="D24" s="11"/>
      <c r="E24" s="11"/>
      <c r="F24" s="11"/>
      <c r="G24" s="11"/>
    </row>
    <row r="25" spans="1:7" ht="15.9" customHeight="1" x14ac:dyDescent="0.3">
      <c r="A25" s="11">
        <v>1</v>
      </c>
      <c r="B25" s="11">
        <v>22</v>
      </c>
      <c r="C25" s="11"/>
      <c r="D25" s="11"/>
      <c r="E25" s="11"/>
      <c r="F25" s="11"/>
      <c r="G25" s="11"/>
    </row>
    <row r="26" spans="1:7" ht="15.9" customHeight="1" x14ac:dyDescent="0.3">
      <c r="A26" s="11">
        <v>1</v>
      </c>
      <c r="B26" s="11">
        <v>23</v>
      </c>
      <c r="C26" s="11"/>
      <c r="D26" s="11"/>
      <c r="E26" s="11"/>
      <c r="F26" s="11"/>
      <c r="G26" s="11"/>
    </row>
    <row r="27" spans="1:7" ht="15.9" customHeight="1" x14ac:dyDescent="0.3">
      <c r="A27" s="11">
        <v>1</v>
      </c>
      <c r="B27" s="11">
        <v>24</v>
      </c>
      <c r="C27" s="11"/>
      <c r="D27" s="11"/>
      <c r="E27" s="11"/>
      <c r="F27" s="11"/>
      <c r="G27" s="11"/>
    </row>
    <row r="28" spans="1:7" ht="15.9" customHeight="1" x14ac:dyDescent="0.3">
      <c r="A28" s="11">
        <v>1</v>
      </c>
      <c r="B28" s="11">
        <v>25</v>
      </c>
      <c r="C28" s="11"/>
      <c r="D28" s="11"/>
      <c r="E28" s="11"/>
      <c r="F28" s="11"/>
      <c r="G28" s="11"/>
    </row>
    <row r="29" spans="1:7" ht="15.9" customHeight="1" x14ac:dyDescent="0.3">
      <c r="A29" s="11">
        <v>1</v>
      </c>
      <c r="B29" s="11">
        <v>26</v>
      </c>
      <c r="C29" s="11"/>
      <c r="D29" s="11"/>
      <c r="E29" s="11"/>
      <c r="F29" s="11"/>
      <c r="G29" s="11"/>
    </row>
    <row r="30" spans="1:7" ht="15.9" customHeight="1" x14ac:dyDescent="0.3">
      <c r="A30" s="11">
        <v>1</v>
      </c>
      <c r="B30" s="11">
        <v>27</v>
      </c>
      <c r="C30" s="11"/>
      <c r="D30" s="11"/>
      <c r="E30" s="11"/>
      <c r="F30" s="11"/>
      <c r="G30" s="11"/>
    </row>
    <row r="31" spans="1:7" ht="15.9" customHeight="1" x14ac:dyDescent="0.3">
      <c r="A31" s="11"/>
      <c r="B31" s="11"/>
      <c r="C31" s="11"/>
      <c r="D31" s="11"/>
      <c r="E31" s="11"/>
      <c r="F31" s="11"/>
      <c r="G31" s="11"/>
    </row>
    <row r="32" spans="1:7" x14ac:dyDescent="0.3">
      <c r="A32" s="11" t="s">
        <v>56</v>
      </c>
      <c r="B32" s="11" t="s">
        <v>27</v>
      </c>
      <c r="C32" s="11" t="s">
        <v>57</v>
      </c>
      <c r="D32" s="11" t="s">
        <v>57</v>
      </c>
      <c r="E32" s="11" t="s">
        <v>57</v>
      </c>
      <c r="F32" s="11" t="s">
        <v>57</v>
      </c>
      <c r="G32" s="11" t="s">
        <v>57</v>
      </c>
    </row>
    <row r="33" spans="1:7" x14ac:dyDescent="0.3">
      <c r="A33" s="11"/>
      <c r="B33" s="11"/>
      <c r="C33" s="11"/>
      <c r="D33" s="11"/>
      <c r="E33" s="11"/>
      <c r="F33" s="11"/>
      <c r="G33" s="11"/>
    </row>
    <row r="34" spans="1:7" ht="16.5" customHeight="1" x14ac:dyDescent="0.3">
      <c r="A34" s="11">
        <v>1</v>
      </c>
      <c r="B34" s="11">
        <v>54</v>
      </c>
      <c r="C34" s="11"/>
      <c r="D34" s="11"/>
      <c r="E34" s="11"/>
      <c r="F34" s="11"/>
      <c r="G34" s="11"/>
    </row>
    <row r="35" spans="1:7" ht="16.5" customHeight="1" x14ac:dyDescent="0.3">
      <c r="A35" s="11">
        <v>1</v>
      </c>
      <c r="B35" s="11">
        <v>53</v>
      </c>
      <c r="C35" s="11"/>
      <c r="D35" s="11"/>
      <c r="E35" s="11"/>
      <c r="F35" s="11"/>
      <c r="G35" s="11"/>
    </row>
    <row r="36" spans="1:7" ht="16.5" customHeight="1" x14ac:dyDescent="0.3">
      <c r="A36" s="11">
        <v>1</v>
      </c>
      <c r="B36" s="11">
        <v>52</v>
      </c>
      <c r="C36" s="11"/>
      <c r="D36" s="11"/>
      <c r="E36" s="11"/>
      <c r="F36" s="11"/>
      <c r="G36" s="11"/>
    </row>
    <row r="37" spans="1:7" ht="16.5" customHeight="1" x14ac:dyDescent="0.3">
      <c r="A37" s="11">
        <v>1</v>
      </c>
      <c r="B37" s="11">
        <v>51</v>
      </c>
      <c r="C37" s="11"/>
      <c r="D37" s="11"/>
      <c r="E37" s="11"/>
      <c r="F37" s="11"/>
      <c r="G37" s="11"/>
    </row>
    <row r="38" spans="1:7" ht="16.5" customHeight="1" x14ac:dyDescent="0.3">
      <c r="A38" s="11">
        <v>1</v>
      </c>
      <c r="B38" s="11">
        <v>50</v>
      </c>
      <c r="C38" s="11"/>
      <c r="D38" s="11"/>
      <c r="E38" s="11"/>
      <c r="F38" s="11"/>
      <c r="G38" s="11"/>
    </row>
    <row r="39" spans="1:7" ht="16.5" customHeight="1" x14ac:dyDescent="0.3">
      <c r="A39" s="11">
        <v>1</v>
      </c>
      <c r="B39" s="11">
        <v>49</v>
      </c>
      <c r="C39" s="11"/>
      <c r="D39" s="11"/>
      <c r="E39" s="11"/>
      <c r="F39" s="11"/>
      <c r="G39" s="11"/>
    </row>
    <row r="40" spans="1:7" ht="16.5" customHeight="1" x14ac:dyDescent="0.3">
      <c r="A40" s="11">
        <v>1</v>
      </c>
      <c r="B40" s="11">
        <v>48</v>
      </c>
      <c r="C40" s="11"/>
      <c r="D40" s="11"/>
      <c r="E40" s="11"/>
      <c r="F40" s="11"/>
      <c r="G40" s="11"/>
    </row>
    <row r="41" spans="1:7" ht="16.5" customHeight="1" x14ac:dyDescent="0.3">
      <c r="A41" s="11">
        <v>1</v>
      </c>
      <c r="B41" s="11">
        <v>47</v>
      </c>
      <c r="C41" s="11"/>
      <c r="D41" s="11"/>
      <c r="E41" s="11"/>
      <c r="F41" s="11"/>
      <c r="G41" s="11"/>
    </row>
    <row r="42" spans="1:7" ht="16.5" customHeight="1" x14ac:dyDescent="0.3">
      <c r="A42" s="11">
        <v>1</v>
      </c>
      <c r="B42" s="11">
        <v>46</v>
      </c>
      <c r="C42" s="11"/>
      <c r="D42" s="11"/>
      <c r="E42" s="11"/>
      <c r="F42" s="11"/>
      <c r="G42" s="11"/>
    </row>
    <row r="43" spans="1:7" ht="16.5" customHeight="1" x14ac:dyDescent="0.3">
      <c r="A43" s="11">
        <v>1</v>
      </c>
      <c r="B43" s="11">
        <v>45</v>
      </c>
      <c r="C43" s="11"/>
      <c r="D43" s="11"/>
      <c r="E43" s="11"/>
      <c r="F43" s="11"/>
      <c r="G43" s="11"/>
    </row>
    <row r="44" spans="1:7" ht="16.5" customHeight="1" x14ac:dyDescent="0.3">
      <c r="A44" s="11">
        <v>1</v>
      </c>
      <c r="B44" s="11">
        <v>44</v>
      </c>
      <c r="C44" s="11"/>
      <c r="D44" s="11"/>
      <c r="E44" s="11"/>
      <c r="F44" s="11"/>
      <c r="G44" s="11"/>
    </row>
    <row r="45" spans="1:7" ht="16.5" customHeight="1" x14ac:dyDescent="0.3">
      <c r="A45" s="11">
        <v>1</v>
      </c>
      <c r="B45" s="11">
        <v>43</v>
      </c>
      <c r="C45" s="11"/>
      <c r="D45" s="11"/>
      <c r="E45" s="11"/>
      <c r="F45" s="11"/>
      <c r="G45" s="11"/>
    </row>
    <row r="46" spans="1:7" ht="16.5" customHeight="1" x14ac:dyDescent="0.3">
      <c r="A46" s="11">
        <v>1</v>
      </c>
      <c r="B46" s="11">
        <v>42</v>
      </c>
      <c r="C46" s="11"/>
      <c r="D46" s="11"/>
      <c r="E46" s="11"/>
      <c r="F46" s="11"/>
      <c r="G46" s="11"/>
    </row>
    <row r="47" spans="1:7" ht="16.5" customHeight="1" x14ac:dyDescent="0.3">
      <c r="A47" s="11">
        <v>1</v>
      </c>
      <c r="B47" s="11">
        <v>41</v>
      </c>
      <c r="C47" s="11"/>
      <c r="D47" s="11"/>
      <c r="E47" s="11"/>
      <c r="F47" s="11"/>
      <c r="G47" s="11"/>
    </row>
    <row r="48" spans="1:7" ht="16.5" customHeight="1" x14ac:dyDescent="0.3">
      <c r="A48" s="11">
        <v>1</v>
      </c>
      <c r="B48" s="11">
        <v>40</v>
      </c>
      <c r="C48" s="11"/>
      <c r="D48" s="11"/>
      <c r="E48" s="11"/>
      <c r="F48" s="11"/>
      <c r="G48" s="11"/>
    </row>
    <row r="49" spans="1:7" ht="16.5" customHeight="1" x14ac:dyDescent="0.3">
      <c r="A49" s="11">
        <v>1</v>
      </c>
      <c r="B49" s="11">
        <v>39</v>
      </c>
      <c r="C49" s="11"/>
      <c r="D49" s="11"/>
      <c r="E49" s="11"/>
      <c r="F49" s="11"/>
      <c r="G49" s="11"/>
    </row>
    <row r="50" spans="1:7" ht="16.5" customHeight="1" x14ac:dyDescent="0.3">
      <c r="A50" s="11">
        <v>1</v>
      </c>
      <c r="B50" s="11">
        <v>38</v>
      </c>
      <c r="C50" s="11"/>
      <c r="D50" s="11"/>
      <c r="E50" s="11"/>
      <c r="F50" s="11"/>
      <c r="G50" s="11"/>
    </row>
    <row r="51" spans="1:7" ht="16.5" customHeight="1" x14ac:dyDescent="0.3">
      <c r="A51" s="11">
        <v>1</v>
      </c>
      <c r="B51" s="11">
        <v>37</v>
      </c>
      <c r="C51" s="11"/>
      <c r="D51" s="11"/>
      <c r="E51" s="11"/>
      <c r="F51" s="11"/>
      <c r="G51" s="11"/>
    </row>
    <row r="52" spans="1:7" ht="16.5" customHeight="1" x14ac:dyDescent="0.3">
      <c r="A52" s="11">
        <v>1</v>
      </c>
      <c r="B52" s="11">
        <v>36</v>
      </c>
      <c r="C52" s="11"/>
      <c r="D52" s="11"/>
      <c r="E52" s="11"/>
      <c r="F52" s="11"/>
      <c r="G52" s="11"/>
    </row>
    <row r="53" spans="1:7" ht="16.5" customHeight="1" x14ac:dyDescent="0.3">
      <c r="A53" s="11">
        <v>1</v>
      </c>
      <c r="B53" s="11">
        <v>35</v>
      </c>
      <c r="C53" s="11"/>
      <c r="D53" s="11"/>
      <c r="E53" s="11"/>
      <c r="F53" s="11"/>
      <c r="G53" s="11"/>
    </row>
    <row r="54" spans="1:7" ht="16.5" customHeight="1" x14ac:dyDescent="0.3">
      <c r="A54" s="11">
        <v>1</v>
      </c>
      <c r="B54" s="11">
        <v>34</v>
      </c>
      <c r="C54" s="11"/>
      <c r="D54" s="11"/>
      <c r="E54" s="11"/>
      <c r="F54" s="11"/>
      <c r="G54" s="11"/>
    </row>
    <row r="55" spans="1:7" ht="16.5" customHeight="1" x14ac:dyDescent="0.3">
      <c r="A55" s="11">
        <v>1</v>
      </c>
      <c r="B55" s="11">
        <v>33</v>
      </c>
      <c r="C55" s="11"/>
      <c r="D55" s="11"/>
      <c r="E55" s="11"/>
      <c r="F55" s="11"/>
      <c r="G55" s="11"/>
    </row>
    <row r="56" spans="1:7" ht="16.5" customHeight="1" x14ac:dyDescent="0.3">
      <c r="A56" s="11">
        <v>1</v>
      </c>
      <c r="B56" s="11">
        <v>32</v>
      </c>
      <c r="C56" s="11"/>
      <c r="D56" s="11"/>
      <c r="E56" s="11"/>
      <c r="F56" s="11"/>
      <c r="G56" s="11"/>
    </row>
    <row r="57" spans="1:7" ht="16.5" customHeight="1" x14ac:dyDescent="0.3">
      <c r="A57" s="11">
        <v>1</v>
      </c>
      <c r="B57" s="11">
        <v>31</v>
      </c>
      <c r="C57" s="11"/>
      <c r="D57" s="11"/>
      <c r="E57" s="11"/>
      <c r="F57" s="11"/>
      <c r="G57" s="11"/>
    </row>
    <row r="58" spans="1:7" ht="16.5" customHeight="1" x14ac:dyDescent="0.3">
      <c r="A58" s="11">
        <v>1</v>
      </c>
      <c r="B58" s="11">
        <v>30</v>
      </c>
      <c r="C58" s="11"/>
      <c r="D58" s="11"/>
      <c r="E58" s="11"/>
      <c r="F58" s="11"/>
      <c r="G58" s="11"/>
    </row>
    <row r="59" spans="1:7" ht="16.5" customHeight="1" x14ac:dyDescent="0.3">
      <c r="A59" s="11">
        <v>1</v>
      </c>
      <c r="B59" s="11">
        <v>29</v>
      </c>
      <c r="C59" s="11"/>
      <c r="D59" s="11"/>
      <c r="E59" s="11"/>
      <c r="F59" s="11"/>
      <c r="G59" s="11"/>
    </row>
    <row r="60" spans="1:7" ht="16.5" customHeight="1" x14ac:dyDescent="0.3">
      <c r="A60" s="11">
        <v>1</v>
      </c>
      <c r="B60" s="11">
        <v>28</v>
      </c>
      <c r="C60" s="11"/>
      <c r="D60" s="11"/>
      <c r="E60" s="11"/>
      <c r="F60" s="11"/>
      <c r="G60" s="11"/>
    </row>
    <row r="61" spans="1:7" ht="16.5" customHeight="1" x14ac:dyDescent="0.3">
      <c r="A61" s="11"/>
      <c r="B61" s="11"/>
      <c r="C61" s="11"/>
      <c r="D61" s="11"/>
      <c r="E61" s="11"/>
      <c r="F61" s="11"/>
      <c r="G61" s="11"/>
    </row>
    <row r="62" spans="1:7" x14ac:dyDescent="0.3">
      <c r="A62" s="11" t="s">
        <v>56</v>
      </c>
      <c r="B62" s="11" t="s">
        <v>27</v>
      </c>
      <c r="C62" s="11" t="s">
        <v>57</v>
      </c>
      <c r="D62" s="11" t="s">
        <v>57</v>
      </c>
      <c r="E62" s="11" t="s">
        <v>57</v>
      </c>
      <c r="F62" s="11" t="s">
        <v>57</v>
      </c>
      <c r="G62" s="11" t="s">
        <v>57</v>
      </c>
    </row>
    <row r="63" spans="1:7" x14ac:dyDescent="0.3">
      <c r="A63" s="11"/>
      <c r="B63" s="11"/>
      <c r="C63" s="11"/>
      <c r="D63" s="11"/>
      <c r="E63" s="11"/>
      <c r="F63" s="11"/>
      <c r="G63" s="11"/>
    </row>
    <row r="64" spans="1:7" ht="16.5" customHeight="1" x14ac:dyDescent="0.3">
      <c r="A64" s="11">
        <v>2</v>
      </c>
      <c r="B64" s="11">
        <v>55</v>
      </c>
      <c r="C64" s="11"/>
      <c r="D64" s="11"/>
      <c r="E64" s="11"/>
      <c r="F64" s="11"/>
      <c r="G64" s="11"/>
    </row>
    <row r="65" spans="1:7" ht="16.5" customHeight="1" x14ac:dyDescent="0.3">
      <c r="A65" s="11">
        <v>2</v>
      </c>
      <c r="B65" s="11">
        <v>56</v>
      </c>
      <c r="C65" s="11"/>
      <c r="D65" s="11"/>
      <c r="E65" s="11"/>
      <c r="F65" s="11"/>
      <c r="G65" s="11"/>
    </row>
    <row r="66" spans="1:7" ht="16.5" customHeight="1" x14ac:dyDescent="0.3">
      <c r="A66" s="11">
        <v>2</v>
      </c>
      <c r="B66" s="11">
        <v>57</v>
      </c>
      <c r="C66" s="11"/>
      <c r="D66" s="11"/>
      <c r="E66" s="11"/>
      <c r="F66" s="11"/>
      <c r="G66" s="11"/>
    </row>
    <row r="67" spans="1:7" ht="16.5" customHeight="1" x14ac:dyDescent="0.3">
      <c r="A67" s="11">
        <v>2</v>
      </c>
      <c r="B67" s="11">
        <v>58</v>
      </c>
      <c r="C67" s="11"/>
      <c r="D67" s="11"/>
      <c r="E67" s="11"/>
      <c r="F67" s="11"/>
      <c r="G67" s="11"/>
    </row>
    <row r="68" spans="1:7" ht="16.5" customHeight="1" x14ac:dyDescent="0.3">
      <c r="A68" s="11">
        <v>2</v>
      </c>
      <c r="B68" s="11">
        <v>59</v>
      </c>
      <c r="C68" s="11"/>
      <c r="D68" s="11"/>
      <c r="E68" s="11"/>
      <c r="F68" s="11"/>
      <c r="G68" s="11"/>
    </row>
    <row r="69" spans="1:7" ht="16.5" customHeight="1" x14ac:dyDescent="0.3">
      <c r="A69" s="11">
        <v>2</v>
      </c>
      <c r="B69" s="11">
        <v>60</v>
      </c>
      <c r="C69" s="11"/>
      <c r="D69" s="11"/>
      <c r="E69" s="11"/>
      <c r="F69" s="11"/>
      <c r="G69" s="11"/>
    </row>
    <row r="70" spans="1:7" ht="16.5" customHeight="1" x14ac:dyDescent="0.3">
      <c r="A70" s="11">
        <v>2</v>
      </c>
      <c r="B70" s="11">
        <v>61</v>
      </c>
      <c r="C70" s="11"/>
      <c r="D70" s="11"/>
      <c r="E70" s="11"/>
      <c r="F70" s="11"/>
      <c r="G70" s="11"/>
    </row>
    <row r="71" spans="1:7" ht="16.5" customHeight="1" x14ac:dyDescent="0.3">
      <c r="A71" s="11">
        <v>2</v>
      </c>
      <c r="B71" s="11">
        <v>62</v>
      </c>
      <c r="C71" s="11"/>
      <c r="D71" s="11"/>
      <c r="E71" s="11"/>
      <c r="F71" s="11"/>
      <c r="G71" s="11"/>
    </row>
    <row r="72" spans="1:7" ht="16.5" customHeight="1" x14ac:dyDescent="0.3">
      <c r="A72" s="11">
        <v>2</v>
      </c>
      <c r="B72" s="11">
        <v>63</v>
      </c>
      <c r="C72" s="11"/>
      <c r="D72" s="11"/>
      <c r="E72" s="11"/>
      <c r="F72" s="11"/>
      <c r="G72" s="11"/>
    </row>
    <row r="73" spans="1:7" ht="16.5" customHeight="1" x14ac:dyDescent="0.3">
      <c r="A73" s="11">
        <v>2</v>
      </c>
      <c r="B73" s="11">
        <v>64</v>
      </c>
      <c r="C73" s="11"/>
      <c r="D73" s="11"/>
      <c r="E73" s="11"/>
      <c r="F73" s="11"/>
      <c r="G73" s="11"/>
    </row>
    <row r="74" spans="1:7" ht="16.5" customHeight="1" x14ac:dyDescent="0.3">
      <c r="A74" s="11">
        <v>2</v>
      </c>
      <c r="B74" s="11">
        <v>65</v>
      </c>
      <c r="C74" s="11"/>
      <c r="D74" s="11"/>
      <c r="E74" s="11"/>
      <c r="F74" s="11"/>
      <c r="G74" s="11"/>
    </row>
    <row r="75" spans="1:7" ht="16.5" customHeight="1" x14ac:dyDescent="0.3">
      <c r="A75" s="11">
        <v>2</v>
      </c>
      <c r="B75" s="11">
        <v>66</v>
      </c>
      <c r="C75" s="11"/>
      <c r="D75" s="11"/>
      <c r="E75" s="11"/>
      <c r="F75" s="11"/>
      <c r="G75" s="11"/>
    </row>
    <row r="76" spans="1:7" ht="16.5" customHeight="1" x14ac:dyDescent="0.3">
      <c r="A76" s="11">
        <v>2</v>
      </c>
      <c r="B76" s="11">
        <v>67</v>
      </c>
      <c r="C76" s="11"/>
      <c r="D76" s="11"/>
      <c r="E76" s="11"/>
      <c r="F76" s="11"/>
      <c r="G76" s="11"/>
    </row>
    <row r="77" spans="1:7" ht="16.5" customHeight="1" x14ac:dyDescent="0.3">
      <c r="A77" s="11">
        <v>2</v>
      </c>
      <c r="B77" s="11">
        <v>68</v>
      </c>
      <c r="C77" s="11"/>
      <c r="D77" s="11"/>
      <c r="E77" s="11"/>
      <c r="F77" s="11"/>
      <c r="G77" s="11"/>
    </row>
    <row r="78" spans="1:7" ht="16.5" customHeight="1" x14ac:dyDescent="0.3">
      <c r="A78" s="11">
        <v>2</v>
      </c>
      <c r="B78" s="11">
        <v>69</v>
      </c>
      <c r="C78" s="11"/>
      <c r="D78" s="11"/>
      <c r="E78" s="11"/>
      <c r="F78" s="11"/>
      <c r="G78" s="11"/>
    </row>
    <row r="79" spans="1:7" ht="16.5" customHeight="1" x14ac:dyDescent="0.3">
      <c r="A79" s="11">
        <v>2</v>
      </c>
      <c r="B79" s="11">
        <v>70</v>
      </c>
      <c r="C79" s="11"/>
      <c r="D79" s="11"/>
      <c r="E79" s="11"/>
      <c r="F79" s="11"/>
      <c r="G79" s="11"/>
    </row>
    <row r="80" spans="1:7" ht="16.5" customHeight="1" x14ac:dyDescent="0.3">
      <c r="A80" s="11">
        <v>2</v>
      </c>
      <c r="B80" s="11">
        <v>71</v>
      </c>
      <c r="C80" s="11"/>
      <c r="D80" s="11"/>
      <c r="E80" s="11"/>
      <c r="F80" s="11"/>
      <c r="G80" s="11"/>
    </row>
    <row r="81" spans="1:7" ht="16.5" customHeight="1" x14ac:dyDescent="0.3">
      <c r="A81" s="11">
        <v>2</v>
      </c>
      <c r="B81" s="11">
        <v>72</v>
      </c>
      <c r="C81" s="11"/>
      <c r="D81" s="11"/>
      <c r="E81" s="11"/>
      <c r="F81" s="11"/>
      <c r="G81" s="11"/>
    </row>
    <row r="82" spans="1:7" ht="16.5" customHeight="1" x14ac:dyDescent="0.3">
      <c r="A82" s="11">
        <v>2</v>
      </c>
      <c r="B82" s="11">
        <v>73</v>
      </c>
      <c r="C82" s="11"/>
      <c r="D82" s="11"/>
      <c r="E82" s="11"/>
      <c r="F82" s="11"/>
      <c r="G82" s="11"/>
    </row>
    <row r="83" spans="1:7" ht="16.5" customHeight="1" x14ac:dyDescent="0.3">
      <c r="A83" s="11">
        <v>2</v>
      </c>
      <c r="B83" s="11">
        <v>74</v>
      </c>
      <c r="C83" s="11"/>
      <c r="D83" s="11"/>
      <c r="E83" s="11"/>
      <c r="F83" s="11"/>
      <c r="G83" s="11"/>
    </row>
    <row r="84" spans="1:7" ht="16.5" customHeight="1" x14ac:dyDescent="0.3">
      <c r="A84" s="11">
        <v>2</v>
      </c>
      <c r="B84" s="11">
        <v>75</v>
      </c>
      <c r="C84" s="11"/>
      <c r="D84" s="11"/>
      <c r="E84" s="11"/>
      <c r="F84" s="11"/>
      <c r="G84" s="11"/>
    </row>
    <row r="85" spans="1:7" ht="16.5" customHeight="1" x14ac:dyDescent="0.3">
      <c r="A85" s="11">
        <v>2</v>
      </c>
      <c r="B85" s="11">
        <v>76</v>
      </c>
      <c r="C85" s="11"/>
      <c r="D85" s="11"/>
      <c r="E85" s="11"/>
      <c r="F85" s="11"/>
      <c r="G85" s="11"/>
    </row>
    <row r="86" spans="1:7" ht="16.5" customHeight="1" x14ac:dyDescent="0.3">
      <c r="A86" s="11">
        <v>2</v>
      </c>
      <c r="B86" s="11">
        <v>77</v>
      </c>
      <c r="C86" s="11"/>
      <c r="D86" s="11"/>
      <c r="E86" s="11"/>
      <c r="F86" s="11"/>
      <c r="G86" s="11"/>
    </row>
    <row r="87" spans="1:7" ht="16.5" customHeight="1" x14ac:dyDescent="0.3">
      <c r="A87" s="11">
        <v>2</v>
      </c>
      <c r="B87" s="11">
        <v>78</v>
      </c>
      <c r="C87" s="11"/>
      <c r="D87" s="11"/>
      <c r="E87" s="11"/>
      <c r="F87" s="11"/>
      <c r="G87" s="11"/>
    </row>
    <row r="88" spans="1:7" ht="16.5" customHeight="1" x14ac:dyDescent="0.3">
      <c r="A88" s="11">
        <v>2</v>
      </c>
      <c r="B88" s="11">
        <v>79</v>
      </c>
      <c r="C88" s="11"/>
      <c r="D88" s="11"/>
      <c r="E88" s="11"/>
      <c r="F88" s="11"/>
      <c r="G88" s="11"/>
    </row>
    <row r="89" spans="1:7" ht="16.5" customHeight="1" x14ac:dyDescent="0.3">
      <c r="A89" s="11">
        <v>2</v>
      </c>
      <c r="B89" s="11">
        <v>80</v>
      </c>
      <c r="C89" s="11"/>
      <c r="D89" s="11"/>
      <c r="E89" s="11"/>
      <c r="F89" s="11"/>
      <c r="G89" s="11"/>
    </row>
    <row r="90" spans="1:7" ht="16.5" customHeight="1" x14ac:dyDescent="0.3">
      <c r="A90" s="11">
        <v>2</v>
      </c>
      <c r="B90" s="11">
        <v>81</v>
      </c>
      <c r="C90" s="11"/>
      <c r="D90" s="11"/>
      <c r="E90" s="11"/>
      <c r="F90" s="11"/>
      <c r="G90" s="11"/>
    </row>
    <row r="91" spans="1:7" ht="16.5" customHeight="1" x14ac:dyDescent="0.3">
      <c r="A91" s="11"/>
      <c r="B91" s="11"/>
      <c r="C91" s="11"/>
      <c r="D91" s="11"/>
      <c r="E91" s="11"/>
      <c r="F91" s="11"/>
      <c r="G91" s="11"/>
    </row>
    <row r="92" spans="1:7" x14ac:dyDescent="0.3">
      <c r="A92" s="11" t="s">
        <v>56</v>
      </c>
      <c r="B92" s="11" t="s">
        <v>27</v>
      </c>
      <c r="C92" s="11" t="s">
        <v>57</v>
      </c>
      <c r="D92" s="11" t="s">
        <v>57</v>
      </c>
      <c r="E92" s="11" t="s">
        <v>57</v>
      </c>
      <c r="F92" s="11" t="s">
        <v>57</v>
      </c>
      <c r="G92" s="11" t="s">
        <v>57</v>
      </c>
    </row>
    <row r="93" spans="1:7" x14ac:dyDescent="0.3">
      <c r="A93" s="11"/>
      <c r="B93" s="11"/>
      <c r="C93" s="11"/>
      <c r="D93" s="11"/>
      <c r="E93" s="11"/>
      <c r="F93" s="11"/>
      <c r="G93" s="11"/>
    </row>
    <row r="94" spans="1:7" ht="15.9" customHeight="1" x14ac:dyDescent="0.3">
      <c r="A94" s="11">
        <v>2</v>
      </c>
      <c r="B94" s="11">
        <v>108</v>
      </c>
      <c r="C94" s="11"/>
      <c r="D94" s="11"/>
      <c r="E94" s="11"/>
      <c r="F94" s="11"/>
      <c r="G94" s="11"/>
    </row>
    <row r="95" spans="1:7" ht="15.9" customHeight="1" x14ac:dyDescent="0.3">
      <c r="A95" s="11">
        <v>2</v>
      </c>
      <c r="B95" s="11">
        <v>107</v>
      </c>
      <c r="C95" s="11"/>
      <c r="D95" s="11"/>
      <c r="E95" s="11"/>
      <c r="F95" s="11"/>
      <c r="G95" s="11"/>
    </row>
    <row r="96" spans="1:7" ht="15.9" customHeight="1" x14ac:dyDescent="0.3">
      <c r="A96" s="11">
        <v>2</v>
      </c>
      <c r="B96" s="11">
        <v>106</v>
      </c>
      <c r="C96" s="11"/>
      <c r="D96" s="11"/>
      <c r="E96" s="11"/>
      <c r="F96" s="11"/>
      <c r="G96" s="11"/>
    </row>
    <row r="97" spans="1:7" ht="15.9" customHeight="1" x14ac:dyDescent="0.3">
      <c r="A97" s="11">
        <v>2</v>
      </c>
      <c r="B97" s="11">
        <v>105</v>
      </c>
      <c r="C97" s="11"/>
      <c r="D97" s="11"/>
      <c r="E97" s="11"/>
      <c r="F97" s="11"/>
      <c r="G97" s="11"/>
    </row>
    <row r="98" spans="1:7" ht="15.9" customHeight="1" x14ac:dyDescent="0.3">
      <c r="A98" s="11">
        <v>2</v>
      </c>
      <c r="B98" s="11">
        <v>104</v>
      </c>
      <c r="C98" s="11"/>
      <c r="D98" s="11"/>
      <c r="E98" s="11"/>
      <c r="F98" s="11"/>
      <c r="G98" s="11"/>
    </row>
    <row r="99" spans="1:7" ht="15.9" customHeight="1" x14ac:dyDescent="0.3">
      <c r="A99" s="11">
        <v>2</v>
      </c>
      <c r="B99" s="11">
        <v>103</v>
      </c>
      <c r="C99" s="11"/>
      <c r="D99" s="11"/>
      <c r="E99" s="11"/>
      <c r="F99" s="11"/>
      <c r="G99" s="11"/>
    </row>
    <row r="100" spans="1:7" ht="15.9" customHeight="1" x14ac:dyDescent="0.3">
      <c r="A100" s="11">
        <v>2</v>
      </c>
      <c r="B100" s="11">
        <v>102</v>
      </c>
      <c r="C100" s="11"/>
      <c r="D100" s="11"/>
      <c r="E100" s="11"/>
      <c r="F100" s="11"/>
      <c r="G100" s="11"/>
    </row>
    <row r="101" spans="1:7" ht="15.9" customHeight="1" x14ac:dyDescent="0.3">
      <c r="A101" s="11">
        <v>2</v>
      </c>
      <c r="B101" s="11">
        <v>101</v>
      </c>
      <c r="C101" s="11"/>
      <c r="D101" s="11"/>
      <c r="E101" s="11"/>
      <c r="F101" s="11"/>
      <c r="G101" s="11"/>
    </row>
    <row r="102" spans="1:7" ht="15.9" customHeight="1" x14ac:dyDescent="0.3">
      <c r="A102" s="11">
        <v>2</v>
      </c>
      <c r="B102" s="11">
        <v>100</v>
      </c>
      <c r="C102" s="11"/>
      <c r="D102" s="11"/>
      <c r="E102" s="11"/>
      <c r="F102" s="11"/>
      <c r="G102" s="11"/>
    </row>
    <row r="103" spans="1:7" ht="15.9" customHeight="1" x14ac:dyDescent="0.3">
      <c r="A103" s="11">
        <v>2</v>
      </c>
      <c r="B103" s="11">
        <v>99</v>
      </c>
      <c r="C103" s="11"/>
      <c r="D103" s="11"/>
      <c r="E103" s="11"/>
      <c r="F103" s="11"/>
      <c r="G103" s="11"/>
    </row>
    <row r="104" spans="1:7" ht="15.9" customHeight="1" x14ac:dyDescent="0.3">
      <c r="A104" s="11">
        <v>2</v>
      </c>
      <c r="B104" s="11">
        <v>98</v>
      </c>
      <c r="C104" s="11"/>
      <c r="D104" s="11"/>
      <c r="E104" s="11"/>
      <c r="F104" s="11"/>
      <c r="G104" s="11"/>
    </row>
    <row r="105" spans="1:7" ht="15.9" customHeight="1" x14ac:dyDescent="0.3">
      <c r="A105" s="11">
        <v>2</v>
      </c>
      <c r="B105" s="11">
        <v>97</v>
      </c>
      <c r="C105" s="11"/>
      <c r="D105" s="11"/>
      <c r="E105" s="11"/>
      <c r="F105" s="11"/>
      <c r="G105" s="11"/>
    </row>
    <row r="106" spans="1:7" ht="15.9" customHeight="1" x14ac:dyDescent="0.3">
      <c r="A106" s="11">
        <v>2</v>
      </c>
      <c r="B106" s="11">
        <v>96</v>
      </c>
      <c r="C106" s="11"/>
      <c r="D106" s="11"/>
      <c r="E106" s="11"/>
      <c r="F106" s="11"/>
      <c r="G106" s="11"/>
    </row>
    <row r="107" spans="1:7" ht="15.9" customHeight="1" x14ac:dyDescent="0.3">
      <c r="A107" s="11">
        <v>2</v>
      </c>
      <c r="B107" s="11">
        <v>95</v>
      </c>
      <c r="C107" s="11"/>
      <c r="D107" s="11"/>
      <c r="E107" s="11"/>
      <c r="F107" s="11"/>
      <c r="G107" s="11"/>
    </row>
    <row r="108" spans="1:7" ht="15.9" customHeight="1" x14ac:dyDescent="0.3">
      <c r="A108" s="11">
        <v>2</v>
      </c>
      <c r="B108" s="11">
        <v>94</v>
      </c>
      <c r="C108" s="11"/>
      <c r="D108" s="11"/>
      <c r="E108" s="11"/>
      <c r="F108" s="11"/>
      <c r="G108" s="11"/>
    </row>
    <row r="109" spans="1:7" ht="15.9" customHeight="1" x14ac:dyDescent="0.3">
      <c r="A109" s="11">
        <v>2</v>
      </c>
      <c r="B109" s="11">
        <v>93</v>
      </c>
      <c r="C109" s="11"/>
      <c r="D109" s="11"/>
      <c r="E109" s="11"/>
      <c r="F109" s="11"/>
      <c r="G109" s="11"/>
    </row>
    <row r="110" spans="1:7" ht="15.9" customHeight="1" x14ac:dyDescent="0.3">
      <c r="A110" s="11">
        <v>2</v>
      </c>
      <c r="B110" s="11">
        <v>92</v>
      </c>
      <c r="C110" s="11"/>
      <c r="D110" s="11"/>
      <c r="E110" s="11"/>
      <c r="F110" s="11"/>
      <c r="G110" s="11"/>
    </row>
    <row r="111" spans="1:7" ht="15.9" customHeight="1" x14ac:dyDescent="0.3">
      <c r="A111" s="11">
        <v>2</v>
      </c>
      <c r="B111" s="11">
        <v>91</v>
      </c>
      <c r="C111" s="11"/>
      <c r="D111" s="11"/>
      <c r="E111" s="11"/>
      <c r="F111" s="11"/>
      <c r="G111" s="11"/>
    </row>
    <row r="112" spans="1:7" ht="15.9" customHeight="1" x14ac:dyDescent="0.3">
      <c r="A112" s="11">
        <v>2</v>
      </c>
      <c r="B112" s="11">
        <v>90</v>
      </c>
      <c r="C112" s="11"/>
      <c r="D112" s="11"/>
      <c r="E112" s="11"/>
      <c r="F112" s="11"/>
      <c r="G112" s="11"/>
    </row>
    <row r="113" spans="1:7" ht="15.9" customHeight="1" x14ac:dyDescent="0.3">
      <c r="A113" s="11">
        <v>2</v>
      </c>
      <c r="B113" s="11">
        <v>89</v>
      </c>
      <c r="C113" s="11"/>
      <c r="D113" s="11"/>
      <c r="E113" s="11"/>
      <c r="F113" s="11"/>
      <c r="G113" s="11"/>
    </row>
    <row r="114" spans="1:7" ht="15.9" customHeight="1" x14ac:dyDescent="0.3">
      <c r="A114" s="11">
        <v>2</v>
      </c>
      <c r="B114" s="11">
        <v>88</v>
      </c>
      <c r="C114" s="11"/>
      <c r="D114" s="11"/>
      <c r="E114" s="11"/>
      <c r="F114" s="11"/>
      <c r="G114" s="11"/>
    </row>
    <row r="115" spans="1:7" ht="15.9" customHeight="1" x14ac:dyDescent="0.3">
      <c r="A115" s="11">
        <v>2</v>
      </c>
      <c r="B115" s="11">
        <v>87</v>
      </c>
      <c r="C115" s="11"/>
      <c r="D115" s="11"/>
      <c r="E115" s="11"/>
      <c r="F115" s="11"/>
      <c r="G115" s="11"/>
    </row>
    <row r="116" spans="1:7" ht="15.9" customHeight="1" x14ac:dyDescent="0.3">
      <c r="A116" s="11">
        <v>2</v>
      </c>
      <c r="B116" s="11">
        <v>86</v>
      </c>
      <c r="C116" s="11"/>
      <c r="D116" s="11"/>
      <c r="E116" s="11"/>
      <c r="F116" s="11"/>
      <c r="G116" s="11"/>
    </row>
    <row r="117" spans="1:7" ht="15.9" customHeight="1" x14ac:dyDescent="0.3">
      <c r="A117" s="11">
        <v>2</v>
      </c>
      <c r="B117" s="11">
        <v>85</v>
      </c>
      <c r="C117" s="11"/>
      <c r="D117" s="11"/>
      <c r="E117" s="11"/>
      <c r="F117" s="11"/>
      <c r="G117" s="11"/>
    </row>
    <row r="118" spans="1:7" ht="15.9" customHeight="1" x14ac:dyDescent="0.3">
      <c r="A118" s="11">
        <v>2</v>
      </c>
      <c r="B118" s="11">
        <v>84</v>
      </c>
      <c r="C118" s="11"/>
      <c r="D118" s="11"/>
      <c r="E118" s="11"/>
      <c r="F118" s="11"/>
      <c r="G118" s="11"/>
    </row>
    <row r="119" spans="1:7" ht="15.9" customHeight="1" x14ac:dyDescent="0.3">
      <c r="A119" s="11">
        <v>2</v>
      </c>
      <c r="B119" s="11">
        <v>83</v>
      </c>
      <c r="C119" s="11"/>
      <c r="D119" s="11"/>
      <c r="E119" s="11"/>
      <c r="F119" s="11"/>
      <c r="G119" s="11"/>
    </row>
    <row r="120" spans="1:7" ht="15.9" customHeight="1" x14ac:dyDescent="0.3">
      <c r="A120" s="11">
        <v>2</v>
      </c>
      <c r="B120" s="11">
        <v>82</v>
      </c>
      <c r="C120" s="11"/>
      <c r="D120" s="11"/>
      <c r="E120" s="11"/>
      <c r="F120" s="11"/>
      <c r="G120" s="11"/>
    </row>
    <row r="121" spans="1:7" ht="15.9" customHeight="1" x14ac:dyDescent="0.3">
      <c r="A121" s="11"/>
      <c r="B121" s="11"/>
      <c r="C121" s="11"/>
      <c r="D121" s="11"/>
      <c r="E121" s="11"/>
      <c r="F121" s="11"/>
      <c r="G121" s="11"/>
    </row>
    <row r="122" spans="1:7" ht="15.9" customHeight="1" x14ac:dyDescent="0.3">
      <c r="A122" s="11"/>
      <c r="B122" s="11"/>
      <c r="C122" s="11"/>
      <c r="D122" s="11"/>
      <c r="E122" s="11"/>
      <c r="F122" s="11"/>
      <c r="G122" s="11"/>
    </row>
    <row r="123" spans="1:7" x14ac:dyDescent="0.3">
      <c r="A123" s="11" t="s">
        <v>56</v>
      </c>
      <c r="B123" s="11" t="s">
        <v>27</v>
      </c>
      <c r="C123" s="11" t="s">
        <v>57</v>
      </c>
      <c r="D123" s="11" t="s">
        <v>57</v>
      </c>
      <c r="E123" s="11" t="s">
        <v>57</v>
      </c>
      <c r="F123" s="11" t="s">
        <v>57</v>
      </c>
      <c r="G123" s="11" t="s">
        <v>57</v>
      </c>
    </row>
    <row r="124" spans="1:7" x14ac:dyDescent="0.3">
      <c r="A124" s="11"/>
      <c r="B124" s="11"/>
      <c r="C124" s="11"/>
      <c r="D124" s="11"/>
      <c r="E124" s="11"/>
      <c r="F124" s="11"/>
      <c r="G124" s="11"/>
    </row>
    <row r="125" spans="1:7" ht="16.5" customHeight="1" x14ac:dyDescent="0.3">
      <c r="A125" s="11">
        <v>3</v>
      </c>
      <c r="B125" s="11">
        <v>109</v>
      </c>
      <c r="C125" s="11"/>
      <c r="D125" s="11"/>
      <c r="E125" s="11"/>
      <c r="F125" s="11"/>
      <c r="G125" s="11"/>
    </row>
    <row r="126" spans="1:7" ht="16.5" customHeight="1" x14ac:dyDescent="0.3">
      <c r="A126" s="11">
        <v>3</v>
      </c>
      <c r="B126" s="11">
        <v>110</v>
      </c>
      <c r="C126" s="11"/>
      <c r="D126" s="11"/>
      <c r="E126" s="11"/>
      <c r="F126" s="11"/>
      <c r="G126" s="11"/>
    </row>
    <row r="127" spans="1:7" ht="16.5" customHeight="1" x14ac:dyDescent="0.3">
      <c r="A127" s="11">
        <v>3</v>
      </c>
      <c r="B127" s="11">
        <v>111</v>
      </c>
      <c r="C127" s="11"/>
      <c r="D127" s="11"/>
      <c r="E127" s="11"/>
      <c r="F127" s="11"/>
      <c r="G127" s="11"/>
    </row>
    <row r="128" spans="1:7" ht="16.5" customHeight="1" x14ac:dyDescent="0.3">
      <c r="A128" s="11">
        <v>3</v>
      </c>
      <c r="B128" s="11">
        <v>112</v>
      </c>
      <c r="C128" s="11"/>
      <c r="D128" s="11"/>
      <c r="E128" s="11"/>
      <c r="F128" s="11"/>
      <c r="G128" s="11"/>
    </row>
    <row r="129" spans="1:7" ht="16.5" customHeight="1" x14ac:dyDescent="0.3">
      <c r="A129" s="11">
        <v>3</v>
      </c>
      <c r="B129" s="11">
        <v>113</v>
      </c>
      <c r="C129" s="11"/>
      <c r="D129" s="11"/>
      <c r="E129" s="11"/>
      <c r="F129" s="11"/>
      <c r="G129" s="11"/>
    </row>
    <row r="130" spans="1:7" ht="16.5" customHeight="1" x14ac:dyDescent="0.3">
      <c r="A130" s="11">
        <v>3</v>
      </c>
      <c r="B130" s="11">
        <v>114</v>
      </c>
      <c r="C130" s="11"/>
      <c r="D130" s="11"/>
      <c r="E130" s="11"/>
      <c r="F130" s="11"/>
      <c r="G130" s="11"/>
    </row>
    <row r="131" spans="1:7" ht="16.5" customHeight="1" x14ac:dyDescent="0.3">
      <c r="A131" s="11">
        <v>3</v>
      </c>
      <c r="B131" s="11">
        <v>115</v>
      </c>
      <c r="C131" s="11"/>
      <c r="D131" s="11"/>
      <c r="E131" s="11"/>
      <c r="F131" s="11"/>
      <c r="G131" s="11"/>
    </row>
    <row r="132" spans="1:7" ht="16.5" customHeight="1" x14ac:dyDescent="0.3">
      <c r="A132" s="11">
        <v>3</v>
      </c>
      <c r="B132" s="11">
        <v>116</v>
      </c>
      <c r="C132" s="11"/>
      <c r="D132" s="11"/>
      <c r="E132" s="11"/>
      <c r="F132" s="11"/>
      <c r="G132" s="11"/>
    </row>
    <row r="133" spans="1:7" ht="16.5" customHeight="1" x14ac:dyDescent="0.3">
      <c r="A133" s="11">
        <v>3</v>
      </c>
      <c r="B133" s="11">
        <v>117</v>
      </c>
      <c r="C133" s="11"/>
      <c r="D133" s="11"/>
      <c r="E133" s="11"/>
      <c r="F133" s="11"/>
      <c r="G133" s="11"/>
    </row>
    <row r="134" spans="1:7" ht="16.5" customHeight="1" x14ac:dyDescent="0.3">
      <c r="A134" s="11">
        <v>3</v>
      </c>
      <c r="B134" s="11">
        <v>118</v>
      </c>
      <c r="C134" s="11"/>
      <c r="D134" s="11"/>
      <c r="E134" s="11"/>
      <c r="F134" s="11"/>
      <c r="G134" s="11"/>
    </row>
    <row r="135" spans="1:7" ht="16.5" customHeight="1" x14ac:dyDescent="0.3">
      <c r="A135" s="11">
        <v>3</v>
      </c>
      <c r="B135" s="11">
        <v>119</v>
      </c>
      <c r="C135" s="11"/>
      <c r="D135" s="11"/>
      <c r="E135" s="11"/>
      <c r="F135" s="11"/>
      <c r="G135" s="11"/>
    </row>
    <row r="136" spans="1:7" ht="16.5" customHeight="1" x14ac:dyDescent="0.3">
      <c r="A136" s="11">
        <v>3</v>
      </c>
      <c r="B136" s="11">
        <v>120</v>
      </c>
      <c r="C136" s="11"/>
      <c r="D136" s="11"/>
      <c r="E136" s="11"/>
      <c r="F136" s="11"/>
      <c r="G136" s="11"/>
    </row>
    <row r="137" spans="1:7" ht="16.5" customHeight="1" x14ac:dyDescent="0.3">
      <c r="A137" s="11">
        <v>3</v>
      </c>
      <c r="B137" s="11">
        <v>121</v>
      </c>
      <c r="C137" s="11"/>
      <c r="D137" s="11"/>
      <c r="E137" s="11"/>
      <c r="F137" s="11"/>
      <c r="G137" s="11"/>
    </row>
    <row r="138" spans="1:7" ht="16.5" customHeight="1" x14ac:dyDescent="0.3">
      <c r="A138" s="11">
        <v>3</v>
      </c>
      <c r="B138" s="11">
        <v>122</v>
      </c>
      <c r="C138" s="11"/>
      <c r="D138" s="11"/>
      <c r="E138" s="11"/>
      <c r="F138" s="11"/>
      <c r="G138" s="11"/>
    </row>
    <row r="139" spans="1:7" ht="16.5" customHeight="1" x14ac:dyDescent="0.3">
      <c r="A139" s="11">
        <v>3</v>
      </c>
      <c r="B139" s="11">
        <v>123</v>
      </c>
      <c r="C139" s="11"/>
      <c r="D139" s="11"/>
      <c r="E139" s="11"/>
      <c r="F139" s="11"/>
      <c r="G139" s="11"/>
    </row>
    <row r="140" spans="1:7" ht="16.5" customHeight="1" x14ac:dyDescent="0.3">
      <c r="A140" s="11">
        <v>3</v>
      </c>
      <c r="B140" s="11">
        <v>124</v>
      </c>
      <c r="C140" s="11"/>
      <c r="D140" s="11"/>
      <c r="E140" s="11"/>
      <c r="F140" s="11"/>
      <c r="G140" s="11"/>
    </row>
    <row r="141" spans="1:7" ht="16.5" customHeight="1" x14ac:dyDescent="0.3">
      <c r="A141" s="11">
        <v>3</v>
      </c>
      <c r="B141" s="11">
        <v>125</v>
      </c>
      <c r="C141" s="11"/>
      <c r="D141" s="11"/>
      <c r="E141" s="11"/>
      <c r="F141" s="11"/>
      <c r="G141" s="11"/>
    </row>
    <row r="142" spans="1:7" ht="16.5" customHeight="1" x14ac:dyDescent="0.3">
      <c r="A142" s="11">
        <v>3</v>
      </c>
      <c r="B142" s="11">
        <v>126</v>
      </c>
      <c r="C142" s="11"/>
      <c r="D142" s="11"/>
      <c r="E142" s="11"/>
      <c r="F142" s="11"/>
      <c r="G142" s="11"/>
    </row>
    <row r="143" spans="1:7" ht="16.5" customHeight="1" x14ac:dyDescent="0.3">
      <c r="A143" s="11">
        <v>3</v>
      </c>
      <c r="B143" s="11">
        <v>127</v>
      </c>
      <c r="C143" s="11"/>
      <c r="D143" s="11"/>
      <c r="E143" s="11"/>
      <c r="F143" s="11"/>
      <c r="G143" s="11"/>
    </row>
    <row r="144" spans="1:7" ht="16.5" customHeight="1" x14ac:dyDescent="0.3">
      <c r="A144" s="11">
        <v>3</v>
      </c>
      <c r="B144" s="11">
        <v>128</v>
      </c>
      <c r="C144" s="11"/>
      <c r="D144" s="11"/>
      <c r="E144" s="11"/>
      <c r="F144" s="11"/>
      <c r="G144" s="11"/>
    </row>
    <row r="145" spans="1:7" ht="16.5" customHeight="1" x14ac:dyDescent="0.3">
      <c r="A145" s="11">
        <v>3</v>
      </c>
      <c r="B145" s="11">
        <v>129</v>
      </c>
      <c r="C145" s="11"/>
      <c r="D145" s="11"/>
      <c r="E145" s="11"/>
      <c r="F145" s="11"/>
      <c r="G145" s="11"/>
    </row>
    <row r="146" spans="1:7" ht="16.5" customHeight="1" x14ac:dyDescent="0.3">
      <c r="A146" s="11">
        <v>3</v>
      </c>
      <c r="B146" s="11">
        <v>130</v>
      </c>
      <c r="C146" s="11"/>
      <c r="D146" s="11"/>
      <c r="E146" s="11"/>
      <c r="F146" s="11"/>
      <c r="G146" s="11"/>
    </row>
    <row r="147" spans="1:7" ht="16.5" customHeight="1" x14ac:dyDescent="0.3">
      <c r="A147" s="11">
        <v>3</v>
      </c>
      <c r="B147" s="11">
        <v>131</v>
      </c>
      <c r="C147" s="11"/>
      <c r="D147" s="11"/>
      <c r="E147" s="11"/>
      <c r="F147" s="11"/>
      <c r="G147" s="11"/>
    </row>
    <row r="148" spans="1:7" ht="16.5" customHeight="1" x14ac:dyDescent="0.3">
      <c r="A148" s="11">
        <v>3</v>
      </c>
      <c r="B148" s="11">
        <v>132</v>
      </c>
      <c r="C148" s="11"/>
      <c r="D148" s="11"/>
      <c r="E148" s="11"/>
      <c r="F148" s="11"/>
      <c r="G148" s="11"/>
    </row>
    <row r="149" spans="1:7" ht="16.5" customHeight="1" x14ac:dyDescent="0.3">
      <c r="A149" s="11">
        <v>3</v>
      </c>
      <c r="B149" s="11">
        <v>133</v>
      </c>
      <c r="C149" s="11"/>
      <c r="D149" s="11"/>
      <c r="E149" s="11"/>
      <c r="F149" s="11"/>
      <c r="G149" s="11"/>
    </row>
    <row r="150" spans="1:7" ht="16.5" customHeight="1" x14ac:dyDescent="0.3">
      <c r="A150" s="11">
        <v>3</v>
      </c>
      <c r="B150" s="11">
        <v>134</v>
      </c>
      <c r="C150" s="11"/>
      <c r="D150" s="11"/>
      <c r="E150" s="11"/>
      <c r="F150" s="11"/>
      <c r="G150" s="11"/>
    </row>
    <row r="151" spans="1:7" ht="16.5" customHeight="1" x14ac:dyDescent="0.3">
      <c r="A151" s="11">
        <v>3</v>
      </c>
      <c r="B151" s="11">
        <v>135</v>
      </c>
      <c r="C151" s="11"/>
      <c r="D151" s="11"/>
      <c r="E151" s="11"/>
      <c r="F151" s="11"/>
      <c r="G151" s="11"/>
    </row>
    <row r="152" spans="1:7" ht="16.5" customHeight="1" x14ac:dyDescent="0.3">
      <c r="A152" s="11"/>
      <c r="B152" s="11"/>
      <c r="C152" s="11"/>
      <c r="D152" s="11"/>
      <c r="E152" s="11"/>
      <c r="F152" s="11"/>
      <c r="G152" s="11"/>
    </row>
    <row r="153" spans="1:7" x14ac:dyDescent="0.3">
      <c r="A153" s="11" t="s">
        <v>56</v>
      </c>
      <c r="B153" s="11" t="s">
        <v>27</v>
      </c>
      <c r="C153" s="11" t="s">
        <v>57</v>
      </c>
      <c r="D153" s="11" t="s">
        <v>57</v>
      </c>
      <c r="E153" s="11" t="s">
        <v>57</v>
      </c>
      <c r="F153" s="11" t="s">
        <v>57</v>
      </c>
      <c r="G153" s="11" t="s">
        <v>57</v>
      </c>
    </row>
    <row r="154" spans="1:7" x14ac:dyDescent="0.3">
      <c r="A154" s="11"/>
      <c r="B154" s="11"/>
      <c r="C154" s="11"/>
      <c r="D154" s="11"/>
      <c r="E154" s="11"/>
      <c r="F154" s="11"/>
      <c r="G154" s="11"/>
    </row>
    <row r="155" spans="1:7" ht="16.5" customHeight="1" x14ac:dyDescent="0.3">
      <c r="A155" s="11">
        <v>3</v>
      </c>
      <c r="B155" s="11">
        <v>162</v>
      </c>
      <c r="C155" s="11"/>
      <c r="D155" s="11"/>
      <c r="E155" s="11"/>
      <c r="F155" s="11"/>
      <c r="G155" s="11"/>
    </row>
    <row r="156" spans="1:7" ht="16.5" customHeight="1" x14ac:dyDescent="0.3">
      <c r="A156" s="11">
        <v>3</v>
      </c>
      <c r="B156" s="11">
        <v>161</v>
      </c>
      <c r="C156" s="11"/>
      <c r="D156" s="11"/>
      <c r="E156" s="11"/>
      <c r="F156" s="11"/>
      <c r="G156" s="11"/>
    </row>
    <row r="157" spans="1:7" ht="16.5" customHeight="1" x14ac:dyDescent="0.3">
      <c r="A157" s="11">
        <v>3</v>
      </c>
      <c r="B157" s="11">
        <v>160</v>
      </c>
      <c r="C157" s="11"/>
      <c r="D157" s="11"/>
      <c r="E157" s="11"/>
      <c r="F157" s="11"/>
      <c r="G157" s="11"/>
    </row>
    <row r="158" spans="1:7" ht="16.5" customHeight="1" x14ac:dyDescent="0.3">
      <c r="A158" s="11">
        <v>3</v>
      </c>
      <c r="B158" s="11">
        <v>159</v>
      </c>
      <c r="C158" s="11"/>
      <c r="D158" s="11"/>
      <c r="E158" s="11"/>
      <c r="F158" s="11"/>
      <c r="G158" s="11"/>
    </row>
    <row r="159" spans="1:7" ht="16.5" customHeight="1" x14ac:dyDescent="0.3">
      <c r="A159" s="11">
        <v>3</v>
      </c>
      <c r="B159" s="11">
        <v>158</v>
      </c>
      <c r="C159" s="11"/>
      <c r="D159" s="11"/>
      <c r="E159" s="11"/>
      <c r="F159" s="11"/>
      <c r="G159" s="11"/>
    </row>
    <row r="160" spans="1:7" ht="16.5" customHeight="1" x14ac:dyDescent="0.3">
      <c r="A160" s="11">
        <v>3</v>
      </c>
      <c r="B160" s="11">
        <v>157</v>
      </c>
      <c r="C160" s="11"/>
      <c r="D160" s="11"/>
      <c r="E160" s="11"/>
      <c r="F160" s="11"/>
      <c r="G160" s="11"/>
    </row>
    <row r="161" spans="1:7" ht="16.5" customHeight="1" x14ac:dyDescent="0.3">
      <c r="A161" s="11">
        <v>3</v>
      </c>
      <c r="B161" s="11">
        <v>156</v>
      </c>
      <c r="C161" s="11"/>
      <c r="D161" s="11"/>
      <c r="E161" s="11"/>
      <c r="F161" s="11"/>
      <c r="G161" s="11"/>
    </row>
    <row r="162" spans="1:7" ht="16.5" customHeight="1" x14ac:dyDescent="0.3">
      <c r="A162" s="11">
        <v>3</v>
      </c>
      <c r="B162" s="11">
        <v>155</v>
      </c>
      <c r="C162" s="11"/>
      <c r="D162" s="11"/>
      <c r="E162" s="11"/>
      <c r="F162" s="11"/>
      <c r="G162" s="11"/>
    </row>
    <row r="163" spans="1:7" ht="16.5" customHeight="1" x14ac:dyDescent="0.3">
      <c r="A163" s="11">
        <v>3</v>
      </c>
      <c r="B163" s="11">
        <v>154</v>
      </c>
      <c r="C163" s="11"/>
      <c r="D163" s="11"/>
      <c r="E163" s="11"/>
      <c r="F163" s="11"/>
      <c r="G163" s="11"/>
    </row>
    <row r="164" spans="1:7" ht="16.5" customHeight="1" x14ac:dyDescent="0.3">
      <c r="A164" s="11">
        <v>3</v>
      </c>
      <c r="B164" s="11">
        <v>153</v>
      </c>
      <c r="C164" s="11"/>
      <c r="D164" s="11"/>
      <c r="E164" s="11"/>
      <c r="F164" s="11"/>
      <c r="G164" s="11"/>
    </row>
    <row r="165" spans="1:7" ht="16.5" customHeight="1" x14ac:dyDescent="0.3">
      <c r="A165" s="11">
        <v>3</v>
      </c>
      <c r="B165" s="11">
        <v>152</v>
      </c>
      <c r="C165" s="11"/>
      <c r="D165" s="11"/>
      <c r="E165" s="11"/>
      <c r="F165" s="11"/>
      <c r="G165" s="11"/>
    </row>
    <row r="166" spans="1:7" ht="16.5" customHeight="1" x14ac:dyDescent="0.3">
      <c r="A166" s="11">
        <v>3</v>
      </c>
      <c r="B166" s="11">
        <v>151</v>
      </c>
      <c r="C166" s="11"/>
      <c r="D166" s="11"/>
      <c r="E166" s="11"/>
      <c r="F166" s="11"/>
      <c r="G166" s="11"/>
    </row>
    <row r="167" spans="1:7" ht="16.5" customHeight="1" x14ac:dyDescent="0.3">
      <c r="A167" s="11">
        <v>3</v>
      </c>
      <c r="B167" s="11">
        <v>150</v>
      </c>
      <c r="C167" s="11"/>
      <c r="D167" s="11"/>
      <c r="E167" s="11"/>
      <c r="F167" s="11"/>
      <c r="G167" s="11"/>
    </row>
    <row r="168" spans="1:7" ht="16.5" customHeight="1" x14ac:dyDescent="0.3">
      <c r="A168" s="11">
        <v>3</v>
      </c>
      <c r="B168" s="11">
        <v>149</v>
      </c>
      <c r="C168" s="11"/>
      <c r="D168" s="11"/>
      <c r="E168" s="11"/>
      <c r="F168" s="11"/>
      <c r="G168" s="11"/>
    </row>
    <row r="169" spans="1:7" ht="16.5" customHeight="1" x14ac:dyDescent="0.3">
      <c r="A169" s="11">
        <v>3</v>
      </c>
      <c r="B169" s="11">
        <v>148</v>
      </c>
      <c r="C169" s="11"/>
      <c r="D169" s="11"/>
      <c r="E169" s="11"/>
      <c r="F169" s="11"/>
      <c r="G169" s="11"/>
    </row>
    <row r="170" spans="1:7" ht="16.5" customHeight="1" x14ac:dyDescent="0.3">
      <c r="A170" s="11">
        <v>3</v>
      </c>
      <c r="B170" s="11">
        <v>147</v>
      </c>
      <c r="C170" s="11"/>
      <c r="D170" s="11"/>
      <c r="E170" s="11"/>
      <c r="F170" s="11"/>
      <c r="G170" s="11"/>
    </row>
    <row r="171" spans="1:7" ht="16.5" customHeight="1" x14ac:dyDescent="0.3">
      <c r="A171" s="11">
        <v>3</v>
      </c>
      <c r="B171" s="11">
        <v>146</v>
      </c>
      <c r="C171" s="11"/>
      <c r="D171" s="11"/>
      <c r="E171" s="11"/>
      <c r="F171" s="11"/>
      <c r="G171" s="11"/>
    </row>
    <row r="172" spans="1:7" ht="16.5" customHeight="1" x14ac:dyDescent="0.3">
      <c r="A172" s="11">
        <v>3</v>
      </c>
      <c r="B172" s="11">
        <v>145</v>
      </c>
      <c r="C172" s="11"/>
      <c r="D172" s="11"/>
      <c r="E172" s="11"/>
      <c r="F172" s="11"/>
      <c r="G172" s="11"/>
    </row>
    <row r="173" spans="1:7" ht="16.5" customHeight="1" x14ac:dyDescent="0.3">
      <c r="A173" s="11">
        <v>3</v>
      </c>
      <c r="B173" s="11">
        <v>144</v>
      </c>
      <c r="C173" s="11"/>
      <c r="D173" s="11"/>
      <c r="E173" s="11"/>
      <c r="F173" s="11"/>
      <c r="G173" s="11"/>
    </row>
    <row r="174" spans="1:7" ht="16.5" customHeight="1" x14ac:dyDescent="0.3">
      <c r="A174" s="11">
        <v>3</v>
      </c>
      <c r="B174" s="11">
        <v>143</v>
      </c>
      <c r="C174" s="11"/>
      <c r="D174" s="11"/>
      <c r="E174" s="11"/>
      <c r="F174" s="11"/>
      <c r="G174" s="11"/>
    </row>
    <row r="175" spans="1:7" ht="16.5" customHeight="1" x14ac:dyDescent="0.3">
      <c r="A175" s="11">
        <v>3</v>
      </c>
      <c r="B175" s="11">
        <v>142</v>
      </c>
      <c r="C175" s="11"/>
      <c r="D175" s="11"/>
      <c r="E175" s="11"/>
      <c r="F175" s="11"/>
      <c r="G175" s="11"/>
    </row>
    <row r="176" spans="1:7" ht="16.5" customHeight="1" x14ac:dyDescent="0.3">
      <c r="A176" s="11">
        <v>3</v>
      </c>
      <c r="B176" s="11">
        <v>141</v>
      </c>
      <c r="C176" s="11"/>
      <c r="D176" s="11"/>
      <c r="E176" s="11"/>
      <c r="F176" s="11"/>
      <c r="G176" s="11"/>
    </row>
    <row r="177" spans="1:7" ht="16.5" customHeight="1" x14ac:dyDescent="0.3">
      <c r="A177" s="11">
        <v>3</v>
      </c>
      <c r="B177" s="11">
        <v>140</v>
      </c>
      <c r="C177" s="11"/>
      <c r="D177" s="11"/>
      <c r="E177" s="11"/>
      <c r="F177" s="11"/>
      <c r="G177" s="11"/>
    </row>
    <row r="178" spans="1:7" ht="16.5" customHeight="1" x14ac:dyDescent="0.3">
      <c r="A178" s="11">
        <v>3</v>
      </c>
      <c r="B178" s="11">
        <v>139</v>
      </c>
      <c r="C178" s="11"/>
      <c r="D178" s="11"/>
      <c r="E178" s="11"/>
      <c r="F178" s="11"/>
      <c r="G178" s="11"/>
    </row>
    <row r="179" spans="1:7" ht="16.5" customHeight="1" x14ac:dyDescent="0.3">
      <c r="A179" s="11">
        <v>3</v>
      </c>
      <c r="B179" s="11">
        <v>138</v>
      </c>
      <c r="C179" s="11"/>
      <c r="D179" s="11"/>
      <c r="E179" s="11"/>
      <c r="F179" s="11"/>
      <c r="G179" s="11"/>
    </row>
    <row r="180" spans="1:7" ht="16.5" customHeight="1" x14ac:dyDescent="0.3">
      <c r="A180" s="11">
        <v>3</v>
      </c>
      <c r="B180" s="11">
        <v>137</v>
      </c>
      <c r="C180" s="11"/>
      <c r="D180" s="11"/>
      <c r="E180" s="11"/>
      <c r="F180" s="11"/>
      <c r="G180" s="11"/>
    </row>
    <row r="181" spans="1:7" ht="16.5" customHeight="1" x14ac:dyDescent="0.3">
      <c r="A181" s="11">
        <v>3</v>
      </c>
      <c r="B181" s="11">
        <v>136</v>
      </c>
      <c r="C181" s="11"/>
      <c r="D181" s="11"/>
      <c r="E181" s="11"/>
      <c r="F181" s="11"/>
      <c r="G181" s="11"/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8"/>
  <sheetViews>
    <sheetView topLeftCell="E1" zoomScaleNormal="100" workbookViewId="0">
      <selection activeCell="D23" sqref="D23"/>
    </sheetView>
  </sheetViews>
  <sheetFormatPr defaultRowHeight="14.4" x14ac:dyDescent="0.3"/>
  <cols>
    <col min="1" max="1" width="9.109375" customWidth="1"/>
    <col min="2" max="3" width="9.88671875" customWidth="1"/>
    <col min="4" max="4" width="61.44140625" bestFit="1" customWidth="1"/>
    <col min="5" max="5" width="38.33203125" bestFit="1" customWidth="1"/>
    <col min="6" max="6" width="18.33203125" style="58" customWidth="1"/>
    <col min="7" max="7" width="14.44140625" customWidth="1"/>
    <col min="8" max="13" width="10.6640625" customWidth="1"/>
    <col min="14" max="15" width="10.5546875" bestFit="1" customWidth="1"/>
  </cols>
  <sheetData>
    <row r="1" spans="1:15" x14ac:dyDescent="0.3">
      <c r="A1" t="s">
        <v>60</v>
      </c>
      <c r="H1" s="58"/>
      <c r="I1" s="58"/>
      <c r="J1" s="58" t="s">
        <v>55</v>
      </c>
      <c r="K1" s="58"/>
      <c r="M1" s="58"/>
    </row>
    <row r="2" spans="1:15" ht="28.8" x14ac:dyDescent="0.3">
      <c r="A2" s="1" t="s">
        <v>54</v>
      </c>
      <c r="B2" s="58"/>
      <c r="C2" s="58"/>
      <c r="D2" s="58"/>
      <c r="E2" s="58"/>
      <c r="G2" s="58"/>
      <c r="H2" s="66" t="s">
        <v>58</v>
      </c>
      <c r="I2" s="66" t="s">
        <v>58</v>
      </c>
      <c r="J2" s="66" t="s">
        <v>58</v>
      </c>
      <c r="K2" s="66" t="s">
        <v>58</v>
      </c>
      <c r="L2" s="66" t="s">
        <v>62</v>
      </c>
      <c r="M2" s="66" t="s">
        <v>58</v>
      </c>
      <c r="N2" s="71" t="s">
        <v>58</v>
      </c>
      <c r="O2" s="66" t="s">
        <v>62</v>
      </c>
    </row>
    <row r="3" spans="1:15" s="65" customFormat="1" ht="28.8" x14ac:dyDescent="0.3">
      <c r="A3" s="66" t="s">
        <v>56</v>
      </c>
      <c r="B3" s="66" t="s">
        <v>27</v>
      </c>
      <c r="C3" s="66" t="s">
        <v>65</v>
      </c>
      <c r="D3" s="66" t="s">
        <v>10</v>
      </c>
      <c r="E3" s="66" t="s">
        <v>9</v>
      </c>
      <c r="F3" s="66" t="s">
        <v>59</v>
      </c>
      <c r="G3" s="66" t="s">
        <v>63</v>
      </c>
      <c r="H3" s="67">
        <v>42801</v>
      </c>
      <c r="I3" s="67">
        <v>42813</v>
      </c>
      <c r="J3" s="67">
        <v>42818</v>
      </c>
      <c r="K3" s="67">
        <v>42827</v>
      </c>
      <c r="L3" s="67">
        <v>42836</v>
      </c>
      <c r="M3" s="67">
        <v>42835</v>
      </c>
      <c r="N3" s="67">
        <v>42843</v>
      </c>
      <c r="O3" s="67">
        <v>42843</v>
      </c>
    </row>
    <row r="4" spans="1:15" ht="15.9" customHeight="1" x14ac:dyDescent="0.3">
      <c r="A4" s="11">
        <v>1</v>
      </c>
      <c r="B4" s="11">
        <v>1</v>
      </c>
      <c r="C4" s="128" t="s">
        <v>85</v>
      </c>
      <c r="D4" s="79" t="s">
        <v>19</v>
      </c>
      <c r="E4" s="68" t="s">
        <v>33</v>
      </c>
      <c r="F4" s="68" t="s">
        <v>84</v>
      </c>
      <c r="G4" s="70">
        <v>1</v>
      </c>
      <c r="H4" s="11">
        <v>1</v>
      </c>
      <c r="I4" s="11">
        <v>6</v>
      </c>
      <c r="J4" s="11">
        <v>7</v>
      </c>
      <c r="K4" s="11">
        <v>8</v>
      </c>
      <c r="L4" s="11">
        <v>4</v>
      </c>
      <c r="M4" s="11">
        <v>9</v>
      </c>
      <c r="N4" s="72">
        <v>8</v>
      </c>
      <c r="O4" s="72">
        <v>5</v>
      </c>
    </row>
    <row r="5" spans="1:15" ht="15.9" customHeight="1" x14ac:dyDescent="0.3">
      <c r="A5" s="11">
        <v>1</v>
      </c>
      <c r="B5" s="11">
        <v>2</v>
      </c>
      <c r="C5" s="129" t="s">
        <v>88</v>
      </c>
      <c r="D5" s="78" t="s">
        <v>93</v>
      </c>
      <c r="E5" s="29" t="s">
        <v>31</v>
      </c>
      <c r="F5" s="29" t="s">
        <v>83</v>
      </c>
      <c r="G5" s="70">
        <v>0.25</v>
      </c>
      <c r="H5" s="11">
        <v>1</v>
      </c>
      <c r="I5" s="11">
        <v>2</v>
      </c>
      <c r="J5" s="11">
        <v>5</v>
      </c>
      <c r="K5" s="11">
        <v>6</v>
      </c>
      <c r="L5" s="11">
        <v>3</v>
      </c>
      <c r="M5" s="11">
        <v>8</v>
      </c>
      <c r="N5" s="72">
        <v>8</v>
      </c>
      <c r="O5" s="72">
        <v>3</v>
      </c>
    </row>
    <row r="6" spans="1:15" ht="15.9" customHeight="1" x14ac:dyDescent="0.3">
      <c r="A6" s="11">
        <v>1</v>
      </c>
      <c r="B6" s="11">
        <v>3</v>
      </c>
      <c r="C6" s="128" t="s">
        <v>88</v>
      </c>
      <c r="D6" s="79" t="s">
        <v>93</v>
      </c>
      <c r="E6" s="68" t="s">
        <v>33</v>
      </c>
      <c r="F6" s="68" t="s">
        <v>84</v>
      </c>
      <c r="G6" s="70">
        <v>0.25</v>
      </c>
      <c r="H6" s="11">
        <v>1</v>
      </c>
      <c r="I6" s="11">
        <v>2</v>
      </c>
      <c r="J6" s="11">
        <v>2</v>
      </c>
      <c r="K6" s="11">
        <v>6</v>
      </c>
      <c r="L6" s="11">
        <v>2</v>
      </c>
      <c r="M6" s="11">
        <v>7</v>
      </c>
      <c r="N6" s="72">
        <v>8</v>
      </c>
      <c r="O6" s="72">
        <v>3</v>
      </c>
    </row>
    <row r="7" spans="1:15" ht="15.9" customHeight="1" x14ac:dyDescent="0.3">
      <c r="A7" s="11">
        <v>1</v>
      </c>
      <c r="B7" s="11">
        <v>4</v>
      </c>
      <c r="C7" s="130" t="s">
        <v>86</v>
      </c>
      <c r="D7" s="126" t="s">
        <v>91</v>
      </c>
      <c r="E7" s="131" t="s">
        <v>34</v>
      </c>
      <c r="F7" s="131" t="s">
        <v>82</v>
      </c>
      <c r="G7" s="70">
        <v>0.25</v>
      </c>
      <c r="H7" s="11">
        <v>0</v>
      </c>
      <c r="I7" s="11">
        <v>2</v>
      </c>
      <c r="J7" s="11">
        <v>7</v>
      </c>
      <c r="K7" s="11">
        <v>8</v>
      </c>
      <c r="L7" s="11">
        <v>4</v>
      </c>
      <c r="M7" s="11">
        <v>8</v>
      </c>
      <c r="N7" s="72">
        <v>9</v>
      </c>
      <c r="O7" s="72">
        <v>5</v>
      </c>
    </row>
    <row r="8" spans="1:15" ht="15.9" customHeight="1" x14ac:dyDescent="0.3">
      <c r="A8" s="11">
        <v>1</v>
      </c>
      <c r="B8" s="11">
        <v>5</v>
      </c>
      <c r="C8" s="129" t="s">
        <v>86</v>
      </c>
      <c r="D8" s="78" t="s">
        <v>91</v>
      </c>
      <c r="E8" s="29" t="s">
        <v>31</v>
      </c>
      <c r="F8" s="29" t="s">
        <v>83</v>
      </c>
      <c r="G8" s="70">
        <v>0.5</v>
      </c>
      <c r="H8" s="11">
        <v>0</v>
      </c>
      <c r="I8" s="11">
        <v>3</v>
      </c>
      <c r="J8" s="11">
        <v>7</v>
      </c>
      <c r="K8" s="11">
        <v>8</v>
      </c>
      <c r="L8" s="11">
        <v>5</v>
      </c>
      <c r="M8" s="11">
        <v>8</v>
      </c>
      <c r="N8" s="72">
        <v>9</v>
      </c>
      <c r="O8" s="72">
        <v>5</v>
      </c>
    </row>
    <row r="9" spans="1:15" ht="15.9" customHeight="1" x14ac:dyDescent="0.3">
      <c r="A9" s="11">
        <v>1</v>
      </c>
      <c r="B9" s="11">
        <v>6</v>
      </c>
      <c r="C9" s="130" t="s">
        <v>87</v>
      </c>
      <c r="D9" s="126" t="s">
        <v>92</v>
      </c>
      <c r="E9" s="131" t="s">
        <v>34</v>
      </c>
      <c r="F9" s="131" t="s">
        <v>82</v>
      </c>
      <c r="G9" s="70">
        <v>0.5</v>
      </c>
      <c r="H9" s="11">
        <v>1</v>
      </c>
      <c r="I9" s="11">
        <v>2</v>
      </c>
      <c r="J9" s="11">
        <v>3</v>
      </c>
      <c r="K9" s="11">
        <v>7</v>
      </c>
      <c r="L9" s="11">
        <v>4</v>
      </c>
      <c r="M9" s="11">
        <v>8</v>
      </c>
      <c r="N9" s="72">
        <v>8</v>
      </c>
      <c r="O9" s="72">
        <v>5</v>
      </c>
    </row>
    <row r="10" spans="1:15" ht="15.9" customHeight="1" x14ac:dyDescent="0.3">
      <c r="A10" s="11">
        <v>1</v>
      </c>
      <c r="B10" s="11">
        <v>7</v>
      </c>
      <c r="C10" s="128" t="s">
        <v>88</v>
      </c>
      <c r="D10" s="79" t="s">
        <v>93</v>
      </c>
      <c r="E10" s="68" t="s">
        <v>33</v>
      </c>
      <c r="F10" s="68" t="s">
        <v>84</v>
      </c>
      <c r="G10" s="70">
        <v>0.5</v>
      </c>
      <c r="H10" s="11">
        <v>1</v>
      </c>
      <c r="I10" s="11">
        <v>2</v>
      </c>
      <c r="J10" s="11">
        <v>3</v>
      </c>
      <c r="K10" s="11">
        <v>6</v>
      </c>
      <c r="L10" s="11">
        <v>3</v>
      </c>
      <c r="M10" s="11">
        <v>7</v>
      </c>
      <c r="N10" s="72">
        <v>7</v>
      </c>
      <c r="O10" s="72">
        <v>3</v>
      </c>
    </row>
    <row r="11" spans="1:15" ht="15.9" customHeight="1" x14ac:dyDescent="0.3">
      <c r="A11" s="11">
        <v>1</v>
      </c>
      <c r="B11" s="11">
        <v>8</v>
      </c>
      <c r="C11" s="129" t="s">
        <v>90</v>
      </c>
      <c r="D11" s="78" t="s">
        <v>95</v>
      </c>
      <c r="E11" s="29" t="s">
        <v>31</v>
      </c>
      <c r="F11" s="29" t="s">
        <v>83</v>
      </c>
      <c r="G11" s="70">
        <v>0.25</v>
      </c>
      <c r="H11" s="11">
        <v>1</v>
      </c>
      <c r="I11" s="11">
        <v>6</v>
      </c>
      <c r="J11" s="11">
        <v>4</v>
      </c>
      <c r="K11" s="11">
        <v>7</v>
      </c>
      <c r="L11" s="11">
        <v>3</v>
      </c>
      <c r="M11" s="11">
        <v>8</v>
      </c>
      <c r="N11" s="72">
        <v>7</v>
      </c>
      <c r="O11" s="72">
        <v>3</v>
      </c>
    </row>
    <row r="12" spans="1:15" ht="15.9" customHeight="1" x14ac:dyDescent="0.3">
      <c r="A12" s="11">
        <v>1</v>
      </c>
      <c r="B12" s="11">
        <v>9</v>
      </c>
      <c r="C12" s="130" t="s">
        <v>85</v>
      </c>
      <c r="D12" s="126" t="s">
        <v>19</v>
      </c>
      <c r="E12" s="131" t="s">
        <v>34</v>
      </c>
      <c r="F12" s="131" t="s">
        <v>82</v>
      </c>
      <c r="G12" s="70">
        <v>0.5</v>
      </c>
      <c r="H12" s="11">
        <v>1</v>
      </c>
      <c r="I12" s="11">
        <v>6</v>
      </c>
      <c r="J12" s="11">
        <v>7</v>
      </c>
      <c r="K12" s="11">
        <v>8</v>
      </c>
      <c r="L12" s="11">
        <v>5</v>
      </c>
      <c r="M12" s="11">
        <v>8</v>
      </c>
      <c r="N12" s="72">
        <v>9</v>
      </c>
      <c r="O12" s="72">
        <v>5</v>
      </c>
    </row>
    <row r="13" spans="1:15" ht="15.9" customHeight="1" x14ac:dyDescent="0.3">
      <c r="A13" s="11">
        <v>1</v>
      </c>
      <c r="B13" s="11">
        <v>10</v>
      </c>
      <c r="C13" s="129" t="s">
        <v>90</v>
      </c>
      <c r="D13" s="78" t="s">
        <v>95</v>
      </c>
      <c r="E13" s="29" t="s">
        <v>31</v>
      </c>
      <c r="F13" s="29" t="s">
        <v>83</v>
      </c>
      <c r="G13" s="70">
        <v>0.5</v>
      </c>
      <c r="H13" s="11">
        <v>1</v>
      </c>
      <c r="I13" s="11">
        <v>6</v>
      </c>
      <c r="J13" s="11">
        <v>6</v>
      </c>
      <c r="K13" s="11">
        <v>7</v>
      </c>
      <c r="L13" s="11">
        <v>3</v>
      </c>
      <c r="M13" s="11">
        <v>8</v>
      </c>
      <c r="N13" s="72">
        <v>8</v>
      </c>
      <c r="O13" s="72">
        <v>4</v>
      </c>
    </row>
    <row r="14" spans="1:15" ht="15.9" customHeight="1" x14ac:dyDescent="0.3">
      <c r="A14" s="11">
        <v>1</v>
      </c>
      <c r="B14" s="11">
        <v>11</v>
      </c>
      <c r="C14" s="130" t="s">
        <v>86</v>
      </c>
      <c r="D14" s="126" t="s">
        <v>91</v>
      </c>
      <c r="E14" s="131" t="s">
        <v>34</v>
      </c>
      <c r="F14" s="131" t="s">
        <v>82</v>
      </c>
      <c r="G14" s="70">
        <v>1</v>
      </c>
      <c r="H14" s="11">
        <v>0</v>
      </c>
      <c r="I14" s="11">
        <v>3</v>
      </c>
      <c r="J14" s="11">
        <v>8</v>
      </c>
      <c r="K14" s="11">
        <v>8</v>
      </c>
      <c r="L14" s="11">
        <v>5</v>
      </c>
      <c r="M14" s="11">
        <v>8</v>
      </c>
      <c r="N14" s="72">
        <v>9</v>
      </c>
      <c r="O14" s="72">
        <v>5</v>
      </c>
    </row>
    <row r="15" spans="1:15" ht="15.9" customHeight="1" x14ac:dyDescent="0.3">
      <c r="A15" s="11">
        <v>1</v>
      </c>
      <c r="B15" s="11">
        <v>12</v>
      </c>
      <c r="C15" s="130" t="s">
        <v>89</v>
      </c>
      <c r="D15" s="126" t="s">
        <v>94</v>
      </c>
      <c r="E15" s="131" t="s">
        <v>34</v>
      </c>
      <c r="F15" s="131" t="s">
        <v>82</v>
      </c>
      <c r="G15" s="70">
        <v>0.25</v>
      </c>
      <c r="H15" s="11">
        <v>1</v>
      </c>
      <c r="I15" s="11">
        <v>6</v>
      </c>
      <c r="J15" s="11">
        <v>6</v>
      </c>
      <c r="K15" s="11">
        <v>7</v>
      </c>
      <c r="L15" s="11">
        <v>3</v>
      </c>
      <c r="M15" s="11">
        <v>7</v>
      </c>
      <c r="N15" s="72">
        <v>8</v>
      </c>
      <c r="O15" s="72">
        <v>4</v>
      </c>
    </row>
    <row r="16" spans="1:15" ht="15.9" customHeight="1" x14ac:dyDescent="0.3">
      <c r="A16" s="11">
        <v>1</v>
      </c>
      <c r="B16" s="11">
        <v>13</v>
      </c>
      <c r="C16" s="128" t="s">
        <v>89</v>
      </c>
      <c r="D16" s="79" t="s">
        <v>94</v>
      </c>
      <c r="E16" s="68" t="s">
        <v>33</v>
      </c>
      <c r="F16" s="68" t="s">
        <v>84</v>
      </c>
      <c r="G16" s="70">
        <v>0.25</v>
      </c>
      <c r="H16" s="11">
        <v>1</v>
      </c>
      <c r="I16" s="11">
        <v>6</v>
      </c>
      <c r="J16" s="11">
        <v>6</v>
      </c>
      <c r="K16" s="11">
        <v>6</v>
      </c>
      <c r="L16" s="11">
        <v>3</v>
      </c>
      <c r="M16" s="11">
        <v>8</v>
      </c>
      <c r="N16" s="72">
        <v>8</v>
      </c>
      <c r="O16" s="72">
        <v>4</v>
      </c>
    </row>
    <row r="17" spans="1:15" ht="15.9" customHeight="1" x14ac:dyDescent="0.3">
      <c r="A17" s="11">
        <v>1</v>
      </c>
      <c r="B17" s="11">
        <v>14</v>
      </c>
      <c r="C17" s="128" t="s">
        <v>90</v>
      </c>
      <c r="D17" s="79" t="s">
        <v>95</v>
      </c>
      <c r="E17" s="68" t="s">
        <v>33</v>
      </c>
      <c r="F17" s="68" t="s">
        <v>84</v>
      </c>
      <c r="G17" s="70">
        <v>0.5</v>
      </c>
      <c r="H17" s="11">
        <v>1</v>
      </c>
      <c r="I17" s="11">
        <v>6</v>
      </c>
      <c r="J17" s="11">
        <v>6</v>
      </c>
      <c r="K17" s="11">
        <v>6</v>
      </c>
      <c r="L17" s="11">
        <v>4</v>
      </c>
      <c r="M17" s="11">
        <v>8</v>
      </c>
      <c r="N17" s="72">
        <v>8</v>
      </c>
      <c r="O17" s="72">
        <v>3</v>
      </c>
    </row>
    <row r="18" spans="1:15" ht="15.9" customHeight="1" x14ac:dyDescent="0.3">
      <c r="A18" s="11">
        <v>1</v>
      </c>
      <c r="B18" s="11">
        <v>15</v>
      </c>
      <c r="C18" s="130" t="s">
        <v>89</v>
      </c>
      <c r="D18" s="126" t="s">
        <v>94</v>
      </c>
      <c r="E18" s="131" t="s">
        <v>34</v>
      </c>
      <c r="F18" s="131" t="s">
        <v>82</v>
      </c>
      <c r="G18" s="70">
        <v>0.5</v>
      </c>
      <c r="H18" s="11">
        <v>1</v>
      </c>
      <c r="I18" s="11">
        <v>6</v>
      </c>
      <c r="J18" s="11">
        <v>6</v>
      </c>
      <c r="K18" s="11">
        <v>6</v>
      </c>
      <c r="L18" s="11">
        <v>3</v>
      </c>
      <c r="M18" s="11">
        <v>8</v>
      </c>
      <c r="N18" s="72">
        <v>8</v>
      </c>
      <c r="O18" s="72">
        <v>4</v>
      </c>
    </row>
    <row r="19" spans="1:15" ht="15.9" customHeight="1" x14ac:dyDescent="0.3">
      <c r="A19" s="11">
        <v>1</v>
      </c>
      <c r="B19" s="11">
        <v>16</v>
      </c>
      <c r="C19" s="128" t="s">
        <v>86</v>
      </c>
      <c r="D19" s="79" t="s">
        <v>91</v>
      </c>
      <c r="E19" s="68" t="s">
        <v>33</v>
      </c>
      <c r="F19" s="68" t="s">
        <v>84</v>
      </c>
      <c r="G19" s="70">
        <v>0.25</v>
      </c>
      <c r="H19" s="11">
        <v>0</v>
      </c>
      <c r="I19" s="11">
        <v>3</v>
      </c>
      <c r="J19" s="11">
        <v>7</v>
      </c>
      <c r="K19" s="11">
        <v>8</v>
      </c>
      <c r="L19" s="11">
        <v>4</v>
      </c>
      <c r="M19" s="11">
        <v>8</v>
      </c>
      <c r="N19" s="72">
        <v>9</v>
      </c>
      <c r="O19" s="72">
        <v>5</v>
      </c>
    </row>
    <row r="20" spans="1:15" ht="15.9" customHeight="1" x14ac:dyDescent="0.3">
      <c r="A20" s="11">
        <v>1</v>
      </c>
      <c r="B20" s="11">
        <v>17</v>
      </c>
      <c r="C20" s="129" t="s">
        <v>85</v>
      </c>
      <c r="D20" s="78" t="s">
        <v>19</v>
      </c>
      <c r="E20" s="29" t="s">
        <v>31</v>
      </c>
      <c r="F20" s="29" t="s">
        <v>83</v>
      </c>
      <c r="G20" s="70">
        <v>0.5</v>
      </c>
      <c r="H20" s="11">
        <v>1</v>
      </c>
      <c r="I20" s="11">
        <v>6</v>
      </c>
      <c r="J20" s="11">
        <v>8</v>
      </c>
      <c r="K20" s="11">
        <v>8</v>
      </c>
      <c r="L20" s="11">
        <v>5</v>
      </c>
      <c r="M20" s="11">
        <v>8</v>
      </c>
      <c r="N20" s="72">
        <v>9</v>
      </c>
      <c r="O20" s="72">
        <v>5</v>
      </c>
    </row>
    <row r="21" spans="1:15" ht="15.9" customHeight="1" x14ac:dyDescent="0.3">
      <c r="A21" s="11">
        <v>1</v>
      </c>
      <c r="B21" s="11">
        <v>18</v>
      </c>
      <c r="C21" s="129" t="s">
        <v>85</v>
      </c>
      <c r="D21" s="78" t="s">
        <v>19</v>
      </c>
      <c r="E21" s="29" t="s">
        <v>31</v>
      </c>
      <c r="F21" s="29" t="s">
        <v>83</v>
      </c>
      <c r="G21" s="70">
        <v>0.25</v>
      </c>
      <c r="H21" s="11">
        <v>1</v>
      </c>
      <c r="I21" s="11">
        <v>6</v>
      </c>
      <c r="J21" s="11">
        <v>8</v>
      </c>
      <c r="K21" s="11">
        <v>8</v>
      </c>
      <c r="L21" s="11">
        <v>4</v>
      </c>
      <c r="M21" s="11">
        <v>8</v>
      </c>
      <c r="N21" s="72">
        <v>9</v>
      </c>
      <c r="O21" s="72">
        <v>5</v>
      </c>
    </row>
    <row r="22" spans="1:15" ht="15.9" customHeight="1" x14ac:dyDescent="0.3">
      <c r="A22" s="11">
        <v>1</v>
      </c>
      <c r="B22" s="11">
        <v>19</v>
      </c>
      <c r="C22" s="129" t="s">
        <v>88</v>
      </c>
      <c r="D22" s="78" t="s">
        <v>93</v>
      </c>
      <c r="E22" s="29" t="s">
        <v>31</v>
      </c>
      <c r="F22" s="29" t="s">
        <v>83</v>
      </c>
      <c r="G22" s="70">
        <v>1</v>
      </c>
      <c r="H22" s="11">
        <v>1</v>
      </c>
      <c r="I22" s="11">
        <v>3</v>
      </c>
      <c r="J22" s="11">
        <v>7</v>
      </c>
      <c r="K22" s="11">
        <v>7</v>
      </c>
      <c r="L22" s="11">
        <v>4</v>
      </c>
      <c r="M22" s="11">
        <v>8</v>
      </c>
      <c r="N22" s="72">
        <v>8</v>
      </c>
      <c r="O22" s="72">
        <v>4</v>
      </c>
    </row>
    <row r="23" spans="1:15" ht="15.9" customHeight="1" x14ac:dyDescent="0.3">
      <c r="A23" s="11">
        <v>1</v>
      </c>
      <c r="B23" s="11">
        <v>20</v>
      </c>
      <c r="C23" s="130" t="s">
        <v>90</v>
      </c>
      <c r="D23" s="126" t="s">
        <v>95</v>
      </c>
      <c r="E23" s="131" t="s">
        <v>34</v>
      </c>
      <c r="F23" s="131" t="s">
        <v>82</v>
      </c>
      <c r="G23" s="70">
        <v>1</v>
      </c>
      <c r="H23" s="11">
        <v>1</v>
      </c>
      <c r="I23" s="11">
        <v>6</v>
      </c>
      <c r="J23" s="11">
        <v>5</v>
      </c>
      <c r="K23" s="11">
        <v>7</v>
      </c>
      <c r="L23" s="11">
        <v>3</v>
      </c>
      <c r="M23" s="11">
        <v>8</v>
      </c>
      <c r="N23" s="72">
        <v>8</v>
      </c>
      <c r="O23" s="72">
        <v>3</v>
      </c>
    </row>
    <row r="24" spans="1:15" ht="15.9" customHeight="1" x14ac:dyDescent="0.3">
      <c r="A24" s="11">
        <v>1</v>
      </c>
      <c r="B24" s="11">
        <v>21</v>
      </c>
      <c r="C24" s="130" t="s">
        <v>87</v>
      </c>
      <c r="D24" s="126" t="s">
        <v>92</v>
      </c>
      <c r="E24" s="131" t="s">
        <v>34</v>
      </c>
      <c r="F24" s="131" t="s">
        <v>82</v>
      </c>
      <c r="G24" s="70">
        <v>0.25</v>
      </c>
      <c r="H24" s="11">
        <v>1</v>
      </c>
      <c r="I24" s="11">
        <v>3</v>
      </c>
      <c r="J24" s="11">
        <v>7</v>
      </c>
      <c r="K24" s="11">
        <v>8</v>
      </c>
      <c r="L24" s="11">
        <v>4</v>
      </c>
      <c r="M24" s="11">
        <v>8</v>
      </c>
      <c r="N24" s="72">
        <v>8</v>
      </c>
      <c r="O24" s="72">
        <v>5</v>
      </c>
    </row>
    <row r="25" spans="1:15" ht="15.9" customHeight="1" x14ac:dyDescent="0.3">
      <c r="A25" s="11">
        <v>1</v>
      </c>
      <c r="B25" s="11">
        <v>22</v>
      </c>
      <c r="C25" s="128" t="s">
        <v>89</v>
      </c>
      <c r="D25" s="79" t="s">
        <v>94</v>
      </c>
      <c r="E25" s="68" t="s">
        <v>33</v>
      </c>
      <c r="F25" s="68" t="s">
        <v>84</v>
      </c>
      <c r="G25" s="70">
        <v>1</v>
      </c>
      <c r="H25" s="11">
        <v>1</v>
      </c>
      <c r="I25" s="11">
        <v>6</v>
      </c>
      <c r="J25" s="11">
        <v>6</v>
      </c>
      <c r="K25" s="11">
        <v>7</v>
      </c>
      <c r="L25" s="11">
        <v>4</v>
      </c>
      <c r="M25" s="11">
        <v>8</v>
      </c>
      <c r="N25" s="72">
        <v>8</v>
      </c>
      <c r="O25" s="72">
        <v>4</v>
      </c>
    </row>
    <row r="26" spans="1:15" ht="15.9" customHeight="1" x14ac:dyDescent="0.3">
      <c r="A26" s="11">
        <v>1</v>
      </c>
      <c r="B26" s="11">
        <v>23</v>
      </c>
      <c r="C26" s="128" t="s">
        <v>86</v>
      </c>
      <c r="D26" s="79" t="s">
        <v>91</v>
      </c>
      <c r="E26" s="68" t="s">
        <v>33</v>
      </c>
      <c r="F26" s="68" t="s">
        <v>84</v>
      </c>
      <c r="G26" s="70">
        <v>1</v>
      </c>
      <c r="H26" s="11">
        <v>0</v>
      </c>
      <c r="I26" s="11">
        <v>5</v>
      </c>
      <c r="J26" s="11">
        <v>8</v>
      </c>
      <c r="K26" s="11">
        <v>9</v>
      </c>
      <c r="L26" s="11">
        <v>5</v>
      </c>
      <c r="M26" s="11">
        <v>9</v>
      </c>
      <c r="N26" s="72">
        <v>9</v>
      </c>
      <c r="O26" s="72">
        <v>5</v>
      </c>
    </row>
    <row r="27" spans="1:15" ht="15.9" customHeight="1" x14ac:dyDescent="0.3">
      <c r="A27" s="11">
        <v>1</v>
      </c>
      <c r="B27" s="11">
        <v>24</v>
      </c>
      <c r="C27" s="129" t="s">
        <v>89</v>
      </c>
      <c r="D27" s="78" t="s">
        <v>94</v>
      </c>
      <c r="E27" s="29" t="s">
        <v>31</v>
      </c>
      <c r="F27" s="29" t="s">
        <v>83</v>
      </c>
      <c r="G27" s="70">
        <v>1</v>
      </c>
      <c r="H27" s="11">
        <v>1</v>
      </c>
      <c r="I27" s="11">
        <v>6</v>
      </c>
      <c r="J27" s="11">
        <v>6</v>
      </c>
      <c r="K27" s="11">
        <v>8</v>
      </c>
      <c r="L27" s="11">
        <v>4</v>
      </c>
      <c r="M27" s="11">
        <v>8</v>
      </c>
      <c r="N27" s="72">
        <v>8</v>
      </c>
      <c r="O27" s="72">
        <v>4</v>
      </c>
    </row>
    <row r="28" spans="1:15" ht="15.9" customHeight="1" x14ac:dyDescent="0.3">
      <c r="A28" s="11">
        <v>1</v>
      </c>
      <c r="B28" s="11">
        <v>25</v>
      </c>
      <c r="C28" s="128" t="s">
        <v>87</v>
      </c>
      <c r="D28" s="79" t="s">
        <v>92</v>
      </c>
      <c r="E28" s="68" t="s">
        <v>33</v>
      </c>
      <c r="F28" s="68" t="s">
        <v>84</v>
      </c>
      <c r="G28" s="70">
        <v>0.5</v>
      </c>
      <c r="H28" s="11">
        <v>0</v>
      </c>
      <c r="I28" s="11">
        <v>2</v>
      </c>
      <c r="J28" s="11">
        <v>2</v>
      </c>
      <c r="K28" s="11">
        <v>8</v>
      </c>
      <c r="L28" s="11">
        <v>4</v>
      </c>
      <c r="M28" s="11">
        <v>8</v>
      </c>
      <c r="N28" s="72">
        <v>8</v>
      </c>
      <c r="O28" s="72">
        <v>5</v>
      </c>
    </row>
    <row r="29" spans="1:15" ht="15.9" customHeight="1" x14ac:dyDescent="0.3">
      <c r="A29" s="11">
        <v>1</v>
      </c>
      <c r="B29" s="11">
        <v>26</v>
      </c>
      <c r="C29" s="129" t="s">
        <v>87</v>
      </c>
      <c r="D29" s="78" t="s">
        <v>92</v>
      </c>
      <c r="E29" s="29" t="s">
        <v>31</v>
      </c>
      <c r="F29" s="29" t="s">
        <v>83</v>
      </c>
      <c r="G29" s="70">
        <v>1</v>
      </c>
      <c r="H29" s="11">
        <v>1</v>
      </c>
      <c r="I29" s="11">
        <v>3</v>
      </c>
      <c r="J29" s="11">
        <v>6</v>
      </c>
      <c r="K29" s="11">
        <v>8</v>
      </c>
      <c r="L29" s="11">
        <v>4</v>
      </c>
      <c r="M29" s="11">
        <v>8</v>
      </c>
      <c r="N29" s="72">
        <v>8</v>
      </c>
      <c r="O29" s="72">
        <v>5</v>
      </c>
    </row>
    <row r="30" spans="1:15" ht="15.9" customHeight="1" x14ac:dyDescent="0.3">
      <c r="A30" s="11">
        <v>1</v>
      </c>
      <c r="B30" s="11">
        <v>27</v>
      </c>
      <c r="C30" s="130" t="s">
        <v>88</v>
      </c>
      <c r="D30" s="126" t="s">
        <v>93</v>
      </c>
      <c r="E30" s="131" t="s">
        <v>34</v>
      </c>
      <c r="F30" s="131" t="s">
        <v>82</v>
      </c>
      <c r="G30" s="70">
        <v>1</v>
      </c>
      <c r="H30" s="11">
        <v>1</v>
      </c>
      <c r="I30" s="11">
        <v>2</v>
      </c>
      <c r="J30" s="11">
        <v>6</v>
      </c>
      <c r="K30" s="11">
        <v>7</v>
      </c>
      <c r="L30" s="11">
        <v>4</v>
      </c>
      <c r="M30" s="11">
        <v>8</v>
      </c>
      <c r="N30" s="72">
        <v>8</v>
      </c>
      <c r="O30" s="72">
        <v>4</v>
      </c>
    </row>
    <row r="31" spans="1:15" ht="16.5" customHeight="1" x14ac:dyDescent="0.3">
      <c r="A31" s="11">
        <v>1</v>
      </c>
      <c r="B31" s="11">
        <v>54</v>
      </c>
      <c r="C31" s="129" t="s">
        <v>89</v>
      </c>
      <c r="D31" s="78" t="s">
        <v>94</v>
      </c>
      <c r="E31" s="29" t="s">
        <v>31</v>
      </c>
      <c r="F31" s="29" t="s">
        <v>83</v>
      </c>
      <c r="G31" s="132">
        <v>0.5</v>
      </c>
      <c r="H31" s="11">
        <v>1</v>
      </c>
      <c r="I31" s="11">
        <v>6</v>
      </c>
      <c r="J31" s="11">
        <v>6</v>
      </c>
      <c r="K31" s="11">
        <v>8</v>
      </c>
      <c r="L31" s="11">
        <v>4</v>
      </c>
      <c r="M31" s="11">
        <v>8</v>
      </c>
      <c r="N31" s="72">
        <v>8</v>
      </c>
      <c r="O31" s="72">
        <v>4</v>
      </c>
    </row>
    <row r="32" spans="1:15" ht="16.5" customHeight="1" x14ac:dyDescent="0.3">
      <c r="A32" s="11">
        <v>1</v>
      </c>
      <c r="B32" s="11">
        <v>53</v>
      </c>
      <c r="C32" s="128" t="s">
        <v>86</v>
      </c>
      <c r="D32" s="79" t="s">
        <v>91</v>
      </c>
      <c r="E32" s="68" t="s">
        <v>33</v>
      </c>
      <c r="F32" s="68" t="s">
        <v>84</v>
      </c>
      <c r="G32" s="132">
        <v>0.5</v>
      </c>
      <c r="H32" s="11">
        <v>0</v>
      </c>
      <c r="I32" s="11">
        <v>5</v>
      </c>
      <c r="J32" s="11">
        <v>8</v>
      </c>
      <c r="K32" s="11">
        <v>9</v>
      </c>
      <c r="L32" s="11">
        <v>5</v>
      </c>
      <c r="M32" s="11">
        <v>9</v>
      </c>
      <c r="N32" s="72">
        <v>9</v>
      </c>
      <c r="O32" s="72">
        <v>5</v>
      </c>
    </row>
    <row r="33" spans="1:15" ht="16.5" customHeight="1" x14ac:dyDescent="0.3">
      <c r="A33" s="11">
        <v>1</v>
      </c>
      <c r="B33" s="11">
        <v>52</v>
      </c>
      <c r="C33" s="129" t="s">
        <v>86</v>
      </c>
      <c r="D33" s="78" t="s">
        <v>91</v>
      </c>
      <c r="E33" s="29" t="s">
        <v>31</v>
      </c>
      <c r="F33" s="29" t="s">
        <v>83</v>
      </c>
      <c r="G33" s="132">
        <v>0.25</v>
      </c>
      <c r="H33" s="11">
        <v>0</v>
      </c>
      <c r="I33" s="11">
        <v>6</v>
      </c>
      <c r="J33" s="11">
        <v>8</v>
      </c>
      <c r="K33" s="11">
        <v>8</v>
      </c>
      <c r="L33" s="11">
        <v>5</v>
      </c>
      <c r="M33" s="11">
        <v>9</v>
      </c>
      <c r="N33" s="72">
        <v>9</v>
      </c>
      <c r="O33" s="72">
        <v>5</v>
      </c>
    </row>
    <row r="34" spans="1:15" ht="16.5" customHeight="1" x14ac:dyDescent="0.3">
      <c r="A34" s="11">
        <v>1</v>
      </c>
      <c r="B34" s="11">
        <v>51</v>
      </c>
      <c r="C34" s="130" t="s">
        <v>88</v>
      </c>
      <c r="D34" s="126" t="s">
        <v>93</v>
      </c>
      <c r="E34" s="131" t="s">
        <v>34</v>
      </c>
      <c r="F34" s="131" t="s">
        <v>82</v>
      </c>
      <c r="G34" s="132">
        <v>0.5</v>
      </c>
      <c r="H34" s="11">
        <v>1</v>
      </c>
      <c r="I34" s="11">
        <v>2</v>
      </c>
      <c r="J34" s="11">
        <v>7</v>
      </c>
      <c r="K34" s="11">
        <v>7</v>
      </c>
      <c r="L34" s="11">
        <v>3</v>
      </c>
      <c r="M34" s="11">
        <v>8</v>
      </c>
      <c r="N34" s="72">
        <v>8</v>
      </c>
      <c r="O34" s="72">
        <v>3</v>
      </c>
    </row>
    <row r="35" spans="1:15" ht="16.5" customHeight="1" x14ac:dyDescent="0.3">
      <c r="A35" s="11">
        <v>1</v>
      </c>
      <c r="B35" s="11">
        <v>50</v>
      </c>
      <c r="C35" s="129" t="s">
        <v>89</v>
      </c>
      <c r="D35" s="78" t="s">
        <v>94</v>
      </c>
      <c r="E35" s="29" t="s">
        <v>31</v>
      </c>
      <c r="F35" s="29" t="s">
        <v>83</v>
      </c>
      <c r="G35" s="132">
        <v>0.25</v>
      </c>
      <c r="H35" s="11">
        <v>1</v>
      </c>
      <c r="I35" s="11">
        <v>6</v>
      </c>
      <c r="J35" s="11">
        <v>6</v>
      </c>
      <c r="K35" s="11">
        <v>7</v>
      </c>
      <c r="L35" s="11">
        <v>3</v>
      </c>
      <c r="M35" s="11">
        <v>8</v>
      </c>
      <c r="N35" s="72">
        <v>8</v>
      </c>
      <c r="O35" s="72">
        <v>4</v>
      </c>
    </row>
    <row r="36" spans="1:15" ht="16.5" customHeight="1" x14ac:dyDescent="0.3">
      <c r="A36" s="11">
        <v>1</v>
      </c>
      <c r="B36" s="11">
        <v>49</v>
      </c>
      <c r="C36" s="130" t="s">
        <v>90</v>
      </c>
      <c r="D36" s="126" t="s">
        <v>95</v>
      </c>
      <c r="E36" s="131" t="s">
        <v>34</v>
      </c>
      <c r="F36" s="131" t="s">
        <v>82</v>
      </c>
      <c r="G36" s="132">
        <v>0.5</v>
      </c>
      <c r="H36" s="11">
        <v>1</v>
      </c>
      <c r="I36" s="11">
        <v>6</v>
      </c>
      <c r="J36" s="11">
        <v>6</v>
      </c>
      <c r="K36" s="11">
        <v>7</v>
      </c>
      <c r="L36" s="11">
        <v>3</v>
      </c>
      <c r="M36" s="11">
        <v>8</v>
      </c>
      <c r="N36" s="72">
        <v>8</v>
      </c>
      <c r="O36" s="72">
        <v>3</v>
      </c>
    </row>
    <row r="37" spans="1:15" ht="16.5" customHeight="1" x14ac:dyDescent="0.3">
      <c r="A37" s="11">
        <v>1</v>
      </c>
      <c r="B37" s="11">
        <v>48</v>
      </c>
      <c r="C37" s="128" t="s">
        <v>89</v>
      </c>
      <c r="D37" s="79" t="s">
        <v>94</v>
      </c>
      <c r="E37" s="68" t="s">
        <v>33</v>
      </c>
      <c r="F37" s="68" t="s">
        <v>84</v>
      </c>
      <c r="G37" s="132">
        <v>0.5</v>
      </c>
      <c r="H37" s="11">
        <v>1</v>
      </c>
      <c r="I37" s="11">
        <v>6</v>
      </c>
      <c r="J37" s="11">
        <v>6</v>
      </c>
      <c r="K37" s="11">
        <v>7</v>
      </c>
      <c r="L37" s="11">
        <v>3</v>
      </c>
      <c r="M37" s="11">
        <v>8</v>
      </c>
      <c r="N37" s="72">
        <v>8</v>
      </c>
      <c r="O37" s="72">
        <v>4</v>
      </c>
    </row>
    <row r="38" spans="1:15" ht="16.5" customHeight="1" x14ac:dyDescent="0.3">
      <c r="A38" s="11">
        <v>1</v>
      </c>
      <c r="B38" s="11">
        <v>47</v>
      </c>
      <c r="C38" s="129" t="s">
        <v>87</v>
      </c>
      <c r="D38" s="78" t="s">
        <v>92</v>
      </c>
      <c r="E38" s="29" t="s">
        <v>31</v>
      </c>
      <c r="F38" s="29" t="s">
        <v>83</v>
      </c>
      <c r="G38" s="132">
        <v>0.5</v>
      </c>
      <c r="H38" s="11">
        <v>1</v>
      </c>
      <c r="I38" s="11">
        <v>3</v>
      </c>
      <c r="J38" s="11">
        <v>7</v>
      </c>
      <c r="K38" s="11">
        <v>8</v>
      </c>
      <c r="L38" s="11">
        <v>4</v>
      </c>
      <c r="M38" s="11">
        <v>9</v>
      </c>
      <c r="N38" s="72">
        <v>9</v>
      </c>
      <c r="O38" s="72">
        <v>5</v>
      </c>
    </row>
    <row r="39" spans="1:15" ht="16.5" customHeight="1" x14ac:dyDescent="0.3">
      <c r="A39" s="11">
        <v>1</v>
      </c>
      <c r="B39" s="11">
        <v>46</v>
      </c>
      <c r="C39" s="130" t="s">
        <v>85</v>
      </c>
      <c r="D39" s="126" t="s">
        <v>19</v>
      </c>
      <c r="E39" s="131" t="s">
        <v>34</v>
      </c>
      <c r="F39" s="131" t="s">
        <v>82</v>
      </c>
      <c r="G39" s="132">
        <v>0.25</v>
      </c>
      <c r="H39" s="11">
        <v>1</v>
      </c>
      <c r="I39" s="11">
        <v>6</v>
      </c>
      <c r="J39" s="11">
        <v>8</v>
      </c>
      <c r="K39" s="11">
        <v>8</v>
      </c>
      <c r="L39" s="11">
        <v>4</v>
      </c>
      <c r="M39" s="11">
        <v>8</v>
      </c>
      <c r="N39" s="72">
        <v>9</v>
      </c>
      <c r="O39" s="72">
        <v>5</v>
      </c>
    </row>
    <row r="40" spans="1:15" ht="16.5" customHeight="1" x14ac:dyDescent="0.3">
      <c r="A40" s="11">
        <v>1</v>
      </c>
      <c r="B40" s="11">
        <v>45</v>
      </c>
      <c r="C40" s="130" t="s">
        <v>86</v>
      </c>
      <c r="D40" s="126" t="s">
        <v>91</v>
      </c>
      <c r="E40" s="131" t="s">
        <v>34</v>
      </c>
      <c r="F40" s="131" t="s">
        <v>82</v>
      </c>
      <c r="G40" s="132">
        <v>0.5</v>
      </c>
      <c r="H40" s="11">
        <v>0</v>
      </c>
      <c r="I40" s="11">
        <v>5</v>
      </c>
      <c r="J40" s="11">
        <v>8</v>
      </c>
      <c r="K40" s="11">
        <v>8</v>
      </c>
      <c r="L40" s="11">
        <v>4</v>
      </c>
      <c r="M40" s="11">
        <v>8</v>
      </c>
      <c r="N40" s="72">
        <v>8</v>
      </c>
      <c r="O40" s="72">
        <v>5</v>
      </c>
    </row>
    <row r="41" spans="1:15" ht="16.5" customHeight="1" x14ac:dyDescent="0.3">
      <c r="A41" s="11">
        <v>1</v>
      </c>
      <c r="B41" s="11">
        <v>44</v>
      </c>
      <c r="C41" s="130" t="s">
        <v>88</v>
      </c>
      <c r="D41" s="126" t="s">
        <v>93</v>
      </c>
      <c r="E41" s="131" t="s">
        <v>34</v>
      </c>
      <c r="F41" s="131" t="s">
        <v>82</v>
      </c>
      <c r="G41" s="132">
        <v>0.25</v>
      </c>
      <c r="H41" s="11">
        <v>1</v>
      </c>
      <c r="I41" s="11">
        <v>3</v>
      </c>
      <c r="J41" s="11">
        <v>4</v>
      </c>
      <c r="K41" s="11">
        <v>7</v>
      </c>
      <c r="L41" s="11">
        <v>2</v>
      </c>
      <c r="M41" s="11">
        <v>7</v>
      </c>
      <c r="N41" s="72">
        <v>8</v>
      </c>
      <c r="O41" s="72">
        <v>3</v>
      </c>
    </row>
    <row r="42" spans="1:15" ht="16.5" customHeight="1" x14ac:dyDescent="0.3">
      <c r="A42" s="11">
        <v>1</v>
      </c>
      <c r="B42" s="11">
        <v>43</v>
      </c>
      <c r="C42" s="129" t="s">
        <v>88</v>
      </c>
      <c r="D42" s="78" t="s">
        <v>93</v>
      </c>
      <c r="E42" s="29" t="s">
        <v>31</v>
      </c>
      <c r="F42" s="29" t="s">
        <v>83</v>
      </c>
      <c r="G42" s="70">
        <v>0.5</v>
      </c>
      <c r="H42" s="11">
        <v>1</v>
      </c>
      <c r="I42" s="11">
        <v>3</v>
      </c>
      <c r="J42" s="11">
        <v>5</v>
      </c>
      <c r="K42" s="11">
        <v>7</v>
      </c>
      <c r="L42" s="11">
        <v>3</v>
      </c>
      <c r="M42" s="11">
        <v>8</v>
      </c>
      <c r="N42" s="72">
        <v>8</v>
      </c>
      <c r="O42" s="72">
        <v>4</v>
      </c>
    </row>
    <row r="43" spans="1:15" ht="16.5" customHeight="1" x14ac:dyDescent="0.3">
      <c r="A43" s="11">
        <v>1</v>
      </c>
      <c r="B43" s="11">
        <v>42</v>
      </c>
      <c r="C43" s="128" t="s">
        <v>87</v>
      </c>
      <c r="D43" s="79" t="s">
        <v>92</v>
      </c>
      <c r="E43" s="68" t="s">
        <v>33</v>
      </c>
      <c r="F43" s="68" t="s">
        <v>84</v>
      </c>
      <c r="G43" s="70">
        <v>0.25</v>
      </c>
      <c r="H43" s="11">
        <v>1</v>
      </c>
      <c r="I43" s="11">
        <v>2</v>
      </c>
      <c r="J43" s="11">
        <v>3</v>
      </c>
      <c r="K43" s="11">
        <v>7</v>
      </c>
      <c r="L43" s="11">
        <v>4</v>
      </c>
      <c r="M43" s="11">
        <v>8</v>
      </c>
      <c r="N43" s="72">
        <v>8</v>
      </c>
      <c r="O43" s="72">
        <v>5</v>
      </c>
    </row>
    <row r="44" spans="1:15" ht="16.5" customHeight="1" x14ac:dyDescent="0.3">
      <c r="A44" s="11">
        <v>1</v>
      </c>
      <c r="B44" s="11">
        <v>41</v>
      </c>
      <c r="C44" s="130" t="s">
        <v>89</v>
      </c>
      <c r="D44" s="126" t="s">
        <v>94</v>
      </c>
      <c r="E44" s="131" t="s">
        <v>34</v>
      </c>
      <c r="F44" s="131" t="s">
        <v>82</v>
      </c>
      <c r="G44" s="70">
        <v>1</v>
      </c>
      <c r="H44" s="11">
        <v>1</v>
      </c>
      <c r="I44" s="11">
        <v>6</v>
      </c>
      <c r="J44" s="11">
        <v>4</v>
      </c>
      <c r="K44" s="11">
        <v>7</v>
      </c>
      <c r="L44" s="11">
        <v>4</v>
      </c>
      <c r="M44" s="11">
        <v>8</v>
      </c>
      <c r="N44" s="72">
        <v>8</v>
      </c>
      <c r="O44" s="72">
        <v>5</v>
      </c>
    </row>
    <row r="45" spans="1:15" ht="16.5" customHeight="1" x14ac:dyDescent="0.3">
      <c r="A45" s="11">
        <v>1</v>
      </c>
      <c r="B45" s="11">
        <v>40</v>
      </c>
      <c r="C45" s="129" t="s">
        <v>86</v>
      </c>
      <c r="D45" s="78" t="s">
        <v>91</v>
      </c>
      <c r="E45" s="29" t="s">
        <v>31</v>
      </c>
      <c r="F45" s="29" t="s">
        <v>83</v>
      </c>
      <c r="G45" s="70">
        <v>1</v>
      </c>
      <c r="H45" s="11">
        <v>0</v>
      </c>
      <c r="I45" s="11">
        <v>5</v>
      </c>
      <c r="J45" s="11">
        <v>7</v>
      </c>
      <c r="K45" s="11">
        <v>8</v>
      </c>
      <c r="L45" s="11">
        <v>5</v>
      </c>
      <c r="M45" s="11">
        <v>9</v>
      </c>
      <c r="N45" s="72">
        <v>9</v>
      </c>
      <c r="O45" s="72">
        <v>5</v>
      </c>
    </row>
    <row r="46" spans="1:15" ht="16.5" customHeight="1" x14ac:dyDescent="0.3">
      <c r="A46" s="11">
        <v>1</v>
      </c>
      <c r="B46" s="11">
        <v>39</v>
      </c>
      <c r="C46" s="128" t="s">
        <v>88</v>
      </c>
      <c r="D46" s="79" t="s">
        <v>93</v>
      </c>
      <c r="E46" s="68" t="s">
        <v>33</v>
      </c>
      <c r="F46" s="68" t="s">
        <v>84</v>
      </c>
      <c r="G46" s="70">
        <v>1</v>
      </c>
      <c r="H46" s="11">
        <v>1</v>
      </c>
      <c r="I46" s="11">
        <v>2</v>
      </c>
      <c r="J46" s="11">
        <v>3</v>
      </c>
      <c r="K46" s="11">
        <v>6</v>
      </c>
      <c r="L46" s="11">
        <v>3</v>
      </c>
      <c r="M46" s="11">
        <v>8</v>
      </c>
      <c r="N46" s="72">
        <v>8</v>
      </c>
      <c r="O46" s="72">
        <v>4</v>
      </c>
    </row>
    <row r="47" spans="1:15" ht="16.5" customHeight="1" x14ac:dyDescent="0.3">
      <c r="A47" s="11">
        <v>1</v>
      </c>
      <c r="B47" s="11">
        <v>38</v>
      </c>
      <c r="C47" s="129" t="s">
        <v>87</v>
      </c>
      <c r="D47" s="78" t="s">
        <v>92</v>
      </c>
      <c r="E47" s="29" t="s">
        <v>31</v>
      </c>
      <c r="F47" s="29" t="s">
        <v>83</v>
      </c>
      <c r="G47" s="70">
        <v>0.25</v>
      </c>
      <c r="H47" s="11">
        <v>1</v>
      </c>
      <c r="I47" s="11">
        <v>2</v>
      </c>
      <c r="J47" s="11">
        <v>6</v>
      </c>
      <c r="K47" s="11">
        <v>8</v>
      </c>
      <c r="L47" s="11">
        <v>4</v>
      </c>
      <c r="M47" s="11">
        <v>8</v>
      </c>
      <c r="N47" s="72">
        <v>9</v>
      </c>
      <c r="O47" s="72">
        <v>5</v>
      </c>
    </row>
    <row r="48" spans="1:15" ht="16.5" customHeight="1" x14ac:dyDescent="0.3">
      <c r="A48" s="11">
        <v>1</v>
      </c>
      <c r="B48" s="11">
        <v>37</v>
      </c>
      <c r="C48" s="128" t="s">
        <v>85</v>
      </c>
      <c r="D48" s="79" t="s">
        <v>19</v>
      </c>
      <c r="E48" s="68" t="s">
        <v>33</v>
      </c>
      <c r="F48" s="68" t="s">
        <v>84</v>
      </c>
      <c r="G48" s="70">
        <v>0.25</v>
      </c>
      <c r="H48" s="11">
        <v>1</v>
      </c>
      <c r="I48" s="11">
        <v>6</v>
      </c>
      <c r="J48" s="11">
        <v>7</v>
      </c>
      <c r="K48" s="11">
        <v>8</v>
      </c>
      <c r="L48" s="11">
        <v>4</v>
      </c>
      <c r="M48" s="11">
        <v>9</v>
      </c>
      <c r="N48" s="72">
        <v>9</v>
      </c>
      <c r="O48" s="72">
        <v>5</v>
      </c>
    </row>
    <row r="49" spans="1:15" ht="16.5" customHeight="1" x14ac:dyDescent="0.3">
      <c r="A49" s="11">
        <v>1</v>
      </c>
      <c r="B49" s="11">
        <v>36</v>
      </c>
      <c r="C49" s="128" t="s">
        <v>87</v>
      </c>
      <c r="D49" s="79" t="s">
        <v>92</v>
      </c>
      <c r="E49" s="68" t="s">
        <v>33</v>
      </c>
      <c r="F49" s="68" t="s">
        <v>84</v>
      </c>
      <c r="G49" s="70">
        <v>1</v>
      </c>
      <c r="H49" s="11">
        <v>1</v>
      </c>
      <c r="I49" s="11">
        <v>2</v>
      </c>
      <c r="J49" s="11">
        <v>3</v>
      </c>
      <c r="K49" s="11">
        <v>8</v>
      </c>
      <c r="L49" s="11">
        <v>4</v>
      </c>
      <c r="M49" s="11">
        <v>8</v>
      </c>
      <c r="N49" s="72">
        <v>8</v>
      </c>
      <c r="O49" s="72">
        <v>5</v>
      </c>
    </row>
    <row r="50" spans="1:15" ht="16.5" customHeight="1" x14ac:dyDescent="0.3">
      <c r="A50" s="11">
        <v>1</v>
      </c>
      <c r="B50" s="11">
        <v>35</v>
      </c>
      <c r="C50" s="130" t="s">
        <v>85</v>
      </c>
      <c r="D50" s="126" t="s">
        <v>19</v>
      </c>
      <c r="E50" s="131" t="s">
        <v>34</v>
      </c>
      <c r="F50" s="131" t="s">
        <v>82</v>
      </c>
      <c r="G50" s="70">
        <v>1</v>
      </c>
      <c r="H50" s="11">
        <v>1</v>
      </c>
      <c r="I50" s="11">
        <v>5</v>
      </c>
      <c r="J50" s="11">
        <v>7</v>
      </c>
      <c r="K50" s="11">
        <v>8</v>
      </c>
      <c r="L50" s="11">
        <v>5</v>
      </c>
      <c r="M50" s="11">
        <v>9</v>
      </c>
      <c r="N50" s="72">
        <v>9</v>
      </c>
      <c r="O50" s="72">
        <v>5</v>
      </c>
    </row>
    <row r="51" spans="1:15" ht="16.5" customHeight="1" x14ac:dyDescent="0.3">
      <c r="A51" s="11">
        <v>1</v>
      </c>
      <c r="B51" s="11">
        <v>34</v>
      </c>
      <c r="C51" s="130" t="s">
        <v>87</v>
      </c>
      <c r="D51" s="126" t="s">
        <v>92</v>
      </c>
      <c r="E51" s="131" t="s">
        <v>34</v>
      </c>
      <c r="F51" s="131" t="s">
        <v>82</v>
      </c>
      <c r="G51" s="70">
        <v>1</v>
      </c>
      <c r="H51" s="11">
        <v>1</v>
      </c>
      <c r="I51" s="11">
        <v>2</v>
      </c>
      <c r="J51" s="11">
        <v>4</v>
      </c>
      <c r="K51" s="11">
        <v>8</v>
      </c>
      <c r="L51" s="11">
        <v>4</v>
      </c>
      <c r="M51" s="11">
        <v>8</v>
      </c>
      <c r="N51" s="72">
        <v>8</v>
      </c>
      <c r="O51" s="72">
        <v>5</v>
      </c>
    </row>
    <row r="52" spans="1:15" ht="16.5" customHeight="1" x14ac:dyDescent="0.3">
      <c r="A52" s="11">
        <v>1</v>
      </c>
      <c r="B52" s="11">
        <v>33</v>
      </c>
      <c r="C52" s="128" t="s">
        <v>90</v>
      </c>
      <c r="D52" s="79" t="s">
        <v>95</v>
      </c>
      <c r="E52" s="68" t="s">
        <v>33</v>
      </c>
      <c r="F52" s="68" t="s">
        <v>84</v>
      </c>
      <c r="G52" s="70">
        <v>1</v>
      </c>
      <c r="H52" s="11">
        <v>1</v>
      </c>
      <c r="I52" s="11">
        <v>5</v>
      </c>
      <c r="J52" s="11">
        <v>5</v>
      </c>
      <c r="K52" s="11">
        <v>6</v>
      </c>
      <c r="L52" s="11">
        <v>3</v>
      </c>
      <c r="M52" s="11">
        <v>8</v>
      </c>
      <c r="N52" s="72">
        <v>8</v>
      </c>
      <c r="O52" s="72">
        <v>3</v>
      </c>
    </row>
    <row r="53" spans="1:15" ht="16.5" customHeight="1" x14ac:dyDescent="0.3">
      <c r="A53" s="11">
        <v>1</v>
      </c>
      <c r="B53" s="11">
        <v>32</v>
      </c>
      <c r="C53" s="128" t="s">
        <v>90</v>
      </c>
      <c r="D53" s="79" t="s">
        <v>95</v>
      </c>
      <c r="E53" s="68" t="s">
        <v>33</v>
      </c>
      <c r="F53" s="68" t="s">
        <v>84</v>
      </c>
      <c r="G53" s="70">
        <v>0.25</v>
      </c>
      <c r="H53" s="11">
        <v>1</v>
      </c>
      <c r="I53" s="11">
        <v>5</v>
      </c>
      <c r="J53" s="11">
        <v>6</v>
      </c>
      <c r="K53" s="11">
        <v>6</v>
      </c>
      <c r="L53" s="11">
        <v>2</v>
      </c>
      <c r="M53" s="11">
        <v>8</v>
      </c>
      <c r="N53" s="72">
        <v>8</v>
      </c>
      <c r="O53" s="72">
        <v>3</v>
      </c>
    </row>
    <row r="54" spans="1:15" ht="16.5" customHeight="1" x14ac:dyDescent="0.3">
      <c r="A54" s="11">
        <v>1</v>
      </c>
      <c r="B54" s="11">
        <v>31</v>
      </c>
      <c r="C54" s="129" t="s">
        <v>90</v>
      </c>
      <c r="D54" s="78" t="s">
        <v>95</v>
      </c>
      <c r="E54" s="29" t="s">
        <v>31</v>
      </c>
      <c r="F54" s="29" t="s">
        <v>83</v>
      </c>
      <c r="G54" s="70">
        <v>1</v>
      </c>
      <c r="H54" s="11">
        <v>1</v>
      </c>
      <c r="I54" s="11">
        <v>5</v>
      </c>
      <c r="J54" s="11">
        <v>6</v>
      </c>
      <c r="K54" s="11">
        <v>7</v>
      </c>
      <c r="L54" s="11">
        <v>3</v>
      </c>
      <c r="M54" s="11">
        <v>8</v>
      </c>
      <c r="N54" s="72">
        <v>8</v>
      </c>
      <c r="O54" s="72">
        <v>4</v>
      </c>
    </row>
    <row r="55" spans="1:15" ht="16.5" customHeight="1" x14ac:dyDescent="0.3">
      <c r="A55" s="11">
        <v>1</v>
      </c>
      <c r="B55" s="11">
        <v>30</v>
      </c>
      <c r="C55" s="129" t="s">
        <v>85</v>
      </c>
      <c r="D55" s="78" t="s">
        <v>19</v>
      </c>
      <c r="E55" s="29" t="s">
        <v>31</v>
      </c>
      <c r="F55" s="29" t="s">
        <v>83</v>
      </c>
      <c r="G55" s="70">
        <v>1</v>
      </c>
      <c r="H55" s="11">
        <v>1</v>
      </c>
      <c r="I55" s="11">
        <v>5</v>
      </c>
      <c r="J55" s="11">
        <v>7</v>
      </c>
      <c r="K55" s="11">
        <v>8</v>
      </c>
      <c r="L55" s="11">
        <v>5</v>
      </c>
      <c r="M55" s="11">
        <v>9</v>
      </c>
      <c r="N55" s="72">
        <v>9</v>
      </c>
      <c r="O55" s="72">
        <v>5</v>
      </c>
    </row>
    <row r="56" spans="1:15" ht="16.5" customHeight="1" x14ac:dyDescent="0.3">
      <c r="A56" s="11">
        <v>1</v>
      </c>
      <c r="B56" s="11">
        <v>29</v>
      </c>
      <c r="C56" s="128" t="s">
        <v>85</v>
      </c>
      <c r="D56" s="79" t="s">
        <v>19</v>
      </c>
      <c r="E56" s="68" t="s">
        <v>33</v>
      </c>
      <c r="F56" s="68" t="s">
        <v>84</v>
      </c>
      <c r="G56" s="70">
        <v>0.5</v>
      </c>
      <c r="H56" s="11">
        <v>1</v>
      </c>
      <c r="I56" s="11">
        <v>6</v>
      </c>
      <c r="J56" s="11">
        <v>7</v>
      </c>
      <c r="K56" s="11">
        <v>8</v>
      </c>
      <c r="L56" s="11">
        <v>4</v>
      </c>
      <c r="M56" s="11">
        <v>8</v>
      </c>
      <c r="N56" s="72">
        <v>9</v>
      </c>
      <c r="O56" s="72">
        <v>5</v>
      </c>
    </row>
    <row r="57" spans="1:15" ht="16.5" customHeight="1" x14ac:dyDescent="0.3">
      <c r="A57" s="11">
        <v>1</v>
      </c>
      <c r="B57" s="11">
        <v>28</v>
      </c>
      <c r="C57" s="130" t="s">
        <v>90</v>
      </c>
      <c r="D57" s="126" t="s">
        <v>95</v>
      </c>
      <c r="E57" s="131" t="s">
        <v>34</v>
      </c>
      <c r="F57" s="131" t="s">
        <v>82</v>
      </c>
      <c r="G57" s="70">
        <v>0.25</v>
      </c>
      <c r="H57" s="11">
        <v>1</v>
      </c>
      <c r="I57" s="11">
        <v>6</v>
      </c>
      <c r="J57" s="11">
        <v>5</v>
      </c>
      <c r="K57" s="11">
        <v>6</v>
      </c>
      <c r="L57" s="11">
        <v>3</v>
      </c>
      <c r="M57" s="11">
        <v>8</v>
      </c>
      <c r="N57" s="72">
        <v>8</v>
      </c>
      <c r="O57" s="72">
        <v>3</v>
      </c>
    </row>
    <row r="58" spans="1:15" ht="16.5" customHeight="1" x14ac:dyDescent="0.3">
      <c r="A58" s="11">
        <v>2</v>
      </c>
      <c r="B58" s="11">
        <v>55</v>
      </c>
      <c r="C58" s="129" t="s">
        <v>87</v>
      </c>
      <c r="D58" s="78" t="s">
        <v>92</v>
      </c>
      <c r="E58" s="29" t="s">
        <v>31</v>
      </c>
      <c r="F58" s="29" t="s">
        <v>83</v>
      </c>
      <c r="G58" s="70">
        <v>0.5</v>
      </c>
      <c r="H58" s="11">
        <v>1</v>
      </c>
      <c r="I58" s="11">
        <v>2</v>
      </c>
      <c r="J58" s="11">
        <v>5</v>
      </c>
      <c r="K58" s="11">
        <v>8</v>
      </c>
      <c r="L58" s="11">
        <v>4</v>
      </c>
      <c r="M58" s="11">
        <v>8</v>
      </c>
      <c r="N58" s="72">
        <v>8</v>
      </c>
      <c r="O58" s="72">
        <v>5</v>
      </c>
    </row>
    <row r="59" spans="1:15" ht="16.5" customHeight="1" x14ac:dyDescent="0.3">
      <c r="A59" s="11">
        <v>2</v>
      </c>
      <c r="B59" s="11">
        <v>56</v>
      </c>
      <c r="C59" s="128" t="s">
        <v>87</v>
      </c>
      <c r="D59" s="79" t="s">
        <v>92</v>
      </c>
      <c r="E59" s="68" t="s">
        <v>33</v>
      </c>
      <c r="F59" s="68" t="s">
        <v>84</v>
      </c>
      <c r="G59" s="70">
        <v>0.25</v>
      </c>
      <c r="H59" s="11">
        <v>1</v>
      </c>
      <c r="I59" s="11">
        <v>2</v>
      </c>
      <c r="J59" s="11">
        <v>3</v>
      </c>
      <c r="K59" s="11">
        <v>7</v>
      </c>
      <c r="L59" s="11">
        <v>4</v>
      </c>
      <c r="M59" s="11">
        <v>8</v>
      </c>
      <c r="N59" s="72">
        <v>8</v>
      </c>
      <c r="O59" s="72">
        <v>5</v>
      </c>
    </row>
    <row r="60" spans="1:15" ht="16.5" customHeight="1" x14ac:dyDescent="0.3">
      <c r="A60" s="11">
        <v>2</v>
      </c>
      <c r="B60" s="11">
        <v>57</v>
      </c>
      <c r="C60" s="129" t="s">
        <v>89</v>
      </c>
      <c r="D60" s="78" t="s">
        <v>94</v>
      </c>
      <c r="E60" s="29" t="s">
        <v>31</v>
      </c>
      <c r="F60" s="29" t="s">
        <v>83</v>
      </c>
      <c r="G60" s="70">
        <v>0.25</v>
      </c>
      <c r="H60" s="11">
        <v>1</v>
      </c>
      <c r="I60" s="11">
        <v>5</v>
      </c>
      <c r="J60" s="11">
        <v>6</v>
      </c>
      <c r="K60" s="11">
        <v>7</v>
      </c>
      <c r="L60" s="11">
        <v>3</v>
      </c>
      <c r="M60" s="11">
        <v>8</v>
      </c>
      <c r="N60" s="72">
        <v>8</v>
      </c>
      <c r="O60" s="72">
        <v>4</v>
      </c>
    </row>
    <row r="61" spans="1:15" ht="16.5" customHeight="1" x14ac:dyDescent="0.3">
      <c r="A61" s="11">
        <v>2</v>
      </c>
      <c r="B61" s="11">
        <v>58</v>
      </c>
      <c r="C61" s="130" t="s">
        <v>89</v>
      </c>
      <c r="D61" s="126" t="s">
        <v>94</v>
      </c>
      <c r="E61" s="131" t="s">
        <v>34</v>
      </c>
      <c r="F61" s="131" t="s">
        <v>82</v>
      </c>
      <c r="G61" s="70">
        <v>0.25</v>
      </c>
      <c r="H61" s="11">
        <v>1</v>
      </c>
      <c r="I61" s="11">
        <v>5</v>
      </c>
      <c r="J61" s="11">
        <v>5</v>
      </c>
      <c r="K61" s="11">
        <v>7</v>
      </c>
      <c r="L61" s="11">
        <v>3</v>
      </c>
      <c r="M61" s="11">
        <v>8</v>
      </c>
      <c r="N61" s="72">
        <v>8</v>
      </c>
      <c r="O61" s="72">
        <v>4</v>
      </c>
    </row>
    <row r="62" spans="1:15" ht="16.5" customHeight="1" x14ac:dyDescent="0.3">
      <c r="A62" s="11">
        <v>2</v>
      </c>
      <c r="B62" s="11">
        <v>59</v>
      </c>
      <c r="C62" s="128" t="s">
        <v>89</v>
      </c>
      <c r="D62" s="79" t="s">
        <v>94</v>
      </c>
      <c r="E62" s="68" t="s">
        <v>33</v>
      </c>
      <c r="F62" s="68" t="s">
        <v>84</v>
      </c>
      <c r="G62" s="70">
        <v>1</v>
      </c>
      <c r="H62" s="11">
        <v>1</v>
      </c>
      <c r="I62" s="11">
        <v>6</v>
      </c>
      <c r="J62" s="11">
        <v>6</v>
      </c>
      <c r="K62" s="11">
        <v>8</v>
      </c>
      <c r="L62" s="11">
        <v>3</v>
      </c>
      <c r="M62" s="11">
        <v>8</v>
      </c>
      <c r="N62" s="72">
        <v>8</v>
      </c>
      <c r="O62" s="72">
        <v>5</v>
      </c>
    </row>
    <row r="63" spans="1:15" ht="16.5" customHeight="1" x14ac:dyDescent="0.3">
      <c r="A63" s="11">
        <v>2</v>
      </c>
      <c r="B63" s="11">
        <v>60</v>
      </c>
      <c r="C63" s="130" t="s">
        <v>85</v>
      </c>
      <c r="D63" s="126" t="s">
        <v>19</v>
      </c>
      <c r="E63" s="131" t="s">
        <v>34</v>
      </c>
      <c r="F63" s="131" t="s">
        <v>82</v>
      </c>
      <c r="G63" s="70">
        <v>1</v>
      </c>
      <c r="H63" s="11">
        <v>1</v>
      </c>
      <c r="I63" s="11">
        <v>5</v>
      </c>
      <c r="J63" s="11">
        <v>7</v>
      </c>
      <c r="K63" s="11">
        <v>8</v>
      </c>
      <c r="L63" s="11">
        <v>4</v>
      </c>
      <c r="M63" s="11">
        <v>9</v>
      </c>
      <c r="N63" s="72">
        <v>9</v>
      </c>
      <c r="O63" s="72">
        <v>5</v>
      </c>
    </row>
    <row r="64" spans="1:15" ht="16.5" customHeight="1" x14ac:dyDescent="0.3">
      <c r="A64" s="11">
        <v>2</v>
      </c>
      <c r="B64" s="11">
        <v>61</v>
      </c>
      <c r="C64" s="129" t="s">
        <v>89</v>
      </c>
      <c r="D64" s="78" t="s">
        <v>94</v>
      </c>
      <c r="E64" s="29" t="s">
        <v>31</v>
      </c>
      <c r="F64" s="29" t="s">
        <v>83</v>
      </c>
      <c r="G64" s="70">
        <v>1</v>
      </c>
      <c r="H64" s="11">
        <v>1</v>
      </c>
      <c r="I64" s="11">
        <v>6</v>
      </c>
      <c r="J64" s="11">
        <v>6</v>
      </c>
      <c r="K64" s="11">
        <v>8</v>
      </c>
      <c r="L64" s="11">
        <v>4</v>
      </c>
      <c r="M64" s="11">
        <v>8</v>
      </c>
      <c r="N64" s="72">
        <v>8</v>
      </c>
      <c r="O64" s="72">
        <v>5</v>
      </c>
    </row>
    <row r="65" spans="1:15" ht="16.5" customHeight="1" x14ac:dyDescent="0.3">
      <c r="A65" s="11">
        <v>2</v>
      </c>
      <c r="B65" s="11">
        <v>62</v>
      </c>
      <c r="C65" s="129" t="s">
        <v>86</v>
      </c>
      <c r="D65" s="78" t="s">
        <v>91</v>
      </c>
      <c r="E65" s="29" t="s">
        <v>31</v>
      </c>
      <c r="F65" s="29" t="s">
        <v>83</v>
      </c>
      <c r="G65" s="70">
        <v>1</v>
      </c>
      <c r="H65" s="11">
        <v>0</v>
      </c>
      <c r="I65" s="11">
        <v>5</v>
      </c>
      <c r="J65" s="11">
        <v>7</v>
      </c>
      <c r="K65" s="11">
        <v>8</v>
      </c>
      <c r="L65" s="11">
        <v>5</v>
      </c>
      <c r="M65" s="11">
        <v>9</v>
      </c>
      <c r="N65" s="72">
        <v>9</v>
      </c>
      <c r="O65" s="72">
        <v>5</v>
      </c>
    </row>
    <row r="66" spans="1:15" ht="16.5" customHeight="1" x14ac:dyDescent="0.3">
      <c r="A66" s="11">
        <v>2</v>
      </c>
      <c r="B66" s="11">
        <v>63</v>
      </c>
      <c r="C66" s="128" t="s">
        <v>88</v>
      </c>
      <c r="D66" s="79" t="s">
        <v>93</v>
      </c>
      <c r="E66" s="68" t="s">
        <v>33</v>
      </c>
      <c r="F66" s="68" t="s">
        <v>84</v>
      </c>
      <c r="G66" s="70">
        <v>0.25</v>
      </c>
      <c r="H66" s="11">
        <v>1</v>
      </c>
      <c r="I66" s="11">
        <v>3</v>
      </c>
      <c r="J66" s="11">
        <v>3</v>
      </c>
      <c r="K66" s="11">
        <v>6</v>
      </c>
      <c r="L66" s="11">
        <v>2</v>
      </c>
      <c r="M66" s="11">
        <v>8</v>
      </c>
      <c r="N66" s="72">
        <v>8</v>
      </c>
      <c r="O66" s="72">
        <v>4</v>
      </c>
    </row>
    <row r="67" spans="1:15" ht="16.5" customHeight="1" x14ac:dyDescent="0.3">
      <c r="A67" s="11">
        <v>2</v>
      </c>
      <c r="B67" s="11">
        <v>64</v>
      </c>
      <c r="C67" s="128" t="s">
        <v>88</v>
      </c>
      <c r="D67" s="79" t="s">
        <v>93</v>
      </c>
      <c r="E67" s="68" t="s">
        <v>33</v>
      </c>
      <c r="F67" s="68" t="s">
        <v>84</v>
      </c>
      <c r="G67" s="70">
        <v>1</v>
      </c>
      <c r="H67" s="11">
        <v>1</v>
      </c>
      <c r="I67" s="11">
        <v>2</v>
      </c>
      <c r="J67" s="11">
        <v>4</v>
      </c>
      <c r="K67" s="11">
        <v>6</v>
      </c>
      <c r="L67" s="11">
        <v>3</v>
      </c>
      <c r="M67" s="11">
        <v>8</v>
      </c>
      <c r="N67" s="72">
        <v>8</v>
      </c>
      <c r="O67" s="72">
        <v>4</v>
      </c>
    </row>
    <row r="68" spans="1:15" ht="16.5" customHeight="1" x14ac:dyDescent="0.3">
      <c r="A68" s="11">
        <v>2</v>
      </c>
      <c r="B68" s="11">
        <v>65</v>
      </c>
      <c r="C68" s="129" t="s">
        <v>86</v>
      </c>
      <c r="D68" s="78" t="s">
        <v>91</v>
      </c>
      <c r="E68" s="29" t="s">
        <v>31</v>
      </c>
      <c r="F68" s="29" t="s">
        <v>83</v>
      </c>
      <c r="G68" s="70">
        <v>0.25</v>
      </c>
      <c r="H68" s="11">
        <v>0</v>
      </c>
      <c r="I68" s="11">
        <v>5</v>
      </c>
      <c r="J68" s="11">
        <v>7</v>
      </c>
      <c r="K68" s="11">
        <v>8</v>
      </c>
      <c r="L68" s="11">
        <v>5</v>
      </c>
      <c r="M68" s="11">
        <v>8</v>
      </c>
      <c r="N68" s="72">
        <v>9</v>
      </c>
      <c r="O68" s="72">
        <v>5</v>
      </c>
    </row>
    <row r="69" spans="1:15" ht="16.5" customHeight="1" x14ac:dyDescent="0.3">
      <c r="A69" s="11">
        <v>2</v>
      </c>
      <c r="B69" s="11">
        <v>66</v>
      </c>
      <c r="C69" s="130" t="s">
        <v>86</v>
      </c>
      <c r="D69" s="126" t="s">
        <v>91</v>
      </c>
      <c r="E69" s="131" t="s">
        <v>34</v>
      </c>
      <c r="F69" s="131" t="s">
        <v>82</v>
      </c>
      <c r="G69" s="70">
        <v>0.5</v>
      </c>
      <c r="H69" s="11">
        <v>0</v>
      </c>
      <c r="I69" s="11">
        <v>5</v>
      </c>
      <c r="J69" s="11">
        <v>8</v>
      </c>
      <c r="K69" s="11">
        <v>8</v>
      </c>
      <c r="L69" s="11">
        <v>5</v>
      </c>
      <c r="M69" s="11">
        <v>8</v>
      </c>
      <c r="N69" s="72">
        <v>9</v>
      </c>
      <c r="O69" s="72">
        <v>5</v>
      </c>
    </row>
    <row r="70" spans="1:15" ht="16.5" customHeight="1" x14ac:dyDescent="0.3">
      <c r="A70" s="11">
        <v>2</v>
      </c>
      <c r="B70" s="11">
        <v>67</v>
      </c>
      <c r="C70" s="129" t="s">
        <v>88</v>
      </c>
      <c r="D70" s="78" t="s">
        <v>93</v>
      </c>
      <c r="E70" s="29" t="s">
        <v>31</v>
      </c>
      <c r="F70" s="29" t="s">
        <v>83</v>
      </c>
      <c r="G70" s="70">
        <v>0.25</v>
      </c>
      <c r="H70" s="11">
        <v>1</v>
      </c>
      <c r="I70" s="11">
        <v>2</v>
      </c>
      <c r="J70" s="11">
        <v>3</v>
      </c>
      <c r="K70" s="11">
        <v>7</v>
      </c>
      <c r="L70" s="11">
        <v>3</v>
      </c>
      <c r="M70" s="11">
        <v>8</v>
      </c>
      <c r="N70" s="72">
        <v>8</v>
      </c>
      <c r="O70" s="72">
        <v>4</v>
      </c>
    </row>
    <row r="71" spans="1:15" ht="16.5" customHeight="1" x14ac:dyDescent="0.3">
      <c r="A71" s="11">
        <v>2</v>
      </c>
      <c r="B71" s="11">
        <v>68</v>
      </c>
      <c r="C71" s="130" t="s">
        <v>87</v>
      </c>
      <c r="D71" s="126" t="s">
        <v>92</v>
      </c>
      <c r="E71" s="131" t="s">
        <v>34</v>
      </c>
      <c r="F71" s="131" t="s">
        <v>82</v>
      </c>
      <c r="G71" s="70">
        <v>0.5</v>
      </c>
      <c r="H71" s="11">
        <v>1</v>
      </c>
      <c r="I71" s="11">
        <v>2</v>
      </c>
      <c r="J71" s="11">
        <v>4</v>
      </c>
      <c r="K71" s="11">
        <v>8</v>
      </c>
      <c r="L71" s="11">
        <v>4</v>
      </c>
      <c r="M71" s="11">
        <v>8</v>
      </c>
      <c r="N71" s="72">
        <v>8</v>
      </c>
      <c r="O71" s="72">
        <v>5</v>
      </c>
    </row>
    <row r="72" spans="1:15" ht="16.5" customHeight="1" x14ac:dyDescent="0.3">
      <c r="A72" s="11">
        <v>2</v>
      </c>
      <c r="B72" s="11">
        <v>69</v>
      </c>
      <c r="C72" s="129" t="s">
        <v>90</v>
      </c>
      <c r="D72" s="78" t="s">
        <v>95</v>
      </c>
      <c r="E72" s="29" t="s">
        <v>31</v>
      </c>
      <c r="F72" s="29" t="s">
        <v>83</v>
      </c>
      <c r="G72" s="70">
        <v>0.5</v>
      </c>
      <c r="H72" s="11">
        <v>1</v>
      </c>
      <c r="I72" s="11">
        <v>6</v>
      </c>
      <c r="J72" s="11">
        <v>6</v>
      </c>
      <c r="K72" s="11">
        <v>8</v>
      </c>
      <c r="L72" s="11">
        <v>4</v>
      </c>
      <c r="M72" s="11">
        <v>8</v>
      </c>
      <c r="N72" s="72">
        <v>8</v>
      </c>
      <c r="O72" s="72">
        <v>4</v>
      </c>
    </row>
    <row r="73" spans="1:15" ht="16.5" customHeight="1" x14ac:dyDescent="0.3">
      <c r="A73" s="11">
        <v>2</v>
      </c>
      <c r="B73" s="11">
        <v>70</v>
      </c>
      <c r="C73" s="128" t="s">
        <v>86</v>
      </c>
      <c r="D73" s="79" t="s">
        <v>91</v>
      </c>
      <c r="E73" s="68" t="s">
        <v>33</v>
      </c>
      <c r="F73" s="68" t="s">
        <v>84</v>
      </c>
      <c r="G73" s="70">
        <v>0.5</v>
      </c>
      <c r="H73" s="11">
        <v>0</v>
      </c>
      <c r="I73" s="11">
        <v>5</v>
      </c>
      <c r="J73" s="11">
        <v>7</v>
      </c>
      <c r="K73" s="11">
        <v>8</v>
      </c>
      <c r="L73" s="11">
        <v>4</v>
      </c>
      <c r="M73" s="11">
        <v>8</v>
      </c>
      <c r="N73" s="72">
        <v>8</v>
      </c>
      <c r="O73" s="72">
        <v>5</v>
      </c>
    </row>
    <row r="74" spans="1:15" ht="16.5" customHeight="1" x14ac:dyDescent="0.3">
      <c r="A74" s="11">
        <v>2</v>
      </c>
      <c r="B74" s="11">
        <v>71</v>
      </c>
      <c r="C74" s="128" t="s">
        <v>85</v>
      </c>
      <c r="D74" s="79" t="s">
        <v>19</v>
      </c>
      <c r="E74" s="68" t="s">
        <v>33</v>
      </c>
      <c r="F74" s="68" t="s">
        <v>84</v>
      </c>
      <c r="G74" s="70">
        <v>0.25</v>
      </c>
      <c r="H74" s="11">
        <v>1</v>
      </c>
      <c r="I74" s="11">
        <v>6</v>
      </c>
      <c r="J74" s="11">
        <v>8</v>
      </c>
      <c r="K74" s="11">
        <v>8</v>
      </c>
      <c r="L74" s="11">
        <v>5</v>
      </c>
      <c r="M74" s="11">
        <v>9</v>
      </c>
      <c r="N74" s="72">
        <v>9</v>
      </c>
      <c r="O74" s="72">
        <v>5</v>
      </c>
    </row>
    <row r="75" spans="1:15" ht="16.5" customHeight="1" x14ac:dyDescent="0.3">
      <c r="A75" s="11">
        <v>2</v>
      </c>
      <c r="B75" s="11">
        <v>72</v>
      </c>
      <c r="C75" s="130" t="s">
        <v>86</v>
      </c>
      <c r="D75" s="126" t="s">
        <v>91</v>
      </c>
      <c r="E75" s="131" t="s">
        <v>34</v>
      </c>
      <c r="F75" s="131" t="s">
        <v>82</v>
      </c>
      <c r="G75" s="70">
        <v>0.25</v>
      </c>
      <c r="H75" s="11">
        <v>0</v>
      </c>
      <c r="I75" s="11">
        <v>5</v>
      </c>
      <c r="J75" s="11">
        <v>8</v>
      </c>
      <c r="K75" s="11">
        <v>8</v>
      </c>
      <c r="L75" s="11">
        <v>4</v>
      </c>
      <c r="M75" s="11">
        <v>8</v>
      </c>
      <c r="N75" s="72">
        <v>8</v>
      </c>
      <c r="O75" s="72">
        <v>5</v>
      </c>
    </row>
    <row r="76" spans="1:15" ht="16.5" customHeight="1" x14ac:dyDescent="0.3">
      <c r="A76" s="11">
        <v>2</v>
      </c>
      <c r="B76" s="11">
        <v>73</v>
      </c>
      <c r="C76" s="130" t="s">
        <v>90</v>
      </c>
      <c r="D76" s="126" t="s">
        <v>95</v>
      </c>
      <c r="E76" s="131" t="s">
        <v>34</v>
      </c>
      <c r="F76" s="131" t="s">
        <v>82</v>
      </c>
      <c r="G76" s="70">
        <v>1</v>
      </c>
      <c r="H76" s="11">
        <v>1</v>
      </c>
      <c r="I76" s="11">
        <v>6</v>
      </c>
      <c r="J76" s="11">
        <v>6</v>
      </c>
      <c r="K76" s="11">
        <v>7</v>
      </c>
      <c r="L76" s="11">
        <v>3</v>
      </c>
      <c r="M76" s="11">
        <v>8</v>
      </c>
      <c r="N76" s="72">
        <v>8</v>
      </c>
      <c r="O76" s="72">
        <v>3</v>
      </c>
    </row>
    <row r="77" spans="1:15" ht="16.5" customHeight="1" x14ac:dyDescent="0.3">
      <c r="A77" s="11">
        <v>2</v>
      </c>
      <c r="B77" s="11">
        <v>74</v>
      </c>
      <c r="C77" s="128" t="s">
        <v>85</v>
      </c>
      <c r="D77" s="79" t="s">
        <v>19</v>
      </c>
      <c r="E77" s="68" t="s">
        <v>33</v>
      </c>
      <c r="F77" s="68" t="s">
        <v>84</v>
      </c>
      <c r="G77" s="70">
        <v>1</v>
      </c>
      <c r="H77" s="11">
        <v>1</v>
      </c>
      <c r="I77" s="11">
        <v>6</v>
      </c>
      <c r="J77" s="11">
        <v>8</v>
      </c>
      <c r="K77" s="11">
        <v>9</v>
      </c>
      <c r="L77" s="11">
        <v>5</v>
      </c>
      <c r="M77" s="11">
        <v>9</v>
      </c>
      <c r="N77" s="72">
        <v>9</v>
      </c>
      <c r="O77" s="72">
        <v>5</v>
      </c>
    </row>
    <row r="78" spans="1:15" ht="16.5" customHeight="1" x14ac:dyDescent="0.3">
      <c r="A78" s="11">
        <v>2</v>
      </c>
      <c r="B78" s="11">
        <v>75</v>
      </c>
      <c r="C78" s="130" t="s">
        <v>87</v>
      </c>
      <c r="D78" s="126" t="s">
        <v>92</v>
      </c>
      <c r="E78" s="131" t="s">
        <v>34</v>
      </c>
      <c r="F78" s="131" t="s">
        <v>82</v>
      </c>
      <c r="G78" s="70">
        <v>1</v>
      </c>
      <c r="H78" s="11">
        <v>1</v>
      </c>
      <c r="I78" s="11">
        <v>3</v>
      </c>
      <c r="J78" s="11">
        <v>7</v>
      </c>
      <c r="K78" s="11">
        <v>8</v>
      </c>
      <c r="L78" s="11">
        <v>4</v>
      </c>
      <c r="M78" s="11">
        <v>8</v>
      </c>
      <c r="N78" s="72">
        <v>9</v>
      </c>
      <c r="O78" s="72">
        <v>5</v>
      </c>
    </row>
    <row r="79" spans="1:15" ht="16.5" customHeight="1" x14ac:dyDescent="0.3">
      <c r="A79" s="11">
        <v>2</v>
      </c>
      <c r="B79" s="11">
        <v>76</v>
      </c>
      <c r="C79" s="128" t="s">
        <v>90</v>
      </c>
      <c r="D79" s="79" t="s">
        <v>95</v>
      </c>
      <c r="E79" s="68" t="s">
        <v>33</v>
      </c>
      <c r="F79" s="68" t="s">
        <v>84</v>
      </c>
      <c r="G79" s="70">
        <v>0.25</v>
      </c>
      <c r="H79" s="11">
        <v>0</v>
      </c>
      <c r="I79" s="11">
        <v>6</v>
      </c>
      <c r="J79" s="11">
        <v>6</v>
      </c>
      <c r="K79" s="11">
        <v>6</v>
      </c>
      <c r="L79" s="11">
        <v>2</v>
      </c>
      <c r="M79" s="11">
        <v>8</v>
      </c>
      <c r="N79" s="72">
        <v>8</v>
      </c>
      <c r="O79" s="72">
        <v>3</v>
      </c>
    </row>
    <row r="80" spans="1:15" ht="16.5" customHeight="1" x14ac:dyDescent="0.3">
      <c r="A80" s="11">
        <v>2</v>
      </c>
      <c r="B80" s="11">
        <v>77</v>
      </c>
      <c r="C80" s="130" t="s">
        <v>90</v>
      </c>
      <c r="D80" s="126" t="s">
        <v>95</v>
      </c>
      <c r="E80" s="131" t="s">
        <v>34</v>
      </c>
      <c r="F80" s="131" t="s">
        <v>82</v>
      </c>
      <c r="G80" s="70">
        <v>0.5</v>
      </c>
      <c r="H80" s="11">
        <v>1</v>
      </c>
      <c r="I80" s="11">
        <v>6</v>
      </c>
      <c r="J80" s="11">
        <v>6</v>
      </c>
      <c r="K80" s="11">
        <v>8</v>
      </c>
      <c r="L80" s="11">
        <v>3</v>
      </c>
      <c r="M80" s="11">
        <v>8</v>
      </c>
      <c r="N80" s="72">
        <v>8</v>
      </c>
      <c r="O80" s="72">
        <v>4</v>
      </c>
    </row>
    <row r="81" spans="1:15" ht="16.5" customHeight="1" x14ac:dyDescent="0.3">
      <c r="A81" s="11">
        <v>2</v>
      </c>
      <c r="B81" s="11">
        <v>78</v>
      </c>
      <c r="C81" s="130" t="s">
        <v>88</v>
      </c>
      <c r="D81" s="126" t="s">
        <v>93</v>
      </c>
      <c r="E81" s="131" t="s">
        <v>34</v>
      </c>
      <c r="F81" s="131" t="s">
        <v>82</v>
      </c>
      <c r="G81" s="70">
        <v>1</v>
      </c>
      <c r="H81" s="11">
        <v>1</v>
      </c>
      <c r="I81" s="11">
        <v>3</v>
      </c>
      <c r="J81" s="11">
        <v>7</v>
      </c>
      <c r="K81" s="11">
        <v>8</v>
      </c>
      <c r="L81" s="11">
        <v>4</v>
      </c>
      <c r="M81" s="11">
        <v>8</v>
      </c>
      <c r="N81" s="72">
        <v>8</v>
      </c>
      <c r="O81" s="72">
        <v>4</v>
      </c>
    </row>
    <row r="82" spans="1:15" ht="16.5" customHeight="1" x14ac:dyDescent="0.3">
      <c r="A82" s="11">
        <v>2</v>
      </c>
      <c r="B82" s="11">
        <v>79</v>
      </c>
      <c r="C82" s="128" t="s">
        <v>89</v>
      </c>
      <c r="D82" s="79" t="s">
        <v>94</v>
      </c>
      <c r="E82" s="68" t="s">
        <v>33</v>
      </c>
      <c r="F82" s="68" t="s">
        <v>84</v>
      </c>
      <c r="G82" s="70">
        <v>0.5</v>
      </c>
      <c r="H82" s="11">
        <v>1</v>
      </c>
      <c r="I82" s="11">
        <v>6</v>
      </c>
      <c r="J82" s="11">
        <v>6</v>
      </c>
      <c r="K82" s="11">
        <v>7</v>
      </c>
      <c r="L82" s="11">
        <v>4</v>
      </c>
      <c r="M82" s="11">
        <v>8</v>
      </c>
      <c r="N82" s="72">
        <v>8</v>
      </c>
      <c r="O82" s="72">
        <v>4</v>
      </c>
    </row>
    <row r="83" spans="1:15" ht="16.5" customHeight="1" x14ac:dyDescent="0.3">
      <c r="A83" s="11">
        <v>2</v>
      </c>
      <c r="B83" s="11">
        <v>80</v>
      </c>
      <c r="C83" s="129" t="s">
        <v>88</v>
      </c>
      <c r="D83" s="78" t="s">
        <v>93</v>
      </c>
      <c r="E83" s="29" t="s">
        <v>31</v>
      </c>
      <c r="F83" s="29" t="s">
        <v>83</v>
      </c>
      <c r="G83" s="70">
        <v>0.5</v>
      </c>
      <c r="H83" s="11">
        <v>1</v>
      </c>
      <c r="I83" s="11">
        <v>3</v>
      </c>
      <c r="J83" s="11">
        <v>7</v>
      </c>
      <c r="K83" s="11">
        <v>7</v>
      </c>
      <c r="L83" s="11">
        <v>4</v>
      </c>
      <c r="M83" s="11">
        <v>8</v>
      </c>
      <c r="N83" s="72">
        <v>8</v>
      </c>
      <c r="O83" s="72">
        <v>4</v>
      </c>
    </row>
    <row r="84" spans="1:15" ht="16.5" customHeight="1" x14ac:dyDescent="0.3">
      <c r="A84" s="11">
        <v>2</v>
      </c>
      <c r="B84" s="11">
        <v>81</v>
      </c>
      <c r="C84" s="129" t="s">
        <v>85</v>
      </c>
      <c r="D84" s="78" t="s">
        <v>19</v>
      </c>
      <c r="E84" s="29" t="s">
        <v>31</v>
      </c>
      <c r="F84" s="29" t="s">
        <v>83</v>
      </c>
      <c r="G84" s="70">
        <v>0.5</v>
      </c>
      <c r="H84" s="11">
        <v>1</v>
      </c>
      <c r="I84" s="11">
        <v>6</v>
      </c>
      <c r="J84" s="11">
        <v>8</v>
      </c>
      <c r="K84" s="11">
        <v>8</v>
      </c>
      <c r="L84" s="11">
        <v>5</v>
      </c>
      <c r="M84" s="11">
        <v>9</v>
      </c>
      <c r="N84" s="72">
        <v>9</v>
      </c>
      <c r="O84" s="72">
        <v>5</v>
      </c>
    </row>
    <row r="85" spans="1:15" ht="15.9" customHeight="1" x14ac:dyDescent="0.3">
      <c r="A85" s="11">
        <v>2</v>
      </c>
      <c r="B85" s="11">
        <v>108</v>
      </c>
      <c r="C85" s="128" t="s">
        <v>86</v>
      </c>
      <c r="D85" s="79" t="s">
        <v>91</v>
      </c>
      <c r="E85" s="68" t="s">
        <v>33</v>
      </c>
      <c r="F85" s="68" t="s">
        <v>84</v>
      </c>
      <c r="G85" s="70">
        <v>1</v>
      </c>
      <c r="H85" s="11">
        <v>0</v>
      </c>
      <c r="I85" s="11">
        <v>4</v>
      </c>
      <c r="J85" s="11">
        <v>8</v>
      </c>
      <c r="K85" s="11">
        <v>8</v>
      </c>
      <c r="L85" s="11">
        <v>5</v>
      </c>
      <c r="M85" s="11">
        <v>8</v>
      </c>
      <c r="N85" s="72">
        <v>9</v>
      </c>
      <c r="O85" s="72">
        <v>5</v>
      </c>
    </row>
    <row r="86" spans="1:15" ht="15.9" customHeight="1" x14ac:dyDescent="0.3">
      <c r="A86" s="11">
        <v>2</v>
      </c>
      <c r="B86" s="11">
        <v>107</v>
      </c>
      <c r="C86" s="130" t="s">
        <v>90</v>
      </c>
      <c r="D86" s="126" t="s">
        <v>95</v>
      </c>
      <c r="E86" s="131" t="s">
        <v>34</v>
      </c>
      <c r="F86" s="131" t="s">
        <v>82</v>
      </c>
      <c r="G86" s="70">
        <v>0.25</v>
      </c>
      <c r="H86" s="11">
        <v>1</v>
      </c>
      <c r="I86" s="11">
        <v>5</v>
      </c>
      <c r="J86" s="11">
        <v>6</v>
      </c>
      <c r="K86" s="11">
        <v>7</v>
      </c>
      <c r="L86" s="11">
        <v>3</v>
      </c>
      <c r="M86" s="11">
        <v>8</v>
      </c>
      <c r="N86" s="72">
        <v>8</v>
      </c>
      <c r="O86" s="72">
        <v>3</v>
      </c>
    </row>
    <row r="87" spans="1:15" ht="15.9" customHeight="1" x14ac:dyDescent="0.3">
      <c r="A87" s="11">
        <v>2</v>
      </c>
      <c r="B87" s="11">
        <v>106</v>
      </c>
      <c r="C87" s="129" t="s">
        <v>85</v>
      </c>
      <c r="D87" s="78" t="s">
        <v>19</v>
      </c>
      <c r="E87" s="29" t="s">
        <v>31</v>
      </c>
      <c r="F87" s="29" t="s">
        <v>83</v>
      </c>
      <c r="G87" s="70">
        <v>1</v>
      </c>
      <c r="H87" s="11">
        <v>1</v>
      </c>
      <c r="I87" s="11">
        <v>6</v>
      </c>
      <c r="J87" s="11">
        <v>8</v>
      </c>
      <c r="K87" s="11">
        <v>8</v>
      </c>
      <c r="L87" s="11">
        <v>5</v>
      </c>
      <c r="M87" s="11">
        <v>9</v>
      </c>
      <c r="N87" s="72">
        <v>9</v>
      </c>
      <c r="O87" s="72">
        <v>5</v>
      </c>
    </row>
    <row r="88" spans="1:15" ht="15.9" customHeight="1" x14ac:dyDescent="0.3">
      <c r="A88" s="11">
        <v>2</v>
      </c>
      <c r="B88" s="11">
        <v>105</v>
      </c>
      <c r="C88" s="129" t="s">
        <v>90</v>
      </c>
      <c r="D88" s="78" t="s">
        <v>95</v>
      </c>
      <c r="E88" s="29" t="s">
        <v>31</v>
      </c>
      <c r="F88" s="29" t="s">
        <v>83</v>
      </c>
      <c r="G88" s="70">
        <v>0.25</v>
      </c>
      <c r="H88" s="11">
        <v>1</v>
      </c>
      <c r="I88" s="11">
        <v>6</v>
      </c>
      <c r="J88" s="11">
        <v>7</v>
      </c>
      <c r="K88" s="11">
        <v>8</v>
      </c>
      <c r="L88" s="11">
        <v>3</v>
      </c>
      <c r="M88" s="11">
        <v>8</v>
      </c>
      <c r="N88" s="72">
        <v>8</v>
      </c>
      <c r="O88" s="72">
        <v>4</v>
      </c>
    </row>
    <row r="89" spans="1:15" ht="15.9" customHeight="1" x14ac:dyDescent="0.3">
      <c r="A89" s="11">
        <v>2</v>
      </c>
      <c r="B89" s="11">
        <v>104</v>
      </c>
      <c r="C89" s="129" t="s">
        <v>87</v>
      </c>
      <c r="D89" s="78" t="s">
        <v>92</v>
      </c>
      <c r="E89" s="29" t="s">
        <v>31</v>
      </c>
      <c r="F89" s="29" t="s">
        <v>83</v>
      </c>
      <c r="G89" s="70">
        <v>0.25</v>
      </c>
      <c r="H89" s="11">
        <v>1</v>
      </c>
      <c r="I89" s="11">
        <v>4</v>
      </c>
      <c r="J89" s="11">
        <v>7</v>
      </c>
      <c r="K89" s="11">
        <v>8</v>
      </c>
      <c r="L89" s="11">
        <v>4</v>
      </c>
      <c r="M89" s="11">
        <v>9</v>
      </c>
      <c r="N89" s="72">
        <v>9</v>
      </c>
      <c r="O89" s="72">
        <v>5</v>
      </c>
    </row>
    <row r="90" spans="1:15" ht="15.9" customHeight="1" x14ac:dyDescent="0.3">
      <c r="A90" s="11">
        <v>2</v>
      </c>
      <c r="B90" s="11">
        <v>103</v>
      </c>
      <c r="C90" s="130" t="s">
        <v>85</v>
      </c>
      <c r="D90" s="126" t="s">
        <v>19</v>
      </c>
      <c r="E90" s="131" t="s">
        <v>34</v>
      </c>
      <c r="F90" s="131" t="s">
        <v>82</v>
      </c>
      <c r="G90" s="70">
        <v>0.5</v>
      </c>
      <c r="H90" s="11">
        <v>1</v>
      </c>
      <c r="I90" s="11">
        <v>6</v>
      </c>
      <c r="J90" s="11">
        <v>8</v>
      </c>
      <c r="K90" s="11">
        <v>8</v>
      </c>
      <c r="L90" s="11">
        <v>4</v>
      </c>
      <c r="M90" s="11">
        <v>9</v>
      </c>
      <c r="N90" s="72">
        <v>9</v>
      </c>
      <c r="O90" s="72">
        <v>5</v>
      </c>
    </row>
    <row r="91" spans="1:15" ht="15.9" customHeight="1" x14ac:dyDescent="0.3">
      <c r="A91" s="11">
        <v>2</v>
      </c>
      <c r="B91" s="11">
        <v>102</v>
      </c>
      <c r="C91" s="129" t="s">
        <v>85</v>
      </c>
      <c r="D91" s="78" t="s">
        <v>19</v>
      </c>
      <c r="E91" s="29" t="s">
        <v>31</v>
      </c>
      <c r="F91" s="29" t="s">
        <v>83</v>
      </c>
      <c r="G91" s="70">
        <v>0.25</v>
      </c>
      <c r="H91" s="11">
        <v>1</v>
      </c>
      <c r="I91" s="11">
        <v>6</v>
      </c>
      <c r="J91" s="11">
        <v>8</v>
      </c>
      <c r="K91" s="11">
        <v>8</v>
      </c>
      <c r="L91" s="11">
        <v>5</v>
      </c>
      <c r="M91" s="11">
        <v>9</v>
      </c>
      <c r="N91" s="72">
        <v>9</v>
      </c>
      <c r="O91" s="72">
        <v>5</v>
      </c>
    </row>
    <row r="92" spans="1:15" ht="15.9" customHeight="1" x14ac:dyDescent="0.3">
      <c r="A92" s="11">
        <v>2</v>
      </c>
      <c r="B92" s="11">
        <v>101</v>
      </c>
      <c r="C92" s="130" t="s">
        <v>89</v>
      </c>
      <c r="D92" s="126" t="s">
        <v>94</v>
      </c>
      <c r="E92" s="131" t="s">
        <v>34</v>
      </c>
      <c r="F92" s="131" t="s">
        <v>82</v>
      </c>
      <c r="G92" s="70">
        <v>0.5</v>
      </c>
      <c r="H92" s="11">
        <v>1</v>
      </c>
      <c r="I92" s="11">
        <v>6</v>
      </c>
      <c r="J92" s="11">
        <v>6</v>
      </c>
      <c r="K92" s="11">
        <v>7</v>
      </c>
      <c r="L92" s="11">
        <v>3</v>
      </c>
      <c r="M92" s="11">
        <v>8</v>
      </c>
      <c r="N92" s="72">
        <v>8</v>
      </c>
      <c r="O92" s="72">
        <v>4</v>
      </c>
    </row>
    <row r="93" spans="1:15" ht="15.9" customHeight="1" x14ac:dyDescent="0.3">
      <c r="A93" s="11">
        <v>2</v>
      </c>
      <c r="B93" s="11">
        <v>100</v>
      </c>
      <c r="C93" s="128" t="s">
        <v>85</v>
      </c>
      <c r="D93" s="79" t="s">
        <v>19</v>
      </c>
      <c r="E93" s="68" t="s">
        <v>33</v>
      </c>
      <c r="F93" s="68" t="s">
        <v>84</v>
      </c>
      <c r="G93" s="70">
        <v>0.5</v>
      </c>
      <c r="H93" s="11">
        <v>1</v>
      </c>
      <c r="I93" s="11">
        <v>6</v>
      </c>
      <c r="J93" s="11">
        <v>8</v>
      </c>
      <c r="K93" s="11">
        <v>8</v>
      </c>
      <c r="L93" s="11">
        <v>5</v>
      </c>
      <c r="M93" s="11">
        <v>9</v>
      </c>
      <c r="N93" s="72">
        <v>9</v>
      </c>
      <c r="O93" s="72">
        <v>5</v>
      </c>
    </row>
    <row r="94" spans="1:15" ht="15.9" customHeight="1" x14ac:dyDescent="0.3">
      <c r="A94" s="11">
        <v>2</v>
      </c>
      <c r="B94" s="11">
        <v>99</v>
      </c>
      <c r="C94" s="128" t="s">
        <v>87</v>
      </c>
      <c r="D94" s="79" t="s">
        <v>92</v>
      </c>
      <c r="E94" s="68" t="s">
        <v>33</v>
      </c>
      <c r="F94" s="68" t="s">
        <v>84</v>
      </c>
      <c r="G94" s="70">
        <v>1</v>
      </c>
      <c r="H94" s="11">
        <v>1</v>
      </c>
      <c r="I94" s="11">
        <v>2</v>
      </c>
      <c r="J94" s="11">
        <v>4</v>
      </c>
      <c r="K94" s="11">
        <v>8</v>
      </c>
      <c r="L94" s="11">
        <v>4</v>
      </c>
      <c r="M94" s="11">
        <v>8</v>
      </c>
      <c r="N94" s="72">
        <v>9</v>
      </c>
      <c r="O94" s="72">
        <v>5</v>
      </c>
    </row>
    <row r="95" spans="1:15" ht="15.9" customHeight="1" x14ac:dyDescent="0.3">
      <c r="A95" s="11">
        <v>2</v>
      </c>
      <c r="B95" s="11">
        <v>98</v>
      </c>
      <c r="C95" s="130" t="s">
        <v>86</v>
      </c>
      <c r="D95" s="126" t="s">
        <v>91</v>
      </c>
      <c r="E95" s="131" t="s">
        <v>34</v>
      </c>
      <c r="F95" s="131" t="s">
        <v>82</v>
      </c>
      <c r="G95" s="70">
        <v>1</v>
      </c>
      <c r="H95" s="11">
        <v>0</v>
      </c>
      <c r="I95" s="11">
        <v>5</v>
      </c>
      <c r="J95" s="11">
        <v>8</v>
      </c>
      <c r="K95" s="11">
        <v>8</v>
      </c>
      <c r="L95" s="11">
        <v>4</v>
      </c>
      <c r="M95" s="11">
        <v>9</v>
      </c>
      <c r="N95" s="72">
        <v>9</v>
      </c>
      <c r="O95" s="72">
        <v>5</v>
      </c>
    </row>
    <row r="96" spans="1:15" ht="15.9" customHeight="1" x14ac:dyDescent="0.3">
      <c r="A96" s="11">
        <v>2</v>
      </c>
      <c r="B96" s="11">
        <v>97</v>
      </c>
      <c r="C96" s="130" t="s">
        <v>85</v>
      </c>
      <c r="D96" s="126" t="s">
        <v>19</v>
      </c>
      <c r="E96" s="131" t="s">
        <v>34</v>
      </c>
      <c r="F96" s="131" t="s">
        <v>82</v>
      </c>
      <c r="G96" s="70">
        <v>0.25</v>
      </c>
      <c r="H96" s="11">
        <v>1</v>
      </c>
      <c r="I96" s="11">
        <v>6</v>
      </c>
      <c r="J96" s="11">
        <v>8</v>
      </c>
      <c r="K96" s="11">
        <v>8</v>
      </c>
      <c r="L96" s="11">
        <v>4</v>
      </c>
      <c r="M96" s="11">
        <v>8</v>
      </c>
      <c r="N96" s="72">
        <v>9</v>
      </c>
      <c r="O96" s="72">
        <v>5</v>
      </c>
    </row>
    <row r="97" spans="1:15" ht="15.9" customHeight="1" x14ac:dyDescent="0.3">
      <c r="A97" s="11">
        <v>2</v>
      </c>
      <c r="B97" s="11">
        <v>96</v>
      </c>
      <c r="C97" s="128" t="s">
        <v>90</v>
      </c>
      <c r="D97" s="79" t="s">
        <v>95</v>
      </c>
      <c r="E97" s="68" t="s">
        <v>33</v>
      </c>
      <c r="F97" s="68" t="s">
        <v>84</v>
      </c>
      <c r="G97" s="70">
        <v>1</v>
      </c>
      <c r="H97" s="11">
        <v>1</v>
      </c>
      <c r="I97" s="11">
        <v>6</v>
      </c>
      <c r="J97" s="11">
        <v>6</v>
      </c>
      <c r="K97" s="11">
        <v>8</v>
      </c>
      <c r="L97" s="11">
        <v>3</v>
      </c>
      <c r="M97" s="11">
        <v>8</v>
      </c>
      <c r="N97" s="72">
        <v>8</v>
      </c>
      <c r="O97" s="72">
        <v>4</v>
      </c>
    </row>
    <row r="98" spans="1:15" ht="15.9" customHeight="1" x14ac:dyDescent="0.3">
      <c r="A98" s="11">
        <v>2</v>
      </c>
      <c r="B98" s="11">
        <v>95</v>
      </c>
      <c r="C98" s="128" t="s">
        <v>86</v>
      </c>
      <c r="D98" s="79" t="s">
        <v>91</v>
      </c>
      <c r="E98" s="68" t="s">
        <v>33</v>
      </c>
      <c r="F98" s="68" t="s">
        <v>84</v>
      </c>
      <c r="G98" s="70">
        <v>0.25</v>
      </c>
      <c r="H98" s="11">
        <v>0</v>
      </c>
      <c r="I98" s="11">
        <v>4</v>
      </c>
      <c r="J98" s="11">
        <v>7</v>
      </c>
      <c r="K98" s="11">
        <v>8</v>
      </c>
      <c r="L98" s="11">
        <v>4</v>
      </c>
      <c r="M98" s="11">
        <v>8</v>
      </c>
      <c r="N98" s="72">
        <v>8</v>
      </c>
      <c r="O98" s="72">
        <v>5</v>
      </c>
    </row>
    <row r="99" spans="1:15" ht="15.9" customHeight="1" x14ac:dyDescent="0.3">
      <c r="A99" s="11">
        <v>2</v>
      </c>
      <c r="B99" s="11">
        <v>94</v>
      </c>
      <c r="C99" s="130" t="s">
        <v>89</v>
      </c>
      <c r="D99" s="126" t="s">
        <v>94</v>
      </c>
      <c r="E99" s="131" t="s">
        <v>34</v>
      </c>
      <c r="F99" s="131" t="s">
        <v>82</v>
      </c>
      <c r="G99" s="70">
        <v>1</v>
      </c>
      <c r="H99" s="11">
        <v>1</v>
      </c>
      <c r="I99" s="11">
        <v>6</v>
      </c>
      <c r="J99" s="11">
        <v>6</v>
      </c>
      <c r="K99" s="11">
        <v>7</v>
      </c>
      <c r="L99" s="11">
        <v>3</v>
      </c>
      <c r="M99" s="11">
        <v>8</v>
      </c>
      <c r="N99" s="72">
        <v>8</v>
      </c>
      <c r="O99" s="72">
        <v>4</v>
      </c>
    </row>
    <row r="100" spans="1:15" ht="15.9" customHeight="1" x14ac:dyDescent="0.3">
      <c r="A100" s="11">
        <v>2</v>
      </c>
      <c r="B100" s="11">
        <v>93</v>
      </c>
      <c r="C100" s="129" t="s">
        <v>88</v>
      </c>
      <c r="D100" s="78" t="s">
        <v>93</v>
      </c>
      <c r="E100" s="29" t="s">
        <v>31</v>
      </c>
      <c r="F100" s="29" t="s">
        <v>83</v>
      </c>
      <c r="G100" s="70">
        <v>1</v>
      </c>
      <c r="H100" s="11">
        <v>1</v>
      </c>
      <c r="I100" s="11">
        <v>3</v>
      </c>
      <c r="J100" s="11">
        <v>7</v>
      </c>
      <c r="K100" s="11">
        <v>8</v>
      </c>
      <c r="L100" s="11">
        <v>4</v>
      </c>
      <c r="M100" s="11">
        <v>8</v>
      </c>
      <c r="N100" s="72">
        <v>8</v>
      </c>
      <c r="O100" s="72">
        <v>4</v>
      </c>
    </row>
    <row r="101" spans="1:15" ht="15.9" customHeight="1" x14ac:dyDescent="0.3">
      <c r="A101" s="11">
        <v>2</v>
      </c>
      <c r="B101" s="11">
        <v>92</v>
      </c>
      <c r="C101" s="130" t="s">
        <v>88</v>
      </c>
      <c r="D101" s="126" t="s">
        <v>93</v>
      </c>
      <c r="E101" s="131" t="s">
        <v>34</v>
      </c>
      <c r="F101" s="131" t="s">
        <v>82</v>
      </c>
      <c r="G101" s="70">
        <v>0.5</v>
      </c>
      <c r="H101" s="11">
        <v>1</v>
      </c>
      <c r="I101" s="11">
        <v>2</v>
      </c>
      <c r="J101" s="11">
        <v>4</v>
      </c>
      <c r="K101" s="11">
        <v>7</v>
      </c>
      <c r="L101" s="11">
        <v>3</v>
      </c>
      <c r="M101" s="11">
        <v>8</v>
      </c>
      <c r="N101" s="72">
        <v>8</v>
      </c>
      <c r="O101" s="72">
        <v>4</v>
      </c>
    </row>
    <row r="102" spans="1:15" ht="15.9" customHeight="1" x14ac:dyDescent="0.3">
      <c r="A102" s="11">
        <v>2</v>
      </c>
      <c r="B102" s="11">
        <v>91</v>
      </c>
      <c r="C102" s="129" t="s">
        <v>86</v>
      </c>
      <c r="D102" s="78" t="s">
        <v>91</v>
      </c>
      <c r="E102" s="29" t="s">
        <v>31</v>
      </c>
      <c r="F102" s="29" t="s">
        <v>83</v>
      </c>
      <c r="G102" s="70">
        <v>0.5</v>
      </c>
      <c r="H102" s="11">
        <v>1</v>
      </c>
      <c r="I102" s="11">
        <v>6</v>
      </c>
      <c r="J102" s="11">
        <v>7</v>
      </c>
      <c r="K102" s="11">
        <v>8</v>
      </c>
      <c r="L102" s="11">
        <v>5</v>
      </c>
      <c r="M102" s="11">
        <v>9</v>
      </c>
      <c r="N102" s="72">
        <v>9</v>
      </c>
      <c r="O102" s="72">
        <v>5</v>
      </c>
    </row>
    <row r="103" spans="1:15" ht="15.9" customHeight="1" x14ac:dyDescent="0.3">
      <c r="A103" s="11">
        <v>2</v>
      </c>
      <c r="B103" s="11">
        <v>90</v>
      </c>
      <c r="C103" s="129" t="s">
        <v>89</v>
      </c>
      <c r="D103" s="78" t="s">
        <v>94</v>
      </c>
      <c r="E103" s="29" t="s">
        <v>31</v>
      </c>
      <c r="F103" s="29" t="s">
        <v>83</v>
      </c>
      <c r="G103" s="70">
        <v>0.5</v>
      </c>
      <c r="H103" s="11">
        <v>1</v>
      </c>
      <c r="I103" s="11">
        <v>6</v>
      </c>
      <c r="J103" s="11">
        <v>6</v>
      </c>
      <c r="K103" s="11">
        <v>8</v>
      </c>
      <c r="L103" s="11">
        <v>4</v>
      </c>
      <c r="M103" s="11">
        <v>8</v>
      </c>
      <c r="N103" s="72">
        <v>8</v>
      </c>
      <c r="O103" s="72">
        <v>5</v>
      </c>
    </row>
    <row r="104" spans="1:15" ht="15.9" customHeight="1" x14ac:dyDescent="0.3">
      <c r="A104" s="11">
        <v>2</v>
      </c>
      <c r="B104" s="11">
        <v>89</v>
      </c>
      <c r="C104" s="128" t="s">
        <v>90</v>
      </c>
      <c r="D104" s="79" t="s">
        <v>95</v>
      </c>
      <c r="E104" s="68" t="s">
        <v>33</v>
      </c>
      <c r="F104" s="68" t="s">
        <v>84</v>
      </c>
      <c r="G104" s="70">
        <v>0.5</v>
      </c>
      <c r="H104" s="11">
        <v>1</v>
      </c>
      <c r="I104" s="11">
        <v>6</v>
      </c>
      <c r="J104" s="11">
        <v>6</v>
      </c>
      <c r="K104" s="11">
        <v>7</v>
      </c>
      <c r="L104" s="11">
        <v>3</v>
      </c>
      <c r="M104" s="11">
        <v>8</v>
      </c>
      <c r="N104" s="72">
        <v>8</v>
      </c>
      <c r="O104" s="72">
        <v>4</v>
      </c>
    </row>
    <row r="105" spans="1:15" ht="15.9" customHeight="1" x14ac:dyDescent="0.3">
      <c r="A105" s="11">
        <v>2</v>
      </c>
      <c r="B105" s="11">
        <v>88</v>
      </c>
      <c r="C105" s="130" t="s">
        <v>87</v>
      </c>
      <c r="D105" s="126" t="s">
        <v>92</v>
      </c>
      <c r="E105" s="131" t="s">
        <v>34</v>
      </c>
      <c r="F105" s="131" t="s">
        <v>82</v>
      </c>
      <c r="G105" s="70">
        <v>0.25</v>
      </c>
      <c r="H105" s="11">
        <v>1</v>
      </c>
      <c r="I105" s="11">
        <v>3</v>
      </c>
      <c r="J105" s="11">
        <v>4</v>
      </c>
      <c r="K105" s="11">
        <v>7</v>
      </c>
      <c r="L105" s="11">
        <v>4</v>
      </c>
      <c r="M105" s="11">
        <v>8</v>
      </c>
      <c r="N105" s="72">
        <v>8</v>
      </c>
      <c r="O105" s="72">
        <v>5</v>
      </c>
    </row>
    <row r="106" spans="1:15" ht="15.9" customHeight="1" x14ac:dyDescent="0.3">
      <c r="A106" s="11">
        <v>2</v>
      </c>
      <c r="B106" s="11">
        <v>87</v>
      </c>
      <c r="C106" s="128" t="s">
        <v>87</v>
      </c>
      <c r="D106" s="79" t="s">
        <v>92</v>
      </c>
      <c r="E106" s="68" t="s">
        <v>33</v>
      </c>
      <c r="F106" s="68" t="s">
        <v>84</v>
      </c>
      <c r="G106" s="70">
        <v>0.5</v>
      </c>
      <c r="H106" s="11">
        <v>1</v>
      </c>
      <c r="I106" s="11">
        <v>2</v>
      </c>
      <c r="J106" s="11">
        <v>3</v>
      </c>
      <c r="K106" s="11">
        <v>7</v>
      </c>
      <c r="L106" s="11">
        <v>4</v>
      </c>
      <c r="M106" s="11">
        <v>8</v>
      </c>
      <c r="N106" s="72">
        <v>8</v>
      </c>
      <c r="O106" s="72">
        <v>5</v>
      </c>
    </row>
    <row r="107" spans="1:15" ht="15.9" customHeight="1" x14ac:dyDescent="0.3">
      <c r="A107" s="11">
        <v>2</v>
      </c>
      <c r="B107" s="11">
        <v>86</v>
      </c>
      <c r="C107" s="130" t="s">
        <v>88</v>
      </c>
      <c r="D107" s="126" t="s">
        <v>93</v>
      </c>
      <c r="E107" s="131" t="s">
        <v>34</v>
      </c>
      <c r="F107" s="131" t="s">
        <v>82</v>
      </c>
      <c r="G107" s="70">
        <v>0.25</v>
      </c>
      <c r="H107" s="11">
        <v>1</v>
      </c>
      <c r="I107" s="11">
        <v>2</v>
      </c>
      <c r="J107" s="11">
        <v>3</v>
      </c>
      <c r="K107" s="11">
        <v>6</v>
      </c>
      <c r="L107" s="11">
        <v>3</v>
      </c>
      <c r="M107" s="11">
        <v>8</v>
      </c>
      <c r="N107" s="72">
        <v>8</v>
      </c>
      <c r="O107" s="72">
        <v>4</v>
      </c>
    </row>
    <row r="108" spans="1:15" ht="15.9" customHeight="1" x14ac:dyDescent="0.3">
      <c r="A108" s="11">
        <v>2</v>
      </c>
      <c r="B108" s="11">
        <v>85</v>
      </c>
      <c r="C108" s="129" t="s">
        <v>87</v>
      </c>
      <c r="D108" s="78" t="s">
        <v>92</v>
      </c>
      <c r="E108" s="29" t="s">
        <v>31</v>
      </c>
      <c r="F108" s="29" t="s">
        <v>83</v>
      </c>
      <c r="G108" s="70">
        <v>1</v>
      </c>
      <c r="H108" s="11">
        <v>1</v>
      </c>
      <c r="I108" s="11">
        <v>2</v>
      </c>
      <c r="J108" s="11">
        <v>5</v>
      </c>
      <c r="K108" s="11">
        <v>8</v>
      </c>
      <c r="L108" s="11">
        <v>4</v>
      </c>
      <c r="M108" s="11">
        <v>8</v>
      </c>
      <c r="N108" s="72">
        <v>8</v>
      </c>
      <c r="O108" s="72">
        <v>5</v>
      </c>
    </row>
    <row r="109" spans="1:15" ht="15.9" customHeight="1" x14ac:dyDescent="0.3">
      <c r="A109" s="11">
        <v>2</v>
      </c>
      <c r="B109" s="11">
        <v>84</v>
      </c>
      <c r="C109" s="128" t="s">
        <v>88</v>
      </c>
      <c r="D109" s="79" t="s">
        <v>93</v>
      </c>
      <c r="E109" s="68" t="s">
        <v>33</v>
      </c>
      <c r="F109" s="68" t="s">
        <v>84</v>
      </c>
      <c r="G109" s="70">
        <v>0.5</v>
      </c>
      <c r="H109" s="11">
        <v>1</v>
      </c>
      <c r="I109" s="11">
        <v>2</v>
      </c>
      <c r="J109" s="11">
        <v>2</v>
      </c>
      <c r="K109" s="11">
        <v>6</v>
      </c>
      <c r="L109" s="11">
        <v>3</v>
      </c>
      <c r="M109" s="11">
        <v>8</v>
      </c>
      <c r="N109" s="72">
        <v>8</v>
      </c>
      <c r="O109" s="72">
        <v>4</v>
      </c>
    </row>
    <row r="110" spans="1:15" ht="15.9" customHeight="1" x14ac:dyDescent="0.3">
      <c r="A110" s="11">
        <v>2</v>
      </c>
      <c r="B110" s="11">
        <v>83</v>
      </c>
      <c r="C110" s="129" t="s">
        <v>90</v>
      </c>
      <c r="D110" s="78" t="s">
        <v>95</v>
      </c>
      <c r="E110" s="29" t="s">
        <v>31</v>
      </c>
      <c r="F110" s="29" t="s">
        <v>83</v>
      </c>
      <c r="G110" s="70">
        <v>1</v>
      </c>
      <c r="H110" s="11">
        <v>1</v>
      </c>
      <c r="I110" s="11">
        <v>6</v>
      </c>
      <c r="J110" s="11">
        <v>6</v>
      </c>
      <c r="K110" s="11">
        <v>8</v>
      </c>
      <c r="L110" s="11">
        <v>3</v>
      </c>
      <c r="M110" s="11">
        <v>8</v>
      </c>
      <c r="N110" s="72">
        <v>8</v>
      </c>
      <c r="O110" s="72">
        <v>4</v>
      </c>
    </row>
    <row r="111" spans="1:15" ht="15.9" customHeight="1" x14ac:dyDescent="0.3">
      <c r="A111" s="11">
        <v>2</v>
      </c>
      <c r="B111" s="11">
        <v>82</v>
      </c>
      <c r="C111" s="128" t="s">
        <v>89</v>
      </c>
      <c r="D111" s="79" t="s">
        <v>94</v>
      </c>
      <c r="E111" s="68" t="s">
        <v>33</v>
      </c>
      <c r="F111" s="68" t="s">
        <v>84</v>
      </c>
      <c r="G111" s="70">
        <v>0.25</v>
      </c>
      <c r="H111" s="11">
        <v>1</v>
      </c>
      <c r="I111" s="11">
        <v>6</v>
      </c>
      <c r="J111" s="11">
        <v>6</v>
      </c>
      <c r="K111" s="11">
        <v>7</v>
      </c>
      <c r="L111" s="11">
        <v>3</v>
      </c>
      <c r="M111" s="11">
        <v>8</v>
      </c>
      <c r="N111" s="72">
        <v>8</v>
      </c>
      <c r="O111" s="72">
        <v>5</v>
      </c>
    </row>
    <row r="112" spans="1:15" ht="16.5" customHeight="1" x14ac:dyDescent="0.3">
      <c r="A112" s="11">
        <v>3</v>
      </c>
      <c r="B112" s="11">
        <v>109</v>
      </c>
      <c r="C112" s="128" t="s">
        <v>88</v>
      </c>
      <c r="D112" s="79" t="s">
        <v>93</v>
      </c>
      <c r="E112" s="68" t="s">
        <v>33</v>
      </c>
      <c r="F112" s="68" t="s">
        <v>84</v>
      </c>
      <c r="G112" s="70">
        <v>1</v>
      </c>
      <c r="H112" s="11">
        <v>1</v>
      </c>
      <c r="I112" s="11">
        <v>2</v>
      </c>
      <c r="J112" s="11">
        <v>4</v>
      </c>
      <c r="K112" s="11">
        <v>6</v>
      </c>
      <c r="L112" s="11">
        <v>3</v>
      </c>
      <c r="M112" s="11">
        <v>8</v>
      </c>
      <c r="N112" s="72">
        <v>8</v>
      </c>
      <c r="O112" s="72">
        <v>4</v>
      </c>
    </row>
    <row r="113" spans="1:15" ht="16.5" customHeight="1" x14ac:dyDescent="0.3">
      <c r="A113" s="11">
        <v>3</v>
      </c>
      <c r="B113" s="11">
        <v>110</v>
      </c>
      <c r="C113" s="128" t="s">
        <v>90</v>
      </c>
      <c r="D113" s="79" t="s">
        <v>95</v>
      </c>
      <c r="E113" s="68" t="s">
        <v>33</v>
      </c>
      <c r="F113" s="68" t="s">
        <v>84</v>
      </c>
      <c r="G113" s="70">
        <v>1</v>
      </c>
      <c r="H113" s="11">
        <v>1</v>
      </c>
      <c r="I113" s="11">
        <v>5</v>
      </c>
      <c r="J113" s="11">
        <v>5</v>
      </c>
      <c r="K113" s="11">
        <v>8</v>
      </c>
      <c r="L113" s="11">
        <v>3</v>
      </c>
      <c r="M113" s="11">
        <v>8</v>
      </c>
      <c r="N113" s="72">
        <v>8</v>
      </c>
      <c r="O113" s="72">
        <v>3</v>
      </c>
    </row>
    <row r="114" spans="1:15" ht="16.5" customHeight="1" x14ac:dyDescent="0.3">
      <c r="A114" s="11">
        <v>3</v>
      </c>
      <c r="B114" s="11">
        <v>111</v>
      </c>
      <c r="C114" s="129" t="s">
        <v>87</v>
      </c>
      <c r="D114" s="78" t="s">
        <v>92</v>
      </c>
      <c r="E114" s="29" t="s">
        <v>31</v>
      </c>
      <c r="F114" s="29" t="s">
        <v>83</v>
      </c>
      <c r="G114" s="70">
        <v>1</v>
      </c>
      <c r="H114" s="11">
        <v>1</v>
      </c>
      <c r="I114" s="11">
        <v>2</v>
      </c>
      <c r="J114" s="11">
        <v>6</v>
      </c>
      <c r="K114" s="11">
        <v>8</v>
      </c>
      <c r="L114" s="11">
        <v>4</v>
      </c>
      <c r="M114" s="11">
        <v>8</v>
      </c>
      <c r="N114" s="72">
        <v>8</v>
      </c>
      <c r="O114" s="72">
        <v>5</v>
      </c>
    </row>
    <row r="115" spans="1:15" ht="16.5" customHeight="1" x14ac:dyDescent="0.3">
      <c r="A115" s="11">
        <v>3</v>
      </c>
      <c r="B115" s="11">
        <v>112</v>
      </c>
      <c r="C115" s="129" t="s">
        <v>88</v>
      </c>
      <c r="D115" s="78" t="s">
        <v>93</v>
      </c>
      <c r="E115" s="29" t="s">
        <v>31</v>
      </c>
      <c r="F115" s="29" t="s">
        <v>83</v>
      </c>
      <c r="G115" s="70">
        <v>0.25</v>
      </c>
      <c r="H115" s="11">
        <v>1</v>
      </c>
      <c r="I115" s="11">
        <v>2</v>
      </c>
      <c r="J115" s="11">
        <v>4</v>
      </c>
      <c r="K115" s="11">
        <v>6</v>
      </c>
      <c r="L115" s="11">
        <v>3</v>
      </c>
      <c r="M115" s="11">
        <v>8</v>
      </c>
      <c r="N115" s="72">
        <v>8</v>
      </c>
      <c r="O115" s="72">
        <v>4</v>
      </c>
    </row>
    <row r="116" spans="1:15" ht="16.5" customHeight="1" x14ac:dyDescent="0.3">
      <c r="A116" s="11">
        <v>3</v>
      </c>
      <c r="B116" s="11">
        <v>113</v>
      </c>
      <c r="C116" s="130" t="s">
        <v>89</v>
      </c>
      <c r="D116" s="126" t="s">
        <v>94</v>
      </c>
      <c r="E116" s="131" t="s">
        <v>34</v>
      </c>
      <c r="F116" s="131" t="s">
        <v>82</v>
      </c>
      <c r="G116" s="70">
        <v>0.5</v>
      </c>
      <c r="H116" s="11">
        <v>1</v>
      </c>
      <c r="I116" s="11">
        <v>6</v>
      </c>
      <c r="J116" s="11">
        <v>6</v>
      </c>
      <c r="K116" s="11">
        <v>6</v>
      </c>
      <c r="L116" s="11">
        <v>3</v>
      </c>
      <c r="M116" s="11">
        <v>8</v>
      </c>
      <c r="N116" s="72">
        <v>8</v>
      </c>
      <c r="O116" s="72">
        <v>4</v>
      </c>
    </row>
    <row r="117" spans="1:15" ht="16.5" customHeight="1" x14ac:dyDescent="0.3">
      <c r="A117" s="11">
        <v>3</v>
      </c>
      <c r="B117" s="11">
        <v>114</v>
      </c>
      <c r="C117" s="129" t="s">
        <v>90</v>
      </c>
      <c r="D117" s="78" t="s">
        <v>95</v>
      </c>
      <c r="E117" s="29" t="s">
        <v>31</v>
      </c>
      <c r="F117" s="29" t="s">
        <v>83</v>
      </c>
      <c r="G117" s="70">
        <v>0.25</v>
      </c>
      <c r="H117" s="11">
        <v>1</v>
      </c>
      <c r="I117" s="11">
        <v>6</v>
      </c>
      <c r="J117" s="11">
        <v>7</v>
      </c>
      <c r="K117" s="11">
        <v>8</v>
      </c>
      <c r="L117" s="11">
        <v>3</v>
      </c>
      <c r="M117" s="11">
        <v>8</v>
      </c>
      <c r="N117" s="72">
        <v>8</v>
      </c>
      <c r="O117" s="72">
        <v>4</v>
      </c>
    </row>
    <row r="118" spans="1:15" ht="16.5" customHeight="1" x14ac:dyDescent="0.3">
      <c r="A118" s="11">
        <v>3</v>
      </c>
      <c r="B118" s="11">
        <v>115</v>
      </c>
      <c r="C118" s="128" t="s">
        <v>89</v>
      </c>
      <c r="D118" s="79" t="s">
        <v>94</v>
      </c>
      <c r="E118" s="68" t="s">
        <v>33</v>
      </c>
      <c r="F118" s="68" t="s">
        <v>84</v>
      </c>
      <c r="G118" s="70">
        <v>0.25</v>
      </c>
      <c r="H118" s="11">
        <v>1</v>
      </c>
      <c r="I118" s="11">
        <v>5</v>
      </c>
      <c r="J118" s="11">
        <v>5</v>
      </c>
      <c r="K118" s="11">
        <v>6</v>
      </c>
      <c r="L118" s="11">
        <v>3</v>
      </c>
      <c r="M118" s="11">
        <v>8</v>
      </c>
      <c r="N118" s="72">
        <v>8</v>
      </c>
      <c r="O118" s="72">
        <v>4</v>
      </c>
    </row>
    <row r="119" spans="1:15" ht="16.5" customHeight="1" x14ac:dyDescent="0.3">
      <c r="A119" s="11">
        <v>3</v>
      </c>
      <c r="B119" s="11">
        <v>116</v>
      </c>
      <c r="C119" s="128" t="s">
        <v>88</v>
      </c>
      <c r="D119" s="79" t="s">
        <v>93</v>
      </c>
      <c r="E119" s="68" t="s">
        <v>33</v>
      </c>
      <c r="F119" s="68" t="s">
        <v>84</v>
      </c>
      <c r="G119" s="70">
        <v>0.5</v>
      </c>
      <c r="H119" s="11">
        <v>1</v>
      </c>
      <c r="I119" s="11">
        <v>2</v>
      </c>
      <c r="J119" s="11">
        <v>5</v>
      </c>
      <c r="K119" s="11">
        <v>7</v>
      </c>
      <c r="L119" s="11">
        <v>3</v>
      </c>
      <c r="M119" s="11">
        <v>8</v>
      </c>
      <c r="N119" s="72">
        <v>8</v>
      </c>
      <c r="O119" s="72">
        <v>4</v>
      </c>
    </row>
    <row r="120" spans="1:15" ht="16.5" customHeight="1" x14ac:dyDescent="0.3">
      <c r="A120" s="11">
        <v>3</v>
      </c>
      <c r="B120" s="11">
        <v>117</v>
      </c>
      <c r="C120" s="130" t="s">
        <v>85</v>
      </c>
      <c r="D120" s="126" t="s">
        <v>19</v>
      </c>
      <c r="E120" s="131" t="s">
        <v>34</v>
      </c>
      <c r="F120" s="131" t="s">
        <v>82</v>
      </c>
      <c r="G120" s="70">
        <v>1</v>
      </c>
      <c r="H120" s="11">
        <v>1</v>
      </c>
      <c r="I120" s="11">
        <v>6</v>
      </c>
      <c r="J120" s="11">
        <v>8</v>
      </c>
      <c r="K120" s="11">
        <v>9</v>
      </c>
      <c r="L120" s="11">
        <v>5</v>
      </c>
      <c r="M120" s="11">
        <v>9</v>
      </c>
      <c r="N120" s="72">
        <v>9</v>
      </c>
      <c r="O120" s="72">
        <v>5</v>
      </c>
    </row>
    <row r="121" spans="1:15" ht="16.5" customHeight="1" x14ac:dyDescent="0.3">
      <c r="A121" s="11">
        <v>3</v>
      </c>
      <c r="B121" s="11">
        <v>118</v>
      </c>
      <c r="C121" s="130" t="s">
        <v>90</v>
      </c>
      <c r="D121" s="126" t="s">
        <v>95</v>
      </c>
      <c r="E121" s="131" t="s">
        <v>34</v>
      </c>
      <c r="F121" s="131" t="s">
        <v>82</v>
      </c>
      <c r="G121" s="70">
        <v>1</v>
      </c>
      <c r="H121" s="11">
        <v>1</v>
      </c>
      <c r="I121" s="11">
        <v>5</v>
      </c>
      <c r="J121" s="11">
        <v>6</v>
      </c>
      <c r="K121" s="11">
        <v>7</v>
      </c>
      <c r="L121" s="11">
        <v>3</v>
      </c>
      <c r="M121" s="11">
        <v>8</v>
      </c>
      <c r="N121" s="72">
        <v>8</v>
      </c>
      <c r="O121" s="72">
        <v>4</v>
      </c>
    </row>
    <row r="122" spans="1:15" ht="16.5" customHeight="1" x14ac:dyDescent="0.3">
      <c r="A122" s="11">
        <v>3</v>
      </c>
      <c r="B122" s="11">
        <v>119</v>
      </c>
      <c r="C122" s="129" t="s">
        <v>85</v>
      </c>
      <c r="D122" s="78" t="s">
        <v>19</v>
      </c>
      <c r="E122" s="29" t="s">
        <v>31</v>
      </c>
      <c r="F122" s="29" t="s">
        <v>83</v>
      </c>
      <c r="G122" s="70">
        <v>0.25</v>
      </c>
      <c r="H122" s="11">
        <v>1</v>
      </c>
      <c r="I122" s="11">
        <v>6</v>
      </c>
      <c r="J122" s="11">
        <v>8</v>
      </c>
      <c r="K122" s="11">
        <v>8</v>
      </c>
      <c r="L122" s="11">
        <v>4</v>
      </c>
      <c r="M122" s="11">
        <v>9</v>
      </c>
      <c r="N122" s="72">
        <v>9</v>
      </c>
      <c r="O122" s="72">
        <v>5</v>
      </c>
    </row>
    <row r="123" spans="1:15" ht="16.5" customHeight="1" x14ac:dyDescent="0.3">
      <c r="A123" s="11">
        <v>3</v>
      </c>
      <c r="B123" s="11">
        <v>120</v>
      </c>
      <c r="C123" s="129" t="s">
        <v>86</v>
      </c>
      <c r="D123" s="78" t="s">
        <v>91</v>
      </c>
      <c r="E123" s="29" t="s">
        <v>31</v>
      </c>
      <c r="F123" s="29" t="s">
        <v>83</v>
      </c>
      <c r="G123" s="70">
        <v>0.5</v>
      </c>
      <c r="H123" s="11">
        <v>0</v>
      </c>
      <c r="I123" s="11">
        <v>6</v>
      </c>
      <c r="J123" s="11">
        <v>7</v>
      </c>
      <c r="K123" s="11">
        <v>8</v>
      </c>
      <c r="L123" s="11">
        <v>4</v>
      </c>
      <c r="M123" s="11">
        <v>8</v>
      </c>
      <c r="N123" s="72">
        <v>9</v>
      </c>
      <c r="O123" s="72">
        <v>5</v>
      </c>
    </row>
    <row r="124" spans="1:15" ht="16.5" customHeight="1" x14ac:dyDescent="0.3">
      <c r="A124" s="11">
        <v>3</v>
      </c>
      <c r="B124" s="11">
        <v>121</v>
      </c>
      <c r="C124" s="130" t="s">
        <v>87</v>
      </c>
      <c r="D124" s="126" t="s">
        <v>92</v>
      </c>
      <c r="E124" s="131" t="s">
        <v>34</v>
      </c>
      <c r="F124" s="131" t="s">
        <v>82</v>
      </c>
      <c r="G124" s="70">
        <v>1</v>
      </c>
      <c r="H124" s="11">
        <v>1</v>
      </c>
      <c r="I124" s="11">
        <v>2</v>
      </c>
      <c r="J124" s="11">
        <v>6</v>
      </c>
      <c r="K124" s="11">
        <v>8</v>
      </c>
      <c r="L124" s="11">
        <v>4</v>
      </c>
      <c r="M124" s="11">
        <v>8</v>
      </c>
      <c r="N124" s="72">
        <v>8</v>
      </c>
      <c r="O124" s="72">
        <v>5</v>
      </c>
    </row>
    <row r="125" spans="1:15" ht="16.5" customHeight="1" x14ac:dyDescent="0.3">
      <c r="A125" s="11">
        <v>3</v>
      </c>
      <c r="B125" s="11">
        <v>122</v>
      </c>
      <c r="C125" s="129" t="s">
        <v>90</v>
      </c>
      <c r="D125" s="78" t="s">
        <v>95</v>
      </c>
      <c r="E125" s="29" t="s">
        <v>31</v>
      </c>
      <c r="F125" s="29" t="s">
        <v>83</v>
      </c>
      <c r="G125" s="70">
        <v>0.5</v>
      </c>
      <c r="H125" s="11">
        <v>1</v>
      </c>
      <c r="I125" s="11">
        <v>6</v>
      </c>
      <c r="J125" s="11">
        <v>6</v>
      </c>
      <c r="K125" s="11">
        <v>8</v>
      </c>
      <c r="L125" s="11">
        <v>3</v>
      </c>
      <c r="M125" s="11">
        <v>8</v>
      </c>
      <c r="N125" s="72">
        <v>8</v>
      </c>
      <c r="O125" s="72">
        <v>4</v>
      </c>
    </row>
    <row r="126" spans="1:15" ht="16.5" customHeight="1" x14ac:dyDescent="0.3">
      <c r="A126" s="11">
        <v>3</v>
      </c>
      <c r="B126" s="11">
        <v>123</v>
      </c>
      <c r="C126" s="128" t="s">
        <v>87</v>
      </c>
      <c r="D126" s="79" t="s">
        <v>92</v>
      </c>
      <c r="E126" s="68" t="s">
        <v>33</v>
      </c>
      <c r="F126" s="68" t="s">
        <v>84</v>
      </c>
      <c r="G126" s="70">
        <v>0.5</v>
      </c>
      <c r="H126" s="11">
        <v>1</v>
      </c>
      <c r="I126" s="11">
        <v>2</v>
      </c>
      <c r="J126" s="11">
        <v>6</v>
      </c>
      <c r="K126" s="11">
        <v>8</v>
      </c>
      <c r="L126" s="11">
        <v>4</v>
      </c>
      <c r="M126" s="11">
        <v>8</v>
      </c>
      <c r="N126" s="72">
        <v>9</v>
      </c>
      <c r="O126" s="72">
        <v>5</v>
      </c>
    </row>
    <row r="127" spans="1:15" ht="16.5" customHeight="1" x14ac:dyDescent="0.3">
      <c r="A127" s="11">
        <v>3</v>
      </c>
      <c r="B127" s="11">
        <v>124</v>
      </c>
      <c r="C127" s="128" t="s">
        <v>87</v>
      </c>
      <c r="D127" s="79" t="s">
        <v>92</v>
      </c>
      <c r="E127" s="68" t="s">
        <v>33</v>
      </c>
      <c r="F127" s="68" t="s">
        <v>84</v>
      </c>
      <c r="G127" s="70">
        <v>0.25</v>
      </c>
      <c r="H127" s="11">
        <v>1</v>
      </c>
      <c r="I127" s="11">
        <v>2</v>
      </c>
      <c r="J127" s="11">
        <v>3</v>
      </c>
      <c r="K127" s="11">
        <v>8</v>
      </c>
      <c r="L127" s="11">
        <v>4</v>
      </c>
      <c r="M127" s="11">
        <v>8</v>
      </c>
      <c r="N127" s="72">
        <v>8</v>
      </c>
      <c r="O127" s="72">
        <v>5</v>
      </c>
    </row>
    <row r="128" spans="1:15" ht="16.5" customHeight="1" x14ac:dyDescent="0.3">
      <c r="A128" s="11">
        <v>3</v>
      </c>
      <c r="B128" s="11">
        <v>125</v>
      </c>
      <c r="C128" s="130" t="s">
        <v>86</v>
      </c>
      <c r="D128" s="126" t="s">
        <v>91</v>
      </c>
      <c r="E128" s="131" t="s">
        <v>34</v>
      </c>
      <c r="F128" s="131" t="s">
        <v>82</v>
      </c>
      <c r="G128" s="70">
        <v>0.25</v>
      </c>
      <c r="H128" s="11">
        <v>0</v>
      </c>
      <c r="I128" s="11">
        <v>4</v>
      </c>
      <c r="J128" s="11">
        <v>8</v>
      </c>
      <c r="K128" s="11">
        <v>8</v>
      </c>
      <c r="L128" s="11">
        <v>4</v>
      </c>
      <c r="M128" s="11">
        <v>8</v>
      </c>
      <c r="N128" s="72">
        <v>9</v>
      </c>
      <c r="O128" s="72">
        <v>5</v>
      </c>
    </row>
    <row r="129" spans="1:15" ht="16.5" customHeight="1" x14ac:dyDescent="0.3">
      <c r="A129" s="11">
        <v>3</v>
      </c>
      <c r="B129" s="11">
        <v>126</v>
      </c>
      <c r="C129" s="129" t="s">
        <v>86</v>
      </c>
      <c r="D129" s="78" t="s">
        <v>91</v>
      </c>
      <c r="E129" s="29" t="s">
        <v>31</v>
      </c>
      <c r="F129" s="29" t="s">
        <v>83</v>
      </c>
      <c r="G129" s="70">
        <v>1</v>
      </c>
      <c r="H129" s="11">
        <v>0</v>
      </c>
      <c r="I129" s="11">
        <v>4</v>
      </c>
      <c r="J129" s="11">
        <v>8</v>
      </c>
      <c r="K129" s="11">
        <v>7</v>
      </c>
      <c r="L129" s="11">
        <v>4</v>
      </c>
      <c r="M129" s="11">
        <v>8</v>
      </c>
      <c r="N129" s="72">
        <v>9</v>
      </c>
      <c r="O129" s="72">
        <v>5</v>
      </c>
    </row>
    <row r="130" spans="1:15" ht="16.5" customHeight="1" x14ac:dyDescent="0.3">
      <c r="A130" s="11">
        <v>3</v>
      </c>
      <c r="B130" s="11">
        <v>127</v>
      </c>
      <c r="C130" s="130" t="s">
        <v>90</v>
      </c>
      <c r="D130" s="126" t="s">
        <v>95</v>
      </c>
      <c r="E130" s="131" t="s">
        <v>34</v>
      </c>
      <c r="F130" s="131" t="s">
        <v>82</v>
      </c>
      <c r="G130" s="70">
        <v>0.5</v>
      </c>
      <c r="H130" s="11">
        <v>1</v>
      </c>
      <c r="I130" s="11">
        <v>6</v>
      </c>
      <c r="J130" s="11">
        <v>6</v>
      </c>
      <c r="K130" s="11">
        <v>8</v>
      </c>
      <c r="L130" s="11">
        <v>3</v>
      </c>
      <c r="M130" s="11">
        <v>8</v>
      </c>
      <c r="N130" s="72">
        <v>8</v>
      </c>
      <c r="O130" s="72">
        <v>4</v>
      </c>
    </row>
    <row r="131" spans="1:15" ht="16.5" customHeight="1" x14ac:dyDescent="0.3">
      <c r="A131" s="11">
        <v>3</v>
      </c>
      <c r="B131" s="11">
        <v>128</v>
      </c>
      <c r="C131" s="129" t="s">
        <v>89</v>
      </c>
      <c r="D131" s="78" t="s">
        <v>94</v>
      </c>
      <c r="E131" s="29" t="s">
        <v>31</v>
      </c>
      <c r="F131" s="29" t="s">
        <v>83</v>
      </c>
      <c r="G131" s="70">
        <v>1</v>
      </c>
      <c r="H131" s="11">
        <v>1</v>
      </c>
      <c r="I131" s="11">
        <v>6</v>
      </c>
      <c r="J131" s="11">
        <v>6</v>
      </c>
      <c r="K131" s="11">
        <v>8</v>
      </c>
      <c r="L131" s="11">
        <v>3</v>
      </c>
      <c r="M131" s="11">
        <v>8</v>
      </c>
      <c r="N131" s="72">
        <v>8</v>
      </c>
      <c r="O131" s="72">
        <v>5</v>
      </c>
    </row>
    <row r="132" spans="1:15" ht="16.5" customHeight="1" x14ac:dyDescent="0.3">
      <c r="A132" s="11">
        <v>3</v>
      </c>
      <c r="B132" s="11">
        <v>129</v>
      </c>
      <c r="C132" s="130" t="s">
        <v>85</v>
      </c>
      <c r="D132" s="126" t="s">
        <v>19</v>
      </c>
      <c r="E132" s="131" t="s">
        <v>34</v>
      </c>
      <c r="F132" s="131" t="s">
        <v>82</v>
      </c>
      <c r="G132" s="70">
        <v>0.5</v>
      </c>
      <c r="H132" s="11">
        <v>1</v>
      </c>
      <c r="I132" s="11">
        <v>6</v>
      </c>
      <c r="J132" s="11">
        <v>8</v>
      </c>
      <c r="K132" s="11">
        <v>9</v>
      </c>
      <c r="L132" s="11">
        <v>5</v>
      </c>
      <c r="M132" s="11">
        <v>9</v>
      </c>
      <c r="N132" s="72">
        <v>9</v>
      </c>
      <c r="O132" s="72">
        <v>5</v>
      </c>
    </row>
    <row r="133" spans="1:15" ht="16.5" customHeight="1" x14ac:dyDescent="0.3">
      <c r="A133" s="11">
        <v>3</v>
      </c>
      <c r="B133" s="11">
        <v>130</v>
      </c>
      <c r="C133" s="128" t="s">
        <v>86</v>
      </c>
      <c r="D133" s="79" t="s">
        <v>91</v>
      </c>
      <c r="E133" s="68" t="s">
        <v>33</v>
      </c>
      <c r="F133" s="68" t="s">
        <v>84</v>
      </c>
      <c r="G133" s="70">
        <v>0.5</v>
      </c>
      <c r="H133" s="11">
        <v>0</v>
      </c>
      <c r="I133" s="11">
        <v>6</v>
      </c>
      <c r="J133" s="11">
        <v>7</v>
      </c>
      <c r="K133" s="11">
        <v>8</v>
      </c>
      <c r="L133" s="11">
        <v>5</v>
      </c>
      <c r="M133" s="11">
        <v>8</v>
      </c>
      <c r="N133" s="72">
        <v>9</v>
      </c>
      <c r="O133" s="72">
        <v>5</v>
      </c>
    </row>
    <row r="134" spans="1:15" ht="16.5" customHeight="1" x14ac:dyDescent="0.3">
      <c r="A134" s="11">
        <v>3</v>
      </c>
      <c r="B134" s="11">
        <v>131</v>
      </c>
      <c r="C134" s="128" t="s">
        <v>85</v>
      </c>
      <c r="D134" s="79" t="s">
        <v>19</v>
      </c>
      <c r="E134" s="68" t="s">
        <v>33</v>
      </c>
      <c r="F134" s="68" t="s">
        <v>84</v>
      </c>
      <c r="G134" s="70">
        <v>0.25</v>
      </c>
      <c r="H134" s="11">
        <v>1</v>
      </c>
      <c r="I134" s="11">
        <v>6</v>
      </c>
      <c r="J134" s="11">
        <v>8</v>
      </c>
      <c r="K134" s="11">
        <v>8</v>
      </c>
      <c r="L134" s="11">
        <v>5</v>
      </c>
      <c r="M134" s="11">
        <v>8</v>
      </c>
      <c r="N134" s="72">
        <v>9</v>
      </c>
      <c r="O134" s="72">
        <v>5</v>
      </c>
    </row>
    <row r="135" spans="1:15" ht="16.5" customHeight="1" x14ac:dyDescent="0.3">
      <c r="A135" s="11">
        <v>3</v>
      </c>
      <c r="B135" s="11">
        <v>132</v>
      </c>
      <c r="C135" s="129" t="s">
        <v>89</v>
      </c>
      <c r="D135" s="78" t="s">
        <v>94</v>
      </c>
      <c r="E135" s="29" t="s">
        <v>31</v>
      </c>
      <c r="F135" s="29" t="s">
        <v>83</v>
      </c>
      <c r="G135" s="70">
        <v>0.5</v>
      </c>
      <c r="H135" s="11">
        <v>1</v>
      </c>
      <c r="I135" s="11">
        <v>6</v>
      </c>
      <c r="J135" s="11">
        <v>6</v>
      </c>
      <c r="K135" s="11">
        <v>8</v>
      </c>
      <c r="L135" s="11">
        <v>3</v>
      </c>
      <c r="M135" s="11">
        <v>8</v>
      </c>
      <c r="N135" s="72">
        <v>8</v>
      </c>
      <c r="O135" s="72">
        <v>4</v>
      </c>
    </row>
    <row r="136" spans="1:15" ht="16.5" customHeight="1" x14ac:dyDescent="0.3">
      <c r="A136" s="11">
        <v>3</v>
      </c>
      <c r="B136" s="11">
        <v>133</v>
      </c>
      <c r="C136" s="130" t="s">
        <v>88</v>
      </c>
      <c r="D136" s="126" t="s">
        <v>93</v>
      </c>
      <c r="E136" s="131" t="s">
        <v>34</v>
      </c>
      <c r="F136" s="131" t="s">
        <v>82</v>
      </c>
      <c r="G136" s="70">
        <v>0.25</v>
      </c>
      <c r="H136" s="11">
        <v>1</v>
      </c>
      <c r="I136" s="11">
        <v>2</v>
      </c>
      <c r="J136" s="11">
        <v>5</v>
      </c>
      <c r="K136" s="11">
        <v>7</v>
      </c>
      <c r="L136" s="11">
        <v>3</v>
      </c>
      <c r="M136" s="11">
        <v>8</v>
      </c>
      <c r="N136" s="72">
        <v>8</v>
      </c>
      <c r="O136" s="72">
        <v>4</v>
      </c>
    </row>
    <row r="137" spans="1:15" ht="16.5" customHeight="1" x14ac:dyDescent="0.3">
      <c r="A137" s="11">
        <v>3</v>
      </c>
      <c r="B137" s="11">
        <v>134</v>
      </c>
      <c r="C137" s="130" t="s">
        <v>87</v>
      </c>
      <c r="D137" s="126" t="s">
        <v>92</v>
      </c>
      <c r="E137" s="131" t="s">
        <v>34</v>
      </c>
      <c r="F137" s="131" t="s">
        <v>82</v>
      </c>
      <c r="G137" s="70">
        <v>0.25</v>
      </c>
      <c r="H137" s="11">
        <v>1</v>
      </c>
      <c r="I137" s="11">
        <v>2</v>
      </c>
      <c r="J137" s="11">
        <v>6</v>
      </c>
      <c r="K137" s="11">
        <v>8</v>
      </c>
      <c r="L137" s="11">
        <v>4</v>
      </c>
      <c r="M137" s="11">
        <v>8</v>
      </c>
      <c r="N137" s="72">
        <v>9</v>
      </c>
      <c r="O137" s="72">
        <v>5</v>
      </c>
    </row>
    <row r="138" spans="1:15" ht="16.5" customHeight="1" x14ac:dyDescent="0.3">
      <c r="A138" s="11">
        <v>3</v>
      </c>
      <c r="B138" s="11">
        <v>135</v>
      </c>
      <c r="C138" s="128" t="s">
        <v>85</v>
      </c>
      <c r="D138" s="79" t="s">
        <v>19</v>
      </c>
      <c r="E138" s="68" t="s">
        <v>33</v>
      </c>
      <c r="F138" s="68" t="s">
        <v>84</v>
      </c>
      <c r="G138" s="70">
        <v>1</v>
      </c>
      <c r="H138" s="11">
        <v>1</v>
      </c>
      <c r="I138" s="11">
        <v>6</v>
      </c>
      <c r="J138" s="11">
        <v>8</v>
      </c>
      <c r="K138" s="11">
        <v>8</v>
      </c>
      <c r="L138" s="11">
        <v>4</v>
      </c>
      <c r="M138" s="11">
        <v>8</v>
      </c>
      <c r="N138" s="72">
        <v>9</v>
      </c>
      <c r="O138" s="72">
        <v>5</v>
      </c>
    </row>
    <row r="139" spans="1:15" ht="16.5" customHeight="1" x14ac:dyDescent="0.3">
      <c r="A139" s="11">
        <v>3</v>
      </c>
      <c r="B139" s="11">
        <v>162</v>
      </c>
      <c r="C139" s="129" t="s">
        <v>86</v>
      </c>
      <c r="D139" s="78" t="s">
        <v>91</v>
      </c>
      <c r="E139" s="29" t="s">
        <v>31</v>
      </c>
      <c r="F139" s="29" t="s">
        <v>83</v>
      </c>
      <c r="G139" s="70">
        <v>0.25</v>
      </c>
      <c r="H139" s="11">
        <v>0</v>
      </c>
      <c r="I139" s="11">
        <v>3</v>
      </c>
      <c r="J139" s="11">
        <v>7</v>
      </c>
      <c r="K139" s="11">
        <v>8</v>
      </c>
      <c r="L139" s="11">
        <v>4</v>
      </c>
      <c r="M139" s="11">
        <v>8</v>
      </c>
      <c r="N139" s="72">
        <v>9</v>
      </c>
      <c r="O139" s="72">
        <v>5</v>
      </c>
    </row>
    <row r="140" spans="1:15" ht="16.5" customHeight="1" x14ac:dyDescent="0.3">
      <c r="A140" s="11">
        <v>3</v>
      </c>
      <c r="B140" s="11">
        <v>161</v>
      </c>
      <c r="C140" s="128" t="s">
        <v>86</v>
      </c>
      <c r="D140" s="79" t="s">
        <v>91</v>
      </c>
      <c r="E140" s="68" t="s">
        <v>33</v>
      </c>
      <c r="F140" s="68" t="s">
        <v>84</v>
      </c>
      <c r="G140" s="70">
        <v>1</v>
      </c>
      <c r="H140" s="11">
        <v>0</v>
      </c>
      <c r="I140" s="11">
        <v>5</v>
      </c>
      <c r="J140" s="11">
        <v>7</v>
      </c>
      <c r="K140" s="11">
        <v>8</v>
      </c>
      <c r="L140" s="11">
        <v>4</v>
      </c>
      <c r="M140" s="11">
        <v>8</v>
      </c>
      <c r="N140" s="72">
        <v>9</v>
      </c>
      <c r="O140" s="72">
        <v>5</v>
      </c>
    </row>
    <row r="141" spans="1:15" ht="16.5" customHeight="1" x14ac:dyDescent="0.3">
      <c r="A141" s="11">
        <v>3</v>
      </c>
      <c r="B141" s="11">
        <v>160</v>
      </c>
      <c r="C141" s="128" t="s">
        <v>90</v>
      </c>
      <c r="D141" s="79" t="s">
        <v>95</v>
      </c>
      <c r="E141" s="68" t="s">
        <v>33</v>
      </c>
      <c r="F141" s="68" t="s">
        <v>84</v>
      </c>
      <c r="G141" s="70">
        <v>0.5</v>
      </c>
      <c r="H141" s="11">
        <v>1</v>
      </c>
      <c r="I141" s="11">
        <v>6</v>
      </c>
      <c r="J141" s="11">
        <v>6</v>
      </c>
      <c r="K141" s="11">
        <v>6</v>
      </c>
      <c r="L141" s="11">
        <v>3</v>
      </c>
      <c r="M141" s="11">
        <v>8</v>
      </c>
      <c r="N141" s="72">
        <v>8</v>
      </c>
      <c r="O141" s="72">
        <v>3</v>
      </c>
    </row>
    <row r="142" spans="1:15" ht="16.5" customHeight="1" x14ac:dyDescent="0.3">
      <c r="A142" s="11">
        <v>3</v>
      </c>
      <c r="B142" s="11">
        <v>159</v>
      </c>
      <c r="C142" s="128" t="s">
        <v>87</v>
      </c>
      <c r="D142" s="79" t="s">
        <v>92</v>
      </c>
      <c r="E142" s="68" t="s">
        <v>33</v>
      </c>
      <c r="F142" s="68" t="s">
        <v>84</v>
      </c>
      <c r="G142" s="70">
        <v>1</v>
      </c>
      <c r="H142" s="11">
        <v>1</v>
      </c>
      <c r="I142" s="11">
        <v>2</v>
      </c>
      <c r="J142" s="11">
        <v>5</v>
      </c>
      <c r="K142" s="11">
        <v>8</v>
      </c>
      <c r="L142" s="11">
        <v>4</v>
      </c>
      <c r="M142" s="11">
        <v>8</v>
      </c>
      <c r="N142" s="72">
        <v>9</v>
      </c>
      <c r="O142" s="72">
        <v>5</v>
      </c>
    </row>
    <row r="143" spans="1:15" ht="16.5" customHeight="1" x14ac:dyDescent="0.3">
      <c r="A143" s="11">
        <v>3</v>
      </c>
      <c r="B143" s="11">
        <v>158</v>
      </c>
      <c r="C143" s="130" t="s">
        <v>88</v>
      </c>
      <c r="D143" s="126" t="s">
        <v>93</v>
      </c>
      <c r="E143" s="131" t="s">
        <v>34</v>
      </c>
      <c r="F143" s="131" t="s">
        <v>82</v>
      </c>
      <c r="G143" s="70">
        <v>0.5</v>
      </c>
      <c r="H143" s="11">
        <v>1</v>
      </c>
      <c r="I143" s="11">
        <v>3</v>
      </c>
      <c r="J143" s="11">
        <v>5</v>
      </c>
      <c r="K143" s="11">
        <v>7</v>
      </c>
      <c r="L143" s="11">
        <v>3</v>
      </c>
      <c r="M143" s="11">
        <v>8</v>
      </c>
      <c r="N143" s="72">
        <v>8</v>
      </c>
      <c r="O143" s="72">
        <v>4</v>
      </c>
    </row>
    <row r="144" spans="1:15" ht="16.5" customHeight="1" x14ac:dyDescent="0.3">
      <c r="A144" s="11">
        <v>3</v>
      </c>
      <c r="B144" s="11">
        <v>157</v>
      </c>
      <c r="C144" s="130" t="s">
        <v>88</v>
      </c>
      <c r="D144" s="126" t="s">
        <v>93</v>
      </c>
      <c r="E144" s="131" t="s">
        <v>34</v>
      </c>
      <c r="F144" s="131" t="s">
        <v>82</v>
      </c>
      <c r="G144" s="70">
        <v>1</v>
      </c>
      <c r="H144" s="11">
        <v>1</v>
      </c>
      <c r="I144" s="11">
        <v>2</v>
      </c>
      <c r="J144" s="11">
        <v>6</v>
      </c>
      <c r="K144" s="11">
        <v>7</v>
      </c>
      <c r="L144" s="11">
        <v>3</v>
      </c>
      <c r="M144" s="11">
        <v>8</v>
      </c>
      <c r="N144" s="72">
        <v>8</v>
      </c>
      <c r="O144" s="72">
        <v>4</v>
      </c>
    </row>
    <row r="145" spans="1:15" ht="16.5" customHeight="1" x14ac:dyDescent="0.3">
      <c r="A145" s="11">
        <v>3</v>
      </c>
      <c r="B145" s="11">
        <v>156</v>
      </c>
      <c r="C145" s="129" t="s">
        <v>89</v>
      </c>
      <c r="D145" s="78" t="s">
        <v>94</v>
      </c>
      <c r="E145" s="29" t="s">
        <v>31</v>
      </c>
      <c r="F145" s="29" t="s">
        <v>83</v>
      </c>
      <c r="G145" s="70">
        <v>0.25</v>
      </c>
      <c r="H145" s="11">
        <v>1</v>
      </c>
      <c r="I145" s="11">
        <v>6</v>
      </c>
      <c r="J145" s="11">
        <v>6</v>
      </c>
      <c r="K145" s="11">
        <v>7</v>
      </c>
      <c r="L145" s="11">
        <v>3</v>
      </c>
      <c r="M145" s="11">
        <v>8</v>
      </c>
      <c r="N145" s="72">
        <v>8</v>
      </c>
      <c r="O145" s="72">
        <v>5</v>
      </c>
    </row>
    <row r="146" spans="1:15" ht="16.5" customHeight="1" x14ac:dyDescent="0.3">
      <c r="A146" s="11">
        <v>3</v>
      </c>
      <c r="B146" s="11">
        <v>155</v>
      </c>
      <c r="C146" s="128" t="s">
        <v>90</v>
      </c>
      <c r="D146" s="79" t="s">
        <v>95</v>
      </c>
      <c r="E146" s="68" t="s">
        <v>33</v>
      </c>
      <c r="F146" s="68" t="s">
        <v>84</v>
      </c>
      <c r="G146" s="70">
        <v>0.25</v>
      </c>
      <c r="H146" s="11">
        <v>1</v>
      </c>
      <c r="I146" s="11">
        <v>6</v>
      </c>
      <c r="J146" s="11">
        <v>6</v>
      </c>
      <c r="K146" s="11">
        <v>7</v>
      </c>
      <c r="L146" s="11">
        <v>2</v>
      </c>
      <c r="M146" s="11">
        <v>8</v>
      </c>
      <c r="N146" s="72">
        <v>8</v>
      </c>
      <c r="O146" s="72">
        <v>4</v>
      </c>
    </row>
    <row r="147" spans="1:15" ht="16.5" customHeight="1" x14ac:dyDescent="0.3">
      <c r="A147" s="11">
        <v>3</v>
      </c>
      <c r="B147" s="11">
        <v>154</v>
      </c>
      <c r="C147" s="129" t="s">
        <v>85</v>
      </c>
      <c r="D147" s="78" t="s">
        <v>19</v>
      </c>
      <c r="E147" s="29" t="s">
        <v>31</v>
      </c>
      <c r="F147" s="29" t="s">
        <v>83</v>
      </c>
      <c r="G147" s="70">
        <v>1</v>
      </c>
      <c r="H147" s="11">
        <v>1</v>
      </c>
      <c r="I147" s="11">
        <v>6</v>
      </c>
      <c r="J147" s="11">
        <v>8</v>
      </c>
      <c r="K147" s="11">
        <v>8</v>
      </c>
      <c r="L147" s="11">
        <v>5</v>
      </c>
      <c r="M147" s="11">
        <v>9</v>
      </c>
      <c r="N147" s="72">
        <v>9</v>
      </c>
      <c r="O147" s="72">
        <v>5</v>
      </c>
    </row>
    <row r="148" spans="1:15" ht="16.5" customHeight="1" x14ac:dyDescent="0.3">
      <c r="A148" s="11">
        <v>3</v>
      </c>
      <c r="B148" s="11">
        <v>153</v>
      </c>
      <c r="C148" s="130" t="s">
        <v>90</v>
      </c>
      <c r="D148" s="126" t="s">
        <v>95</v>
      </c>
      <c r="E148" s="131" t="s">
        <v>34</v>
      </c>
      <c r="F148" s="131" t="s">
        <v>82</v>
      </c>
      <c r="G148" s="70">
        <v>0.25</v>
      </c>
      <c r="H148" s="11">
        <v>1</v>
      </c>
      <c r="I148" s="11">
        <v>6</v>
      </c>
      <c r="J148" s="11">
        <v>6</v>
      </c>
      <c r="K148" s="11">
        <v>8</v>
      </c>
      <c r="L148" s="11">
        <v>2</v>
      </c>
      <c r="M148" s="11">
        <v>8</v>
      </c>
      <c r="N148" s="72">
        <v>8</v>
      </c>
      <c r="O148" s="72">
        <v>4</v>
      </c>
    </row>
    <row r="149" spans="1:15" ht="16.5" customHeight="1" x14ac:dyDescent="0.3">
      <c r="A149" s="11">
        <v>3</v>
      </c>
      <c r="B149" s="11">
        <v>152</v>
      </c>
      <c r="C149" s="129" t="s">
        <v>87</v>
      </c>
      <c r="D149" s="78" t="s">
        <v>92</v>
      </c>
      <c r="E149" s="29" t="s">
        <v>31</v>
      </c>
      <c r="F149" s="29" t="s">
        <v>83</v>
      </c>
      <c r="G149" s="70">
        <v>0.5</v>
      </c>
      <c r="H149" s="11">
        <v>1</v>
      </c>
      <c r="I149" s="11">
        <v>4</v>
      </c>
      <c r="J149" s="11">
        <v>6</v>
      </c>
      <c r="K149" s="11">
        <v>8</v>
      </c>
      <c r="L149" s="11">
        <v>4</v>
      </c>
      <c r="M149" s="11">
        <v>8</v>
      </c>
      <c r="N149" s="72">
        <v>8</v>
      </c>
      <c r="O149" s="72">
        <v>5</v>
      </c>
    </row>
    <row r="150" spans="1:15" ht="16.5" customHeight="1" x14ac:dyDescent="0.3">
      <c r="A150" s="11">
        <v>3</v>
      </c>
      <c r="B150" s="11">
        <v>151</v>
      </c>
      <c r="C150" s="129" t="s">
        <v>85</v>
      </c>
      <c r="D150" s="78" t="s">
        <v>19</v>
      </c>
      <c r="E150" s="29" t="s">
        <v>31</v>
      </c>
      <c r="F150" s="29" t="s">
        <v>83</v>
      </c>
      <c r="G150" s="70">
        <v>0.5</v>
      </c>
      <c r="H150" s="11">
        <v>1</v>
      </c>
      <c r="I150" s="11">
        <v>6</v>
      </c>
      <c r="J150" s="11">
        <v>8</v>
      </c>
      <c r="K150" s="11">
        <v>8</v>
      </c>
      <c r="L150" s="11">
        <v>5</v>
      </c>
      <c r="M150" s="11">
        <v>9</v>
      </c>
      <c r="N150" s="72">
        <v>9</v>
      </c>
      <c r="O150" s="72">
        <v>5</v>
      </c>
    </row>
    <row r="151" spans="1:15" ht="16.5" customHeight="1" x14ac:dyDescent="0.3">
      <c r="A151" s="11">
        <v>3</v>
      </c>
      <c r="B151" s="11">
        <v>150</v>
      </c>
      <c r="C151" s="130" t="s">
        <v>86</v>
      </c>
      <c r="D151" s="126" t="s">
        <v>91</v>
      </c>
      <c r="E151" s="131" t="s">
        <v>34</v>
      </c>
      <c r="F151" s="131" t="s">
        <v>82</v>
      </c>
      <c r="G151" s="70">
        <v>1</v>
      </c>
      <c r="H151" s="11">
        <v>0</v>
      </c>
      <c r="I151" s="11">
        <v>5</v>
      </c>
      <c r="J151" s="11">
        <v>7</v>
      </c>
      <c r="K151" s="11">
        <v>8</v>
      </c>
      <c r="L151" s="11">
        <v>5</v>
      </c>
      <c r="M151" s="11">
        <v>8</v>
      </c>
      <c r="N151" s="72">
        <v>9</v>
      </c>
      <c r="O151" s="72">
        <v>5</v>
      </c>
    </row>
    <row r="152" spans="1:15" ht="16.5" customHeight="1" x14ac:dyDescent="0.3">
      <c r="A152" s="11">
        <v>3</v>
      </c>
      <c r="B152" s="11">
        <v>149</v>
      </c>
      <c r="C152" s="130" t="s">
        <v>89</v>
      </c>
      <c r="D152" s="126" t="s">
        <v>94</v>
      </c>
      <c r="E152" s="131" t="s">
        <v>34</v>
      </c>
      <c r="F152" s="131" t="s">
        <v>82</v>
      </c>
      <c r="G152" s="70">
        <v>0.25</v>
      </c>
      <c r="H152" s="11">
        <v>1</v>
      </c>
      <c r="I152" s="11">
        <v>6</v>
      </c>
      <c r="J152" s="11">
        <v>6</v>
      </c>
      <c r="K152" s="11">
        <v>7</v>
      </c>
      <c r="L152" s="11">
        <v>3</v>
      </c>
      <c r="M152" s="11">
        <v>8</v>
      </c>
      <c r="N152" s="72">
        <v>8</v>
      </c>
      <c r="O152" s="72">
        <v>4</v>
      </c>
    </row>
    <row r="153" spans="1:15" ht="16.5" customHeight="1" x14ac:dyDescent="0.3">
      <c r="A153" s="11">
        <v>3</v>
      </c>
      <c r="B153" s="11">
        <v>148</v>
      </c>
      <c r="C153" s="129" t="s">
        <v>88</v>
      </c>
      <c r="D153" s="78" t="s">
        <v>93</v>
      </c>
      <c r="E153" s="29" t="s">
        <v>31</v>
      </c>
      <c r="F153" s="29" t="s">
        <v>83</v>
      </c>
      <c r="G153" s="70">
        <v>0.5</v>
      </c>
      <c r="H153" s="11">
        <v>1</v>
      </c>
      <c r="I153" s="11">
        <v>4</v>
      </c>
      <c r="J153" s="11">
        <v>6</v>
      </c>
      <c r="K153" s="11">
        <v>8</v>
      </c>
      <c r="L153" s="11">
        <v>3</v>
      </c>
      <c r="M153" s="11">
        <v>8</v>
      </c>
      <c r="N153" s="72">
        <v>8</v>
      </c>
      <c r="O153" s="72">
        <v>4</v>
      </c>
    </row>
    <row r="154" spans="1:15" ht="16.5" customHeight="1" x14ac:dyDescent="0.3">
      <c r="A154" s="11">
        <v>3</v>
      </c>
      <c r="B154" s="11">
        <v>147</v>
      </c>
      <c r="C154" s="130" t="s">
        <v>89</v>
      </c>
      <c r="D154" s="126" t="s">
        <v>94</v>
      </c>
      <c r="E154" s="131" t="s">
        <v>34</v>
      </c>
      <c r="F154" s="131" t="s">
        <v>82</v>
      </c>
      <c r="G154" s="70">
        <v>1</v>
      </c>
      <c r="H154" s="11">
        <v>1</v>
      </c>
      <c r="I154" s="11">
        <v>6</v>
      </c>
      <c r="J154" s="11">
        <v>6</v>
      </c>
      <c r="K154" s="11">
        <v>7</v>
      </c>
      <c r="L154" s="11">
        <v>3</v>
      </c>
      <c r="M154" s="11">
        <v>8</v>
      </c>
      <c r="N154" s="72">
        <v>8</v>
      </c>
      <c r="O154" s="72">
        <v>4</v>
      </c>
    </row>
    <row r="155" spans="1:15" ht="16.5" customHeight="1" x14ac:dyDescent="0.3">
      <c r="A155" s="11">
        <v>3</v>
      </c>
      <c r="B155" s="11">
        <v>146</v>
      </c>
      <c r="C155" s="128" t="s">
        <v>89</v>
      </c>
      <c r="D155" s="79" t="s">
        <v>94</v>
      </c>
      <c r="E155" s="68" t="s">
        <v>33</v>
      </c>
      <c r="F155" s="68" t="s">
        <v>84</v>
      </c>
      <c r="G155" s="70">
        <v>1</v>
      </c>
      <c r="H155" s="11">
        <v>1</v>
      </c>
      <c r="I155" s="11">
        <v>2</v>
      </c>
      <c r="J155" s="11">
        <v>2</v>
      </c>
      <c r="K155" s="11">
        <v>7</v>
      </c>
      <c r="L155" s="11">
        <v>3</v>
      </c>
      <c r="M155" s="11">
        <v>8</v>
      </c>
      <c r="N155" s="72">
        <v>8</v>
      </c>
      <c r="O155" s="72">
        <v>5</v>
      </c>
    </row>
    <row r="156" spans="1:15" ht="16.5" customHeight="1" x14ac:dyDescent="0.3">
      <c r="A156" s="11">
        <v>3</v>
      </c>
      <c r="B156" s="11">
        <v>145</v>
      </c>
      <c r="C156" s="128" t="s">
        <v>88</v>
      </c>
      <c r="D156" s="79" t="s">
        <v>93</v>
      </c>
      <c r="E156" s="68" t="s">
        <v>33</v>
      </c>
      <c r="F156" s="68" t="s">
        <v>84</v>
      </c>
      <c r="G156" s="70">
        <v>0.25</v>
      </c>
      <c r="H156" s="11">
        <v>1</v>
      </c>
      <c r="I156" s="11">
        <v>6</v>
      </c>
      <c r="J156" s="11">
        <v>8</v>
      </c>
      <c r="K156" s="11">
        <v>8</v>
      </c>
      <c r="L156" s="11">
        <v>3</v>
      </c>
      <c r="M156" s="11">
        <v>8</v>
      </c>
      <c r="N156" s="72">
        <v>8</v>
      </c>
      <c r="O156" s="72">
        <v>5</v>
      </c>
    </row>
    <row r="157" spans="1:15" ht="16.5" customHeight="1" x14ac:dyDescent="0.3">
      <c r="A157" s="11">
        <v>3</v>
      </c>
      <c r="B157" s="11">
        <v>144</v>
      </c>
      <c r="C157" s="128" t="s">
        <v>86</v>
      </c>
      <c r="D157" s="79" t="s">
        <v>91</v>
      </c>
      <c r="E157" s="68" t="s">
        <v>33</v>
      </c>
      <c r="F157" s="68" t="s">
        <v>84</v>
      </c>
      <c r="G157" s="70">
        <v>0.25</v>
      </c>
      <c r="H157" s="11">
        <v>1</v>
      </c>
      <c r="I157" s="11">
        <v>5</v>
      </c>
      <c r="J157" s="11">
        <v>7</v>
      </c>
      <c r="K157" s="11">
        <v>8</v>
      </c>
      <c r="L157" s="11">
        <v>4</v>
      </c>
      <c r="M157" s="11">
        <v>8</v>
      </c>
      <c r="N157" s="72">
        <v>9</v>
      </c>
      <c r="O157" s="72">
        <v>5</v>
      </c>
    </row>
    <row r="158" spans="1:15" ht="16.5" customHeight="1" x14ac:dyDescent="0.3">
      <c r="A158" s="11">
        <v>3</v>
      </c>
      <c r="B158" s="11">
        <v>143</v>
      </c>
      <c r="C158" s="129" t="s">
        <v>90</v>
      </c>
      <c r="D158" s="78" t="s">
        <v>95</v>
      </c>
      <c r="E158" s="29" t="s">
        <v>31</v>
      </c>
      <c r="F158" s="29" t="s">
        <v>83</v>
      </c>
      <c r="G158" s="70">
        <v>1</v>
      </c>
      <c r="H158" s="11">
        <v>1</v>
      </c>
      <c r="I158" s="11">
        <v>5</v>
      </c>
      <c r="J158" s="11">
        <v>6</v>
      </c>
      <c r="K158" s="11">
        <v>7</v>
      </c>
      <c r="L158" s="11">
        <v>3</v>
      </c>
      <c r="M158" s="11">
        <v>8</v>
      </c>
      <c r="N158" s="72">
        <v>8</v>
      </c>
      <c r="O158" s="72">
        <v>4</v>
      </c>
    </row>
    <row r="159" spans="1:15" ht="16.5" customHeight="1" x14ac:dyDescent="0.3">
      <c r="A159" s="11">
        <v>3</v>
      </c>
      <c r="B159" s="11">
        <v>142</v>
      </c>
      <c r="C159" s="130" t="s">
        <v>86</v>
      </c>
      <c r="D159" s="126" t="s">
        <v>91</v>
      </c>
      <c r="E159" s="131" t="s">
        <v>34</v>
      </c>
      <c r="F159" s="131" t="s">
        <v>82</v>
      </c>
      <c r="G159" s="70">
        <v>0.5</v>
      </c>
      <c r="H159" s="11">
        <v>0</v>
      </c>
      <c r="I159" s="11">
        <v>5</v>
      </c>
      <c r="J159" s="11">
        <v>7</v>
      </c>
      <c r="K159" s="11">
        <v>8</v>
      </c>
      <c r="L159" s="11">
        <v>4</v>
      </c>
      <c r="M159" s="11">
        <v>8</v>
      </c>
      <c r="N159" s="72">
        <v>9</v>
      </c>
      <c r="O159" s="72">
        <v>5</v>
      </c>
    </row>
    <row r="160" spans="1:15" ht="16.5" customHeight="1" x14ac:dyDescent="0.3">
      <c r="A160" s="11">
        <v>3</v>
      </c>
      <c r="B160" s="11">
        <v>141</v>
      </c>
      <c r="C160" s="128" t="s">
        <v>89</v>
      </c>
      <c r="D160" s="79" t="s">
        <v>94</v>
      </c>
      <c r="E160" s="68" t="s">
        <v>33</v>
      </c>
      <c r="F160" s="68" t="s">
        <v>84</v>
      </c>
      <c r="G160" s="70">
        <v>0.5</v>
      </c>
      <c r="H160" s="11">
        <v>1</v>
      </c>
      <c r="I160" s="11">
        <v>5</v>
      </c>
      <c r="J160" s="11">
        <v>6</v>
      </c>
      <c r="K160" s="11">
        <v>7</v>
      </c>
      <c r="L160" s="11">
        <v>3</v>
      </c>
      <c r="M160" s="11">
        <v>8</v>
      </c>
      <c r="N160" s="72">
        <v>8</v>
      </c>
      <c r="O160" s="72">
        <v>5</v>
      </c>
    </row>
    <row r="161" spans="1:15" ht="16.5" customHeight="1" x14ac:dyDescent="0.3">
      <c r="A161" s="11">
        <v>3</v>
      </c>
      <c r="B161" s="11">
        <v>140</v>
      </c>
      <c r="C161" s="129" t="s">
        <v>88</v>
      </c>
      <c r="D161" s="78" t="s">
        <v>93</v>
      </c>
      <c r="E161" s="29" t="s">
        <v>31</v>
      </c>
      <c r="F161" s="29" t="s">
        <v>83</v>
      </c>
      <c r="G161" s="70">
        <v>1</v>
      </c>
      <c r="H161" s="11">
        <v>1</v>
      </c>
      <c r="I161" s="11">
        <v>2</v>
      </c>
      <c r="J161" s="11">
        <v>6</v>
      </c>
      <c r="K161" s="11">
        <v>6</v>
      </c>
      <c r="L161" s="11">
        <v>3</v>
      </c>
      <c r="M161" s="11">
        <v>8</v>
      </c>
      <c r="N161" s="72">
        <v>8</v>
      </c>
      <c r="O161" s="72">
        <v>4</v>
      </c>
    </row>
    <row r="162" spans="1:15" ht="16.5" customHeight="1" x14ac:dyDescent="0.3">
      <c r="A162" s="11">
        <v>3</v>
      </c>
      <c r="B162" s="11">
        <v>139</v>
      </c>
      <c r="C162" s="130" t="s">
        <v>87</v>
      </c>
      <c r="D162" s="126" t="s">
        <v>92</v>
      </c>
      <c r="E162" s="131" t="s">
        <v>34</v>
      </c>
      <c r="F162" s="131" t="s">
        <v>82</v>
      </c>
      <c r="G162" s="70">
        <v>0.5</v>
      </c>
      <c r="H162" s="11">
        <v>1</v>
      </c>
      <c r="I162" s="11">
        <v>2</v>
      </c>
      <c r="J162" s="11">
        <v>4</v>
      </c>
      <c r="K162" s="11">
        <v>7</v>
      </c>
      <c r="L162" s="11">
        <v>4</v>
      </c>
      <c r="M162" s="11">
        <v>8</v>
      </c>
      <c r="N162" s="72">
        <v>8</v>
      </c>
      <c r="O162" s="72">
        <v>5</v>
      </c>
    </row>
    <row r="163" spans="1:15" ht="16.5" customHeight="1" x14ac:dyDescent="0.3">
      <c r="A163" s="11">
        <v>3</v>
      </c>
      <c r="B163" s="11">
        <v>138</v>
      </c>
      <c r="C163" s="128" t="s">
        <v>85</v>
      </c>
      <c r="D163" s="79" t="s">
        <v>19</v>
      </c>
      <c r="E163" s="68" t="s">
        <v>33</v>
      </c>
      <c r="F163" s="68" t="s">
        <v>84</v>
      </c>
      <c r="G163" s="70">
        <v>0.5</v>
      </c>
      <c r="H163" s="11">
        <v>1</v>
      </c>
      <c r="I163" s="11">
        <v>6</v>
      </c>
      <c r="J163" s="11">
        <v>8</v>
      </c>
      <c r="K163" s="11">
        <v>8</v>
      </c>
      <c r="L163" s="11">
        <v>4</v>
      </c>
      <c r="M163" s="11">
        <v>9</v>
      </c>
      <c r="N163" s="72">
        <v>9</v>
      </c>
      <c r="O163" s="72">
        <v>5</v>
      </c>
    </row>
    <row r="164" spans="1:15" ht="16.5" customHeight="1" x14ac:dyDescent="0.3">
      <c r="A164" s="11">
        <v>3</v>
      </c>
      <c r="B164" s="11">
        <v>137</v>
      </c>
      <c r="C164" s="130" t="s">
        <v>85</v>
      </c>
      <c r="D164" s="126" t="s">
        <v>19</v>
      </c>
      <c r="E164" s="131" t="s">
        <v>34</v>
      </c>
      <c r="F164" s="131" t="s">
        <v>82</v>
      </c>
      <c r="G164" s="70">
        <v>0.25</v>
      </c>
      <c r="H164" s="11">
        <v>1</v>
      </c>
      <c r="I164" s="11">
        <v>6</v>
      </c>
      <c r="J164" s="11">
        <v>8</v>
      </c>
      <c r="K164" s="11">
        <v>7</v>
      </c>
      <c r="L164" s="11">
        <v>5</v>
      </c>
      <c r="M164" s="11">
        <v>8</v>
      </c>
      <c r="N164" s="72">
        <v>9</v>
      </c>
      <c r="O164" s="72">
        <v>5</v>
      </c>
    </row>
    <row r="165" spans="1:15" ht="16.5" customHeight="1" x14ac:dyDescent="0.3">
      <c r="A165" s="11">
        <v>3</v>
      </c>
      <c r="B165" s="11">
        <v>136</v>
      </c>
      <c r="C165" s="129" t="s">
        <v>87</v>
      </c>
      <c r="D165" s="78" t="s">
        <v>92</v>
      </c>
      <c r="E165" s="29" t="s">
        <v>31</v>
      </c>
      <c r="F165" s="29" t="s">
        <v>83</v>
      </c>
      <c r="G165" s="70">
        <v>0.25</v>
      </c>
      <c r="H165" s="11">
        <v>1</v>
      </c>
      <c r="I165" s="11">
        <v>2</v>
      </c>
      <c r="J165" s="11">
        <v>5</v>
      </c>
      <c r="K165" s="11">
        <v>8</v>
      </c>
      <c r="L165" s="11">
        <v>4</v>
      </c>
      <c r="M165" s="11">
        <v>8</v>
      </c>
      <c r="N165" s="72">
        <v>8</v>
      </c>
      <c r="O165" s="72">
        <v>5</v>
      </c>
    </row>
    <row r="167" spans="1:15" ht="57.6" customHeight="1" x14ac:dyDescent="0.3"/>
    <row r="194" spans="6:6" s="64" customFormat="1" x14ac:dyDescent="0.3">
      <c r="F194" s="60"/>
    </row>
    <row r="222" spans="6:6" s="64" customFormat="1" x14ac:dyDescent="0.3">
      <c r="F222" s="60"/>
    </row>
    <row r="250" spans="6:6" s="64" customFormat="1" x14ac:dyDescent="0.3">
      <c r="F250" s="60"/>
    </row>
    <row r="278" spans="6:6" s="64" customFormat="1" x14ac:dyDescent="0.3">
      <c r="F278" s="60"/>
    </row>
  </sheetData>
  <pageMargins left="0.7" right="0.7" top="0.75" bottom="0.75" header="0.3" footer="0.3"/>
  <pageSetup paperSize="9" scale="5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topLeftCell="E1" workbookViewId="0">
      <selection activeCell="M12" sqref="M12"/>
    </sheetView>
  </sheetViews>
  <sheetFormatPr defaultRowHeight="14.4" x14ac:dyDescent="0.3"/>
  <cols>
    <col min="1" max="1" width="9.109375" customWidth="1"/>
    <col min="2" max="3" width="9.88671875" customWidth="1"/>
    <col min="4" max="4" width="61.44140625" bestFit="1" customWidth="1"/>
    <col min="5" max="5" width="38.33203125" bestFit="1" customWidth="1"/>
    <col min="6" max="6" width="18.33203125" style="58" customWidth="1"/>
    <col min="7" max="7" width="14.44140625" customWidth="1"/>
    <col min="8" max="13" width="10.6640625" customWidth="1"/>
    <col min="14" max="15" width="10.5546875" bestFit="1" customWidth="1"/>
  </cols>
  <sheetData>
    <row r="1" spans="1:15" x14ac:dyDescent="0.3">
      <c r="A1" t="s">
        <v>60</v>
      </c>
      <c r="H1" s="58"/>
      <c r="I1" s="58"/>
      <c r="J1" s="58" t="s">
        <v>55</v>
      </c>
      <c r="K1" s="58"/>
      <c r="M1" s="58"/>
    </row>
    <row r="2" spans="1:15" ht="28.8" x14ac:dyDescent="0.3">
      <c r="A2" s="1" t="s">
        <v>54</v>
      </c>
      <c r="B2" s="58"/>
      <c r="C2" s="58"/>
      <c r="D2" s="58"/>
      <c r="E2" s="58"/>
      <c r="G2" s="58"/>
      <c r="H2" s="66" t="s">
        <v>58</v>
      </c>
      <c r="I2" s="66" t="s">
        <v>58</v>
      </c>
      <c r="J2" s="66" t="s">
        <v>58</v>
      </c>
      <c r="K2" s="66" t="s">
        <v>58</v>
      </c>
      <c r="L2" s="66" t="s">
        <v>62</v>
      </c>
      <c r="M2" s="66" t="s">
        <v>58</v>
      </c>
      <c r="N2" s="71" t="s">
        <v>58</v>
      </c>
      <c r="O2" s="66" t="s">
        <v>62</v>
      </c>
    </row>
    <row r="3" spans="1:15" s="65" customFormat="1" ht="28.8" x14ac:dyDescent="0.3">
      <c r="A3" s="66" t="s">
        <v>56</v>
      </c>
      <c r="B3" s="66" t="s">
        <v>27</v>
      </c>
      <c r="C3" s="66" t="s">
        <v>65</v>
      </c>
      <c r="D3" s="66" t="s">
        <v>10</v>
      </c>
      <c r="E3" s="66" t="s">
        <v>9</v>
      </c>
      <c r="F3" s="66" t="s">
        <v>59</v>
      </c>
      <c r="G3" s="66" t="s">
        <v>63</v>
      </c>
      <c r="H3" s="67">
        <v>42801</v>
      </c>
      <c r="I3" s="67">
        <v>42813</v>
      </c>
      <c r="J3" s="67">
        <v>42818</v>
      </c>
      <c r="K3" s="67">
        <v>42827</v>
      </c>
      <c r="L3" s="67">
        <v>42835</v>
      </c>
      <c r="M3" s="67">
        <v>42835</v>
      </c>
      <c r="N3" s="67">
        <v>42843</v>
      </c>
      <c r="O3" s="67">
        <v>42843</v>
      </c>
    </row>
    <row r="4" spans="1:15" ht="15.9" customHeight="1" x14ac:dyDescent="0.3">
      <c r="A4" s="11">
        <v>1</v>
      </c>
      <c r="B4" s="11">
        <v>1</v>
      </c>
      <c r="C4" s="128" t="s">
        <v>85</v>
      </c>
      <c r="D4" s="79" t="s">
        <v>19</v>
      </c>
      <c r="E4" s="68" t="s">
        <v>33</v>
      </c>
      <c r="F4" s="68" t="s">
        <v>84</v>
      </c>
      <c r="G4" s="70">
        <v>1</v>
      </c>
      <c r="H4" s="11">
        <v>1</v>
      </c>
      <c r="I4" s="11">
        <v>6</v>
      </c>
      <c r="J4" s="11">
        <v>7</v>
      </c>
      <c r="K4" s="11">
        <v>8</v>
      </c>
      <c r="L4" s="11">
        <v>4</v>
      </c>
      <c r="M4" s="11">
        <v>9</v>
      </c>
      <c r="N4" s="72">
        <v>8</v>
      </c>
      <c r="O4" s="72">
        <v>5</v>
      </c>
    </row>
    <row r="5" spans="1:15" ht="15.9" customHeight="1" x14ac:dyDescent="0.3">
      <c r="A5" s="11">
        <v>1</v>
      </c>
      <c r="B5" s="11">
        <v>2</v>
      </c>
      <c r="C5" s="129" t="s">
        <v>88</v>
      </c>
      <c r="D5" s="78" t="s">
        <v>93</v>
      </c>
      <c r="E5" s="29" t="s">
        <v>31</v>
      </c>
      <c r="F5" s="29" t="s">
        <v>83</v>
      </c>
      <c r="G5" s="70">
        <v>0.25</v>
      </c>
      <c r="H5" s="11">
        <v>1</v>
      </c>
      <c r="I5" s="11">
        <v>2</v>
      </c>
      <c r="J5" s="11">
        <v>5</v>
      </c>
      <c r="K5" s="11">
        <v>6</v>
      </c>
      <c r="L5" s="11">
        <v>3</v>
      </c>
      <c r="M5" s="11">
        <v>8</v>
      </c>
      <c r="N5" s="72">
        <v>8</v>
      </c>
      <c r="O5" s="72">
        <v>3</v>
      </c>
    </row>
    <row r="6" spans="1:15" ht="15.9" customHeight="1" x14ac:dyDescent="0.3">
      <c r="A6" s="11">
        <v>1</v>
      </c>
      <c r="B6" s="11">
        <v>3</v>
      </c>
      <c r="C6" s="128" t="s">
        <v>88</v>
      </c>
      <c r="D6" s="79" t="s">
        <v>93</v>
      </c>
      <c r="E6" s="68" t="s">
        <v>33</v>
      </c>
      <c r="F6" s="68" t="s">
        <v>84</v>
      </c>
      <c r="G6" s="70">
        <v>0.25</v>
      </c>
      <c r="H6" s="11">
        <v>1</v>
      </c>
      <c r="I6" s="11">
        <v>2</v>
      </c>
      <c r="J6" s="11">
        <v>2</v>
      </c>
      <c r="K6" s="11">
        <v>6</v>
      </c>
      <c r="L6" s="11">
        <v>2</v>
      </c>
      <c r="M6" s="11">
        <v>7</v>
      </c>
      <c r="N6" s="72">
        <v>8</v>
      </c>
      <c r="O6" s="72">
        <v>3</v>
      </c>
    </row>
    <row r="7" spans="1:15" ht="15.9" customHeight="1" x14ac:dyDescent="0.3">
      <c r="A7" s="11">
        <v>1</v>
      </c>
      <c r="B7" s="11">
        <v>4</v>
      </c>
      <c r="C7" s="130" t="s">
        <v>86</v>
      </c>
      <c r="D7" s="126" t="s">
        <v>91</v>
      </c>
      <c r="E7" s="131" t="s">
        <v>34</v>
      </c>
      <c r="F7" s="131" t="s">
        <v>82</v>
      </c>
      <c r="G7" s="70">
        <v>0.25</v>
      </c>
      <c r="H7" s="11">
        <v>0</v>
      </c>
      <c r="I7" s="11">
        <v>2</v>
      </c>
      <c r="J7" s="11">
        <v>7</v>
      </c>
      <c r="K7" s="11">
        <v>8</v>
      </c>
      <c r="L7" s="11">
        <v>4</v>
      </c>
      <c r="M7" s="11">
        <v>8</v>
      </c>
      <c r="N7" s="72">
        <v>9</v>
      </c>
      <c r="O7" s="72">
        <v>5</v>
      </c>
    </row>
    <row r="8" spans="1:15" ht="15.9" customHeight="1" x14ac:dyDescent="0.3">
      <c r="A8" s="11">
        <v>1</v>
      </c>
      <c r="B8" s="11">
        <v>5</v>
      </c>
      <c r="C8" s="129" t="s">
        <v>86</v>
      </c>
      <c r="D8" s="78" t="s">
        <v>91</v>
      </c>
      <c r="E8" s="29" t="s">
        <v>31</v>
      </c>
      <c r="F8" s="29" t="s">
        <v>83</v>
      </c>
      <c r="G8" s="70">
        <v>0.5</v>
      </c>
      <c r="H8" s="11">
        <v>0</v>
      </c>
      <c r="I8" s="11">
        <v>3</v>
      </c>
      <c r="J8" s="11">
        <v>7</v>
      </c>
      <c r="K8" s="11">
        <v>8</v>
      </c>
      <c r="L8" s="11">
        <v>5</v>
      </c>
      <c r="M8" s="11">
        <v>8</v>
      </c>
      <c r="N8" s="72">
        <v>9</v>
      </c>
      <c r="O8" s="72">
        <v>5</v>
      </c>
    </row>
    <row r="9" spans="1:15" ht="15.9" customHeight="1" x14ac:dyDescent="0.3">
      <c r="A9" s="11">
        <v>1</v>
      </c>
      <c r="B9" s="11">
        <v>6</v>
      </c>
      <c r="C9" s="130" t="s">
        <v>87</v>
      </c>
      <c r="D9" s="126" t="s">
        <v>92</v>
      </c>
      <c r="E9" s="131" t="s">
        <v>34</v>
      </c>
      <c r="F9" s="131" t="s">
        <v>82</v>
      </c>
      <c r="G9" s="70">
        <v>0.5</v>
      </c>
      <c r="H9" s="11">
        <v>1</v>
      </c>
      <c r="I9" s="11">
        <v>2</v>
      </c>
      <c r="J9" s="11">
        <v>3</v>
      </c>
      <c r="K9" s="11">
        <v>7</v>
      </c>
      <c r="L9" s="11">
        <v>4</v>
      </c>
      <c r="M9" s="11">
        <v>8</v>
      </c>
      <c r="N9" s="72">
        <v>8</v>
      </c>
      <c r="O9" s="72">
        <v>5</v>
      </c>
    </row>
    <row r="10" spans="1:15" ht="15.9" customHeight="1" x14ac:dyDescent="0.3">
      <c r="A10" s="11">
        <v>1</v>
      </c>
      <c r="B10" s="11">
        <v>7</v>
      </c>
      <c r="C10" s="128" t="s">
        <v>88</v>
      </c>
      <c r="D10" s="79" t="s">
        <v>93</v>
      </c>
      <c r="E10" s="68" t="s">
        <v>33</v>
      </c>
      <c r="F10" s="68" t="s">
        <v>84</v>
      </c>
      <c r="G10" s="70">
        <v>0.5</v>
      </c>
      <c r="H10" s="11">
        <v>1</v>
      </c>
      <c r="I10" s="11">
        <v>2</v>
      </c>
      <c r="J10" s="11">
        <v>3</v>
      </c>
      <c r="K10" s="11">
        <v>6</v>
      </c>
      <c r="L10" s="11">
        <v>3</v>
      </c>
      <c r="M10" s="11">
        <v>7</v>
      </c>
      <c r="N10" s="72">
        <v>7</v>
      </c>
      <c r="O10" s="72">
        <v>3</v>
      </c>
    </row>
    <row r="11" spans="1:15" ht="15.9" customHeight="1" x14ac:dyDescent="0.3">
      <c r="A11" s="11">
        <v>1</v>
      </c>
      <c r="B11" s="11">
        <v>8</v>
      </c>
      <c r="C11" s="129" t="s">
        <v>90</v>
      </c>
      <c r="D11" s="78" t="s">
        <v>95</v>
      </c>
      <c r="E11" s="29" t="s">
        <v>31</v>
      </c>
      <c r="F11" s="29" t="s">
        <v>83</v>
      </c>
      <c r="G11" s="70">
        <v>0.25</v>
      </c>
      <c r="H11" s="11">
        <v>1</v>
      </c>
      <c r="I11" s="11">
        <v>6</v>
      </c>
      <c r="J11" s="11">
        <v>4</v>
      </c>
      <c r="K11" s="11">
        <v>7</v>
      </c>
      <c r="L11" s="11">
        <v>3</v>
      </c>
      <c r="M11" s="11">
        <v>8</v>
      </c>
      <c r="N11" s="72">
        <v>7</v>
      </c>
      <c r="O11" s="72">
        <v>3</v>
      </c>
    </row>
    <row r="12" spans="1:15" ht="15.9" customHeight="1" x14ac:dyDescent="0.3">
      <c r="A12" s="11">
        <v>1</v>
      </c>
      <c r="B12" s="11">
        <v>9</v>
      </c>
      <c r="C12" s="130" t="s">
        <v>85</v>
      </c>
      <c r="D12" s="126" t="s">
        <v>19</v>
      </c>
      <c r="E12" s="131" t="s">
        <v>34</v>
      </c>
      <c r="F12" s="131" t="s">
        <v>82</v>
      </c>
      <c r="G12" s="70">
        <v>0.5</v>
      </c>
      <c r="H12" s="11">
        <v>1</v>
      </c>
      <c r="I12" s="11">
        <v>6</v>
      </c>
      <c r="J12" s="11">
        <v>7</v>
      </c>
      <c r="K12" s="11">
        <v>8</v>
      </c>
      <c r="L12" s="11">
        <v>5</v>
      </c>
      <c r="M12" s="11">
        <v>8</v>
      </c>
      <c r="N12" s="72">
        <v>9</v>
      </c>
      <c r="O12" s="72">
        <v>5</v>
      </c>
    </row>
    <row r="13" spans="1:15" ht="15.9" customHeight="1" x14ac:dyDescent="0.3">
      <c r="A13" s="11">
        <v>1</v>
      </c>
      <c r="B13" s="11">
        <v>10</v>
      </c>
      <c r="C13" s="129" t="s">
        <v>90</v>
      </c>
      <c r="D13" s="78" t="s">
        <v>95</v>
      </c>
      <c r="E13" s="29" t="s">
        <v>31</v>
      </c>
      <c r="F13" s="29" t="s">
        <v>83</v>
      </c>
      <c r="G13" s="70">
        <v>0.5</v>
      </c>
      <c r="H13" s="11">
        <v>1</v>
      </c>
      <c r="I13" s="11">
        <v>6</v>
      </c>
      <c r="J13" s="11">
        <v>6</v>
      </c>
      <c r="K13" s="11">
        <v>7</v>
      </c>
      <c r="L13" s="11">
        <v>3</v>
      </c>
      <c r="M13" s="11">
        <v>8</v>
      </c>
      <c r="N13" s="72">
        <v>8</v>
      </c>
      <c r="O13" s="72">
        <v>4</v>
      </c>
    </row>
    <row r="14" spans="1:15" ht="15.9" customHeight="1" x14ac:dyDescent="0.3">
      <c r="A14" s="11">
        <v>1</v>
      </c>
      <c r="B14" s="11">
        <v>11</v>
      </c>
      <c r="C14" s="130" t="s">
        <v>86</v>
      </c>
      <c r="D14" s="126" t="s">
        <v>91</v>
      </c>
      <c r="E14" s="131" t="s">
        <v>34</v>
      </c>
      <c r="F14" s="131" t="s">
        <v>82</v>
      </c>
      <c r="G14" s="70">
        <v>1</v>
      </c>
      <c r="H14" s="11">
        <v>0</v>
      </c>
      <c r="I14" s="11">
        <v>3</v>
      </c>
      <c r="J14" s="11">
        <v>8</v>
      </c>
      <c r="K14" s="11">
        <v>8</v>
      </c>
      <c r="L14" s="11">
        <v>5</v>
      </c>
      <c r="M14" s="11">
        <v>8</v>
      </c>
      <c r="N14" s="72">
        <v>9</v>
      </c>
      <c r="O14" s="72">
        <v>5</v>
      </c>
    </row>
    <row r="15" spans="1:15" ht="15.9" customHeight="1" x14ac:dyDescent="0.3">
      <c r="A15" s="11">
        <v>1</v>
      </c>
      <c r="B15" s="11">
        <v>12</v>
      </c>
      <c r="C15" s="130" t="s">
        <v>89</v>
      </c>
      <c r="D15" s="126" t="s">
        <v>94</v>
      </c>
      <c r="E15" s="131" t="s">
        <v>34</v>
      </c>
      <c r="F15" s="131" t="s">
        <v>82</v>
      </c>
      <c r="G15" s="70">
        <v>0.25</v>
      </c>
      <c r="H15" s="11">
        <v>1</v>
      </c>
      <c r="I15" s="11">
        <v>6</v>
      </c>
      <c r="J15" s="11">
        <v>6</v>
      </c>
      <c r="K15" s="11">
        <v>7</v>
      </c>
      <c r="L15" s="11">
        <v>3</v>
      </c>
      <c r="M15" s="11">
        <v>7</v>
      </c>
      <c r="N15" s="72">
        <v>8</v>
      </c>
      <c r="O15" s="72">
        <v>4</v>
      </c>
    </row>
    <row r="16" spans="1:15" ht="15.9" customHeight="1" x14ac:dyDescent="0.3">
      <c r="A16" s="11">
        <v>1</v>
      </c>
      <c r="B16" s="11">
        <v>13</v>
      </c>
      <c r="C16" s="128" t="s">
        <v>89</v>
      </c>
      <c r="D16" s="79" t="s">
        <v>94</v>
      </c>
      <c r="E16" s="68" t="s">
        <v>33</v>
      </c>
      <c r="F16" s="68" t="s">
        <v>84</v>
      </c>
      <c r="G16" s="70">
        <v>0.25</v>
      </c>
      <c r="H16" s="11">
        <v>1</v>
      </c>
      <c r="I16" s="11">
        <v>6</v>
      </c>
      <c r="J16" s="11">
        <v>6</v>
      </c>
      <c r="K16" s="11">
        <v>6</v>
      </c>
      <c r="L16" s="11">
        <v>3</v>
      </c>
      <c r="M16" s="11">
        <v>8</v>
      </c>
      <c r="N16" s="72">
        <v>8</v>
      </c>
      <c r="O16" s="72">
        <v>4</v>
      </c>
    </row>
    <row r="17" spans="1:15" ht="15.9" customHeight="1" x14ac:dyDescent="0.3">
      <c r="A17" s="11">
        <v>1</v>
      </c>
      <c r="B17" s="11">
        <v>14</v>
      </c>
      <c r="C17" s="128" t="s">
        <v>90</v>
      </c>
      <c r="D17" s="79" t="s">
        <v>95</v>
      </c>
      <c r="E17" s="68" t="s">
        <v>33</v>
      </c>
      <c r="F17" s="68" t="s">
        <v>84</v>
      </c>
      <c r="G17" s="70">
        <v>0.5</v>
      </c>
      <c r="H17" s="11">
        <v>1</v>
      </c>
      <c r="I17" s="11">
        <v>6</v>
      </c>
      <c r="J17" s="11">
        <v>6</v>
      </c>
      <c r="K17" s="11">
        <v>6</v>
      </c>
      <c r="L17" s="11">
        <v>4</v>
      </c>
      <c r="M17" s="11">
        <v>8</v>
      </c>
      <c r="N17" s="72">
        <v>8</v>
      </c>
      <c r="O17" s="72">
        <v>3</v>
      </c>
    </row>
    <row r="18" spans="1:15" ht="15.9" customHeight="1" x14ac:dyDescent="0.3">
      <c r="A18" s="11">
        <v>1</v>
      </c>
      <c r="B18" s="11">
        <v>15</v>
      </c>
      <c r="C18" s="130" t="s">
        <v>89</v>
      </c>
      <c r="D18" s="126" t="s">
        <v>94</v>
      </c>
      <c r="E18" s="131" t="s">
        <v>34</v>
      </c>
      <c r="F18" s="131" t="s">
        <v>82</v>
      </c>
      <c r="G18" s="70">
        <v>0.5</v>
      </c>
      <c r="H18" s="11">
        <v>1</v>
      </c>
      <c r="I18" s="11">
        <v>6</v>
      </c>
      <c r="J18" s="11">
        <v>6</v>
      </c>
      <c r="K18" s="11">
        <v>6</v>
      </c>
      <c r="L18" s="11">
        <v>3</v>
      </c>
      <c r="M18" s="11">
        <v>8</v>
      </c>
      <c r="N18" s="72">
        <v>8</v>
      </c>
      <c r="O18" s="72">
        <v>4</v>
      </c>
    </row>
    <row r="19" spans="1:15" ht="15.9" customHeight="1" x14ac:dyDescent="0.3">
      <c r="A19" s="11">
        <v>1</v>
      </c>
      <c r="B19" s="11">
        <v>16</v>
      </c>
      <c r="C19" s="128" t="s">
        <v>86</v>
      </c>
      <c r="D19" s="79" t="s">
        <v>91</v>
      </c>
      <c r="E19" s="68" t="s">
        <v>33</v>
      </c>
      <c r="F19" s="68" t="s">
        <v>84</v>
      </c>
      <c r="G19" s="70">
        <v>0.25</v>
      </c>
      <c r="H19" s="11">
        <v>0</v>
      </c>
      <c r="I19" s="11">
        <v>3</v>
      </c>
      <c r="J19" s="11">
        <v>7</v>
      </c>
      <c r="K19" s="11">
        <v>8</v>
      </c>
      <c r="L19" s="11">
        <v>4</v>
      </c>
      <c r="M19" s="11">
        <v>8</v>
      </c>
      <c r="N19" s="72">
        <v>9</v>
      </c>
      <c r="O19" s="72">
        <v>5</v>
      </c>
    </row>
    <row r="20" spans="1:15" ht="15.9" customHeight="1" x14ac:dyDescent="0.3">
      <c r="A20" s="11">
        <v>1</v>
      </c>
      <c r="B20" s="11">
        <v>17</v>
      </c>
      <c r="C20" s="129" t="s">
        <v>85</v>
      </c>
      <c r="D20" s="78" t="s">
        <v>19</v>
      </c>
      <c r="E20" s="29" t="s">
        <v>31</v>
      </c>
      <c r="F20" s="29" t="s">
        <v>83</v>
      </c>
      <c r="G20" s="70">
        <v>0.5</v>
      </c>
      <c r="H20" s="11">
        <v>1</v>
      </c>
      <c r="I20" s="11">
        <v>6</v>
      </c>
      <c r="J20" s="11">
        <v>8</v>
      </c>
      <c r="K20" s="11">
        <v>8</v>
      </c>
      <c r="L20" s="11">
        <v>5</v>
      </c>
      <c r="M20" s="11">
        <v>8</v>
      </c>
      <c r="N20" s="72">
        <v>9</v>
      </c>
      <c r="O20" s="72">
        <v>5</v>
      </c>
    </row>
    <row r="21" spans="1:15" ht="15.9" customHeight="1" x14ac:dyDescent="0.3">
      <c r="A21" s="11">
        <v>1</v>
      </c>
      <c r="B21" s="11">
        <v>18</v>
      </c>
      <c r="C21" s="129" t="s">
        <v>85</v>
      </c>
      <c r="D21" s="78" t="s">
        <v>19</v>
      </c>
      <c r="E21" s="29" t="s">
        <v>31</v>
      </c>
      <c r="F21" s="29" t="s">
        <v>83</v>
      </c>
      <c r="G21" s="70">
        <v>0.25</v>
      </c>
      <c r="H21" s="11">
        <v>1</v>
      </c>
      <c r="I21" s="11">
        <v>6</v>
      </c>
      <c r="J21" s="11">
        <v>8</v>
      </c>
      <c r="K21" s="11">
        <v>8</v>
      </c>
      <c r="L21" s="11">
        <v>4</v>
      </c>
      <c r="M21" s="11">
        <v>8</v>
      </c>
      <c r="N21" s="72">
        <v>9</v>
      </c>
      <c r="O21" s="72">
        <v>5</v>
      </c>
    </row>
    <row r="22" spans="1:15" ht="15.9" customHeight="1" x14ac:dyDescent="0.3">
      <c r="A22" s="11">
        <v>1</v>
      </c>
      <c r="B22" s="11">
        <v>19</v>
      </c>
      <c r="C22" s="129" t="s">
        <v>88</v>
      </c>
      <c r="D22" s="78" t="s">
        <v>93</v>
      </c>
      <c r="E22" s="29" t="s">
        <v>31</v>
      </c>
      <c r="F22" s="29" t="s">
        <v>83</v>
      </c>
      <c r="G22" s="70">
        <v>1</v>
      </c>
      <c r="H22" s="11">
        <v>1</v>
      </c>
      <c r="I22" s="11">
        <v>3</v>
      </c>
      <c r="J22" s="11">
        <v>7</v>
      </c>
      <c r="K22" s="11">
        <v>7</v>
      </c>
      <c r="L22" s="11">
        <v>4</v>
      </c>
      <c r="M22" s="11">
        <v>8</v>
      </c>
      <c r="N22" s="72">
        <v>8</v>
      </c>
      <c r="O22" s="72">
        <v>4</v>
      </c>
    </row>
    <row r="23" spans="1:15" ht="15.9" customHeight="1" x14ac:dyDescent="0.3">
      <c r="A23" s="11">
        <v>1</v>
      </c>
      <c r="B23" s="11">
        <v>20</v>
      </c>
      <c r="C23" s="130" t="s">
        <v>90</v>
      </c>
      <c r="D23" s="126" t="s">
        <v>95</v>
      </c>
      <c r="E23" s="131" t="s">
        <v>34</v>
      </c>
      <c r="F23" s="131" t="s">
        <v>82</v>
      </c>
      <c r="G23" s="70">
        <v>1</v>
      </c>
      <c r="H23" s="11">
        <v>1</v>
      </c>
      <c r="I23" s="11">
        <v>6</v>
      </c>
      <c r="J23" s="11">
        <v>5</v>
      </c>
      <c r="K23" s="11">
        <v>7</v>
      </c>
      <c r="L23" s="11">
        <v>3</v>
      </c>
      <c r="M23" s="11">
        <v>8</v>
      </c>
      <c r="N23" s="72">
        <v>8</v>
      </c>
      <c r="O23" s="72">
        <v>3</v>
      </c>
    </row>
    <row r="24" spans="1:15" ht="15.9" customHeight="1" x14ac:dyDescent="0.3">
      <c r="A24" s="11">
        <v>1</v>
      </c>
      <c r="B24" s="11">
        <v>21</v>
      </c>
      <c r="C24" s="130" t="s">
        <v>87</v>
      </c>
      <c r="D24" s="126" t="s">
        <v>92</v>
      </c>
      <c r="E24" s="131" t="s">
        <v>34</v>
      </c>
      <c r="F24" s="131" t="s">
        <v>82</v>
      </c>
      <c r="G24" s="70">
        <v>0.25</v>
      </c>
      <c r="H24" s="11">
        <v>1</v>
      </c>
      <c r="I24" s="11">
        <v>3</v>
      </c>
      <c r="J24" s="11">
        <v>7</v>
      </c>
      <c r="K24" s="11">
        <v>8</v>
      </c>
      <c r="L24" s="11">
        <v>4</v>
      </c>
      <c r="M24" s="11">
        <v>8</v>
      </c>
      <c r="N24" s="72">
        <v>8</v>
      </c>
      <c r="O24" s="72">
        <v>5</v>
      </c>
    </row>
    <row r="25" spans="1:15" ht="15.9" customHeight="1" x14ac:dyDescent="0.3">
      <c r="A25" s="11">
        <v>1</v>
      </c>
      <c r="B25" s="11">
        <v>22</v>
      </c>
      <c r="C25" s="128" t="s">
        <v>89</v>
      </c>
      <c r="D25" s="79" t="s">
        <v>94</v>
      </c>
      <c r="E25" s="68" t="s">
        <v>33</v>
      </c>
      <c r="F25" s="68" t="s">
        <v>84</v>
      </c>
      <c r="G25" s="70">
        <v>1</v>
      </c>
      <c r="H25" s="11">
        <v>1</v>
      </c>
      <c r="I25" s="11">
        <v>6</v>
      </c>
      <c r="J25" s="11">
        <v>6</v>
      </c>
      <c r="K25" s="11">
        <v>7</v>
      </c>
      <c r="L25" s="11">
        <v>4</v>
      </c>
      <c r="M25" s="11">
        <v>8</v>
      </c>
      <c r="N25" s="72">
        <v>8</v>
      </c>
      <c r="O25" s="72">
        <v>4</v>
      </c>
    </row>
    <row r="26" spans="1:15" ht="15.9" customHeight="1" x14ac:dyDescent="0.3">
      <c r="A26" s="11">
        <v>1</v>
      </c>
      <c r="B26" s="11">
        <v>23</v>
      </c>
      <c r="C26" s="128" t="s">
        <v>86</v>
      </c>
      <c r="D26" s="79" t="s">
        <v>91</v>
      </c>
      <c r="E26" s="68" t="s">
        <v>33</v>
      </c>
      <c r="F26" s="68" t="s">
        <v>84</v>
      </c>
      <c r="G26" s="70">
        <v>1</v>
      </c>
      <c r="H26" s="11">
        <v>0</v>
      </c>
      <c r="I26" s="11">
        <v>5</v>
      </c>
      <c r="J26" s="11">
        <v>8</v>
      </c>
      <c r="K26" s="11">
        <v>9</v>
      </c>
      <c r="L26" s="11">
        <v>5</v>
      </c>
      <c r="M26" s="11">
        <v>9</v>
      </c>
      <c r="N26" s="72">
        <v>9</v>
      </c>
      <c r="O26" s="72">
        <v>5</v>
      </c>
    </row>
    <row r="27" spans="1:15" ht="15.9" customHeight="1" x14ac:dyDescent="0.3">
      <c r="A27" s="11">
        <v>1</v>
      </c>
      <c r="B27" s="11">
        <v>24</v>
      </c>
      <c r="C27" s="129" t="s">
        <v>89</v>
      </c>
      <c r="D27" s="78" t="s">
        <v>94</v>
      </c>
      <c r="E27" s="29" t="s">
        <v>31</v>
      </c>
      <c r="F27" s="29" t="s">
        <v>83</v>
      </c>
      <c r="G27" s="70">
        <v>1</v>
      </c>
      <c r="H27" s="11">
        <v>1</v>
      </c>
      <c r="I27" s="11">
        <v>6</v>
      </c>
      <c r="J27" s="11">
        <v>6</v>
      </c>
      <c r="K27" s="11">
        <v>8</v>
      </c>
      <c r="L27" s="11">
        <v>4</v>
      </c>
      <c r="M27" s="11">
        <v>8</v>
      </c>
      <c r="N27" s="72">
        <v>8</v>
      </c>
      <c r="O27" s="72">
        <v>4</v>
      </c>
    </row>
    <row r="28" spans="1:15" ht="15.9" customHeight="1" x14ac:dyDescent="0.3">
      <c r="A28" s="11">
        <v>1</v>
      </c>
      <c r="B28" s="11">
        <v>25</v>
      </c>
      <c r="C28" s="128" t="s">
        <v>87</v>
      </c>
      <c r="D28" s="79" t="s">
        <v>92</v>
      </c>
      <c r="E28" s="68" t="s">
        <v>33</v>
      </c>
      <c r="F28" s="68" t="s">
        <v>84</v>
      </c>
      <c r="G28" s="70">
        <v>0.5</v>
      </c>
      <c r="H28" s="11">
        <v>0</v>
      </c>
      <c r="I28" s="11">
        <v>2</v>
      </c>
      <c r="J28" s="11">
        <v>2</v>
      </c>
      <c r="K28" s="11">
        <v>8</v>
      </c>
      <c r="L28" s="11">
        <v>4</v>
      </c>
      <c r="M28" s="11">
        <v>8</v>
      </c>
      <c r="N28" s="72">
        <v>8</v>
      </c>
      <c r="O28" s="72">
        <v>5</v>
      </c>
    </row>
    <row r="29" spans="1:15" ht="15.9" customHeight="1" x14ac:dyDescent="0.3">
      <c r="A29" s="11">
        <v>1</v>
      </c>
      <c r="B29" s="11">
        <v>26</v>
      </c>
      <c r="C29" s="129" t="s">
        <v>87</v>
      </c>
      <c r="D29" s="78" t="s">
        <v>92</v>
      </c>
      <c r="E29" s="29" t="s">
        <v>31</v>
      </c>
      <c r="F29" s="29" t="s">
        <v>83</v>
      </c>
      <c r="G29" s="70">
        <v>1</v>
      </c>
      <c r="H29" s="11">
        <v>1</v>
      </c>
      <c r="I29" s="11">
        <v>3</v>
      </c>
      <c r="J29" s="11">
        <v>6</v>
      </c>
      <c r="K29" s="11">
        <v>8</v>
      </c>
      <c r="L29" s="11">
        <v>4</v>
      </c>
      <c r="M29" s="11">
        <v>8</v>
      </c>
      <c r="N29" s="72">
        <v>8</v>
      </c>
      <c r="O29" s="72">
        <v>5</v>
      </c>
    </row>
    <row r="30" spans="1:15" ht="15.9" customHeight="1" x14ac:dyDescent="0.3">
      <c r="A30" s="11">
        <v>1</v>
      </c>
      <c r="B30" s="11">
        <v>27</v>
      </c>
      <c r="C30" s="130" t="s">
        <v>88</v>
      </c>
      <c r="D30" s="126" t="s">
        <v>93</v>
      </c>
      <c r="E30" s="131" t="s">
        <v>34</v>
      </c>
      <c r="F30" s="131" t="s">
        <v>82</v>
      </c>
      <c r="G30" s="70">
        <v>1</v>
      </c>
      <c r="H30" s="11">
        <v>1</v>
      </c>
      <c r="I30" s="11">
        <v>2</v>
      </c>
      <c r="J30" s="11">
        <v>6</v>
      </c>
      <c r="K30" s="11">
        <v>7</v>
      </c>
      <c r="L30" s="11">
        <v>4</v>
      </c>
      <c r="M30" s="11">
        <v>8</v>
      </c>
      <c r="N30" s="72">
        <v>8</v>
      </c>
      <c r="O30" s="72">
        <v>4</v>
      </c>
    </row>
    <row r="31" spans="1:15" ht="16.5" customHeight="1" x14ac:dyDescent="0.3">
      <c r="A31" s="11">
        <v>1</v>
      </c>
      <c r="B31" s="11">
        <v>28</v>
      </c>
      <c r="C31" s="130" t="s">
        <v>90</v>
      </c>
      <c r="D31" s="126" t="s">
        <v>95</v>
      </c>
      <c r="E31" s="131" t="s">
        <v>34</v>
      </c>
      <c r="F31" s="131" t="s">
        <v>82</v>
      </c>
      <c r="G31" s="132">
        <v>0.25</v>
      </c>
      <c r="H31" s="11">
        <v>1</v>
      </c>
      <c r="I31" s="11">
        <v>6</v>
      </c>
      <c r="J31" s="11">
        <v>5</v>
      </c>
      <c r="K31" s="11">
        <v>6</v>
      </c>
      <c r="L31" s="11">
        <v>3</v>
      </c>
      <c r="M31" s="11">
        <v>8</v>
      </c>
      <c r="N31" s="72">
        <v>8</v>
      </c>
      <c r="O31" s="72">
        <v>3</v>
      </c>
    </row>
    <row r="32" spans="1:15" ht="16.5" customHeight="1" x14ac:dyDescent="0.3">
      <c r="A32" s="11">
        <v>1</v>
      </c>
      <c r="B32" s="11">
        <v>29</v>
      </c>
      <c r="C32" s="128" t="s">
        <v>85</v>
      </c>
      <c r="D32" s="79" t="s">
        <v>19</v>
      </c>
      <c r="E32" s="68" t="s">
        <v>33</v>
      </c>
      <c r="F32" s="68" t="s">
        <v>84</v>
      </c>
      <c r="G32" s="132">
        <v>0.5</v>
      </c>
      <c r="H32" s="11">
        <v>1</v>
      </c>
      <c r="I32" s="11">
        <v>6</v>
      </c>
      <c r="J32" s="11">
        <v>7</v>
      </c>
      <c r="K32" s="11">
        <v>8</v>
      </c>
      <c r="L32" s="11">
        <v>4</v>
      </c>
      <c r="M32" s="11">
        <v>8</v>
      </c>
      <c r="N32" s="72">
        <v>9</v>
      </c>
      <c r="O32" s="72">
        <v>5</v>
      </c>
    </row>
    <row r="33" spans="1:15" ht="16.5" customHeight="1" x14ac:dyDescent="0.3">
      <c r="A33" s="11">
        <v>1</v>
      </c>
      <c r="B33" s="11">
        <v>30</v>
      </c>
      <c r="C33" s="129" t="s">
        <v>85</v>
      </c>
      <c r="D33" s="78" t="s">
        <v>19</v>
      </c>
      <c r="E33" s="29" t="s">
        <v>31</v>
      </c>
      <c r="F33" s="29" t="s">
        <v>83</v>
      </c>
      <c r="G33" s="132">
        <v>1</v>
      </c>
      <c r="H33" s="11">
        <v>1</v>
      </c>
      <c r="I33" s="11">
        <v>5</v>
      </c>
      <c r="J33" s="11">
        <v>7</v>
      </c>
      <c r="K33" s="11">
        <v>8</v>
      </c>
      <c r="L33" s="11">
        <v>5</v>
      </c>
      <c r="M33" s="11">
        <v>9</v>
      </c>
      <c r="N33" s="72">
        <v>9</v>
      </c>
      <c r="O33" s="72">
        <v>5</v>
      </c>
    </row>
    <row r="34" spans="1:15" ht="16.5" customHeight="1" x14ac:dyDescent="0.3">
      <c r="A34" s="11">
        <v>1</v>
      </c>
      <c r="B34" s="11">
        <v>31</v>
      </c>
      <c r="C34" s="129" t="s">
        <v>90</v>
      </c>
      <c r="D34" s="78" t="s">
        <v>95</v>
      </c>
      <c r="E34" s="29" t="s">
        <v>31</v>
      </c>
      <c r="F34" s="29" t="s">
        <v>83</v>
      </c>
      <c r="G34" s="132">
        <v>1</v>
      </c>
      <c r="H34" s="11">
        <v>1</v>
      </c>
      <c r="I34" s="11">
        <v>5</v>
      </c>
      <c r="J34" s="11">
        <v>6</v>
      </c>
      <c r="K34" s="11">
        <v>7</v>
      </c>
      <c r="L34" s="11">
        <v>3</v>
      </c>
      <c r="M34" s="11">
        <v>8</v>
      </c>
      <c r="N34" s="72">
        <v>8</v>
      </c>
      <c r="O34" s="72">
        <v>4</v>
      </c>
    </row>
    <row r="35" spans="1:15" ht="16.5" customHeight="1" x14ac:dyDescent="0.3">
      <c r="A35" s="11">
        <v>1</v>
      </c>
      <c r="B35" s="11">
        <v>32</v>
      </c>
      <c r="C35" s="128" t="s">
        <v>90</v>
      </c>
      <c r="D35" s="79" t="s">
        <v>95</v>
      </c>
      <c r="E35" s="68" t="s">
        <v>33</v>
      </c>
      <c r="F35" s="68" t="s">
        <v>84</v>
      </c>
      <c r="G35" s="132">
        <v>0.25</v>
      </c>
      <c r="H35" s="11">
        <v>1</v>
      </c>
      <c r="I35" s="11">
        <v>5</v>
      </c>
      <c r="J35" s="11">
        <v>6</v>
      </c>
      <c r="K35" s="11">
        <v>6</v>
      </c>
      <c r="L35" s="11">
        <v>2</v>
      </c>
      <c r="M35" s="11">
        <v>8</v>
      </c>
      <c r="N35" s="72">
        <v>8</v>
      </c>
      <c r="O35" s="72">
        <v>3</v>
      </c>
    </row>
    <row r="36" spans="1:15" ht="16.5" customHeight="1" x14ac:dyDescent="0.3">
      <c r="A36" s="11">
        <v>1</v>
      </c>
      <c r="B36" s="11">
        <v>33</v>
      </c>
      <c r="C36" s="128" t="s">
        <v>90</v>
      </c>
      <c r="D36" s="79" t="s">
        <v>95</v>
      </c>
      <c r="E36" s="68" t="s">
        <v>33</v>
      </c>
      <c r="F36" s="68" t="s">
        <v>84</v>
      </c>
      <c r="G36" s="132">
        <v>1</v>
      </c>
      <c r="H36" s="11">
        <v>1</v>
      </c>
      <c r="I36" s="11">
        <v>5</v>
      </c>
      <c r="J36" s="11">
        <v>5</v>
      </c>
      <c r="K36" s="11">
        <v>6</v>
      </c>
      <c r="L36" s="11">
        <v>3</v>
      </c>
      <c r="M36" s="11">
        <v>8</v>
      </c>
      <c r="N36" s="72">
        <v>8</v>
      </c>
      <c r="O36" s="72">
        <v>3</v>
      </c>
    </row>
    <row r="37" spans="1:15" ht="16.5" customHeight="1" x14ac:dyDescent="0.3">
      <c r="A37" s="11">
        <v>1</v>
      </c>
      <c r="B37" s="11">
        <v>34</v>
      </c>
      <c r="C37" s="130" t="s">
        <v>87</v>
      </c>
      <c r="D37" s="126" t="s">
        <v>92</v>
      </c>
      <c r="E37" s="131" t="s">
        <v>34</v>
      </c>
      <c r="F37" s="131" t="s">
        <v>82</v>
      </c>
      <c r="G37" s="132">
        <v>1</v>
      </c>
      <c r="H37" s="11">
        <v>1</v>
      </c>
      <c r="I37" s="11">
        <v>2</v>
      </c>
      <c r="J37" s="11">
        <v>4</v>
      </c>
      <c r="K37" s="11">
        <v>8</v>
      </c>
      <c r="L37" s="11">
        <v>4</v>
      </c>
      <c r="M37" s="11">
        <v>8</v>
      </c>
      <c r="N37" s="72">
        <v>8</v>
      </c>
      <c r="O37" s="72">
        <v>5</v>
      </c>
    </row>
    <row r="38" spans="1:15" ht="16.5" customHeight="1" x14ac:dyDescent="0.3">
      <c r="A38" s="11">
        <v>1</v>
      </c>
      <c r="B38" s="11">
        <v>35</v>
      </c>
      <c r="C38" s="130" t="s">
        <v>85</v>
      </c>
      <c r="D38" s="126" t="s">
        <v>19</v>
      </c>
      <c r="E38" s="131" t="s">
        <v>34</v>
      </c>
      <c r="F38" s="131" t="s">
        <v>82</v>
      </c>
      <c r="G38" s="132">
        <v>1</v>
      </c>
      <c r="H38" s="11">
        <v>1</v>
      </c>
      <c r="I38" s="11">
        <v>5</v>
      </c>
      <c r="J38" s="11">
        <v>7</v>
      </c>
      <c r="K38" s="11">
        <v>8</v>
      </c>
      <c r="L38" s="11">
        <v>5</v>
      </c>
      <c r="M38" s="11">
        <v>9</v>
      </c>
      <c r="N38" s="72">
        <v>9</v>
      </c>
      <c r="O38" s="72">
        <v>5</v>
      </c>
    </row>
    <row r="39" spans="1:15" ht="16.5" customHeight="1" x14ac:dyDescent="0.3">
      <c r="A39" s="11">
        <v>1</v>
      </c>
      <c r="B39" s="11">
        <v>36</v>
      </c>
      <c r="C39" s="128" t="s">
        <v>87</v>
      </c>
      <c r="D39" s="79" t="s">
        <v>92</v>
      </c>
      <c r="E39" s="68" t="s">
        <v>33</v>
      </c>
      <c r="F39" s="68" t="s">
        <v>84</v>
      </c>
      <c r="G39" s="132">
        <v>1</v>
      </c>
      <c r="H39" s="11">
        <v>1</v>
      </c>
      <c r="I39" s="11">
        <v>2</v>
      </c>
      <c r="J39" s="11">
        <v>3</v>
      </c>
      <c r="K39" s="11">
        <v>8</v>
      </c>
      <c r="L39" s="11">
        <v>4</v>
      </c>
      <c r="M39" s="11">
        <v>8</v>
      </c>
      <c r="N39" s="72">
        <v>8</v>
      </c>
      <c r="O39" s="72">
        <v>5</v>
      </c>
    </row>
    <row r="40" spans="1:15" ht="16.5" customHeight="1" x14ac:dyDescent="0.3">
      <c r="A40" s="11">
        <v>1</v>
      </c>
      <c r="B40" s="11">
        <v>37</v>
      </c>
      <c r="C40" s="128" t="s">
        <v>85</v>
      </c>
      <c r="D40" s="79" t="s">
        <v>19</v>
      </c>
      <c r="E40" s="68" t="s">
        <v>33</v>
      </c>
      <c r="F40" s="68" t="s">
        <v>84</v>
      </c>
      <c r="G40" s="132">
        <v>0.25</v>
      </c>
      <c r="H40" s="11">
        <v>1</v>
      </c>
      <c r="I40" s="11">
        <v>6</v>
      </c>
      <c r="J40" s="11">
        <v>7</v>
      </c>
      <c r="K40" s="11">
        <v>8</v>
      </c>
      <c r="L40" s="11">
        <v>4</v>
      </c>
      <c r="M40" s="11">
        <v>9</v>
      </c>
      <c r="N40" s="72">
        <v>9</v>
      </c>
      <c r="O40" s="72">
        <v>5</v>
      </c>
    </row>
    <row r="41" spans="1:15" ht="16.5" customHeight="1" x14ac:dyDescent="0.3">
      <c r="A41" s="11">
        <v>1</v>
      </c>
      <c r="B41" s="11">
        <v>38</v>
      </c>
      <c r="C41" s="129" t="s">
        <v>87</v>
      </c>
      <c r="D41" s="78" t="s">
        <v>92</v>
      </c>
      <c r="E41" s="29" t="s">
        <v>31</v>
      </c>
      <c r="F41" s="29" t="s">
        <v>83</v>
      </c>
      <c r="G41" s="132">
        <v>0.25</v>
      </c>
      <c r="H41" s="11">
        <v>1</v>
      </c>
      <c r="I41" s="11">
        <v>2</v>
      </c>
      <c r="J41" s="11">
        <v>6</v>
      </c>
      <c r="K41" s="11">
        <v>8</v>
      </c>
      <c r="L41" s="11">
        <v>4</v>
      </c>
      <c r="M41" s="11">
        <v>8</v>
      </c>
      <c r="N41" s="72">
        <v>9</v>
      </c>
      <c r="O41" s="72">
        <v>5</v>
      </c>
    </row>
    <row r="42" spans="1:15" ht="16.5" customHeight="1" x14ac:dyDescent="0.3">
      <c r="A42" s="11">
        <v>1</v>
      </c>
      <c r="B42" s="11">
        <v>39</v>
      </c>
      <c r="C42" s="128" t="s">
        <v>88</v>
      </c>
      <c r="D42" s="79" t="s">
        <v>93</v>
      </c>
      <c r="E42" s="68" t="s">
        <v>33</v>
      </c>
      <c r="F42" s="68" t="s">
        <v>84</v>
      </c>
      <c r="G42" s="70">
        <v>1</v>
      </c>
      <c r="H42" s="11">
        <v>1</v>
      </c>
      <c r="I42" s="11">
        <v>2</v>
      </c>
      <c r="J42" s="11">
        <v>3</v>
      </c>
      <c r="K42" s="11">
        <v>6</v>
      </c>
      <c r="L42" s="11">
        <v>3</v>
      </c>
      <c r="M42" s="11">
        <v>8</v>
      </c>
      <c r="N42" s="72">
        <v>8</v>
      </c>
      <c r="O42" s="72">
        <v>4</v>
      </c>
    </row>
    <row r="43" spans="1:15" ht="16.5" customHeight="1" x14ac:dyDescent="0.3">
      <c r="A43" s="11">
        <v>1</v>
      </c>
      <c r="B43" s="11">
        <v>40</v>
      </c>
      <c r="C43" s="129" t="s">
        <v>86</v>
      </c>
      <c r="D43" s="78" t="s">
        <v>91</v>
      </c>
      <c r="E43" s="29" t="s">
        <v>31</v>
      </c>
      <c r="F43" s="29" t="s">
        <v>83</v>
      </c>
      <c r="G43" s="70">
        <v>1</v>
      </c>
      <c r="H43" s="11">
        <v>0</v>
      </c>
      <c r="I43" s="11">
        <v>5</v>
      </c>
      <c r="J43" s="11">
        <v>7</v>
      </c>
      <c r="K43" s="11">
        <v>8</v>
      </c>
      <c r="L43" s="11">
        <v>5</v>
      </c>
      <c r="M43" s="11">
        <v>9</v>
      </c>
      <c r="N43" s="72">
        <v>9</v>
      </c>
      <c r="O43" s="72">
        <v>5</v>
      </c>
    </row>
    <row r="44" spans="1:15" ht="16.5" customHeight="1" x14ac:dyDescent="0.3">
      <c r="A44" s="11">
        <v>1</v>
      </c>
      <c r="B44" s="11">
        <v>41</v>
      </c>
      <c r="C44" s="130" t="s">
        <v>89</v>
      </c>
      <c r="D44" s="126" t="s">
        <v>94</v>
      </c>
      <c r="E44" s="131" t="s">
        <v>34</v>
      </c>
      <c r="F44" s="131" t="s">
        <v>82</v>
      </c>
      <c r="G44" s="70">
        <v>1</v>
      </c>
      <c r="H44" s="11">
        <v>1</v>
      </c>
      <c r="I44" s="11">
        <v>6</v>
      </c>
      <c r="J44" s="11">
        <v>4</v>
      </c>
      <c r="K44" s="11">
        <v>7</v>
      </c>
      <c r="L44" s="11">
        <v>4</v>
      </c>
      <c r="M44" s="11">
        <v>8</v>
      </c>
      <c r="N44" s="72">
        <v>8</v>
      </c>
      <c r="O44" s="72">
        <v>5</v>
      </c>
    </row>
    <row r="45" spans="1:15" ht="16.5" customHeight="1" x14ac:dyDescent="0.3">
      <c r="A45" s="11">
        <v>1</v>
      </c>
      <c r="B45" s="11">
        <v>42</v>
      </c>
      <c r="C45" s="128" t="s">
        <v>87</v>
      </c>
      <c r="D45" s="79" t="s">
        <v>92</v>
      </c>
      <c r="E45" s="68" t="s">
        <v>33</v>
      </c>
      <c r="F45" s="68" t="s">
        <v>84</v>
      </c>
      <c r="G45" s="70">
        <v>0.25</v>
      </c>
      <c r="H45" s="11">
        <v>1</v>
      </c>
      <c r="I45" s="11">
        <v>2</v>
      </c>
      <c r="J45" s="11">
        <v>3</v>
      </c>
      <c r="K45" s="11">
        <v>7</v>
      </c>
      <c r="L45" s="11">
        <v>4</v>
      </c>
      <c r="M45" s="11">
        <v>8</v>
      </c>
      <c r="N45" s="72">
        <v>8</v>
      </c>
      <c r="O45" s="72">
        <v>5</v>
      </c>
    </row>
    <row r="46" spans="1:15" ht="16.5" customHeight="1" x14ac:dyDescent="0.3">
      <c r="A46" s="11">
        <v>1</v>
      </c>
      <c r="B46" s="11">
        <v>43</v>
      </c>
      <c r="C46" s="129" t="s">
        <v>88</v>
      </c>
      <c r="D46" s="78" t="s">
        <v>93</v>
      </c>
      <c r="E46" s="29" t="s">
        <v>31</v>
      </c>
      <c r="F46" s="29" t="s">
        <v>83</v>
      </c>
      <c r="G46" s="70">
        <v>0.5</v>
      </c>
      <c r="H46" s="11">
        <v>1</v>
      </c>
      <c r="I46" s="11">
        <v>3</v>
      </c>
      <c r="J46" s="11">
        <v>5</v>
      </c>
      <c r="K46" s="11">
        <v>7</v>
      </c>
      <c r="L46" s="11">
        <v>3</v>
      </c>
      <c r="M46" s="11">
        <v>8</v>
      </c>
      <c r="N46" s="72">
        <v>8</v>
      </c>
      <c r="O46" s="72">
        <v>4</v>
      </c>
    </row>
    <row r="47" spans="1:15" ht="16.5" customHeight="1" x14ac:dyDescent="0.3">
      <c r="A47" s="11">
        <v>1</v>
      </c>
      <c r="B47" s="11">
        <v>44</v>
      </c>
      <c r="C47" s="130" t="s">
        <v>88</v>
      </c>
      <c r="D47" s="126" t="s">
        <v>93</v>
      </c>
      <c r="E47" s="131" t="s">
        <v>34</v>
      </c>
      <c r="F47" s="131" t="s">
        <v>82</v>
      </c>
      <c r="G47" s="70">
        <v>0.25</v>
      </c>
      <c r="H47" s="11">
        <v>1</v>
      </c>
      <c r="I47" s="11">
        <v>3</v>
      </c>
      <c r="J47" s="11">
        <v>4</v>
      </c>
      <c r="K47" s="11">
        <v>7</v>
      </c>
      <c r="L47" s="11">
        <v>2</v>
      </c>
      <c r="M47" s="11">
        <v>7</v>
      </c>
      <c r="N47" s="72">
        <v>8</v>
      </c>
      <c r="O47" s="72">
        <v>3</v>
      </c>
    </row>
    <row r="48" spans="1:15" ht="16.5" customHeight="1" x14ac:dyDescent="0.3">
      <c r="A48" s="11">
        <v>1</v>
      </c>
      <c r="B48" s="11">
        <v>45</v>
      </c>
      <c r="C48" s="130" t="s">
        <v>86</v>
      </c>
      <c r="D48" s="126" t="s">
        <v>91</v>
      </c>
      <c r="E48" s="131" t="s">
        <v>34</v>
      </c>
      <c r="F48" s="131" t="s">
        <v>82</v>
      </c>
      <c r="G48" s="70">
        <v>0.5</v>
      </c>
      <c r="H48" s="11">
        <v>0</v>
      </c>
      <c r="I48" s="11">
        <v>5</v>
      </c>
      <c r="J48" s="11">
        <v>8</v>
      </c>
      <c r="K48" s="11">
        <v>8</v>
      </c>
      <c r="L48" s="11">
        <v>4</v>
      </c>
      <c r="M48" s="11">
        <v>8</v>
      </c>
      <c r="N48" s="72">
        <v>8</v>
      </c>
      <c r="O48" s="72">
        <v>5</v>
      </c>
    </row>
    <row r="49" spans="1:15" ht="16.5" customHeight="1" x14ac:dyDescent="0.3">
      <c r="A49" s="11">
        <v>1</v>
      </c>
      <c r="B49" s="11">
        <v>46</v>
      </c>
      <c r="C49" s="130" t="s">
        <v>85</v>
      </c>
      <c r="D49" s="126" t="s">
        <v>19</v>
      </c>
      <c r="E49" s="131" t="s">
        <v>34</v>
      </c>
      <c r="F49" s="131" t="s">
        <v>82</v>
      </c>
      <c r="G49" s="70">
        <v>0.25</v>
      </c>
      <c r="H49" s="11">
        <v>1</v>
      </c>
      <c r="I49" s="11">
        <v>6</v>
      </c>
      <c r="J49" s="11">
        <v>8</v>
      </c>
      <c r="K49" s="11">
        <v>8</v>
      </c>
      <c r="L49" s="11">
        <v>4</v>
      </c>
      <c r="M49" s="11">
        <v>8</v>
      </c>
      <c r="N49" s="72">
        <v>9</v>
      </c>
      <c r="O49" s="72">
        <v>5</v>
      </c>
    </row>
    <row r="50" spans="1:15" ht="16.5" customHeight="1" x14ac:dyDescent="0.3">
      <c r="A50" s="11">
        <v>1</v>
      </c>
      <c r="B50" s="11">
        <v>47</v>
      </c>
      <c r="C50" s="129" t="s">
        <v>87</v>
      </c>
      <c r="D50" s="78" t="s">
        <v>92</v>
      </c>
      <c r="E50" s="29" t="s">
        <v>31</v>
      </c>
      <c r="F50" s="29" t="s">
        <v>83</v>
      </c>
      <c r="G50" s="70">
        <v>0.5</v>
      </c>
      <c r="H50" s="11">
        <v>1</v>
      </c>
      <c r="I50" s="11">
        <v>3</v>
      </c>
      <c r="J50" s="11">
        <v>7</v>
      </c>
      <c r="K50" s="11">
        <v>8</v>
      </c>
      <c r="L50" s="11">
        <v>4</v>
      </c>
      <c r="M50" s="11">
        <v>9</v>
      </c>
      <c r="N50" s="72">
        <v>9</v>
      </c>
      <c r="O50" s="72">
        <v>5</v>
      </c>
    </row>
    <row r="51" spans="1:15" ht="16.5" customHeight="1" x14ac:dyDescent="0.3">
      <c r="A51" s="11">
        <v>1</v>
      </c>
      <c r="B51" s="11">
        <v>48</v>
      </c>
      <c r="C51" s="128" t="s">
        <v>89</v>
      </c>
      <c r="D51" s="79" t="s">
        <v>94</v>
      </c>
      <c r="E51" s="68" t="s">
        <v>33</v>
      </c>
      <c r="F51" s="68" t="s">
        <v>84</v>
      </c>
      <c r="G51" s="70">
        <v>0.5</v>
      </c>
      <c r="H51" s="11">
        <v>1</v>
      </c>
      <c r="I51" s="11">
        <v>6</v>
      </c>
      <c r="J51" s="11">
        <v>6</v>
      </c>
      <c r="K51" s="11">
        <v>7</v>
      </c>
      <c r="L51" s="11">
        <v>3</v>
      </c>
      <c r="M51" s="11">
        <v>8</v>
      </c>
      <c r="N51" s="72">
        <v>8</v>
      </c>
      <c r="O51" s="72">
        <v>4</v>
      </c>
    </row>
    <row r="52" spans="1:15" ht="16.5" customHeight="1" x14ac:dyDescent="0.3">
      <c r="A52" s="11">
        <v>1</v>
      </c>
      <c r="B52" s="11">
        <v>49</v>
      </c>
      <c r="C52" s="130" t="s">
        <v>90</v>
      </c>
      <c r="D52" s="126" t="s">
        <v>95</v>
      </c>
      <c r="E52" s="131" t="s">
        <v>34</v>
      </c>
      <c r="F52" s="131" t="s">
        <v>82</v>
      </c>
      <c r="G52" s="70">
        <v>0.5</v>
      </c>
      <c r="H52" s="11">
        <v>1</v>
      </c>
      <c r="I52" s="11">
        <v>6</v>
      </c>
      <c r="J52" s="11">
        <v>6</v>
      </c>
      <c r="K52" s="11">
        <v>7</v>
      </c>
      <c r="L52" s="11">
        <v>3</v>
      </c>
      <c r="M52" s="11">
        <v>8</v>
      </c>
      <c r="N52" s="72">
        <v>8</v>
      </c>
      <c r="O52" s="72">
        <v>3</v>
      </c>
    </row>
    <row r="53" spans="1:15" ht="16.5" customHeight="1" x14ac:dyDescent="0.3">
      <c r="A53" s="11">
        <v>1</v>
      </c>
      <c r="B53" s="11">
        <v>50</v>
      </c>
      <c r="C53" s="129" t="s">
        <v>89</v>
      </c>
      <c r="D53" s="78" t="s">
        <v>94</v>
      </c>
      <c r="E53" s="29" t="s">
        <v>31</v>
      </c>
      <c r="F53" s="29" t="s">
        <v>83</v>
      </c>
      <c r="G53" s="70">
        <v>0.25</v>
      </c>
      <c r="H53" s="11">
        <v>1</v>
      </c>
      <c r="I53" s="11">
        <v>6</v>
      </c>
      <c r="J53" s="11">
        <v>6</v>
      </c>
      <c r="K53" s="11">
        <v>7</v>
      </c>
      <c r="L53" s="11">
        <v>3</v>
      </c>
      <c r="M53" s="11">
        <v>8</v>
      </c>
      <c r="N53" s="72">
        <v>8</v>
      </c>
      <c r="O53" s="72">
        <v>4</v>
      </c>
    </row>
    <row r="54" spans="1:15" ht="16.5" customHeight="1" x14ac:dyDescent="0.3">
      <c r="A54" s="11">
        <v>1</v>
      </c>
      <c r="B54" s="11">
        <v>51</v>
      </c>
      <c r="C54" s="130" t="s">
        <v>88</v>
      </c>
      <c r="D54" s="126" t="s">
        <v>93</v>
      </c>
      <c r="E54" s="131" t="s">
        <v>34</v>
      </c>
      <c r="F54" s="131" t="s">
        <v>82</v>
      </c>
      <c r="G54" s="70">
        <v>0.5</v>
      </c>
      <c r="H54" s="11">
        <v>1</v>
      </c>
      <c r="I54" s="11">
        <v>2</v>
      </c>
      <c r="J54" s="11">
        <v>7</v>
      </c>
      <c r="K54" s="11">
        <v>7</v>
      </c>
      <c r="L54" s="11">
        <v>3</v>
      </c>
      <c r="M54" s="11">
        <v>8</v>
      </c>
      <c r="N54" s="72">
        <v>8</v>
      </c>
      <c r="O54" s="72">
        <v>3</v>
      </c>
    </row>
    <row r="55" spans="1:15" ht="16.5" customHeight="1" x14ac:dyDescent="0.3">
      <c r="A55" s="11">
        <v>1</v>
      </c>
      <c r="B55" s="11">
        <v>52</v>
      </c>
      <c r="C55" s="129" t="s">
        <v>86</v>
      </c>
      <c r="D55" s="78" t="s">
        <v>91</v>
      </c>
      <c r="E55" s="29" t="s">
        <v>31</v>
      </c>
      <c r="F55" s="29" t="s">
        <v>83</v>
      </c>
      <c r="G55" s="70">
        <v>0.25</v>
      </c>
      <c r="H55" s="11">
        <v>0</v>
      </c>
      <c r="I55" s="11">
        <v>6</v>
      </c>
      <c r="J55" s="11">
        <v>8</v>
      </c>
      <c r="K55" s="11">
        <v>8</v>
      </c>
      <c r="L55" s="11">
        <v>5</v>
      </c>
      <c r="M55" s="11">
        <v>9</v>
      </c>
      <c r="N55" s="72">
        <v>9</v>
      </c>
      <c r="O55" s="72">
        <v>5</v>
      </c>
    </row>
    <row r="56" spans="1:15" ht="16.5" customHeight="1" x14ac:dyDescent="0.3">
      <c r="A56" s="11">
        <v>1</v>
      </c>
      <c r="B56" s="11">
        <v>53</v>
      </c>
      <c r="C56" s="128" t="s">
        <v>86</v>
      </c>
      <c r="D56" s="79" t="s">
        <v>91</v>
      </c>
      <c r="E56" s="68" t="s">
        <v>33</v>
      </c>
      <c r="F56" s="68" t="s">
        <v>84</v>
      </c>
      <c r="G56" s="70">
        <v>0.5</v>
      </c>
      <c r="H56" s="11">
        <v>0</v>
      </c>
      <c r="I56" s="11">
        <v>5</v>
      </c>
      <c r="J56" s="11">
        <v>8</v>
      </c>
      <c r="K56" s="11">
        <v>9</v>
      </c>
      <c r="L56" s="11">
        <v>5</v>
      </c>
      <c r="M56" s="11">
        <v>9</v>
      </c>
      <c r="N56" s="72">
        <v>9</v>
      </c>
      <c r="O56" s="72">
        <v>5</v>
      </c>
    </row>
    <row r="57" spans="1:15" ht="16.5" customHeight="1" x14ac:dyDescent="0.3">
      <c r="A57" s="11">
        <v>1</v>
      </c>
      <c r="B57" s="11">
        <v>54</v>
      </c>
      <c r="C57" s="129" t="s">
        <v>89</v>
      </c>
      <c r="D57" s="78" t="s">
        <v>94</v>
      </c>
      <c r="E57" s="29" t="s">
        <v>31</v>
      </c>
      <c r="F57" s="29" t="s">
        <v>83</v>
      </c>
      <c r="G57" s="70">
        <v>0.5</v>
      </c>
      <c r="H57" s="11">
        <v>1</v>
      </c>
      <c r="I57" s="11">
        <v>6</v>
      </c>
      <c r="J57" s="11">
        <v>6</v>
      </c>
      <c r="K57" s="11">
        <v>8</v>
      </c>
      <c r="L57" s="11">
        <v>4</v>
      </c>
      <c r="M57" s="11">
        <v>8</v>
      </c>
      <c r="N57" s="72">
        <v>8</v>
      </c>
      <c r="O57" s="72">
        <v>4</v>
      </c>
    </row>
    <row r="58" spans="1:15" ht="16.5" customHeight="1" x14ac:dyDescent="0.3">
      <c r="A58" s="11">
        <v>2</v>
      </c>
      <c r="B58" s="11">
        <v>55</v>
      </c>
      <c r="C58" s="129" t="s">
        <v>87</v>
      </c>
      <c r="D58" s="78" t="s">
        <v>92</v>
      </c>
      <c r="E58" s="29" t="s">
        <v>31</v>
      </c>
      <c r="F58" s="29" t="s">
        <v>83</v>
      </c>
      <c r="G58" s="70">
        <v>0.5</v>
      </c>
      <c r="H58" s="11">
        <v>1</v>
      </c>
      <c r="I58" s="11">
        <v>2</v>
      </c>
      <c r="J58" s="11">
        <v>5</v>
      </c>
      <c r="K58" s="11">
        <v>8</v>
      </c>
      <c r="L58" s="11">
        <v>4</v>
      </c>
      <c r="M58" s="11">
        <v>8</v>
      </c>
      <c r="N58" s="72">
        <v>8</v>
      </c>
      <c r="O58" s="72">
        <v>5</v>
      </c>
    </row>
    <row r="59" spans="1:15" ht="16.5" customHeight="1" x14ac:dyDescent="0.3">
      <c r="A59" s="11">
        <v>2</v>
      </c>
      <c r="B59" s="11">
        <v>56</v>
      </c>
      <c r="C59" s="128" t="s">
        <v>87</v>
      </c>
      <c r="D59" s="79" t="s">
        <v>92</v>
      </c>
      <c r="E59" s="68" t="s">
        <v>33</v>
      </c>
      <c r="F59" s="68" t="s">
        <v>84</v>
      </c>
      <c r="G59" s="70">
        <v>0.25</v>
      </c>
      <c r="H59" s="11">
        <v>1</v>
      </c>
      <c r="I59" s="11">
        <v>2</v>
      </c>
      <c r="J59" s="11">
        <v>3</v>
      </c>
      <c r="K59" s="11">
        <v>7</v>
      </c>
      <c r="L59" s="11">
        <v>4</v>
      </c>
      <c r="M59" s="11">
        <v>8</v>
      </c>
      <c r="N59" s="72">
        <v>8</v>
      </c>
      <c r="O59" s="72">
        <v>5</v>
      </c>
    </row>
    <row r="60" spans="1:15" ht="16.5" customHeight="1" x14ac:dyDescent="0.3">
      <c r="A60" s="11">
        <v>2</v>
      </c>
      <c r="B60" s="11">
        <v>57</v>
      </c>
      <c r="C60" s="129" t="s">
        <v>89</v>
      </c>
      <c r="D60" s="78" t="s">
        <v>94</v>
      </c>
      <c r="E60" s="29" t="s">
        <v>31</v>
      </c>
      <c r="F60" s="29" t="s">
        <v>83</v>
      </c>
      <c r="G60" s="70">
        <v>0.25</v>
      </c>
      <c r="H60" s="11">
        <v>1</v>
      </c>
      <c r="I60" s="11">
        <v>5</v>
      </c>
      <c r="J60" s="11">
        <v>6</v>
      </c>
      <c r="K60" s="11">
        <v>7</v>
      </c>
      <c r="L60" s="11">
        <v>3</v>
      </c>
      <c r="M60" s="11">
        <v>8</v>
      </c>
      <c r="N60" s="72">
        <v>8</v>
      </c>
      <c r="O60" s="72">
        <v>4</v>
      </c>
    </row>
    <row r="61" spans="1:15" ht="16.5" customHeight="1" x14ac:dyDescent="0.3">
      <c r="A61" s="11">
        <v>2</v>
      </c>
      <c r="B61" s="11">
        <v>58</v>
      </c>
      <c r="C61" s="130" t="s">
        <v>89</v>
      </c>
      <c r="D61" s="126" t="s">
        <v>94</v>
      </c>
      <c r="E61" s="131" t="s">
        <v>34</v>
      </c>
      <c r="F61" s="131" t="s">
        <v>82</v>
      </c>
      <c r="G61" s="70">
        <v>0.25</v>
      </c>
      <c r="H61" s="11">
        <v>1</v>
      </c>
      <c r="I61" s="11">
        <v>5</v>
      </c>
      <c r="J61" s="11">
        <v>5</v>
      </c>
      <c r="K61" s="11">
        <v>7</v>
      </c>
      <c r="L61" s="11">
        <v>3</v>
      </c>
      <c r="M61" s="11">
        <v>8</v>
      </c>
      <c r="N61" s="72">
        <v>8</v>
      </c>
      <c r="O61" s="72">
        <v>4</v>
      </c>
    </row>
    <row r="62" spans="1:15" ht="16.5" customHeight="1" x14ac:dyDescent="0.3">
      <c r="A62" s="11">
        <v>2</v>
      </c>
      <c r="B62" s="11">
        <v>59</v>
      </c>
      <c r="C62" s="128" t="s">
        <v>89</v>
      </c>
      <c r="D62" s="79" t="s">
        <v>94</v>
      </c>
      <c r="E62" s="68" t="s">
        <v>33</v>
      </c>
      <c r="F62" s="68" t="s">
        <v>84</v>
      </c>
      <c r="G62" s="70">
        <v>1</v>
      </c>
      <c r="H62" s="11">
        <v>1</v>
      </c>
      <c r="I62" s="11">
        <v>6</v>
      </c>
      <c r="J62" s="11">
        <v>6</v>
      </c>
      <c r="K62" s="11">
        <v>8</v>
      </c>
      <c r="L62" s="11">
        <v>3</v>
      </c>
      <c r="M62" s="11">
        <v>8</v>
      </c>
      <c r="N62" s="72">
        <v>8</v>
      </c>
      <c r="O62" s="72">
        <v>5</v>
      </c>
    </row>
    <row r="63" spans="1:15" ht="16.5" customHeight="1" x14ac:dyDescent="0.3">
      <c r="A63" s="11">
        <v>2</v>
      </c>
      <c r="B63" s="11">
        <v>60</v>
      </c>
      <c r="C63" s="130" t="s">
        <v>85</v>
      </c>
      <c r="D63" s="126" t="s">
        <v>19</v>
      </c>
      <c r="E63" s="131" t="s">
        <v>34</v>
      </c>
      <c r="F63" s="131" t="s">
        <v>82</v>
      </c>
      <c r="G63" s="70">
        <v>1</v>
      </c>
      <c r="H63" s="11">
        <v>1</v>
      </c>
      <c r="I63" s="11">
        <v>5</v>
      </c>
      <c r="J63" s="11">
        <v>7</v>
      </c>
      <c r="K63" s="11">
        <v>8</v>
      </c>
      <c r="L63" s="11">
        <v>4</v>
      </c>
      <c r="M63" s="11">
        <v>9</v>
      </c>
      <c r="N63" s="72">
        <v>9</v>
      </c>
      <c r="O63" s="72">
        <v>5</v>
      </c>
    </row>
    <row r="64" spans="1:15" ht="16.5" customHeight="1" x14ac:dyDescent="0.3">
      <c r="A64" s="11">
        <v>2</v>
      </c>
      <c r="B64" s="11">
        <v>61</v>
      </c>
      <c r="C64" s="129" t="s">
        <v>89</v>
      </c>
      <c r="D64" s="78" t="s">
        <v>94</v>
      </c>
      <c r="E64" s="29" t="s">
        <v>31</v>
      </c>
      <c r="F64" s="29" t="s">
        <v>83</v>
      </c>
      <c r="G64" s="70">
        <v>1</v>
      </c>
      <c r="H64" s="11">
        <v>1</v>
      </c>
      <c r="I64" s="11">
        <v>6</v>
      </c>
      <c r="J64" s="11">
        <v>6</v>
      </c>
      <c r="K64" s="11">
        <v>8</v>
      </c>
      <c r="L64" s="11">
        <v>4</v>
      </c>
      <c r="M64" s="11">
        <v>8</v>
      </c>
      <c r="N64" s="72">
        <v>8</v>
      </c>
      <c r="O64" s="72">
        <v>5</v>
      </c>
    </row>
    <row r="65" spans="1:15" ht="16.5" customHeight="1" x14ac:dyDescent="0.3">
      <c r="A65" s="11">
        <v>2</v>
      </c>
      <c r="B65" s="11">
        <v>62</v>
      </c>
      <c r="C65" s="129" t="s">
        <v>86</v>
      </c>
      <c r="D65" s="78" t="s">
        <v>91</v>
      </c>
      <c r="E65" s="29" t="s">
        <v>31</v>
      </c>
      <c r="F65" s="29" t="s">
        <v>83</v>
      </c>
      <c r="G65" s="70">
        <v>1</v>
      </c>
      <c r="H65" s="11">
        <v>0</v>
      </c>
      <c r="I65" s="11">
        <v>5</v>
      </c>
      <c r="J65" s="11">
        <v>7</v>
      </c>
      <c r="K65" s="11">
        <v>8</v>
      </c>
      <c r="L65" s="11">
        <v>5</v>
      </c>
      <c r="M65" s="11">
        <v>9</v>
      </c>
      <c r="N65" s="72">
        <v>9</v>
      </c>
      <c r="O65" s="72">
        <v>5</v>
      </c>
    </row>
    <row r="66" spans="1:15" ht="16.5" customHeight="1" x14ac:dyDescent="0.3">
      <c r="A66" s="11">
        <v>2</v>
      </c>
      <c r="B66" s="11">
        <v>63</v>
      </c>
      <c r="C66" s="128" t="s">
        <v>88</v>
      </c>
      <c r="D66" s="79" t="s">
        <v>93</v>
      </c>
      <c r="E66" s="68" t="s">
        <v>33</v>
      </c>
      <c r="F66" s="68" t="s">
        <v>84</v>
      </c>
      <c r="G66" s="70">
        <v>0.25</v>
      </c>
      <c r="H66" s="11">
        <v>1</v>
      </c>
      <c r="I66" s="11">
        <v>3</v>
      </c>
      <c r="J66" s="11">
        <v>3</v>
      </c>
      <c r="K66" s="11">
        <v>6</v>
      </c>
      <c r="L66" s="11">
        <v>2</v>
      </c>
      <c r="M66" s="11">
        <v>8</v>
      </c>
      <c r="N66" s="72">
        <v>8</v>
      </c>
      <c r="O66" s="72">
        <v>4</v>
      </c>
    </row>
    <row r="67" spans="1:15" ht="16.5" customHeight="1" x14ac:dyDescent="0.3">
      <c r="A67" s="11">
        <v>2</v>
      </c>
      <c r="B67" s="11">
        <v>64</v>
      </c>
      <c r="C67" s="128" t="s">
        <v>88</v>
      </c>
      <c r="D67" s="79" t="s">
        <v>93</v>
      </c>
      <c r="E67" s="68" t="s">
        <v>33</v>
      </c>
      <c r="F67" s="68" t="s">
        <v>84</v>
      </c>
      <c r="G67" s="70">
        <v>1</v>
      </c>
      <c r="H67" s="11">
        <v>1</v>
      </c>
      <c r="I67" s="11">
        <v>2</v>
      </c>
      <c r="J67" s="11">
        <v>4</v>
      </c>
      <c r="K67" s="11">
        <v>6</v>
      </c>
      <c r="L67" s="11">
        <v>3</v>
      </c>
      <c r="M67" s="11">
        <v>8</v>
      </c>
      <c r="N67" s="72">
        <v>8</v>
      </c>
      <c r="O67" s="72">
        <v>4</v>
      </c>
    </row>
    <row r="68" spans="1:15" ht="16.5" customHeight="1" x14ac:dyDescent="0.3">
      <c r="A68" s="11">
        <v>2</v>
      </c>
      <c r="B68" s="11">
        <v>65</v>
      </c>
      <c r="C68" s="129" t="s">
        <v>86</v>
      </c>
      <c r="D68" s="78" t="s">
        <v>91</v>
      </c>
      <c r="E68" s="29" t="s">
        <v>31</v>
      </c>
      <c r="F68" s="29" t="s">
        <v>83</v>
      </c>
      <c r="G68" s="70">
        <v>0.25</v>
      </c>
      <c r="H68" s="11">
        <v>0</v>
      </c>
      <c r="I68" s="11">
        <v>5</v>
      </c>
      <c r="J68" s="11">
        <v>7</v>
      </c>
      <c r="K68" s="11">
        <v>8</v>
      </c>
      <c r="L68" s="11">
        <v>5</v>
      </c>
      <c r="M68" s="11">
        <v>8</v>
      </c>
      <c r="N68" s="72">
        <v>9</v>
      </c>
      <c r="O68" s="72">
        <v>5</v>
      </c>
    </row>
    <row r="69" spans="1:15" ht="16.5" customHeight="1" x14ac:dyDescent="0.3">
      <c r="A69" s="11">
        <v>2</v>
      </c>
      <c r="B69" s="11">
        <v>66</v>
      </c>
      <c r="C69" s="130" t="s">
        <v>86</v>
      </c>
      <c r="D69" s="126" t="s">
        <v>91</v>
      </c>
      <c r="E69" s="131" t="s">
        <v>34</v>
      </c>
      <c r="F69" s="131" t="s">
        <v>82</v>
      </c>
      <c r="G69" s="70">
        <v>0.5</v>
      </c>
      <c r="H69" s="11">
        <v>0</v>
      </c>
      <c r="I69" s="11">
        <v>5</v>
      </c>
      <c r="J69" s="11">
        <v>8</v>
      </c>
      <c r="K69" s="11">
        <v>8</v>
      </c>
      <c r="L69" s="11">
        <v>5</v>
      </c>
      <c r="M69" s="11">
        <v>8</v>
      </c>
      <c r="N69" s="72">
        <v>9</v>
      </c>
      <c r="O69" s="72">
        <v>5</v>
      </c>
    </row>
    <row r="70" spans="1:15" ht="16.5" customHeight="1" x14ac:dyDescent="0.3">
      <c r="A70" s="11">
        <v>2</v>
      </c>
      <c r="B70" s="11">
        <v>67</v>
      </c>
      <c r="C70" s="129" t="s">
        <v>88</v>
      </c>
      <c r="D70" s="78" t="s">
        <v>93</v>
      </c>
      <c r="E70" s="29" t="s">
        <v>31</v>
      </c>
      <c r="F70" s="29" t="s">
        <v>83</v>
      </c>
      <c r="G70" s="70">
        <v>0.25</v>
      </c>
      <c r="H70" s="11">
        <v>1</v>
      </c>
      <c r="I70" s="11">
        <v>2</v>
      </c>
      <c r="J70" s="11">
        <v>3</v>
      </c>
      <c r="K70" s="11">
        <v>7</v>
      </c>
      <c r="L70" s="11">
        <v>3</v>
      </c>
      <c r="M70" s="11">
        <v>8</v>
      </c>
      <c r="N70" s="72">
        <v>8</v>
      </c>
      <c r="O70" s="72">
        <v>4</v>
      </c>
    </row>
    <row r="71" spans="1:15" ht="16.5" customHeight="1" x14ac:dyDescent="0.3">
      <c r="A71" s="11">
        <v>2</v>
      </c>
      <c r="B71" s="11">
        <v>68</v>
      </c>
      <c r="C71" s="130" t="s">
        <v>87</v>
      </c>
      <c r="D71" s="126" t="s">
        <v>92</v>
      </c>
      <c r="E71" s="131" t="s">
        <v>34</v>
      </c>
      <c r="F71" s="131" t="s">
        <v>82</v>
      </c>
      <c r="G71" s="70">
        <v>0.5</v>
      </c>
      <c r="H71" s="11">
        <v>1</v>
      </c>
      <c r="I71" s="11">
        <v>2</v>
      </c>
      <c r="J71" s="11">
        <v>4</v>
      </c>
      <c r="K71" s="11">
        <v>8</v>
      </c>
      <c r="L71" s="11">
        <v>4</v>
      </c>
      <c r="M71" s="11">
        <v>8</v>
      </c>
      <c r="N71" s="72">
        <v>8</v>
      </c>
      <c r="O71" s="72">
        <v>5</v>
      </c>
    </row>
    <row r="72" spans="1:15" ht="16.5" customHeight="1" x14ac:dyDescent="0.3">
      <c r="A72" s="11">
        <v>2</v>
      </c>
      <c r="B72" s="11">
        <v>69</v>
      </c>
      <c r="C72" s="129" t="s">
        <v>90</v>
      </c>
      <c r="D72" s="78" t="s">
        <v>95</v>
      </c>
      <c r="E72" s="29" t="s">
        <v>31</v>
      </c>
      <c r="F72" s="29" t="s">
        <v>83</v>
      </c>
      <c r="G72" s="70">
        <v>0.5</v>
      </c>
      <c r="H72" s="11">
        <v>1</v>
      </c>
      <c r="I72" s="11">
        <v>6</v>
      </c>
      <c r="J72" s="11">
        <v>6</v>
      </c>
      <c r="K72" s="11">
        <v>8</v>
      </c>
      <c r="L72" s="11">
        <v>4</v>
      </c>
      <c r="M72" s="11">
        <v>8</v>
      </c>
      <c r="N72" s="72">
        <v>8</v>
      </c>
      <c r="O72" s="72">
        <v>4</v>
      </c>
    </row>
    <row r="73" spans="1:15" ht="16.5" customHeight="1" x14ac:dyDescent="0.3">
      <c r="A73" s="11">
        <v>2</v>
      </c>
      <c r="B73" s="11">
        <v>70</v>
      </c>
      <c r="C73" s="128" t="s">
        <v>86</v>
      </c>
      <c r="D73" s="79" t="s">
        <v>91</v>
      </c>
      <c r="E73" s="68" t="s">
        <v>33</v>
      </c>
      <c r="F73" s="68" t="s">
        <v>84</v>
      </c>
      <c r="G73" s="70">
        <v>0.5</v>
      </c>
      <c r="H73" s="11">
        <v>0</v>
      </c>
      <c r="I73" s="11">
        <v>5</v>
      </c>
      <c r="J73" s="11">
        <v>7</v>
      </c>
      <c r="K73" s="11">
        <v>8</v>
      </c>
      <c r="L73" s="11">
        <v>4</v>
      </c>
      <c r="M73" s="11">
        <v>8</v>
      </c>
      <c r="N73" s="72">
        <v>8</v>
      </c>
      <c r="O73" s="72">
        <v>5</v>
      </c>
    </row>
    <row r="74" spans="1:15" ht="16.5" customHeight="1" x14ac:dyDescent="0.3">
      <c r="A74" s="11">
        <v>2</v>
      </c>
      <c r="B74" s="11">
        <v>71</v>
      </c>
      <c r="C74" s="128" t="s">
        <v>85</v>
      </c>
      <c r="D74" s="79" t="s">
        <v>19</v>
      </c>
      <c r="E74" s="68" t="s">
        <v>33</v>
      </c>
      <c r="F74" s="68" t="s">
        <v>84</v>
      </c>
      <c r="G74" s="70">
        <v>0.25</v>
      </c>
      <c r="H74" s="11">
        <v>1</v>
      </c>
      <c r="I74" s="11">
        <v>6</v>
      </c>
      <c r="J74" s="11">
        <v>8</v>
      </c>
      <c r="K74" s="11">
        <v>8</v>
      </c>
      <c r="L74" s="11">
        <v>5</v>
      </c>
      <c r="M74" s="11">
        <v>9</v>
      </c>
      <c r="N74" s="72">
        <v>9</v>
      </c>
      <c r="O74" s="72">
        <v>5</v>
      </c>
    </row>
    <row r="75" spans="1:15" ht="16.5" customHeight="1" x14ac:dyDescent="0.3">
      <c r="A75" s="11">
        <v>2</v>
      </c>
      <c r="B75" s="11">
        <v>72</v>
      </c>
      <c r="C75" s="130" t="s">
        <v>86</v>
      </c>
      <c r="D75" s="126" t="s">
        <v>91</v>
      </c>
      <c r="E75" s="131" t="s">
        <v>34</v>
      </c>
      <c r="F75" s="131" t="s">
        <v>82</v>
      </c>
      <c r="G75" s="70">
        <v>0.25</v>
      </c>
      <c r="H75" s="11">
        <v>0</v>
      </c>
      <c r="I75" s="11">
        <v>5</v>
      </c>
      <c r="J75" s="11">
        <v>8</v>
      </c>
      <c r="K75" s="11">
        <v>8</v>
      </c>
      <c r="L75" s="11">
        <v>4</v>
      </c>
      <c r="M75" s="11">
        <v>8</v>
      </c>
      <c r="N75" s="72">
        <v>8</v>
      </c>
      <c r="O75" s="72">
        <v>5</v>
      </c>
    </row>
    <row r="76" spans="1:15" ht="16.5" customHeight="1" x14ac:dyDescent="0.3">
      <c r="A76" s="11">
        <v>2</v>
      </c>
      <c r="B76" s="11">
        <v>73</v>
      </c>
      <c r="C76" s="130" t="s">
        <v>90</v>
      </c>
      <c r="D76" s="126" t="s">
        <v>95</v>
      </c>
      <c r="E76" s="131" t="s">
        <v>34</v>
      </c>
      <c r="F76" s="131" t="s">
        <v>82</v>
      </c>
      <c r="G76" s="70">
        <v>1</v>
      </c>
      <c r="H76" s="11">
        <v>1</v>
      </c>
      <c r="I76" s="11">
        <v>6</v>
      </c>
      <c r="J76" s="11">
        <v>6</v>
      </c>
      <c r="K76" s="11">
        <v>7</v>
      </c>
      <c r="L76" s="11">
        <v>3</v>
      </c>
      <c r="M76" s="11">
        <v>8</v>
      </c>
      <c r="N76" s="72">
        <v>8</v>
      </c>
      <c r="O76" s="72">
        <v>3</v>
      </c>
    </row>
    <row r="77" spans="1:15" ht="16.5" customHeight="1" x14ac:dyDescent="0.3">
      <c r="A77" s="11">
        <v>2</v>
      </c>
      <c r="B77" s="11">
        <v>74</v>
      </c>
      <c r="C77" s="128" t="s">
        <v>85</v>
      </c>
      <c r="D77" s="79" t="s">
        <v>19</v>
      </c>
      <c r="E77" s="68" t="s">
        <v>33</v>
      </c>
      <c r="F77" s="68" t="s">
        <v>84</v>
      </c>
      <c r="G77" s="70">
        <v>1</v>
      </c>
      <c r="H77" s="11">
        <v>1</v>
      </c>
      <c r="I77" s="11">
        <v>6</v>
      </c>
      <c r="J77" s="11">
        <v>8</v>
      </c>
      <c r="K77" s="11">
        <v>9</v>
      </c>
      <c r="L77" s="11">
        <v>5</v>
      </c>
      <c r="M77" s="11">
        <v>9</v>
      </c>
      <c r="N77" s="72">
        <v>9</v>
      </c>
      <c r="O77" s="72">
        <v>5</v>
      </c>
    </row>
    <row r="78" spans="1:15" ht="16.5" customHeight="1" x14ac:dyDescent="0.3">
      <c r="A78" s="11">
        <v>2</v>
      </c>
      <c r="B78" s="11">
        <v>75</v>
      </c>
      <c r="C78" s="130" t="s">
        <v>87</v>
      </c>
      <c r="D78" s="126" t="s">
        <v>92</v>
      </c>
      <c r="E78" s="131" t="s">
        <v>34</v>
      </c>
      <c r="F78" s="131" t="s">
        <v>82</v>
      </c>
      <c r="G78" s="70">
        <v>1</v>
      </c>
      <c r="H78" s="11">
        <v>1</v>
      </c>
      <c r="I78" s="11">
        <v>3</v>
      </c>
      <c r="J78" s="11">
        <v>7</v>
      </c>
      <c r="K78" s="11">
        <v>8</v>
      </c>
      <c r="L78" s="11">
        <v>4</v>
      </c>
      <c r="M78" s="11">
        <v>8</v>
      </c>
      <c r="N78" s="72">
        <v>9</v>
      </c>
      <c r="O78" s="72">
        <v>5</v>
      </c>
    </row>
    <row r="79" spans="1:15" ht="16.5" customHeight="1" x14ac:dyDescent="0.3">
      <c r="A79" s="11">
        <v>2</v>
      </c>
      <c r="B79" s="11">
        <v>76</v>
      </c>
      <c r="C79" s="128" t="s">
        <v>90</v>
      </c>
      <c r="D79" s="79" t="s">
        <v>95</v>
      </c>
      <c r="E79" s="68" t="s">
        <v>33</v>
      </c>
      <c r="F79" s="68" t="s">
        <v>84</v>
      </c>
      <c r="G79" s="70">
        <v>0.25</v>
      </c>
      <c r="H79" s="11">
        <v>0</v>
      </c>
      <c r="I79" s="11">
        <v>6</v>
      </c>
      <c r="J79" s="11">
        <v>6</v>
      </c>
      <c r="K79" s="11">
        <v>6</v>
      </c>
      <c r="L79" s="11">
        <v>2</v>
      </c>
      <c r="M79" s="11">
        <v>8</v>
      </c>
      <c r="N79" s="72">
        <v>8</v>
      </c>
      <c r="O79" s="72">
        <v>3</v>
      </c>
    </row>
    <row r="80" spans="1:15" ht="16.5" customHeight="1" x14ac:dyDescent="0.3">
      <c r="A80" s="11">
        <v>2</v>
      </c>
      <c r="B80" s="11">
        <v>77</v>
      </c>
      <c r="C80" s="130" t="s">
        <v>90</v>
      </c>
      <c r="D80" s="126" t="s">
        <v>95</v>
      </c>
      <c r="E80" s="131" t="s">
        <v>34</v>
      </c>
      <c r="F80" s="131" t="s">
        <v>82</v>
      </c>
      <c r="G80" s="70">
        <v>0.5</v>
      </c>
      <c r="H80" s="11">
        <v>1</v>
      </c>
      <c r="I80" s="11">
        <v>6</v>
      </c>
      <c r="J80" s="11">
        <v>6</v>
      </c>
      <c r="K80" s="11">
        <v>8</v>
      </c>
      <c r="L80" s="11">
        <v>3</v>
      </c>
      <c r="M80" s="11">
        <v>8</v>
      </c>
      <c r="N80" s="72">
        <v>8</v>
      </c>
      <c r="O80" s="72">
        <v>4</v>
      </c>
    </row>
    <row r="81" spans="1:15" ht="16.5" customHeight="1" x14ac:dyDescent="0.3">
      <c r="A81" s="11">
        <v>2</v>
      </c>
      <c r="B81" s="11">
        <v>78</v>
      </c>
      <c r="C81" s="130" t="s">
        <v>88</v>
      </c>
      <c r="D81" s="126" t="s">
        <v>93</v>
      </c>
      <c r="E81" s="131" t="s">
        <v>34</v>
      </c>
      <c r="F81" s="131" t="s">
        <v>82</v>
      </c>
      <c r="G81" s="70">
        <v>1</v>
      </c>
      <c r="H81" s="11">
        <v>1</v>
      </c>
      <c r="I81" s="11">
        <v>3</v>
      </c>
      <c r="J81" s="11">
        <v>7</v>
      </c>
      <c r="K81" s="11">
        <v>8</v>
      </c>
      <c r="L81" s="11">
        <v>4</v>
      </c>
      <c r="M81" s="11">
        <v>8</v>
      </c>
      <c r="N81" s="72">
        <v>8</v>
      </c>
      <c r="O81" s="72">
        <v>4</v>
      </c>
    </row>
    <row r="82" spans="1:15" ht="16.5" customHeight="1" x14ac:dyDescent="0.3">
      <c r="A82" s="11">
        <v>2</v>
      </c>
      <c r="B82" s="11">
        <v>79</v>
      </c>
      <c r="C82" s="128" t="s">
        <v>89</v>
      </c>
      <c r="D82" s="79" t="s">
        <v>94</v>
      </c>
      <c r="E82" s="68" t="s">
        <v>33</v>
      </c>
      <c r="F82" s="68" t="s">
        <v>84</v>
      </c>
      <c r="G82" s="70">
        <v>0.5</v>
      </c>
      <c r="H82" s="11">
        <v>1</v>
      </c>
      <c r="I82" s="11">
        <v>6</v>
      </c>
      <c r="J82" s="11">
        <v>6</v>
      </c>
      <c r="K82" s="11">
        <v>7</v>
      </c>
      <c r="L82" s="11">
        <v>4</v>
      </c>
      <c r="M82" s="11">
        <v>8</v>
      </c>
      <c r="N82" s="72">
        <v>8</v>
      </c>
      <c r="O82" s="72">
        <v>4</v>
      </c>
    </row>
    <row r="83" spans="1:15" ht="16.5" customHeight="1" x14ac:dyDescent="0.3">
      <c r="A83" s="11">
        <v>2</v>
      </c>
      <c r="B83" s="11">
        <v>80</v>
      </c>
      <c r="C83" s="129" t="s">
        <v>88</v>
      </c>
      <c r="D83" s="78" t="s">
        <v>93</v>
      </c>
      <c r="E83" s="29" t="s">
        <v>31</v>
      </c>
      <c r="F83" s="29" t="s">
        <v>83</v>
      </c>
      <c r="G83" s="70">
        <v>0.5</v>
      </c>
      <c r="H83" s="11">
        <v>1</v>
      </c>
      <c r="I83" s="11">
        <v>3</v>
      </c>
      <c r="J83" s="11">
        <v>7</v>
      </c>
      <c r="K83" s="11">
        <v>7</v>
      </c>
      <c r="L83" s="11">
        <v>4</v>
      </c>
      <c r="M83" s="11">
        <v>8</v>
      </c>
      <c r="N83" s="72">
        <v>8</v>
      </c>
      <c r="O83" s="72">
        <v>4</v>
      </c>
    </row>
    <row r="84" spans="1:15" ht="16.5" customHeight="1" x14ac:dyDescent="0.3">
      <c r="A84" s="11">
        <v>2</v>
      </c>
      <c r="B84" s="11">
        <v>81</v>
      </c>
      <c r="C84" s="129" t="s">
        <v>85</v>
      </c>
      <c r="D84" s="78" t="s">
        <v>19</v>
      </c>
      <c r="E84" s="29" t="s">
        <v>31</v>
      </c>
      <c r="F84" s="29" t="s">
        <v>83</v>
      </c>
      <c r="G84" s="70">
        <v>0.5</v>
      </c>
      <c r="H84" s="11">
        <v>1</v>
      </c>
      <c r="I84" s="11">
        <v>6</v>
      </c>
      <c r="J84" s="11">
        <v>8</v>
      </c>
      <c r="K84" s="11">
        <v>8</v>
      </c>
      <c r="L84" s="11">
        <v>5</v>
      </c>
      <c r="M84" s="11">
        <v>9</v>
      </c>
      <c r="N84" s="72">
        <v>9</v>
      </c>
      <c r="O84" s="72">
        <v>5</v>
      </c>
    </row>
    <row r="85" spans="1:15" ht="15.9" customHeight="1" x14ac:dyDescent="0.3">
      <c r="A85" s="11">
        <v>2</v>
      </c>
      <c r="B85" s="11">
        <v>82</v>
      </c>
      <c r="C85" s="128" t="s">
        <v>89</v>
      </c>
      <c r="D85" s="79" t="s">
        <v>94</v>
      </c>
      <c r="E85" s="68" t="s">
        <v>33</v>
      </c>
      <c r="F85" s="68" t="s">
        <v>84</v>
      </c>
      <c r="G85" s="70">
        <v>0.25</v>
      </c>
      <c r="H85" s="11">
        <v>1</v>
      </c>
      <c r="I85" s="11">
        <v>6</v>
      </c>
      <c r="J85" s="11">
        <v>6</v>
      </c>
      <c r="K85" s="11">
        <v>7</v>
      </c>
      <c r="L85" s="11">
        <v>3</v>
      </c>
      <c r="M85" s="11">
        <v>8</v>
      </c>
      <c r="N85" s="72">
        <v>8</v>
      </c>
      <c r="O85" s="72">
        <v>5</v>
      </c>
    </row>
    <row r="86" spans="1:15" ht="15.9" customHeight="1" x14ac:dyDescent="0.3">
      <c r="A86" s="11">
        <v>2</v>
      </c>
      <c r="B86" s="11">
        <v>83</v>
      </c>
      <c r="C86" s="129" t="s">
        <v>90</v>
      </c>
      <c r="D86" s="78" t="s">
        <v>95</v>
      </c>
      <c r="E86" s="29" t="s">
        <v>31</v>
      </c>
      <c r="F86" s="29" t="s">
        <v>83</v>
      </c>
      <c r="G86" s="70">
        <v>1</v>
      </c>
      <c r="H86" s="11">
        <v>1</v>
      </c>
      <c r="I86" s="11">
        <v>6</v>
      </c>
      <c r="J86" s="11">
        <v>6</v>
      </c>
      <c r="K86" s="11">
        <v>8</v>
      </c>
      <c r="L86" s="11">
        <v>3</v>
      </c>
      <c r="M86" s="11">
        <v>8</v>
      </c>
      <c r="N86" s="72">
        <v>8</v>
      </c>
      <c r="O86" s="72">
        <v>4</v>
      </c>
    </row>
    <row r="87" spans="1:15" ht="15.9" customHeight="1" x14ac:dyDescent="0.3">
      <c r="A87" s="11">
        <v>2</v>
      </c>
      <c r="B87" s="11">
        <v>84</v>
      </c>
      <c r="C87" s="128" t="s">
        <v>88</v>
      </c>
      <c r="D87" s="79" t="s">
        <v>93</v>
      </c>
      <c r="E87" s="68" t="s">
        <v>33</v>
      </c>
      <c r="F87" s="68" t="s">
        <v>84</v>
      </c>
      <c r="G87" s="70">
        <v>0.5</v>
      </c>
      <c r="H87" s="11">
        <v>1</v>
      </c>
      <c r="I87" s="11">
        <v>2</v>
      </c>
      <c r="J87" s="11">
        <v>2</v>
      </c>
      <c r="K87" s="11">
        <v>6</v>
      </c>
      <c r="L87" s="11">
        <v>3</v>
      </c>
      <c r="M87" s="11">
        <v>8</v>
      </c>
      <c r="N87" s="72">
        <v>8</v>
      </c>
      <c r="O87" s="72">
        <v>4</v>
      </c>
    </row>
    <row r="88" spans="1:15" ht="15.9" customHeight="1" x14ac:dyDescent="0.3">
      <c r="A88" s="11">
        <v>2</v>
      </c>
      <c r="B88" s="11">
        <v>85</v>
      </c>
      <c r="C88" s="129" t="s">
        <v>87</v>
      </c>
      <c r="D88" s="78" t="s">
        <v>92</v>
      </c>
      <c r="E88" s="29" t="s">
        <v>31</v>
      </c>
      <c r="F88" s="29" t="s">
        <v>83</v>
      </c>
      <c r="G88" s="70">
        <v>1</v>
      </c>
      <c r="H88" s="11">
        <v>1</v>
      </c>
      <c r="I88" s="11">
        <v>2</v>
      </c>
      <c r="J88" s="11">
        <v>5</v>
      </c>
      <c r="K88" s="11">
        <v>8</v>
      </c>
      <c r="L88" s="11">
        <v>4</v>
      </c>
      <c r="M88" s="11">
        <v>8</v>
      </c>
      <c r="N88" s="72">
        <v>8</v>
      </c>
      <c r="O88" s="72">
        <v>5</v>
      </c>
    </row>
    <row r="89" spans="1:15" ht="15.9" customHeight="1" x14ac:dyDescent="0.3">
      <c r="A89" s="11">
        <v>2</v>
      </c>
      <c r="B89" s="11">
        <v>86</v>
      </c>
      <c r="C89" s="130" t="s">
        <v>88</v>
      </c>
      <c r="D89" s="126" t="s">
        <v>93</v>
      </c>
      <c r="E89" s="131" t="s">
        <v>34</v>
      </c>
      <c r="F89" s="131" t="s">
        <v>82</v>
      </c>
      <c r="G89" s="70">
        <v>0.25</v>
      </c>
      <c r="H89" s="11">
        <v>1</v>
      </c>
      <c r="I89" s="11">
        <v>2</v>
      </c>
      <c r="J89" s="11">
        <v>3</v>
      </c>
      <c r="K89" s="11">
        <v>6</v>
      </c>
      <c r="L89" s="11">
        <v>3</v>
      </c>
      <c r="M89" s="11">
        <v>8</v>
      </c>
      <c r="N89" s="72">
        <v>8</v>
      </c>
      <c r="O89" s="72">
        <v>4</v>
      </c>
    </row>
    <row r="90" spans="1:15" ht="15.9" customHeight="1" x14ac:dyDescent="0.3">
      <c r="A90" s="11">
        <v>2</v>
      </c>
      <c r="B90" s="11">
        <v>87</v>
      </c>
      <c r="C90" s="128" t="s">
        <v>87</v>
      </c>
      <c r="D90" s="79" t="s">
        <v>92</v>
      </c>
      <c r="E90" s="68" t="s">
        <v>33</v>
      </c>
      <c r="F90" s="68" t="s">
        <v>84</v>
      </c>
      <c r="G90" s="70">
        <v>0.5</v>
      </c>
      <c r="H90" s="11">
        <v>1</v>
      </c>
      <c r="I90" s="11">
        <v>2</v>
      </c>
      <c r="J90" s="11">
        <v>3</v>
      </c>
      <c r="K90" s="11">
        <v>7</v>
      </c>
      <c r="L90" s="11">
        <v>4</v>
      </c>
      <c r="M90" s="11">
        <v>8</v>
      </c>
      <c r="N90" s="72">
        <v>8</v>
      </c>
      <c r="O90" s="72">
        <v>5</v>
      </c>
    </row>
    <row r="91" spans="1:15" ht="15.9" customHeight="1" x14ac:dyDescent="0.3">
      <c r="A91" s="11">
        <v>2</v>
      </c>
      <c r="B91" s="11">
        <v>88</v>
      </c>
      <c r="C91" s="130" t="s">
        <v>87</v>
      </c>
      <c r="D91" s="126" t="s">
        <v>92</v>
      </c>
      <c r="E91" s="131" t="s">
        <v>34</v>
      </c>
      <c r="F91" s="131" t="s">
        <v>82</v>
      </c>
      <c r="G91" s="70">
        <v>0.25</v>
      </c>
      <c r="H91" s="11">
        <v>1</v>
      </c>
      <c r="I91" s="11">
        <v>3</v>
      </c>
      <c r="J91" s="11">
        <v>4</v>
      </c>
      <c r="K91" s="11">
        <v>7</v>
      </c>
      <c r="L91" s="11">
        <v>4</v>
      </c>
      <c r="M91" s="11">
        <v>8</v>
      </c>
      <c r="N91" s="72">
        <v>8</v>
      </c>
      <c r="O91" s="72">
        <v>5</v>
      </c>
    </row>
    <row r="92" spans="1:15" ht="15.9" customHeight="1" x14ac:dyDescent="0.3">
      <c r="A92" s="11">
        <v>2</v>
      </c>
      <c r="B92" s="11">
        <v>89</v>
      </c>
      <c r="C92" s="128" t="s">
        <v>90</v>
      </c>
      <c r="D92" s="79" t="s">
        <v>95</v>
      </c>
      <c r="E92" s="68" t="s">
        <v>33</v>
      </c>
      <c r="F92" s="68" t="s">
        <v>84</v>
      </c>
      <c r="G92" s="70">
        <v>0.5</v>
      </c>
      <c r="H92" s="11">
        <v>1</v>
      </c>
      <c r="I92" s="11">
        <v>6</v>
      </c>
      <c r="J92" s="11">
        <v>6</v>
      </c>
      <c r="K92" s="11">
        <v>7</v>
      </c>
      <c r="L92" s="11">
        <v>3</v>
      </c>
      <c r="M92" s="11">
        <v>8</v>
      </c>
      <c r="N92" s="72">
        <v>8</v>
      </c>
      <c r="O92" s="72">
        <v>4</v>
      </c>
    </row>
    <row r="93" spans="1:15" ht="15.9" customHeight="1" x14ac:dyDescent="0.3">
      <c r="A93" s="11">
        <v>2</v>
      </c>
      <c r="B93" s="11">
        <v>90</v>
      </c>
      <c r="C93" s="129" t="s">
        <v>89</v>
      </c>
      <c r="D93" s="78" t="s">
        <v>94</v>
      </c>
      <c r="E93" s="29" t="s">
        <v>31</v>
      </c>
      <c r="F93" s="29" t="s">
        <v>83</v>
      </c>
      <c r="G93" s="70">
        <v>0.5</v>
      </c>
      <c r="H93" s="11">
        <v>1</v>
      </c>
      <c r="I93" s="11">
        <v>6</v>
      </c>
      <c r="J93" s="11">
        <v>6</v>
      </c>
      <c r="K93" s="11">
        <v>8</v>
      </c>
      <c r="L93" s="11">
        <v>4</v>
      </c>
      <c r="M93" s="11">
        <v>8</v>
      </c>
      <c r="N93" s="72">
        <v>8</v>
      </c>
      <c r="O93" s="72">
        <v>5</v>
      </c>
    </row>
    <row r="94" spans="1:15" ht="15.9" customHeight="1" x14ac:dyDescent="0.3">
      <c r="A94" s="11">
        <v>2</v>
      </c>
      <c r="B94" s="11">
        <v>91</v>
      </c>
      <c r="C94" s="129" t="s">
        <v>86</v>
      </c>
      <c r="D94" s="78" t="s">
        <v>91</v>
      </c>
      <c r="E94" s="29" t="s">
        <v>31</v>
      </c>
      <c r="F94" s="29" t="s">
        <v>83</v>
      </c>
      <c r="G94" s="70">
        <v>0.5</v>
      </c>
      <c r="H94" s="11">
        <v>1</v>
      </c>
      <c r="I94" s="11">
        <v>6</v>
      </c>
      <c r="J94" s="11">
        <v>7</v>
      </c>
      <c r="K94" s="11">
        <v>8</v>
      </c>
      <c r="L94" s="11">
        <v>5</v>
      </c>
      <c r="M94" s="11">
        <v>9</v>
      </c>
      <c r="N94" s="72">
        <v>9</v>
      </c>
      <c r="O94" s="72">
        <v>5</v>
      </c>
    </row>
    <row r="95" spans="1:15" ht="15.9" customHeight="1" x14ac:dyDescent="0.3">
      <c r="A95" s="11">
        <v>2</v>
      </c>
      <c r="B95" s="11">
        <v>92</v>
      </c>
      <c r="C95" s="130" t="s">
        <v>88</v>
      </c>
      <c r="D95" s="126" t="s">
        <v>93</v>
      </c>
      <c r="E95" s="131" t="s">
        <v>34</v>
      </c>
      <c r="F95" s="131" t="s">
        <v>82</v>
      </c>
      <c r="G95" s="70">
        <v>0.5</v>
      </c>
      <c r="H95" s="11">
        <v>1</v>
      </c>
      <c r="I95" s="11">
        <v>2</v>
      </c>
      <c r="J95" s="11">
        <v>4</v>
      </c>
      <c r="K95" s="11">
        <v>7</v>
      </c>
      <c r="L95" s="11">
        <v>3</v>
      </c>
      <c r="M95" s="11">
        <v>8</v>
      </c>
      <c r="N95" s="72">
        <v>8</v>
      </c>
      <c r="O95" s="72">
        <v>4</v>
      </c>
    </row>
    <row r="96" spans="1:15" ht="15.9" customHeight="1" x14ac:dyDescent="0.3">
      <c r="A96" s="11">
        <v>2</v>
      </c>
      <c r="B96" s="11">
        <v>93</v>
      </c>
      <c r="C96" s="129" t="s">
        <v>88</v>
      </c>
      <c r="D96" s="78" t="s">
        <v>93</v>
      </c>
      <c r="E96" s="29" t="s">
        <v>31</v>
      </c>
      <c r="F96" s="29" t="s">
        <v>83</v>
      </c>
      <c r="G96" s="70">
        <v>1</v>
      </c>
      <c r="H96" s="11">
        <v>1</v>
      </c>
      <c r="I96" s="11">
        <v>3</v>
      </c>
      <c r="J96" s="11">
        <v>7</v>
      </c>
      <c r="K96" s="11">
        <v>8</v>
      </c>
      <c r="L96" s="11">
        <v>4</v>
      </c>
      <c r="M96" s="11">
        <v>8</v>
      </c>
      <c r="N96" s="72">
        <v>8</v>
      </c>
      <c r="O96" s="72">
        <v>4</v>
      </c>
    </row>
    <row r="97" spans="1:15" ht="15.9" customHeight="1" x14ac:dyDescent="0.3">
      <c r="A97" s="11">
        <v>2</v>
      </c>
      <c r="B97" s="11">
        <v>94</v>
      </c>
      <c r="C97" s="130" t="s">
        <v>89</v>
      </c>
      <c r="D97" s="126" t="s">
        <v>94</v>
      </c>
      <c r="E97" s="131" t="s">
        <v>34</v>
      </c>
      <c r="F97" s="131" t="s">
        <v>82</v>
      </c>
      <c r="G97" s="70">
        <v>1</v>
      </c>
      <c r="H97" s="11">
        <v>1</v>
      </c>
      <c r="I97" s="11">
        <v>6</v>
      </c>
      <c r="J97" s="11">
        <v>6</v>
      </c>
      <c r="K97" s="11">
        <v>7</v>
      </c>
      <c r="L97" s="11">
        <v>3</v>
      </c>
      <c r="M97" s="11">
        <v>8</v>
      </c>
      <c r="N97" s="72">
        <v>8</v>
      </c>
      <c r="O97" s="72">
        <v>4</v>
      </c>
    </row>
    <row r="98" spans="1:15" ht="15.9" customHeight="1" x14ac:dyDescent="0.3">
      <c r="A98" s="11">
        <v>2</v>
      </c>
      <c r="B98" s="11">
        <v>95</v>
      </c>
      <c r="C98" s="128" t="s">
        <v>86</v>
      </c>
      <c r="D98" s="79" t="s">
        <v>91</v>
      </c>
      <c r="E98" s="68" t="s">
        <v>33</v>
      </c>
      <c r="F98" s="68" t="s">
        <v>84</v>
      </c>
      <c r="G98" s="70">
        <v>0.25</v>
      </c>
      <c r="H98" s="11">
        <v>0</v>
      </c>
      <c r="I98" s="11">
        <v>4</v>
      </c>
      <c r="J98" s="11">
        <v>7</v>
      </c>
      <c r="K98" s="11">
        <v>8</v>
      </c>
      <c r="L98" s="11">
        <v>4</v>
      </c>
      <c r="M98" s="11">
        <v>8</v>
      </c>
      <c r="N98" s="72">
        <v>8</v>
      </c>
      <c r="O98" s="72">
        <v>5</v>
      </c>
    </row>
    <row r="99" spans="1:15" ht="15.9" customHeight="1" x14ac:dyDescent="0.3">
      <c r="A99" s="11">
        <v>2</v>
      </c>
      <c r="B99" s="11">
        <v>96</v>
      </c>
      <c r="C99" s="128" t="s">
        <v>90</v>
      </c>
      <c r="D99" s="79" t="s">
        <v>95</v>
      </c>
      <c r="E99" s="68" t="s">
        <v>33</v>
      </c>
      <c r="F99" s="68" t="s">
        <v>84</v>
      </c>
      <c r="G99" s="70">
        <v>1</v>
      </c>
      <c r="H99" s="11">
        <v>1</v>
      </c>
      <c r="I99" s="11">
        <v>6</v>
      </c>
      <c r="J99" s="11">
        <v>6</v>
      </c>
      <c r="K99" s="11">
        <v>8</v>
      </c>
      <c r="L99" s="11">
        <v>3</v>
      </c>
      <c r="M99" s="11">
        <v>8</v>
      </c>
      <c r="N99" s="72">
        <v>8</v>
      </c>
      <c r="O99" s="72">
        <v>4</v>
      </c>
    </row>
    <row r="100" spans="1:15" ht="15.9" customHeight="1" x14ac:dyDescent="0.3">
      <c r="A100" s="11">
        <v>2</v>
      </c>
      <c r="B100" s="11">
        <v>97</v>
      </c>
      <c r="C100" s="130" t="s">
        <v>85</v>
      </c>
      <c r="D100" s="126" t="s">
        <v>19</v>
      </c>
      <c r="E100" s="131" t="s">
        <v>34</v>
      </c>
      <c r="F100" s="131" t="s">
        <v>82</v>
      </c>
      <c r="G100" s="70">
        <v>0.25</v>
      </c>
      <c r="H100" s="11">
        <v>1</v>
      </c>
      <c r="I100" s="11">
        <v>6</v>
      </c>
      <c r="J100" s="11">
        <v>8</v>
      </c>
      <c r="K100" s="11">
        <v>8</v>
      </c>
      <c r="L100" s="11">
        <v>4</v>
      </c>
      <c r="M100" s="11">
        <v>8</v>
      </c>
      <c r="N100" s="72">
        <v>9</v>
      </c>
      <c r="O100" s="72">
        <v>5</v>
      </c>
    </row>
    <row r="101" spans="1:15" ht="15.9" customHeight="1" x14ac:dyDescent="0.3">
      <c r="A101" s="11">
        <v>2</v>
      </c>
      <c r="B101" s="11">
        <v>98</v>
      </c>
      <c r="C101" s="130" t="s">
        <v>86</v>
      </c>
      <c r="D101" s="126" t="s">
        <v>91</v>
      </c>
      <c r="E101" s="131" t="s">
        <v>34</v>
      </c>
      <c r="F101" s="131" t="s">
        <v>82</v>
      </c>
      <c r="G101" s="70">
        <v>1</v>
      </c>
      <c r="H101" s="11">
        <v>0</v>
      </c>
      <c r="I101" s="11">
        <v>5</v>
      </c>
      <c r="J101" s="11">
        <v>8</v>
      </c>
      <c r="K101" s="11">
        <v>8</v>
      </c>
      <c r="L101" s="11">
        <v>4</v>
      </c>
      <c r="M101" s="11">
        <v>9</v>
      </c>
      <c r="N101" s="72">
        <v>9</v>
      </c>
      <c r="O101" s="72">
        <v>5</v>
      </c>
    </row>
    <row r="102" spans="1:15" ht="15.9" customHeight="1" x14ac:dyDescent="0.3">
      <c r="A102" s="11">
        <v>2</v>
      </c>
      <c r="B102" s="11">
        <v>99</v>
      </c>
      <c r="C102" s="128" t="s">
        <v>87</v>
      </c>
      <c r="D102" s="79" t="s">
        <v>92</v>
      </c>
      <c r="E102" s="68" t="s">
        <v>33</v>
      </c>
      <c r="F102" s="68" t="s">
        <v>84</v>
      </c>
      <c r="G102" s="70">
        <v>1</v>
      </c>
      <c r="H102" s="11">
        <v>1</v>
      </c>
      <c r="I102" s="11">
        <v>2</v>
      </c>
      <c r="J102" s="11">
        <v>4</v>
      </c>
      <c r="K102" s="11">
        <v>8</v>
      </c>
      <c r="L102" s="11">
        <v>4</v>
      </c>
      <c r="M102" s="11">
        <v>8</v>
      </c>
      <c r="N102" s="72">
        <v>9</v>
      </c>
      <c r="O102" s="72">
        <v>5</v>
      </c>
    </row>
    <row r="103" spans="1:15" ht="15.9" customHeight="1" x14ac:dyDescent="0.3">
      <c r="A103" s="11">
        <v>2</v>
      </c>
      <c r="B103" s="11">
        <v>100</v>
      </c>
      <c r="C103" s="128" t="s">
        <v>85</v>
      </c>
      <c r="D103" s="79" t="s">
        <v>19</v>
      </c>
      <c r="E103" s="68" t="s">
        <v>33</v>
      </c>
      <c r="F103" s="68" t="s">
        <v>84</v>
      </c>
      <c r="G103" s="70">
        <v>0.5</v>
      </c>
      <c r="H103" s="11">
        <v>1</v>
      </c>
      <c r="I103" s="11">
        <v>6</v>
      </c>
      <c r="J103" s="11">
        <v>8</v>
      </c>
      <c r="K103" s="11">
        <v>8</v>
      </c>
      <c r="L103" s="11">
        <v>5</v>
      </c>
      <c r="M103" s="11">
        <v>9</v>
      </c>
      <c r="N103" s="72">
        <v>9</v>
      </c>
      <c r="O103" s="72">
        <v>5</v>
      </c>
    </row>
    <row r="104" spans="1:15" ht="15.9" customHeight="1" x14ac:dyDescent="0.3">
      <c r="A104" s="11">
        <v>2</v>
      </c>
      <c r="B104" s="11">
        <v>101</v>
      </c>
      <c r="C104" s="130" t="s">
        <v>89</v>
      </c>
      <c r="D104" s="126" t="s">
        <v>94</v>
      </c>
      <c r="E104" s="131" t="s">
        <v>34</v>
      </c>
      <c r="F104" s="131" t="s">
        <v>82</v>
      </c>
      <c r="G104" s="70">
        <v>0.5</v>
      </c>
      <c r="H104" s="11">
        <v>1</v>
      </c>
      <c r="I104" s="11">
        <v>6</v>
      </c>
      <c r="J104" s="11">
        <v>6</v>
      </c>
      <c r="K104" s="11">
        <v>7</v>
      </c>
      <c r="L104" s="11">
        <v>3</v>
      </c>
      <c r="M104" s="11">
        <v>8</v>
      </c>
      <c r="N104" s="72">
        <v>8</v>
      </c>
      <c r="O104" s="72">
        <v>4</v>
      </c>
    </row>
    <row r="105" spans="1:15" ht="15.9" customHeight="1" x14ac:dyDescent="0.3">
      <c r="A105" s="11">
        <v>2</v>
      </c>
      <c r="B105" s="11">
        <v>102</v>
      </c>
      <c r="C105" s="129" t="s">
        <v>85</v>
      </c>
      <c r="D105" s="78" t="s">
        <v>19</v>
      </c>
      <c r="E105" s="29" t="s">
        <v>31</v>
      </c>
      <c r="F105" s="29" t="s">
        <v>83</v>
      </c>
      <c r="G105" s="70">
        <v>0.25</v>
      </c>
      <c r="H105" s="11">
        <v>1</v>
      </c>
      <c r="I105" s="11">
        <v>6</v>
      </c>
      <c r="J105" s="11">
        <v>8</v>
      </c>
      <c r="K105" s="11">
        <v>8</v>
      </c>
      <c r="L105" s="11">
        <v>5</v>
      </c>
      <c r="M105" s="11">
        <v>9</v>
      </c>
      <c r="N105" s="72">
        <v>9</v>
      </c>
      <c r="O105" s="72">
        <v>5</v>
      </c>
    </row>
    <row r="106" spans="1:15" ht="15.9" customHeight="1" x14ac:dyDescent="0.3">
      <c r="A106" s="11">
        <v>2</v>
      </c>
      <c r="B106" s="11">
        <v>103</v>
      </c>
      <c r="C106" s="130" t="s">
        <v>85</v>
      </c>
      <c r="D106" s="126" t="s">
        <v>19</v>
      </c>
      <c r="E106" s="131" t="s">
        <v>34</v>
      </c>
      <c r="F106" s="131" t="s">
        <v>82</v>
      </c>
      <c r="G106" s="70">
        <v>0.5</v>
      </c>
      <c r="H106" s="11">
        <v>1</v>
      </c>
      <c r="I106" s="11">
        <v>6</v>
      </c>
      <c r="J106" s="11">
        <v>8</v>
      </c>
      <c r="K106" s="11">
        <v>8</v>
      </c>
      <c r="L106" s="11">
        <v>4</v>
      </c>
      <c r="M106" s="11">
        <v>9</v>
      </c>
      <c r="N106" s="72">
        <v>9</v>
      </c>
      <c r="O106" s="72">
        <v>5</v>
      </c>
    </row>
    <row r="107" spans="1:15" ht="15.9" customHeight="1" x14ac:dyDescent="0.3">
      <c r="A107" s="11">
        <v>2</v>
      </c>
      <c r="B107" s="11">
        <v>104</v>
      </c>
      <c r="C107" s="129" t="s">
        <v>87</v>
      </c>
      <c r="D107" s="78" t="s">
        <v>92</v>
      </c>
      <c r="E107" s="29" t="s">
        <v>31</v>
      </c>
      <c r="F107" s="29" t="s">
        <v>83</v>
      </c>
      <c r="G107" s="70">
        <v>0.25</v>
      </c>
      <c r="H107" s="11">
        <v>1</v>
      </c>
      <c r="I107" s="11">
        <v>4</v>
      </c>
      <c r="J107" s="11">
        <v>7</v>
      </c>
      <c r="K107" s="11">
        <v>8</v>
      </c>
      <c r="L107" s="11">
        <v>4</v>
      </c>
      <c r="M107" s="11">
        <v>9</v>
      </c>
      <c r="N107" s="72">
        <v>9</v>
      </c>
      <c r="O107" s="72">
        <v>5</v>
      </c>
    </row>
    <row r="108" spans="1:15" ht="15.9" customHeight="1" x14ac:dyDescent="0.3">
      <c r="A108" s="11">
        <v>2</v>
      </c>
      <c r="B108" s="11">
        <v>105</v>
      </c>
      <c r="C108" s="129" t="s">
        <v>90</v>
      </c>
      <c r="D108" s="78" t="s">
        <v>95</v>
      </c>
      <c r="E108" s="29" t="s">
        <v>31</v>
      </c>
      <c r="F108" s="29" t="s">
        <v>83</v>
      </c>
      <c r="G108" s="70">
        <v>0.25</v>
      </c>
      <c r="H108" s="11">
        <v>1</v>
      </c>
      <c r="I108" s="11">
        <v>6</v>
      </c>
      <c r="J108" s="11">
        <v>7</v>
      </c>
      <c r="K108" s="11">
        <v>8</v>
      </c>
      <c r="L108" s="11">
        <v>3</v>
      </c>
      <c r="M108" s="11">
        <v>8</v>
      </c>
      <c r="N108" s="72">
        <v>8</v>
      </c>
      <c r="O108" s="72">
        <v>4</v>
      </c>
    </row>
    <row r="109" spans="1:15" ht="15.9" customHeight="1" x14ac:dyDescent="0.3">
      <c r="A109" s="11">
        <v>2</v>
      </c>
      <c r="B109" s="11">
        <v>106</v>
      </c>
      <c r="C109" s="129" t="s">
        <v>85</v>
      </c>
      <c r="D109" s="78" t="s">
        <v>19</v>
      </c>
      <c r="E109" s="29" t="s">
        <v>31</v>
      </c>
      <c r="F109" s="29" t="s">
        <v>83</v>
      </c>
      <c r="G109" s="70">
        <v>1</v>
      </c>
      <c r="H109" s="11">
        <v>1</v>
      </c>
      <c r="I109" s="11">
        <v>6</v>
      </c>
      <c r="J109" s="11">
        <v>8</v>
      </c>
      <c r="K109" s="11">
        <v>8</v>
      </c>
      <c r="L109" s="11">
        <v>5</v>
      </c>
      <c r="M109" s="11">
        <v>9</v>
      </c>
      <c r="N109" s="72">
        <v>9</v>
      </c>
      <c r="O109" s="72">
        <v>5</v>
      </c>
    </row>
    <row r="110" spans="1:15" ht="15.9" customHeight="1" x14ac:dyDescent="0.3">
      <c r="A110" s="11">
        <v>2</v>
      </c>
      <c r="B110" s="11">
        <v>107</v>
      </c>
      <c r="C110" s="130" t="s">
        <v>90</v>
      </c>
      <c r="D110" s="126" t="s">
        <v>95</v>
      </c>
      <c r="E110" s="131" t="s">
        <v>34</v>
      </c>
      <c r="F110" s="131" t="s">
        <v>82</v>
      </c>
      <c r="G110" s="70">
        <v>0.25</v>
      </c>
      <c r="H110" s="11">
        <v>1</v>
      </c>
      <c r="I110" s="11">
        <v>5</v>
      </c>
      <c r="J110" s="11">
        <v>6</v>
      </c>
      <c r="K110" s="11">
        <v>7</v>
      </c>
      <c r="L110" s="11">
        <v>3</v>
      </c>
      <c r="M110" s="11">
        <v>8</v>
      </c>
      <c r="N110" s="72">
        <v>8</v>
      </c>
      <c r="O110" s="72">
        <v>3</v>
      </c>
    </row>
    <row r="111" spans="1:15" ht="15.9" customHeight="1" x14ac:dyDescent="0.3">
      <c r="A111" s="11">
        <v>2</v>
      </c>
      <c r="B111" s="11">
        <v>108</v>
      </c>
      <c r="C111" s="128" t="s">
        <v>86</v>
      </c>
      <c r="D111" s="79" t="s">
        <v>91</v>
      </c>
      <c r="E111" s="68" t="s">
        <v>33</v>
      </c>
      <c r="F111" s="68" t="s">
        <v>84</v>
      </c>
      <c r="G111" s="70">
        <v>1</v>
      </c>
      <c r="H111" s="11">
        <v>0</v>
      </c>
      <c r="I111" s="11">
        <v>4</v>
      </c>
      <c r="J111" s="11">
        <v>8</v>
      </c>
      <c r="K111" s="11">
        <v>8</v>
      </c>
      <c r="L111" s="11">
        <v>5</v>
      </c>
      <c r="M111" s="11">
        <v>8</v>
      </c>
      <c r="N111" s="72">
        <v>9</v>
      </c>
      <c r="O111" s="72">
        <v>5</v>
      </c>
    </row>
    <row r="112" spans="1:15" ht="16.5" customHeight="1" x14ac:dyDescent="0.3">
      <c r="A112" s="11">
        <v>3</v>
      </c>
      <c r="B112" s="11">
        <v>109</v>
      </c>
      <c r="C112" s="128" t="s">
        <v>88</v>
      </c>
      <c r="D112" s="79" t="s">
        <v>93</v>
      </c>
      <c r="E112" s="68" t="s">
        <v>33</v>
      </c>
      <c r="F112" s="68" t="s">
        <v>84</v>
      </c>
      <c r="G112" s="70">
        <v>1</v>
      </c>
      <c r="H112" s="11">
        <v>1</v>
      </c>
      <c r="I112" s="11">
        <v>2</v>
      </c>
      <c r="J112" s="11">
        <v>4</v>
      </c>
      <c r="K112" s="11">
        <v>6</v>
      </c>
      <c r="L112" s="11">
        <v>3</v>
      </c>
      <c r="M112" s="11">
        <v>8</v>
      </c>
      <c r="N112" s="72">
        <v>8</v>
      </c>
      <c r="O112" s="72">
        <v>4</v>
      </c>
    </row>
    <row r="113" spans="1:15" ht="16.5" customHeight="1" x14ac:dyDescent="0.3">
      <c r="A113" s="11">
        <v>3</v>
      </c>
      <c r="B113" s="11">
        <v>110</v>
      </c>
      <c r="C113" s="128" t="s">
        <v>90</v>
      </c>
      <c r="D113" s="79" t="s">
        <v>95</v>
      </c>
      <c r="E113" s="68" t="s">
        <v>33</v>
      </c>
      <c r="F113" s="68" t="s">
        <v>84</v>
      </c>
      <c r="G113" s="70">
        <v>1</v>
      </c>
      <c r="H113" s="11">
        <v>1</v>
      </c>
      <c r="I113" s="11">
        <v>5</v>
      </c>
      <c r="J113" s="11">
        <v>5</v>
      </c>
      <c r="K113" s="11">
        <v>8</v>
      </c>
      <c r="L113" s="11">
        <v>3</v>
      </c>
      <c r="M113" s="11">
        <v>8</v>
      </c>
      <c r="N113" s="72">
        <v>8</v>
      </c>
      <c r="O113" s="72">
        <v>3</v>
      </c>
    </row>
    <row r="114" spans="1:15" ht="16.5" customHeight="1" x14ac:dyDescent="0.3">
      <c r="A114" s="11">
        <v>3</v>
      </c>
      <c r="B114" s="11">
        <v>111</v>
      </c>
      <c r="C114" s="129" t="s">
        <v>87</v>
      </c>
      <c r="D114" s="78" t="s">
        <v>92</v>
      </c>
      <c r="E114" s="29" t="s">
        <v>31</v>
      </c>
      <c r="F114" s="29" t="s">
        <v>83</v>
      </c>
      <c r="G114" s="70">
        <v>1</v>
      </c>
      <c r="H114" s="11">
        <v>1</v>
      </c>
      <c r="I114" s="11">
        <v>2</v>
      </c>
      <c r="J114" s="11">
        <v>6</v>
      </c>
      <c r="K114" s="11">
        <v>8</v>
      </c>
      <c r="L114" s="11">
        <v>4</v>
      </c>
      <c r="M114" s="11">
        <v>8</v>
      </c>
      <c r="N114" s="72">
        <v>8</v>
      </c>
      <c r="O114" s="72">
        <v>5</v>
      </c>
    </row>
    <row r="115" spans="1:15" ht="16.5" customHeight="1" x14ac:dyDescent="0.3">
      <c r="A115" s="11">
        <v>3</v>
      </c>
      <c r="B115" s="11">
        <v>112</v>
      </c>
      <c r="C115" s="129" t="s">
        <v>88</v>
      </c>
      <c r="D115" s="78" t="s">
        <v>93</v>
      </c>
      <c r="E115" s="29" t="s">
        <v>31</v>
      </c>
      <c r="F115" s="29" t="s">
        <v>83</v>
      </c>
      <c r="G115" s="70">
        <v>0.25</v>
      </c>
      <c r="H115" s="11">
        <v>1</v>
      </c>
      <c r="I115" s="11">
        <v>2</v>
      </c>
      <c r="J115" s="11">
        <v>4</v>
      </c>
      <c r="K115" s="11">
        <v>6</v>
      </c>
      <c r="L115" s="11">
        <v>3</v>
      </c>
      <c r="M115" s="11">
        <v>8</v>
      </c>
      <c r="N115" s="72">
        <v>8</v>
      </c>
      <c r="O115" s="72">
        <v>4</v>
      </c>
    </row>
    <row r="116" spans="1:15" ht="16.5" customHeight="1" x14ac:dyDescent="0.3">
      <c r="A116" s="11">
        <v>3</v>
      </c>
      <c r="B116" s="11">
        <v>113</v>
      </c>
      <c r="C116" s="130" t="s">
        <v>89</v>
      </c>
      <c r="D116" s="126" t="s">
        <v>94</v>
      </c>
      <c r="E116" s="131" t="s">
        <v>34</v>
      </c>
      <c r="F116" s="131" t="s">
        <v>82</v>
      </c>
      <c r="G116" s="70">
        <v>0.5</v>
      </c>
      <c r="H116" s="11">
        <v>1</v>
      </c>
      <c r="I116" s="11">
        <v>6</v>
      </c>
      <c r="J116" s="11">
        <v>6</v>
      </c>
      <c r="K116" s="11">
        <v>6</v>
      </c>
      <c r="L116" s="11">
        <v>3</v>
      </c>
      <c r="M116" s="11">
        <v>8</v>
      </c>
      <c r="N116" s="72">
        <v>8</v>
      </c>
      <c r="O116" s="72">
        <v>4</v>
      </c>
    </row>
    <row r="117" spans="1:15" ht="16.5" customHeight="1" x14ac:dyDescent="0.3">
      <c r="A117" s="11">
        <v>3</v>
      </c>
      <c r="B117" s="11">
        <v>114</v>
      </c>
      <c r="C117" s="129" t="s">
        <v>90</v>
      </c>
      <c r="D117" s="78" t="s">
        <v>95</v>
      </c>
      <c r="E117" s="29" t="s">
        <v>31</v>
      </c>
      <c r="F117" s="29" t="s">
        <v>83</v>
      </c>
      <c r="G117" s="70">
        <v>0.25</v>
      </c>
      <c r="H117" s="11">
        <v>1</v>
      </c>
      <c r="I117" s="11">
        <v>6</v>
      </c>
      <c r="J117" s="11">
        <v>7</v>
      </c>
      <c r="K117" s="11">
        <v>8</v>
      </c>
      <c r="L117" s="11">
        <v>3</v>
      </c>
      <c r="M117" s="11">
        <v>8</v>
      </c>
      <c r="N117" s="72">
        <v>8</v>
      </c>
      <c r="O117" s="72">
        <v>4</v>
      </c>
    </row>
    <row r="118" spans="1:15" ht="16.5" customHeight="1" x14ac:dyDescent="0.3">
      <c r="A118" s="11">
        <v>3</v>
      </c>
      <c r="B118" s="11">
        <v>115</v>
      </c>
      <c r="C118" s="128" t="s">
        <v>89</v>
      </c>
      <c r="D118" s="79" t="s">
        <v>94</v>
      </c>
      <c r="E118" s="68" t="s">
        <v>33</v>
      </c>
      <c r="F118" s="68" t="s">
        <v>84</v>
      </c>
      <c r="G118" s="70">
        <v>0.25</v>
      </c>
      <c r="H118" s="11">
        <v>1</v>
      </c>
      <c r="I118" s="11">
        <v>5</v>
      </c>
      <c r="J118" s="11">
        <v>5</v>
      </c>
      <c r="K118" s="11">
        <v>6</v>
      </c>
      <c r="L118" s="11">
        <v>3</v>
      </c>
      <c r="M118" s="11">
        <v>8</v>
      </c>
      <c r="N118" s="72">
        <v>8</v>
      </c>
      <c r="O118" s="72">
        <v>4</v>
      </c>
    </row>
    <row r="119" spans="1:15" ht="16.5" customHeight="1" x14ac:dyDescent="0.3">
      <c r="A119" s="11">
        <v>3</v>
      </c>
      <c r="B119" s="11">
        <v>116</v>
      </c>
      <c r="C119" s="128" t="s">
        <v>88</v>
      </c>
      <c r="D119" s="79" t="s">
        <v>93</v>
      </c>
      <c r="E119" s="68" t="s">
        <v>33</v>
      </c>
      <c r="F119" s="68" t="s">
        <v>84</v>
      </c>
      <c r="G119" s="70">
        <v>0.5</v>
      </c>
      <c r="H119" s="11">
        <v>1</v>
      </c>
      <c r="I119" s="11">
        <v>2</v>
      </c>
      <c r="J119" s="11">
        <v>5</v>
      </c>
      <c r="K119" s="11">
        <v>7</v>
      </c>
      <c r="L119" s="11">
        <v>3</v>
      </c>
      <c r="M119" s="11">
        <v>8</v>
      </c>
      <c r="N119" s="72">
        <v>8</v>
      </c>
      <c r="O119" s="72">
        <v>4</v>
      </c>
    </row>
    <row r="120" spans="1:15" ht="16.5" customHeight="1" x14ac:dyDescent="0.3">
      <c r="A120" s="11">
        <v>3</v>
      </c>
      <c r="B120" s="11">
        <v>117</v>
      </c>
      <c r="C120" s="130" t="s">
        <v>85</v>
      </c>
      <c r="D120" s="126" t="s">
        <v>19</v>
      </c>
      <c r="E120" s="131" t="s">
        <v>34</v>
      </c>
      <c r="F120" s="131" t="s">
        <v>82</v>
      </c>
      <c r="G120" s="70">
        <v>1</v>
      </c>
      <c r="H120" s="11">
        <v>1</v>
      </c>
      <c r="I120" s="11">
        <v>6</v>
      </c>
      <c r="J120" s="11">
        <v>8</v>
      </c>
      <c r="K120" s="11">
        <v>9</v>
      </c>
      <c r="L120" s="11">
        <v>5</v>
      </c>
      <c r="M120" s="11">
        <v>9</v>
      </c>
      <c r="N120" s="72">
        <v>9</v>
      </c>
      <c r="O120" s="72">
        <v>5</v>
      </c>
    </row>
    <row r="121" spans="1:15" ht="16.5" customHeight="1" x14ac:dyDescent="0.3">
      <c r="A121" s="11">
        <v>3</v>
      </c>
      <c r="B121" s="11">
        <v>118</v>
      </c>
      <c r="C121" s="130" t="s">
        <v>90</v>
      </c>
      <c r="D121" s="126" t="s">
        <v>95</v>
      </c>
      <c r="E121" s="131" t="s">
        <v>34</v>
      </c>
      <c r="F121" s="131" t="s">
        <v>82</v>
      </c>
      <c r="G121" s="70">
        <v>1</v>
      </c>
      <c r="H121" s="11">
        <v>1</v>
      </c>
      <c r="I121" s="11">
        <v>5</v>
      </c>
      <c r="J121" s="11">
        <v>6</v>
      </c>
      <c r="K121" s="11">
        <v>7</v>
      </c>
      <c r="L121" s="11">
        <v>3</v>
      </c>
      <c r="M121" s="11">
        <v>8</v>
      </c>
      <c r="N121" s="72">
        <v>8</v>
      </c>
      <c r="O121" s="72">
        <v>4</v>
      </c>
    </row>
    <row r="122" spans="1:15" ht="16.5" customHeight="1" x14ac:dyDescent="0.3">
      <c r="A122" s="11">
        <v>3</v>
      </c>
      <c r="B122" s="11">
        <v>119</v>
      </c>
      <c r="C122" s="129" t="s">
        <v>85</v>
      </c>
      <c r="D122" s="78" t="s">
        <v>19</v>
      </c>
      <c r="E122" s="29" t="s">
        <v>31</v>
      </c>
      <c r="F122" s="29" t="s">
        <v>83</v>
      </c>
      <c r="G122" s="70">
        <v>0.25</v>
      </c>
      <c r="H122" s="11">
        <v>1</v>
      </c>
      <c r="I122" s="11">
        <v>6</v>
      </c>
      <c r="J122" s="11">
        <v>8</v>
      </c>
      <c r="K122" s="11">
        <v>8</v>
      </c>
      <c r="L122" s="11">
        <v>4</v>
      </c>
      <c r="M122" s="11">
        <v>9</v>
      </c>
      <c r="N122" s="72">
        <v>9</v>
      </c>
      <c r="O122" s="72">
        <v>5</v>
      </c>
    </row>
    <row r="123" spans="1:15" ht="16.5" customHeight="1" x14ac:dyDescent="0.3">
      <c r="A123" s="11">
        <v>3</v>
      </c>
      <c r="B123" s="11">
        <v>120</v>
      </c>
      <c r="C123" s="129" t="s">
        <v>86</v>
      </c>
      <c r="D123" s="78" t="s">
        <v>91</v>
      </c>
      <c r="E123" s="29" t="s">
        <v>31</v>
      </c>
      <c r="F123" s="29" t="s">
        <v>83</v>
      </c>
      <c r="G123" s="70">
        <v>0.5</v>
      </c>
      <c r="H123" s="11">
        <v>0</v>
      </c>
      <c r="I123" s="11">
        <v>6</v>
      </c>
      <c r="J123" s="11">
        <v>7</v>
      </c>
      <c r="K123" s="11">
        <v>8</v>
      </c>
      <c r="L123" s="11">
        <v>4</v>
      </c>
      <c r="M123" s="11">
        <v>8</v>
      </c>
      <c r="N123" s="72">
        <v>9</v>
      </c>
      <c r="O123" s="72">
        <v>5</v>
      </c>
    </row>
    <row r="124" spans="1:15" ht="16.5" customHeight="1" x14ac:dyDescent="0.3">
      <c r="A124" s="11">
        <v>3</v>
      </c>
      <c r="B124" s="11">
        <v>121</v>
      </c>
      <c r="C124" s="130" t="s">
        <v>87</v>
      </c>
      <c r="D124" s="126" t="s">
        <v>92</v>
      </c>
      <c r="E124" s="131" t="s">
        <v>34</v>
      </c>
      <c r="F124" s="131" t="s">
        <v>82</v>
      </c>
      <c r="G124" s="70">
        <v>1</v>
      </c>
      <c r="H124" s="11">
        <v>1</v>
      </c>
      <c r="I124" s="11">
        <v>2</v>
      </c>
      <c r="J124" s="11">
        <v>6</v>
      </c>
      <c r="K124" s="11">
        <v>8</v>
      </c>
      <c r="L124" s="11">
        <v>4</v>
      </c>
      <c r="M124" s="11">
        <v>8</v>
      </c>
      <c r="N124" s="72">
        <v>8</v>
      </c>
      <c r="O124" s="72">
        <v>5</v>
      </c>
    </row>
    <row r="125" spans="1:15" ht="16.5" customHeight="1" x14ac:dyDescent="0.3">
      <c r="A125" s="11">
        <v>3</v>
      </c>
      <c r="B125" s="11">
        <v>122</v>
      </c>
      <c r="C125" s="129" t="s">
        <v>90</v>
      </c>
      <c r="D125" s="78" t="s">
        <v>95</v>
      </c>
      <c r="E125" s="29" t="s">
        <v>31</v>
      </c>
      <c r="F125" s="29" t="s">
        <v>83</v>
      </c>
      <c r="G125" s="70">
        <v>0.5</v>
      </c>
      <c r="H125" s="11">
        <v>1</v>
      </c>
      <c r="I125" s="11">
        <v>6</v>
      </c>
      <c r="J125" s="11">
        <v>6</v>
      </c>
      <c r="K125" s="11">
        <v>8</v>
      </c>
      <c r="L125" s="11">
        <v>3</v>
      </c>
      <c r="M125" s="11">
        <v>8</v>
      </c>
      <c r="N125" s="72">
        <v>8</v>
      </c>
      <c r="O125" s="72">
        <v>4</v>
      </c>
    </row>
    <row r="126" spans="1:15" ht="16.5" customHeight="1" x14ac:dyDescent="0.3">
      <c r="A126" s="11">
        <v>3</v>
      </c>
      <c r="B126" s="11">
        <v>123</v>
      </c>
      <c r="C126" s="128" t="s">
        <v>87</v>
      </c>
      <c r="D126" s="79" t="s">
        <v>92</v>
      </c>
      <c r="E126" s="68" t="s">
        <v>33</v>
      </c>
      <c r="F126" s="68" t="s">
        <v>84</v>
      </c>
      <c r="G126" s="70">
        <v>0.5</v>
      </c>
      <c r="H126" s="11">
        <v>1</v>
      </c>
      <c r="I126" s="11">
        <v>2</v>
      </c>
      <c r="J126" s="11">
        <v>6</v>
      </c>
      <c r="K126" s="11">
        <v>8</v>
      </c>
      <c r="L126" s="11">
        <v>4</v>
      </c>
      <c r="M126" s="11">
        <v>8</v>
      </c>
      <c r="N126" s="72">
        <v>9</v>
      </c>
      <c r="O126" s="72">
        <v>5</v>
      </c>
    </row>
    <row r="127" spans="1:15" ht="16.5" customHeight="1" x14ac:dyDescent="0.3">
      <c r="A127" s="11">
        <v>3</v>
      </c>
      <c r="B127" s="11">
        <v>124</v>
      </c>
      <c r="C127" s="128" t="s">
        <v>87</v>
      </c>
      <c r="D127" s="79" t="s">
        <v>92</v>
      </c>
      <c r="E127" s="68" t="s">
        <v>33</v>
      </c>
      <c r="F127" s="68" t="s">
        <v>84</v>
      </c>
      <c r="G127" s="70">
        <v>0.25</v>
      </c>
      <c r="H127" s="11">
        <v>1</v>
      </c>
      <c r="I127" s="11">
        <v>2</v>
      </c>
      <c r="J127" s="11">
        <v>3</v>
      </c>
      <c r="K127" s="11">
        <v>8</v>
      </c>
      <c r="L127" s="11">
        <v>4</v>
      </c>
      <c r="M127" s="11">
        <v>8</v>
      </c>
      <c r="N127" s="72">
        <v>8</v>
      </c>
      <c r="O127" s="72">
        <v>5</v>
      </c>
    </row>
    <row r="128" spans="1:15" ht="16.5" customHeight="1" x14ac:dyDescent="0.3">
      <c r="A128" s="11">
        <v>3</v>
      </c>
      <c r="B128" s="11">
        <v>125</v>
      </c>
      <c r="C128" s="130" t="s">
        <v>86</v>
      </c>
      <c r="D128" s="126" t="s">
        <v>91</v>
      </c>
      <c r="E128" s="131" t="s">
        <v>34</v>
      </c>
      <c r="F128" s="131" t="s">
        <v>82</v>
      </c>
      <c r="G128" s="70">
        <v>0.25</v>
      </c>
      <c r="H128" s="11">
        <v>0</v>
      </c>
      <c r="I128" s="11">
        <v>4</v>
      </c>
      <c r="J128" s="11">
        <v>8</v>
      </c>
      <c r="K128" s="11">
        <v>8</v>
      </c>
      <c r="L128" s="11">
        <v>4</v>
      </c>
      <c r="M128" s="11">
        <v>8</v>
      </c>
      <c r="N128" s="72">
        <v>9</v>
      </c>
      <c r="O128" s="72">
        <v>5</v>
      </c>
    </row>
    <row r="129" spans="1:15" ht="16.5" customHeight="1" x14ac:dyDescent="0.3">
      <c r="A129" s="11">
        <v>3</v>
      </c>
      <c r="B129" s="11">
        <v>126</v>
      </c>
      <c r="C129" s="129" t="s">
        <v>86</v>
      </c>
      <c r="D129" s="78" t="s">
        <v>91</v>
      </c>
      <c r="E129" s="29" t="s">
        <v>31</v>
      </c>
      <c r="F129" s="29" t="s">
        <v>83</v>
      </c>
      <c r="G129" s="70">
        <v>1</v>
      </c>
      <c r="H129" s="11">
        <v>0</v>
      </c>
      <c r="I129" s="11">
        <v>4</v>
      </c>
      <c r="J129" s="11">
        <v>8</v>
      </c>
      <c r="K129" s="11">
        <v>7</v>
      </c>
      <c r="L129" s="11">
        <v>4</v>
      </c>
      <c r="M129" s="11">
        <v>8</v>
      </c>
      <c r="N129" s="72">
        <v>9</v>
      </c>
      <c r="O129" s="72">
        <v>5</v>
      </c>
    </row>
    <row r="130" spans="1:15" ht="16.5" customHeight="1" x14ac:dyDescent="0.3">
      <c r="A130" s="11">
        <v>3</v>
      </c>
      <c r="B130" s="11">
        <v>127</v>
      </c>
      <c r="C130" s="130" t="s">
        <v>90</v>
      </c>
      <c r="D130" s="126" t="s">
        <v>95</v>
      </c>
      <c r="E130" s="131" t="s">
        <v>34</v>
      </c>
      <c r="F130" s="131" t="s">
        <v>82</v>
      </c>
      <c r="G130" s="70">
        <v>0.5</v>
      </c>
      <c r="H130" s="11">
        <v>1</v>
      </c>
      <c r="I130" s="11">
        <v>6</v>
      </c>
      <c r="J130" s="11">
        <v>6</v>
      </c>
      <c r="K130" s="11">
        <v>8</v>
      </c>
      <c r="L130" s="11">
        <v>3</v>
      </c>
      <c r="M130" s="11">
        <v>8</v>
      </c>
      <c r="N130" s="72">
        <v>8</v>
      </c>
      <c r="O130" s="72">
        <v>4</v>
      </c>
    </row>
    <row r="131" spans="1:15" ht="16.5" customHeight="1" x14ac:dyDescent="0.3">
      <c r="A131" s="11">
        <v>3</v>
      </c>
      <c r="B131" s="11">
        <v>128</v>
      </c>
      <c r="C131" s="129" t="s">
        <v>89</v>
      </c>
      <c r="D131" s="78" t="s">
        <v>94</v>
      </c>
      <c r="E131" s="29" t="s">
        <v>31</v>
      </c>
      <c r="F131" s="29" t="s">
        <v>83</v>
      </c>
      <c r="G131" s="70">
        <v>1</v>
      </c>
      <c r="H131" s="11">
        <v>1</v>
      </c>
      <c r="I131" s="11">
        <v>6</v>
      </c>
      <c r="J131" s="11">
        <v>6</v>
      </c>
      <c r="K131" s="11">
        <v>8</v>
      </c>
      <c r="L131" s="11">
        <v>3</v>
      </c>
      <c r="M131" s="11">
        <v>8</v>
      </c>
      <c r="N131" s="72">
        <v>8</v>
      </c>
      <c r="O131" s="72">
        <v>5</v>
      </c>
    </row>
    <row r="132" spans="1:15" ht="16.5" customHeight="1" x14ac:dyDescent="0.3">
      <c r="A132" s="11">
        <v>3</v>
      </c>
      <c r="B132" s="11">
        <v>129</v>
      </c>
      <c r="C132" s="130" t="s">
        <v>85</v>
      </c>
      <c r="D132" s="126" t="s">
        <v>19</v>
      </c>
      <c r="E132" s="131" t="s">
        <v>34</v>
      </c>
      <c r="F132" s="131" t="s">
        <v>82</v>
      </c>
      <c r="G132" s="70">
        <v>0.5</v>
      </c>
      <c r="H132" s="11">
        <v>1</v>
      </c>
      <c r="I132" s="11">
        <v>6</v>
      </c>
      <c r="J132" s="11">
        <v>8</v>
      </c>
      <c r="K132" s="11">
        <v>9</v>
      </c>
      <c r="L132" s="11">
        <v>5</v>
      </c>
      <c r="M132" s="11">
        <v>9</v>
      </c>
      <c r="N132" s="72">
        <v>9</v>
      </c>
      <c r="O132" s="72">
        <v>5</v>
      </c>
    </row>
    <row r="133" spans="1:15" ht="16.5" customHeight="1" x14ac:dyDescent="0.3">
      <c r="A133" s="11">
        <v>3</v>
      </c>
      <c r="B133" s="11">
        <v>130</v>
      </c>
      <c r="C133" s="128" t="s">
        <v>86</v>
      </c>
      <c r="D133" s="79" t="s">
        <v>91</v>
      </c>
      <c r="E133" s="68" t="s">
        <v>33</v>
      </c>
      <c r="F133" s="68" t="s">
        <v>84</v>
      </c>
      <c r="G133" s="70">
        <v>0.5</v>
      </c>
      <c r="H133" s="11">
        <v>0</v>
      </c>
      <c r="I133" s="11">
        <v>6</v>
      </c>
      <c r="J133" s="11">
        <v>7</v>
      </c>
      <c r="K133" s="11">
        <v>8</v>
      </c>
      <c r="L133" s="11">
        <v>5</v>
      </c>
      <c r="M133" s="11">
        <v>8</v>
      </c>
      <c r="N133" s="72">
        <v>9</v>
      </c>
      <c r="O133" s="72">
        <v>5</v>
      </c>
    </row>
    <row r="134" spans="1:15" ht="16.5" customHeight="1" x14ac:dyDescent="0.3">
      <c r="A134" s="11">
        <v>3</v>
      </c>
      <c r="B134" s="11">
        <v>131</v>
      </c>
      <c r="C134" s="128" t="s">
        <v>85</v>
      </c>
      <c r="D134" s="79" t="s">
        <v>19</v>
      </c>
      <c r="E134" s="68" t="s">
        <v>33</v>
      </c>
      <c r="F134" s="68" t="s">
        <v>84</v>
      </c>
      <c r="G134" s="70">
        <v>0.25</v>
      </c>
      <c r="H134" s="11">
        <v>1</v>
      </c>
      <c r="I134" s="11">
        <v>6</v>
      </c>
      <c r="J134" s="11">
        <v>8</v>
      </c>
      <c r="K134" s="11">
        <v>8</v>
      </c>
      <c r="L134" s="11">
        <v>5</v>
      </c>
      <c r="M134" s="11">
        <v>8</v>
      </c>
      <c r="N134" s="72">
        <v>9</v>
      </c>
      <c r="O134" s="72">
        <v>5</v>
      </c>
    </row>
    <row r="135" spans="1:15" ht="16.5" customHeight="1" x14ac:dyDescent="0.3">
      <c r="A135" s="11">
        <v>3</v>
      </c>
      <c r="B135" s="11">
        <v>132</v>
      </c>
      <c r="C135" s="129" t="s">
        <v>89</v>
      </c>
      <c r="D135" s="78" t="s">
        <v>94</v>
      </c>
      <c r="E135" s="29" t="s">
        <v>31</v>
      </c>
      <c r="F135" s="29" t="s">
        <v>83</v>
      </c>
      <c r="G135" s="70">
        <v>0.5</v>
      </c>
      <c r="H135" s="11">
        <v>1</v>
      </c>
      <c r="I135" s="11">
        <v>6</v>
      </c>
      <c r="J135" s="11">
        <v>6</v>
      </c>
      <c r="K135" s="11">
        <v>8</v>
      </c>
      <c r="L135" s="11">
        <v>3</v>
      </c>
      <c r="M135" s="11">
        <v>8</v>
      </c>
      <c r="N135" s="72">
        <v>8</v>
      </c>
      <c r="O135" s="72">
        <v>4</v>
      </c>
    </row>
    <row r="136" spans="1:15" ht="16.5" customHeight="1" x14ac:dyDescent="0.3">
      <c r="A136" s="11">
        <v>3</v>
      </c>
      <c r="B136" s="11">
        <v>133</v>
      </c>
      <c r="C136" s="130" t="s">
        <v>88</v>
      </c>
      <c r="D136" s="126" t="s">
        <v>93</v>
      </c>
      <c r="E136" s="131" t="s">
        <v>34</v>
      </c>
      <c r="F136" s="131" t="s">
        <v>82</v>
      </c>
      <c r="G136" s="70">
        <v>0.25</v>
      </c>
      <c r="H136" s="11">
        <v>1</v>
      </c>
      <c r="I136" s="11">
        <v>2</v>
      </c>
      <c r="J136" s="11">
        <v>5</v>
      </c>
      <c r="K136" s="11">
        <v>7</v>
      </c>
      <c r="L136" s="11">
        <v>3</v>
      </c>
      <c r="M136" s="11">
        <v>8</v>
      </c>
      <c r="N136" s="72">
        <v>8</v>
      </c>
      <c r="O136" s="72">
        <v>4</v>
      </c>
    </row>
    <row r="137" spans="1:15" ht="16.5" customHeight="1" x14ac:dyDescent="0.3">
      <c r="A137" s="11">
        <v>3</v>
      </c>
      <c r="B137" s="11">
        <v>134</v>
      </c>
      <c r="C137" s="130" t="s">
        <v>87</v>
      </c>
      <c r="D137" s="126" t="s">
        <v>92</v>
      </c>
      <c r="E137" s="131" t="s">
        <v>34</v>
      </c>
      <c r="F137" s="131" t="s">
        <v>82</v>
      </c>
      <c r="G137" s="70">
        <v>0.25</v>
      </c>
      <c r="H137" s="11">
        <v>1</v>
      </c>
      <c r="I137" s="11">
        <v>2</v>
      </c>
      <c r="J137" s="11">
        <v>6</v>
      </c>
      <c r="K137" s="11">
        <v>8</v>
      </c>
      <c r="L137" s="11">
        <v>4</v>
      </c>
      <c r="M137" s="11">
        <v>8</v>
      </c>
      <c r="N137" s="72">
        <v>9</v>
      </c>
      <c r="O137" s="72">
        <v>5</v>
      </c>
    </row>
    <row r="138" spans="1:15" ht="16.5" customHeight="1" x14ac:dyDescent="0.3">
      <c r="A138" s="11">
        <v>3</v>
      </c>
      <c r="B138" s="11">
        <v>135</v>
      </c>
      <c r="C138" s="128" t="s">
        <v>85</v>
      </c>
      <c r="D138" s="79" t="s">
        <v>19</v>
      </c>
      <c r="E138" s="68" t="s">
        <v>33</v>
      </c>
      <c r="F138" s="68" t="s">
        <v>84</v>
      </c>
      <c r="G138" s="70">
        <v>1</v>
      </c>
      <c r="H138" s="11">
        <v>1</v>
      </c>
      <c r="I138" s="11">
        <v>6</v>
      </c>
      <c r="J138" s="11">
        <v>8</v>
      </c>
      <c r="K138" s="11">
        <v>8</v>
      </c>
      <c r="L138" s="11">
        <v>4</v>
      </c>
      <c r="M138" s="11">
        <v>8</v>
      </c>
      <c r="N138" s="72">
        <v>9</v>
      </c>
      <c r="O138" s="72">
        <v>5</v>
      </c>
    </row>
    <row r="139" spans="1:15" ht="16.5" customHeight="1" x14ac:dyDescent="0.3">
      <c r="A139" s="11">
        <v>3</v>
      </c>
      <c r="B139" s="11">
        <v>136</v>
      </c>
      <c r="C139" s="129" t="s">
        <v>87</v>
      </c>
      <c r="D139" s="78" t="s">
        <v>92</v>
      </c>
      <c r="E139" s="29" t="s">
        <v>31</v>
      </c>
      <c r="F139" s="29" t="s">
        <v>83</v>
      </c>
      <c r="G139" s="70">
        <v>0.25</v>
      </c>
      <c r="H139" s="11">
        <v>1</v>
      </c>
      <c r="I139" s="11">
        <v>2</v>
      </c>
      <c r="J139" s="11">
        <v>5</v>
      </c>
      <c r="K139" s="11">
        <v>8</v>
      </c>
      <c r="L139" s="11">
        <v>4</v>
      </c>
      <c r="M139" s="11">
        <v>8</v>
      </c>
      <c r="N139" s="72">
        <v>8</v>
      </c>
      <c r="O139" s="72">
        <v>5</v>
      </c>
    </row>
    <row r="140" spans="1:15" ht="16.5" customHeight="1" x14ac:dyDescent="0.3">
      <c r="A140" s="11">
        <v>3</v>
      </c>
      <c r="B140" s="11">
        <v>137</v>
      </c>
      <c r="C140" s="130" t="s">
        <v>85</v>
      </c>
      <c r="D140" s="126" t="s">
        <v>19</v>
      </c>
      <c r="E140" s="131" t="s">
        <v>34</v>
      </c>
      <c r="F140" s="131" t="s">
        <v>82</v>
      </c>
      <c r="G140" s="70">
        <v>0.25</v>
      </c>
      <c r="H140" s="11">
        <v>1</v>
      </c>
      <c r="I140" s="11">
        <v>6</v>
      </c>
      <c r="J140" s="11">
        <v>8</v>
      </c>
      <c r="K140" s="11">
        <v>7</v>
      </c>
      <c r="L140" s="11">
        <v>5</v>
      </c>
      <c r="M140" s="11">
        <v>8</v>
      </c>
      <c r="N140" s="72">
        <v>9</v>
      </c>
      <c r="O140" s="72">
        <v>5</v>
      </c>
    </row>
    <row r="141" spans="1:15" ht="16.5" customHeight="1" x14ac:dyDescent="0.3">
      <c r="A141" s="11">
        <v>3</v>
      </c>
      <c r="B141" s="11">
        <v>138</v>
      </c>
      <c r="C141" s="128" t="s">
        <v>85</v>
      </c>
      <c r="D141" s="79" t="s">
        <v>19</v>
      </c>
      <c r="E141" s="68" t="s">
        <v>33</v>
      </c>
      <c r="F141" s="68" t="s">
        <v>84</v>
      </c>
      <c r="G141" s="70">
        <v>0.5</v>
      </c>
      <c r="H141" s="11">
        <v>1</v>
      </c>
      <c r="I141" s="11">
        <v>6</v>
      </c>
      <c r="J141" s="11">
        <v>8</v>
      </c>
      <c r="K141" s="11">
        <v>8</v>
      </c>
      <c r="L141" s="11">
        <v>4</v>
      </c>
      <c r="M141" s="11">
        <v>9</v>
      </c>
      <c r="N141" s="72">
        <v>9</v>
      </c>
      <c r="O141" s="72">
        <v>5</v>
      </c>
    </row>
    <row r="142" spans="1:15" ht="16.5" customHeight="1" x14ac:dyDescent="0.3">
      <c r="A142" s="11">
        <v>3</v>
      </c>
      <c r="B142" s="11">
        <v>139</v>
      </c>
      <c r="C142" s="130" t="s">
        <v>87</v>
      </c>
      <c r="D142" s="126" t="s">
        <v>92</v>
      </c>
      <c r="E142" s="131" t="s">
        <v>34</v>
      </c>
      <c r="F142" s="131" t="s">
        <v>82</v>
      </c>
      <c r="G142" s="70">
        <v>0.5</v>
      </c>
      <c r="H142" s="11">
        <v>1</v>
      </c>
      <c r="I142" s="11">
        <v>2</v>
      </c>
      <c r="J142" s="11">
        <v>4</v>
      </c>
      <c r="K142" s="11">
        <v>7</v>
      </c>
      <c r="L142" s="11">
        <v>4</v>
      </c>
      <c r="M142" s="11">
        <v>8</v>
      </c>
      <c r="N142" s="72">
        <v>8</v>
      </c>
      <c r="O142" s="72">
        <v>5</v>
      </c>
    </row>
    <row r="143" spans="1:15" ht="16.5" customHeight="1" x14ac:dyDescent="0.3">
      <c r="A143" s="11">
        <v>3</v>
      </c>
      <c r="B143" s="11">
        <v>140</v>
      </c>
      <c r="C143" s="129" t="s">
        <v>88</v>
      </c>
      <c r="D143" s="78" t="s">
        <v>93</v>
      </c>
      <c r="E143" s="29" t="s">
        <v>31</v>
      </c>
      <c r="F143" s="29" t="s">
        <v>83</v>
      </c>
      <c r="G143" s="70">
        <v>1</v>
      </c>
      <c r="H143" s="11">
        <v>1</v>
      </c>
      <c r="I143" s="11">
        <v>2</v>
      </c>
      <c r="J143" s="11">
        <v>6</v>
      </c>
      <c r="K143" s="11">
        <v>6</v>
      </c>
      <c r="L143" s="11">
        <v>3</v>
      </c>
      <c r="M143" s="11">
        <v>8</v>
      </c>
      <c r="N143" s="72">
        <v>8</v>
      </c>
      <c r="O143" s="72">
        <v>4</v>
      </c>
    </row>
    <row r="144" spans="1:15" ht="16.5" customHeight="1" x14ac:dyDescent="0.3">
      <c r="A144" s="11">
        <v>3</v>
      </c>
      <c r="B144" s="11">
        <v>141</v>
      </c>
      <c r="C144" s="128" t="s">
        <v>89</v>
      </c>
      <c r="D144" s="79" t="s">
        <v>94</v>
      </c>
      <c r="E144" s="68" t="s">
        <v>33</v>
      </c>
      <c r="F144" s="68" t="s">
        <v>84</v>
      </c>
      <c r="G144" s="70">
        <v>0.5</v>
      </c>
      <c r="H144" s="11">
        <v>1</v>
      </c>
      <c r="I144" s="11">
        <v>5</v>
      </c>
      <c r="J144" s="11">
        <v>6</v>
      </c>
      <c r="K144" s="11">
        <v>7</v>
      </c>
      <c r="L144" s="11">
        <v>3</v>
      </c>
      <c r="M144" s="11">
        <v>8</v>
      </c>
      <c r="N144" s="72">
        <v>8</v>
      </c>
      <c r="O144" s="72">
        <v>5</v>
      </c>
    </row>
    <row r="145" spans="1:15" ht="16.5" customHeight="1" x14ac:dyDescent="0.3">
      <c r="A145" s="11">
        <v>3</v>
      </c>
      <c r="B145" s="11">
        <v>142</v>
      </c>
      <c r="C145" s="130" t="s">
        <v>86</v>
      </c>
      <c r="D145" s="126" t="s">
        <v>91</v>
      </c>
      <c r="E145" s="131" t="s">
        <v>34</v>
      </c>
      <c r="F145" s="131" t="s">
        <v>82</v>
      </c>
      <c r="G145" s="70">
        <v>0.5</v>
      </c>
      <c r="H145" s="11">
        <v>0</v>
      </c>
      <c r="I145" s="11">
        <v>5</v>
      </c>
      <c r="J145" s="11">
        <v>7</v>
      </c>
      <c r="K145" s="11">
        <v>8</v>
      </c>
      <c r="L145" s="11">
        <v>4</v>
      </c>
      <c r="M145" s="11">
        <v>8</v>
      </c>
      <c r="N145" s="72">
        <v>9</v>
      </c>
      <c r="O145" s="72">
        <v>5</v>
      </c>
    </row>
    <row r="146" spans="1:15" ht="16.5" customHeight="1" x14ac:dyDescent="0.3">
      <c r="A146" s="11">
        <v>3</v>
      </c>
      <c r="B146" s="11">
        <v>143</v>
      </c>
      <c r="C146" s="129" t="s">
        <v>90</v>
      </c>
      <c r="D146" s="78" t="s">
        <v>95</v>
      </c>
      <c r="E146" s="29" t="s">
        <v>31</v>
      </c>
      <c r="F146" s="29" t="s">
        <v>83</v>
      </c>
      <c r="G146" s="70">
        <v>1</v>
      </c>
      <c r="H146" s="11">
        <v>1</v>
      </c>
      <c r="I146" s="11">
        <v>5</v>
      </c>
      <c r="J146" s="11">
        <v>6</v>
      </c>
      <c r="K146" s="11">
        <v>7</v>
      </c>
      <c r="L146" s="11">
        <v>3</v>
      </c>
      <c r="M146" s="11">
        <v>8</v>
      </c>
      <c r="N146" s="72">
        <v>8</v>
      </c>
      <c r="O146" s="72">
        <v>4</v>
      </c>
    </row>
    <row r="147" spans="1:15" ht="16.5" customHeight="1" x14ac:dyDescent="0.3">
      <c r="A147" s="11">
        <v>3</v>
      </c>
      <c r="B147" s="11">
        <v>144</v>
      </c>
      <c r="C147" s="128" t="s">
        <v>86</v>
      </c>
      <c r="D147" s="79" t="s">
        <v>91</v>
      </c>
      <c r="E147" s="68" t="s">
        <v>33</v>
      </c>
      <c r="F147" s="68" t="s">
        <v>84</v>
      </c>
      <c r="G147" s="70">
        <v>0.25</v>
      </c>
      <c r="H147" s="11">
        <v>1</v>
      </c>
      <c r="I147" s="11">
        <v>5</v>
      </c>
      <c r="J147" s="11">
        <v>7</v>
      </c>
      <c r="K147" s="11">
        <v>8</v>
      </c>
      <c r="L147" s="11">
        <v>4</v>
      </c>
      <c r="M147" s="11">
        <v>8</v>
      </c>
      <c r="N147" s="72">
        <v>9</v>
      </c>
      <c r="O147" s="72">
        <v>5</v>
      </c>
    </row>
    <row r="148" spans="1:15" ht="16.5" customHeight="1" x14ac:dyDescent="0.3">
      <c r="A148" s="11">
        <v>3</v>
      </c>
      <c r="B148" s="11">
        <v>145</v>
      </c>
      <c r="C148" s="128" t="s">
        <v>88</v>
      </c>
      <c r="D148" s="79" t="s">
        <v>93</v>
      </c>
      <c r="E148" s="68" t="s">
        <v>33</v>
      </c>
      <c r="F148" s="68" t="s">
        <v>84</v>
      </c>
      <c r="G148" s="70">
        <v>0.25</v>
      </c>
      <c r="H148" s="11">
        <v>1</v>
      </c>
      <c r="I148" s="11">
        <v>6</v>
      </c>
      <c r="J148" s="11">
        <v>8</v>
      </c>
      <c r="K148" s="11">
        <v>8</v>
      </c>
      <c r="L148" s="11">
        <v>3</v>
      </c>
      <c r="M148" s="11">
        <v>8</v>
      </c>
      <c r="N148" s="72">
        <v>8</v>
      </c>
      <c r="O148" s="72">
        <v>5</v>
      </c>
    </row>
    <row r="149" spans="1:15" ht="16.5" customHeight="1" x14ac:dyDescent="0.3">
      <c r="A149" s="11">
        <v>3</v>
      </c>
      <c r="B149" s="11">
        <v>146</v>
      </c>
      <c r="C149" s="128" t="s">
        <v>89</v>
      </c>
      <c r="D149" s="79" t="s">
        <v>94</v>
      </c>
      <c r="E149" s="68" t="s">
        <v>33</v>
      </c>
      <c r="F149" s="68" t="s">
        <v>84</v>
      </c>
      <c r="G149" s="70">
        <v>1</v>
      </c>
      <c r="H149" s="11">
        <v>1</v>
      </c>
      <c r="I149" s="11">
        <v>2</v>
      </c>
      <c r="J149" s="11">
        <v>2</v>
      </c>
      <c r="K149" s="11">
        <v>7</v>
      </c>
      <c r="L149" s="11">
        <v>3</v>
      </c>
      <c r="M149" s="11">
        <v>8</v>
      </c>
      <c r="N149" s="72">
        <v>8</v>
      </c>
      <c r="O149" s="72">
        <v>5</v>
      </c>
    </row>
    <row r="150" spans="1:15" ht="16.5" customHeight="1" x14ac:dyDescent="0.3">
      <c r="A150" s="11">
        <v>3</v>
      </c>
      <c r="B150" s="11">
        <v>147</v>
      </c>
      <c r="C150" s="130" t="s">
        <v>89</v>
      </c>
      <c r="D150" s="126" t="s">
        <v>94</v>
      </c>
      <c r="E150" s="131" t="s">
        <v>34</v>
      </c>
      <c r="F150" s="131" t="s">
        <v>82</v>
      </c>
      <c r="G150" s="70">
        <v>1</v>
      </c>
      <c r="H150" s="11">
        <v>1</v>
      </c>
      <c r="I150" s="11">
        <v>6</v>
      </c>
      <c r="J150" s="11">
        <v>6</v>
      </c>
      <c r="K150" s="11">
        <v>7</v>
      </c>
      <c r="L150" s="11">
        <v>3</v>
      </c>
      <c r="M150" s="11">
        <v>8</v>
      </c>
      <c r="N150" s="72">
        <v>8</v>
      </c>
      <c r="O150" s="72">
        <v>4</v>
      </c>
    </row>
    <row r="151" spans="1:15" ht="16.5" customHeight="1" x14ac:dyDescent="0.3">
      <c r="A151" s="11">
        <v>3</v>
      </c>
      <c r="B151" s="11">
        <v>148</v>
      </c>
      <c r="C151" s="129" t="s">
        <v>88</v>
      </c>
      <c r="D151" s="78" t="s">
        <v>93</v>
      </c>
      <c r="E151" s="29" t="s">
        <v>31</v>
      </c>
      <c r="F151" s="29" t="s">
        <v>83</v>
      </c>
      <c r="G151" s="70">
        <v>0.5</v>
      </c>
      <c r="H151" s="11">
        <v>1</v>
      </c>
      <c r="I151" s="11">
        <v>4</v>
      </c>
      <c r="J151" s="11">
        <v>6</v>
      </c>
      <c r="K151" s="11">
        <v>8</v>
      </c>
      <c r="L151" s="11">
        <v>3</v>
      </c>
      <c r="M151" s="11">
        <v>8</v>
      </c>
      <c r="N151" s="72">
        <v>8</v>
      </c>
      <c r="O151" s="72">
        <v>4</v>
      </c>
    </row>
    <row r="152" spans="1:15" ht="16.5" customHeight="1" x14ac:dyDescent="0.3">
      <c r="A152" s="11">
        <v>3</v>
      </c>
      <c r="B152" s="11">
        <v>149</v>
      </c>
      <c r="C152" s="130" t="s">
        <v>89</v>
      </c>
      <c r="D152" s="126" t="s">
        <v>94</v>
      </c>
      <c r="E152" s="131" t="s">
        <v>34</v>
      </c>
      <c r="F152" s="131" t="s">
        <v>82</v>
      </c>
      <c r="G152" s="70">
        <v>0.25</v>
      </c>
      <c r="H152" s="11">
        <v>1</v>
      </c>
      <c r="I152" s="11">
        <v>6</v>
      </c>
      <c r="J152" s="11">
        <v>6</v>
      </c>
      <c r="K152" s="11">
        <v>7</v>
      </c>
      <c r="L152" s="11">
        <v>3</v>
      </c>
      <c r="M152" s="11">
        <v>8</v>
      </c>
      <c r="N152" s="72">
        <v>8</v>
      </c>
      <c r="O152" s="72">
        <v>4</v>
      </c>
    </row>
    <row r="153" spans="1:15" ht="16.5" customHeight="1" x14ac:dyDescent="0.3">
      <c r="A153" s="11">
        <v>3</v>
      </c>
      <c r="B153" s="11">
        <v>150</v>
      </c>
      <c r="C153" s="130" t="s">
        <v>86</v>
      </c>
      <c r="D153" s="126" t="s">
        <v>91</v>
      </c>
      <c r="E153" s="131" t="s">
        <v>34</v>
      </c>
      <c r="F153" s="131" t="s">
        <v>82</v>
      </c>
      <c r="G153" s="70">
        <v>1</v>
      </c>
      <c r="H153" s="11">
        <v>0</v>
      </c>
      <c r="I153" s="11">
        <v>5</v>
      </c>
      <c r="J153" s="11">
        <v>7</v>
      </c>
      <c r="K153" s="11">
        <v>8</v>
      </c>
      <c r="L153" s="11">
        <v>5</v>
      </c>
      <c r="M153" s="11">
        <v>8</v>
      </c>
      <c r="N153" s="72">
        <v>9</v>
      </c>
      <c r="O153" s="72">
        <v>5</v>
      </c>
    </row>
    <row r="154" spans="1:15" ht="16.5" customHeight="1" x14ac:dyDescent="0.3">
      <c r="A154" s="11">
        <v>3</v>
      </c>
      <c r="B154" s="11">
        <v>151</v>
      </c>
      <c r="C154" s="129" t="s">
        <v>85</v>
      </c>
      <c r="D154" s="78" t="s">
        <v>19</v>
      </c>
      <c r="E154" s="29" t="s">
        <v>31</v>
      </c>
      <c r="F154" s="29" t="s">
        <v>83</v>
      </c>
      <c r="G154" s="70">
        <v>0.5</v>
      </c>
      <c r="H154" s="11">
        <v>1</v>
      </c>
      <c r="I154" s="11">
        <v>6</v>
      </c>
      <c r="J154" s="11">
        <v>8</v>
      </c>
      <c r="K154" s="11">
        <v>8</v>
      </c>
      <c r="L154" s="11">
        <v>5</v>
      </c>
      <c r="M154" s="11">
        <v>9</v>
      </c>
      <c r="N154" s="72">
        <v>9</v>
      </c>
      <c r="O154" s="72">
        <v>5</v>
      </c>
    </row>
    <row r="155" spans="1:15" ht="16.5" customHeight="1" x14ac:dyDescent="0.3">
      <c r="A155" s="11">
        <v>3</v>
      </c>
      <c r="B155" s="11">
        <v>152</v>
      </c>
      <c r="C155" s="129" t="s">
        <v>87</v>
      </c>
      <c r="D155" s="78" t="s">
        <v>92</v>
      </c>
      <c r="E155" s="29" t="s">
        <v>31</v>
      </c>
      <c r="F155" s="29" t="s">
        <v>83</v>
      </c>
      <c r="G155" s="70">
        <v>0.5</v>
      </c>
      <c r="H155" s="11">
        <v>1</v>
      </c>
      <c r="I155" s="11">
        <v>4</v>
      </c>
      <c r="J155" s="11">
        <v>6</v>
      </c>
      <c r="K155" s="11">
        <v>8</v>
      </c>
      <c r="L155" s="11">
        <v>4</v>
      </c>
      <c r="M155" s="11">
        <v>8</v>
      </c>
      <c r="N155" s="72">
        <v>8</v>
      </c>
      <c r="O155" s="72">
        <v>5</v>
      </c>
    </row>
    <row r="156" spans="1:15" ht="16.5" customHeight="1" x14ac:dyDescent="0.3">
      <c r="A156" s="11">
        <v>3</v>
      </c>
      <c r="B156" s="11">
        <v>153</v>
      </c>
      <c r="C156" s="130" t="s">
        <v>90</v>
      </c>
      <c r="D156" s="126" t="s">
        <v>95</v>
      </c>
      <c r="E156" s="131" t="s">
        <v>34</v>
      </c>
      <c r="F156" s="131" t="s">
        <v>82</v>
      </c>
      <c r="G156" s="70">
        <v>0.25</v>
      </c>
      <c r="H156" s="11">
        <v>1</v>
      </c>
      <c r="I156" s="11">
        <v>6</v>
      </c>
      <c r="J156" s="11">
        <v>6</v>
      </c>
      <c r="K156" s="11">
        <v>8</v>
      </c>
      <c r="L156" s="11">
        <v>2</v>
      </c>
      <c r="M156" s="11">
        <v>8</v>
      </c>
      <c r="N156" s="72">
        <v>8</v>
      </c>
      <c r="O156" s="72">
        <v>4</v>
      </c>
    </row>
    <row r="157" spans="1:15" ht="16.5" customHeight="1" x14ac:dyDescent="0.3">
      <c r="A157" s="11">
        <v>3</v>
      </c>
      <c r="B157" s="11">
        <v>154</v>
      </c>
      <c r="C157" s="129" t="s">
        <v>85</v>
      </c>
      <c r="D157" s="78" t="s">
        <v>19</v>
      </c>
      <c r="E157" s="29" t="s">
        <v>31</v>
      </c>
      <c r="F157" s="29" t="s">
        <v>83</v>
      </c>
      <c r="G157" s="70">
        <v>1</v>
      </c>
      <c r="H157" s="11">
        <v>1</v>
      </c>
      <c r="I157" s="11">
        <v>6</v>
      </c>
      <c r="J157" s="11">
        <v>8</v>
      </c>
      <c r="K157" s="11">
        <v>8</v>
      </c>
      <c r="L157" s="11">
        <v>5</v>
      </c>
      <c r="M157" s="11">
        <v>9</v>
      </c>
      <c r="N157" s="72">
        <v>9</v>
      </c>
      <c r="O157" s="72">
        <v>5</v>
      </c>
    </row>
    <row r="158" spans="1:15" ht="16.5" customHeight="1" x14ac:dyDescent="0.3">
      <c r="A158" s="11">
        <v>3</v>
      </c>
      <c r="B158" s="11">
        <v>155</v>
      </c>
      <c r="C158" s="128" t="s">
        <v>90</v>
      </c>
      <c r="D158" s="79" t="s">
        <v>95</v>
      </c>
      <c r="E158" s="68" t="s">
        <v>33</v>
      </c>
      <c r="F158" s="68" t="s">
        <v>84</v>
      </c>
      <c r="G158" s="70">
        <v>0.25</v>
      </c>
      <c r="H158" s="11">
        <v>1</v>
      </c>
      <c r="I158" s="11">
        <v>6</v>
      </c>
      <c r="J158" s="11">
        <v>6</v>
      </c>
      <c r="K158" s="11">
        <v>7</v>
      </c>
      <c r="L158" s="11">
        <v>2</v>
      </c>
      <c r="M158" s="11">
        <v>8</v>
      </c>
      <c r="N158" s="72">
        <v>8</v>
      </c>
      <c r="O158" s="72">
        <v>4</v>
      </c>
    </row>
    <row r="159" spans="1:15" ht="16.5" customHeight="1" x14ac:dyDescent="0.3">
      <c r="A159" s="11">
        <v>3</v>
      </c>
      <c r="B159" s="11">
        <v>156</v>
      </c>
      <c r="C159" s="129" t="s">
        <v>89</v>
      </c>
      <c r="D159" s="78" t="s">
        <v>94</v>
      </c>
      <c r="E159" s="29" t="s">
        <v>31</v>
      </c>
      <c r="F159" s="29" t="s">
        <v>83</v>
      </c>
      <c r="G159" s="70">
        <v>0.25</v>
      </c>
      <c r="H159" s="11">
        <v>1</v>
      </c>
      <c r="I159" s="11">
        <v>6</v>
      </c>
      <c r="J159" s="11">
        <v>6</v>
      </c>
      <c r="K159" s="11">
        <v>7</v>
      </c>
      <c r="L159" s="11">
        <v>3</v>
      </c>
      <c r="M159" s="11">
        <v>8</v>
      </c>
      <c r="N159" s="72">
        <v>8</v>
      </c>
      <c r="O159" s="72">
        <v>5</v>
      </c>
    </row>
    <row r="160" spans="1:15" ht="16.5" customHeight="1" x14ac:dyDescent="0.3">
      <c r="A160" s="11">
        <v>3</v>
      </c>
      <c r="B160" s="11">
        <v>157</v>
      </c>
      <c r="C160" s="130" t="s">
        <v>88</v>
      </c>
      <c r="D160" s="126" t="s">
        <v>93</v>
      </c>
      <c r="E160" s="131" t="s">
        <v>34</v>
      </c>
      <c r="F160" s="131" t="s">
        <v>82</v>
      </c>
      <c r="G160" s="70">
        <v>1</v>
      </c>
      <c r="H160" s="11">
        <v>1</v>
      </c>
      <c r="I160" s="11">
        <v>2</v>
      </c>
      <c r="J160" s="11">
        <v>6</v>
      </c>
      <c r="K160" s="11">
        <v>7</v>
      </c>
      <c r="L160" s="11">
        <v>3</v>
      </c>
      <c r="M160" s="11">
        <v>8</v>
      </c>
      <c r="N160" s="72">
        <v>8</v>
      </c>
      <c r="O160" s="72">
        <v>4</v>
      </c>
    </row>
    <row r="161" spans="1:15" ht="16.5" customHeight="1" x14ac:dyDescent="0.3">
      <c r="A161" s="11">
        <v>3</v>
      </c>
      <c r="B161" s="11">
        <v>158</v>
      </c>
      <c r="C161" s="130" t="s">
        <v>88</v>
      </c>
      <c r="D161" s="126" t="s">
        <v>93</v>
      </c>
      <c r="E161" s="131" t="s">
        <v>34</v>
      </c>
      <c r="F161" s="131" t="s">
        <v>82</v>
      </c>
      <c r="G161" s="70">
        <v>0.5</v>
      </c>
      <c r="H161" s="11">
        <v>1</v>
      </c>
      <c r="I161" s="11">
        <v>3</v>
      </c>
      <c r="J161" s="11">
        <v>5</v>
      </c>
      <c r="K161" s="11">
        <v>7</v>
      </c>
      <c r="L161" s="11">
        <v>3</v>
      </c>
      <c r="M161" s="11">
        <v>8</v>
      </c>
      <c r="N161" s="72">
        <v>8</v>
      </c>
      <c r="O161" s="72">
        <v>4</v>
      </c>
    </row>
    <row r="162" spans="1:15" ht="16.5" customHeight="1" x14ac:dyDescent="0.3">
      <c r="A162" s="11">
        <v>3</v>
      </c>
      <c r="B162" s="11">
        <v>159</v>
      </c>
      <c r="C162" s="128" t="s">
        <v>87</v>
      </c>
      <c r="D162" s="79" t="s">
        <v>92</v>
      </c>
      <c r="E162" s="68" t="s">
        <v>33</v>
      </c>
      <c r="F162" s="68" t="s">
        <v>84</v>
      </c>
      <c r="G162" s="70">
        <v>1</v>
      </c>
      <c r="H162" s="11">
        <v>1</v>
      </c>
      <c r="I162" s="11">
        <v>2</v>
      </c>
      <c r="J162" s="11">
        <v>5</v>
      </c>
      <c r="K162" s="11">
        <v>8</v>
      </c>
      <c r="L162" s="11">
        <v>4</v>
      </c>
      <c r="M162" s="11">
        <v>8</v>
      </c>
      <c r="N162" s="72">
        <v>9</v>
      </c>
      <c r="O162" s="72">
        <v>5</v>
      </c>
    </row>
    <row r="163" spans="1:15" ht="16.5" customHeight="1" x14ac:dyDescent="0.3">
      <c r="A163" s="11">
        <v>3</v>
      </c>
      <c r="B163" s="11">
        <v>160</v>
      </c>
      <c r="C163" s="128" t="s">
        <v>90</v>
      </c>
      <c r="D163" s="79" t="s">
        <v>95</v>
      </c>
      <c r="E163" s="68" t="s">
        <v>33</v>
      </c>
      <c r="F163" s="68" t="s">
        <v>84</v>
      </c>
      <c r="G163" s="70">
        <v>0.5</v>
      </c>
      <c r="H163" s="11">
        <v>1</v>
      </c>
      <c r="I163" s="11">
        <v>6</v>
      </c>
      <c r="J163" s="11">
        <v>6</v>
      </c>
      <c r="K163" s="11">
        <v>6</v>
      </c>
      <c r="L163" s="11">
        <v>3</v>
      </c>
      <c r="M163" s="11">
        <v>8</v>
      </c>
      <c r="N163" s="72">
        <v>8</v>
      </c>
      <c r="O163" s="72">
        <v>3</v>
      </c>
    </row>
    <row r="164" spans="1:15" ht="16.5" customHeight="1" x14ac:dyDescent="0.3">
      <c r="A164" s="11">
        <v>3</v>
      </c>
      <c r="B164" s="11">
        <v>161</v>
      </c>
      <c r="C164" s="128" t="s">
        <v>86</v>
      </c>
      <c r="D164" s="79" t="s">
        <v>91</v>
      </c>
      <c r="E164" s="68" t="s">
        <v>33</v>
      </c>
      <c r="F164" s="68" t="s">
        <v>84</v>
      </c>
      <c r="G164" s="70">
        <v>1</v>
      </c>
      <c r="H164" s="11">
        <v>0</v>
      </c>
      <c r="I164" s="11">
        <v>5</v>
      </c>
      <c r="J164" s="11">
        <v>7</v>
      </c>
      <c r="K164" s="11">
        <v>8</v>
      </c>
      <c r="L164" s="11">
        <v>4</v>
      </c>
      <c r="M164" s="11">
        <v>8</v>
      </c>
      <c r="N164" s="72">
        <v>9</v>
      </c>
      <c r="O164" s="72">
        <v>5</v>
      </c>
    </row>
    <row r="165" spans="1:15" ht="16.5" customHeight="1" x14ac:dyDescent="0.3">
      <c r="A165" s="11">
        <v>3</v>
      </c>
      <c r="B165" s="11">
        <v>162</v>
      </c>
      <c r="C165" s="129" t="s">
        <v>86</v>
      </c>
      <c r="D165" s="78" t="s">
        <v>91</v>
      </c>
      <c r="E165" s="29" t="s">
        <v>31</v>
      </c>
      <c r="F165" s="29" t="s">
        <v>83</v>
      </c>
      <c r="G165" s="70">
        <v>0.25</v>
      </c>
      <c r="H165" s="11">
        <v>0</v>
      </c>
      <c r="I165" s="11">
        <v>3</v>
      </c>
      <c r="J165" s="11">
        <v>7</v>
      </c>
      <c r="K165" s="11">
        <v>8</v>
      </c>
      <c r="L165" s="11">
        <v>4</v>
      </c>
      <c r="M165" s="11">
        <v>8</v>
      </c>
      <c r="N165" s="72">
        <v>9</v>
      </c>
      <c r="O165" s="72">
        <v>5</v>
      </c>
    </row>
    <row r="167" spans="1:15" ht="57.6" customHeight="1" x14ac:dyDescent="0.3"/>
    <row r="194" spans="6:6" s="64" customFormat="1" x14ac:dyDescent="0.3">
      <c r="F194" s="60"/>
    </row>
    <row r="222" spans="6:6" s="64" customFormat="1" x14ac:dyDescent="0.3">
      <c r="F222" s="60"/>
    </row>
    <row r="250" spans="6:6" s="64" customFormat="1" x14ac:dyDescent="0.3">
      <c r="F250" s="60"/>
    </row>
    <row r="278" spans="6:6" s="64" customFormat="1" x14ac:dyDescent="0.3">
      <c r="F278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8"/>
  <sheetViews>
    <sheetView topLeftCell="A10" workbookViewId="0">
      <selection activeCell="B15" sqref="B15"/>
    </sheetView>
  </sheetViews>
  <sheetFormatPr defaultRowHeight="14.4" x14ac:dyDescent="0.3"/>
  <cols>
    <col min="1" max="1" width="9.109375" style="58" customWidth="1"/>
    <col min="2" max="2" width="9.88671875" style="58" customWidth="1"/>
    <col min="3" max="3" width="9.5546875" style="58" bestFit="1" customWidth="1"/>
    <col min="4" max="4" width="61.44140625" style="1" bestFit="1" customWidth="1"/>
    <col min="5" max="5" width="38.33203125" style="1" bestFit="1" customWidth="1"/>
    <col min="6" max="6" width="15.109375" style="58" bestFit="1" customWidth="1"/>
    <col min="7" max="7" width="7.109375" style="69" bestFit="1" customWidth="1"/>
    <col min="8" max="15" width="10.6640625" style="58" customWidth="1"/>
    <col min="16" max="16" width="21" style="58" customWidth="1"/>
    <col min="17" max="17" width="17.77734375" style="58" customWidth="1"/>
    <col min="18" max="20" width="12" style="58" customWidth="1"/>
    <col min="21" max="21" width="43.44140625" style="58" customWidth="1"/>
    <col min="22" max="23" width="12" style="58" customWidth="1"/>
    <col min="24" max="24" width="32.33203125" style="58" customWidth="1"/>
    <col min="25" max="26" width="42.33203125" style="58" customWidth="1"/>
    <col min="27" max="27" width="51" style="58" customWidth="1"/>
    <col min="28" max="28" width="17" style="58" customWidth="1"/>
    <col min="29" max="29" width="12" style="58" customWidth="1"/>
    <col min="30" max="30" width="9.5546875" style="58" customWidth="1"/>
    <col min="31" max="31" width="23.5546875" style="58" customWidth="1"/>
    <col min="32" max="32" width="32.33203125" style="58" customWidth="1"/>
    <col min="33" max="34" width="42.33203125" style="58" customWidth="1"/>
    <col min="35" max="35" width="51" style="58" customWidth="1"/>
    <col min="36" max="36" width="17" style="58" customWidth="1"/>
    <col min="37" max="37" width="12" style="58" customWidth="1"/>
    <col min="38" max="38" width="42.33203125" style="58" customWidth="1"/>
    <col min="39" max="39" width="51" style="58" customWidth="1"/>
    <col min="40" max="40" width="17" style="58" customWidth="1"/>
    <col min="41" max="41" width="12" style="58" customWidth="1"/>
    <col min="42" max="43" width="25.44140625" style="58" bestFit="1" customWidth="1"/>
    <col min="44" max="16384" width="8.88671875" style="58"/>
  </cols>
  <sheetData>
    <row r="1" spans="1:43" x14ac:dyDescent="0.3">
      <c r="J1" s="58" t="s">
        <v>55</v>
      </c>
    </row>
    <row r="2" spans="1:43" ht="28.8" x14ac:dyDescent="0.3">
      <c r="A2" s="58" t="s">
        <v>54</v>
      </c>
      <c r="H2" s="66" t="s">
        <v>58</v>
      </c>
      <c r="I2" s="66" t="s">
        <v>58</v>
      </c>
      <c r="J2" s="66" t="s">
        <v>58</v>
      </c>
      <c r="K2" s="66" t="s">
        <v>58</v>
      </c>
      <c r="L2" s="66" t="s">
        <v>61</v>
      </c>
      <c r="M2" s="66" t="s">
        <v>58</v>
      </c>
      <c r="N2" s="71" t="s">
        <v>58</v>
      </c>
      <c r="O2" s="66" t="s">
        <v>62</v>
      </c>
    </row>
    <row r="3" spans="1:43" s="134" customFormat="1" ht="28.8" x14ac:dyDescent="0.3">
      <c r="A3" s="66" t="s">
        <v>56</v>
      </c>
      <c r="B3" s="66" t="s">
        <v>27</v>
      </c>
      <c r="C3" s="66" t="s">
        <v>65</v>
      </c>
      <c r="D3" s="136" t="s">
        <v>10</v>
      </c>
      <c r="E3" s="136" t="s">
        <v>9</v>
      </c>
      <c r="F3" s="66" t="s">
        <v>59</v>
      </c>
      <c r="G3" s="66" t="s">
        <v>63</v>
      </c>
      <c r="H3" s="67">
        <v>42801</v>
      </c>
      <c r="I3" s="67">
        <v>42813</v>
      </c>
      <c r="J3" s="67">
        <v>42818</v>
      </c>
      <c r="K3" s="67">
        <v>42827</v>
      </c>
      <c r="L3" s="67">
        <v>42835</v>
      </c>
      <c r="M3" s="67">
        <v>42835</v>
      </c>
      <c r="N3" s="67">
        <v>42843</v>
      </c>
      <c r="O3" s="67">
        <v>42843</v>
      </c>
      <c r="P3" s="58"/>
      <c r="Q3" s="133" t="s">
        <v>11</v>
      </c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</row>
    <row r="4" spans="1:43" ht="15.9" customHeight="1" x14ac:dyDescent="0.3">
      <c r="A4" s="11">
        <v>1</v>
      </c>
      <c r="B4" s="11">
        <v>1</v>
      </c>
      <c r="C4" s="128" t="s">
        <v>85</v>
      </c>
      <c r="D4" s="79" t="s">
        <v>19</v>
      </c>
      <c r="E4" s="79" t="s">
        <v>33</v>
      </c>
      <c r="F4" s="68" t="s">
        <v>84</v>
      </c>
      <c r="G4" s="70">
        <v>1</v>
      </c>
      <c r="H4" s="11">
        <v>1</v>
      </c>
      <c r="I4" s="11">
        <v>6</v>
      </c>
      <c r="J4" s="11">
        <v>7</v>
      </c>
      <c r="K4" s="11">
        <v>8</v>
      </c>
      <c r="L4" s="11">
        <v>4</v>
      </c>
      <c r="M4" s="11">
        <v>9</v>
      </c>
      <c r="N4" s="72">
        <v>8</v>
      </c>
      <c r="O4" s="72">
        <v>5</v>
      </c>
      <c r="P4" s="133" t="s">
        <v>113</v>
      </c>
      <c r="Q4" s="58">
        <v>0.25</v>
      </c>
      <c r="R4" s="58">
        <v>0.5</v>
      </c>
      <c r="S4" s="58">
        <v>1</v>
      </c>
      <c r="T4" s="58" t="s">
        <v>12</v>
      </c>
    </row>
    <row r="5" spans="1:43" ht="15.9" customHeight="1" x14ac:dyDescent="0.3">
      <c r="A5" s="11">
        <v>1</v>
      </c>
      <c r="B5" s="11">
        <v>2</v>
      </c>
      <c r="C5" s="129" t="s">
        <v>88</v>
      </c>
      <c r="D5" s="78" t="s">
        <v>93</v>
      </c>
      <c r="E5" s="78" t="s">
        <v>31</v>
      </c>
      <c r="F5" s="29" t="s">
        <v>83</v>
      </c>
      <c r="G5" s="70">
        <v>0.25</v>
      </c>
      <c r="H5" s="11">
        <v>1</v>
      </c>
      <c r="I5" s="11">
        <v>2</v>
      </c>
      <c r="J5" s="11">
        <v>5</v>
      </c>
      <c r="K5" s="11">
        <v>6</v>
      </c>
      <c r="L5" s="11">
        <v>3</v>
      </c>
      <c r="M5" s="11">
        <v>8</v>
      </c>
      <c r="N5" s="72">
        <v>8</v>
      </c>
      <c r="O5" s="72">
        <v>3</v>
      </c>
      <c r="P5" s="58" t="s">
        <v>116</v>
      </c>
      <c r="Q5" s="135">
        <v>3.4814814814814814</v>
      </c>
      <c r="R5" s="135">
        <v>3.8148148148148149</v>
      </c>
      <c r="S5" s="135">
        <v>3.8703703703703702</v>
      </c>
      <c r="T5" s="135">
        <v>3.7222222222222223</v>
      </c>
    </row>
    <row r="6" spans="1:43" ht="15.9" customHeight="1" x14ac:dyDescent="0.3">
      <c r="A6" s="11">
        <v>1</v>
      </c>
      <c r="B6" s="11">
        <v>3</v>
      </c>
      <c r="C6" s="128" t="s">
        <v>88</v>
      </c>
      <c r="D6" s="79" t="s">
        <v>93</v>
      </c>
      <c r="E6" s="79" t="s">
        <v>33</v>
      </c>
      <c r="F6" s="68" t="s">
        <v>84</v>
      </c>
      <c r="G6" s="70">
        <v>0.25</v>
      </c>
      <c r="H6" s="11">
        <v>1</v>
      </c>
      <c r="I6" s="11">
        <v>2</v>
      </c>
      <c r="J6" s="11">
        <v>2</v>
      </c>
      <c r="K6" s="11">
        <v>6</v>
      </c>
      <c r="L6" s="11">
        <v>2</v>
      </c>
      <c r="M6" s="11">
        <v>7</v>
      </c>
      <c r="N6" s="72">
        <v>8</v>
      </c>
      <c r="O6" s="72">
        <v>3</v>
      </c>
      <c r="P6" s="58" t="s">
        <v>115</v>
      </c>
      <c r="Q6" s="135">
        <v>4.4074074074074074</v>
      </c>
      <c r="R6" s="135">
        <v>4.4444444444444446</v>
      </c>
      <c r="S6" s="135">
        <v>4.5185185185185182</v>
      </c>
      <c r="T6" s="135">
        <v>4.4567901234567904</v>
      </c>
    </row>
    <row r="7" spans="1:43" ht="15.9" customHeight="1" x14ac:dyDescent="0.3">
      <c r="A7" s="11">
        <v>1</v>
      </c>
      <c r="B7" s="11">
        <v>4</v>
      </c>
      <c r="C7" s="130" t="s">
        <v>86</v>
      </c>
      <c r="D7" s="126" t="s">
        <v>91</v>
      </c>
      <c r="E7" s="126" t="s">
        <v>34</v>
      </c>
      <c r="F7" s="131" t="s">
        <v>82</v>
      </c>
      <c r="G7" s="70">
        <v>0.25</v>
      </c>
      <c r="H7" s="11">
        <v>0</v>
      </c>
      <c r="I7" s="11">
        <v>2</v>
      </c>
      <c r="J7" s="11">
        <v>7</v>
      </c>
      <c r="K7" s="11">
        <v>8</v>
      </c>
      <c r="L7" s="11">
        <v>4</v>
      </c>
      <c r="M7" s="11">
        <v>8</v>
      </c>
      <c r="N7" s="72">
        <v>9</v>
      </c>
      <c r="O7" s="72">
        <v>5</v>
      </c>
      <c r="P7"/>
      <c r="Q7"/>
      <c r="R7"/>
      <c r="S7"/>
      <c r="T7"/>
    </row>
    <row r="8" spans="1:43" ht="15.9" customHeight="1" x14ac:dyDescent="0.3">
      <c r="A8" s="11">
        <v>1</v>
      </c>
      <c r="B8" s="11">
        <v>5</v>
      </c>
      <c r="C8" s="129" t="s">
        <v>86</v>
      </c>
      <c r="D8" s="78" t="s">
        <v>91</v>
      </c>
      <c r="E8" s="78" t="s">
        <v>31</v>
      </c>
      <c r="F8" s="29" t="s">
        <v>83</v>
      </c>
      <c r="G8" s="70">
        <v>0.5</v>
      </c>
      <c r="H8" s="11">
        <v>0</v>
      </c>
      <c r="I8" s="11">
        <v>3</v>
      </c>
      <c r="J8" s="11">
        <v>7</v>
      </c>
      <c r="K8" s="11">
        <v>8</v>
      </c>
      <c r="L8" s="11">
        <v>5</v>
      </c>
      <c r="M8" s="11">
        <v>8</v>
      </c>
      <c r="N8" s="72">
        <v>9</v>
      </c>
      <c r="O8" s="72">
        <v>5</v>
      </c>
      <c r="P8"/>
      <c r="Q8"/>
      <c r="R8"/>
      <c r="S8"/>
      <c r="T8"/>
    </row>
    <row r="9" spans="1:43" ht="15.9" customHeight="1" x14ac:dyDescent="0.3">
      <c r="A9" s="11">
        <v>1</v>
      </c>
      <c r="B9" s="11">
        <v>6</v>
      </c>
      <c r="C9" s="130" t="s">
        <v>87</v>
      </c>
      <c r="D9" s="126" t="s">
        <v>92</v>
      </c>
      <c r="E9" s="126" t="s">
        <v>34</v>
      </c>
      <c r="F9" s="131" t="s">
        <v>82</v>
      </c>
      <c r="G9" s="70">
        <v>0.5</v>
      </c>
      <c r="H9" s="11">
        <v>1</v>
      </c>
      <c r="I9" s="11">
        <v>2</v>
      </c>
      <c r="J9" s="11">
        <v>3</v>
      </c>
      <c r="K9" s="11">
        <v>7</v>
      </c>
      <c r="L9" s="11">
        <v>4</v>
      </c>
      <c r="M9" s="11">
        <v>8</v>
      </c>
      <c r="N9" s="72">
        <v>8</v>
      </c>
      <c r="O9" s="72">
        <v>5</v>
      </c>
      <c r="P9"/>
      <c r="Q9"/>
      <c r="R9"/>
      <c r="S9"/>
      <c r="T9"/>
    </row>
    <row r="10" spans="1:43" ht="15.9" customHeight="1" x14ac:dyDescent="0.3">
      <c r="A10" s="11">
        <v>1</v>
      </c>
      <c r="B10" s="11">
        <v>7</v>
      </c>
      <c r="C10" s="128" t="s">
        <v>88</v>
      </c>
      <c r="D10" s="79" t="s">
        <v>93</v>
      </c>
      <c r="E10" s="79" t="s">
        <v>33</v>
      </c>
      <c r="F10" s="68" t="s">
        <v>84</v>
      </c>
      <c r="G10" s="70">
        <v>0.5</v>
      </c>
      <c r="H10" s="11">
        <v>1</v>
      </c>
      <c r="I10" s="11">
        <v>2</v>
      </c>
      <c r="J10" s="11">
        <v>3</v>
      </c>
      <c r="K10" s="11">
        <v>6</v>
      </c>
      <c r="L10" s="11">
        <v>3</v>
      </c>
      <c r="M10" s="11">
        <v>7</v>
      </c>
      <c r="N10" s="72">
        <v>7</v>
      </c>
      <c r="O10" s="72">
        <v>3</v>
      </c>
      <c r="P10"/>
      <c r="Q10"/>
      <c r="R10"/>
      <c r="S10"/>
      <c r="T10"/>
    </row>
    <row r="11" spans="1:43" ht="15.9" customHeight="1" x14ac:dyDescent="0.3">
      <c r="A11" s="11">
        <v>1</v>
      </c>
      <c r="B11" s="11">
        <v>8</v>
      </c>
      <c r="C11" s="129" t="s">
        <v>90</v>
      </c>
      <c r="D11" s="78" t="s">
        <v>95</v>
      </c>
      <c r="E11" s="78" t="s">
        <v>31</v>
      </c>
      <c r="F11" s="29" t="s">
        <v>83</v>
      </c>
      <c r="G11" s="70">
        <v>0.25</v>
      </c>
      <c r="H11" s="11">
        <v>1</v>
      </c>
      <c r="I11" s="11">
        <v>6</v>
      </c>
      <c r="J11" s="11">
        <v>4</v>
      </c>
      <c r="K11" s="11">
        <v>7</v>
      </c>
      <c r="L11" s="11">
        <v>3</v>
      </c>
      <c r="M11" s="11">
        <v>8</v>
      </c>
      <c r="N11" s="72">
        <v>7</v>
      </c>
      <c r="O11" s="72">
        <v>3</v>
      </c>
      <c r="P11"/>
      <c r="Q11"/>
      <c r="R11"/>
      <c r="S11"/>
      <c r="T11"/>
    </row>
    <row r="12" spans="1:43" ht="15.9" customHeight="1" x14ac:dyDescent="0.3">
      <c r="A12" s="11">
        <v>1</v>
      </c>
      <c r="B12" s="11">
        <v>9</v>
      </c>
      <c r="C12" s="130" t="s">
        <v>85</v>
      </c>
      <c r="D12" s="126" t="s">
        <v>19</v>
      </c>
      <c r="E12" s="126" t="s">
        <v>34</v>
      </c>
      <c r="F12" s="131" t="s">
        <v>82</v>
      </c>
      <c r="G12" s="70">
        <v>0.5</v>
      </c>
      <c r="H12" s="11">
        <v>1</v>
      </c>
      <c r="I12" s="11">
        <v>6</v>
      </c>
      <c r="J12" s="11">
        <v>7</v>
      </c>
      <c r="K12" s="11">
        <v>8</v>
      </c>
      <c r="L12" s="11">
        <v>5</v>
      </c>
      <c r="M12" s="11">
        <v>8</v>
      </c>
      <c r="N12" s="72">
        <v>9</v>
      </c>
      <c r="O12" s="72">
        <v>5</v>
      </c>
      <c r="P12"/>
      <c r="Q12"/>
      <c r="R12"/>
      <c r="S12"/>
      <c r="T12"/>
    </row>
    <row r="13" spans="1:43" ht="15.9" customHeight="1" x14ac:dyDescent="0.3">
      <c r="A13" s="11">
        <v>1</v>
      </c>
      <c r="B13" s="11">
        <v>10</v>
      </c>
      <c r="C13" s="129" t="s">
        <v>90</v>
      </c>
      <c r="D13" s="78" t="s">
        <v>95</v>
      </c>
      <c r="E13" s="78" t="s">
        <v>31</v>
      </c>
      <c r="F13" s="29" t="s">
        <v>83</v>
      </c>
      <c r="G13" s="70">
        <v>0.5</v>
      </c>
      <c r="H13" s="11">
        <v>1</v>
      </c>
      <c r="I13" s="11">
        <v>6</v>
      </c>
      <c r="J13" s="11">
        <v>6</v>
      </c>
      <c r="K13" s="11">
        <v>7</v>
      </c>
      <c r="L13" s="11">
        <v>3</v>
      </c>
      <c r="M13" s="11">
        <v>8</v>
      </c>
      <c r="N13" s="72">
        <v>8</v>
      </c>
      <c r="O13" s="72">
        <v>4</v>
      </c>
      <c r="P13"/>
      <c r="Q13"/>
      <c r="R13"/>
      <c r="S13"/>
      <c r="T13"/>
    </row>
    <row r="14" spans="1:43" ht="15.9" customHeight="1" x14ac:dyDescent="0.3">
      <c r="A14" s="11">
        <v>1</v>
      </c>
      <c r="B14" s="11">
        <v>11</v>
      </c>
      <c r="C14" s="130" t="s">
        <v>86</v>
      </c>
      <c r="D14" s="126" t="s">
        <v>91</v>
      </c>
      <c r="E14" s="126" t="s">
        <v>34</v>
      </c>
      <c r="F14" s="131" t="s">
        <v>82</v>
      </c>
      <c r="G14" s="70">
        <v>1</v>
      </c>
      <c r="H14" s="11">
        <v>0</v>
      </c>
      <c r="I14" s="11">
        <v>3</v>
      </c>
      <c r="J14" s="11">
        <v>8</v>
      </c>
      <c r="K14" s="11">
        <v>8</v>
      </c>
      <c r="L14" s="11">
        <v>5</v>
      </c>
      <c r="M14" s="11">
        <v>8</v>
      </c>
      <c r="N14" s="72">
        <v>9</v>
      </c>
      <c r="O14" s="72">
        <v>5</v>
      </c>
      <c r="P14"/>
      <c r="Q14"/>
      <c r="R14"/>
      <c r="S14"/>
      <c r="T14"/>
    </row>
    <row r="15" spans="1:43" ht="15.9" customHeight="1" x14ac:dyDescent="0.3">
      <c r="A15" s="11">
        <v>1</v>
      </c>
      <c r="B15" s="11">
        <v>12</v>
      </c>
      <c r="C15" s="130" t="s">
        <v>89</v>
      </c>
      <c r="D15" s="126" t="s">
        <v>94</v>
      </c>
      <c r="E15" s="126" t="s">
        <v>34</v>
      </c>
      <c r="F15" s="131" t="s">
        <v>82</v>
      </c>
      <c r="G15" s="70">
        <v>0.25</v>
      </c>
      <c r="H15" s="11">
        <v>1</v>
      </c>
      <c r="I15" s="11">
        <v>6</v>
      </c>
      <c r="J15" s="11">
        <v>6</v>
      </c>
      <c r="K15" s="11">
        <v>7</v>
      </c>
      <c r="L15" s="11">
        <v>3</v>
      </c>
      <c r="M15" s="11">
        <v>7</v>
      </c>
      <c r="N15" s="72">
        <v>8</v>
      </c>
      <c r="O15" s="72">
        <v>4</v>
      </c>
      <c r="P15"/>
      <c r="Q15"/>
      <c r="R15"/>
      <c r="S15"/>
      <c r="T15"/>
    </row>
    <row r="16" spans="1:43" ht="15.9" customHeight="1" x14ac:dyDescent="0.3">
      <c r="A16" s="11">
        <v>1</v>
      </c>
      <c r="B16" s="11">
        <v>13</v>
      </c>
      <c r="C16" s="128" t="s">
        <v>89</v>
      </c>
      <c r="D16" s="79" t="s">
        <v>94</v>
      </c>
      <c r="E16" s="79" t="s">
        <v>33</v>
      </c>
      <c r="F16" s="68" t="s">
        <v>84</v>
      </c>
      <c r="G16" s="70">
        <v>0.25</v>
      </c>
      <c r="H16" s="11">
        <v>1</v>
      </c>
      <c r="I16" s="11">
        <v>6</v>
      </c>
      <c r="J16" s="11">
        <v>6</v>
      </c>
      <c r="K16" s="11">
        <v>6</v>
      </c>
      <c r="L16" s="11">
        <v>3</v>
      </c>
      <c r="M16" s="11">
        <v>8</v>
      </c>
      <c r="N16" s="72">
        <v>8</v>
      </c>
      <c r="O16" s="72">
        <v>4</v>
      </c>
      <c r="P16"/>
      <c r="Q16"/>
      <c r="R16"/>
      <c r="S16"/>
      <c r="T16"/>
    </row>
    <row r="17" spans="1:20" ht="15.9" customHeight="1" x14ac:dyDescent="0.3">
      <c r="A17" s="11">
        <v>1</v>
      </c>
      <c r="B17" s="11">
        <v>14</v>
      </c>
      <c r="C17" s="128" t="s">
        <v>90</v>
      </c>
      <c r="D17" s="79" t="s">
        <v>95</v>
      </c>
      <c r="E17" s="79" t="s">
        <v>33</v>
      </c>
      <c r="F17" s="68" t="s">
        <v>84</v>
      </c>
      <c r="G17" s="70">
        <v>0.5</v>
      </c>
      <c r="H17" s="11">
        <v>1</v>
      </c>
      <c r="I17" s="11">
        <v>6</v>
      </c>
      <c r="J17" s="11">
        <v>6</v>
      </c>
      <c r="K17" s="11">
        <v>6</v>
      </c>
      <c r="L17" s="11">
        <v>4</v>
      </c>
      <c r="M17" s="11">
        <v>8</v>
      </c>
      <c r="N17" s="72">
        <v>8</v>
      </c>
      <c r="O17" s="72">
        <v>3</v>
      </c>
      <c r="P17"/>
      <c r="Q17"/>
      <c r="R17"/>
      <c r="S17"/>
      <c r="T17"/>
    </row>
    <row r="18" spans="1:20" ht="15.9" customHeight="1" x14ac:dyDescent="0.3">
      <c r="A18" s="11">
        <v>1</v>
      </c>
      <c r="B18" s="11">
        <v>15</v>
      </c>
      <c r="C18" s="130" t="s">
        <v>89</v>
      </c>
      <c r="D18" s="126" t="s">
        <v>94</v>
      </c>
      <c r="E18" s="126" t="s">
        <v>34</v>
      </c>
      <c r="F18" s="131" t="s">
        <v>82</v>
      </c>
      <c r="G18" s="70">
        <v>0.5</v>
      </c>
      <c r="H18" s="11">
        <v>1</v>
      </c>
      <c r="I18" s="11">
        <v>6</v>
      </c>
      <c r="J18" s="11">
        <v>6</v>
      </c>
      <c r="K18" s="11">
        <v>6</v>
      </c>
      <c r="L18" s="11">
        <v>3</v>
      </c>
      <c r="M18" s="11">
        <v>8</v>
      </c>
      <c r="N18" s="72">
        <v>8</v>
      </c>
      <c r="O18" s="72">
        <v>4</v>
      </c>
      <c r="P18"/>
      <c r="Q18"/>
      <c r="R18"/>
      <c r="S18"/>
      <c r="T18"/>
    </row>
    <row r="19" spans="1:20" ht="15.9" customHeight="1" x14ac:dyDescent="0.3">
      <c r="A19" s="11">
        <v>1</v>
      </c>
      <c r="B19" s="11">
        <v>16</v>
      </c>
      <c r="C19" s="128" t="s">
        <v>86</v>
      </c>
      <c r="D19" s="79" t="s">
        <v>91</v>
      </c>
      <c r="E19" s="79" t="s">
        <v>33</v>
      </c>
      <c r="F19" s="68" t="s">
        <v>84</v>
      </c>
      <c r="G19" s="70">
        <v>0.25</v>
      </c>
      <c r="H19" s="11">
        <v>0</v>
      </c>
      <c r="I19" s="11">
        <v>3</v>
      </c>
      <c r="J19" s="11">
        <v>7</v>
      </c>
      <c r="K19" s="11">
        <v>8</v>
      </c>
      <c r="L19" s="11">
        <v>4</v>
      </c>
      <c r="M19" s="11">
        <v>8</v>
      </c>
      <c r="N19" s="72">
        <v>9</v>
      </c>
      <c r="O19" s="72">
        <v>5</v>
      </c>
      <c r="P19"/>
      <c r="Q19"/>
      <c r="R19"/>
      <c r="S19"/>
      <c r="T19"/>
    </row>
    <row r="20" spans="1:20" ht="15.9" customHeight="1" x14ac:dyDescent="0.3">
      <c r="A20" s="11">
        <v>1</v>
      </c>
      <c r="B20" s="11">
        <v>17</v>
      </c>
      <c r="C20" s="129" t="s">
        <v>85</v>
      </c>
      <c r="D20" s="78" t="s">
        <v>19</v>
      </c>
      <c r="E20" s="78" t="s">
        <v>31</v>
      </c>
      <c r="F20" s="29" t="s">
        <v>83</v>
      </c>
      <c r="G20" s="70">
        <v>0.5</v>
      </c>
      <c r="H20" s="11">
        <v>1</v>
      </c>
      <c r="I20" s="11">
        <v>6</v>
      </c>
      <c r="J20" s="11">
        <v>8</v>
      </c>
      <c r="K20" s="11">
        <v>8</v>
      </c>
      <c r="L20" s="11">
        <v>5</v>
      </c>
      <c r="M20" s="11">
        <v>8</v>
      </c>
      <c r="N20" s="72">
        <v>9</v>
      </c>
      <c r="O20" s="72">
        <v>5</v>
      </c>
      <c r="P20"/>
      <c r="Q20"/>
      <c r="R20"/>
      <c r="S20"/>
      <c r="T20"/>
    </row>
    <row r="21" spans="1:20" ht="15.9" customHeight="1" x14ac:dyDescent="0.3">
      <c r="A21" s="11">
        <v>1</v>
      </c>
      <c r="B21" s="11">
        <v>18</v>
      </c>
      <c r="C21" s="129" t="s">
        <v>85</v>
      </c>
      <c r="D21" s="78" t="s">
        <v>19</v>
      </c>
      <c r="E21" s="78" t="s">
        <v>31</v>
      </c>
      <c r="F21" s="29" t="s">
        <v>83</v>
      </c>
      <c r="G21" s="70">
        <v>0.25</v>
      </c>
      <c r="H21" s="11">
        <v>1</v>
      </c>
      <c r="I21" s="11">
        <v>6</v>
      </c>
      <c r="J21" s="11">
        <v>8</v>
      </c>
      <c r="K21" s="11">
        <v>8</v>
      </c>
      <c r="L21" s="11">
        <v>4</v>
      </c>
      <c r="M21" s="11">
        <v>8</v>
      </c>
      <c r="N21" s="72">
        <v>9</v>
      </c>
      <c r="O21" s="72">
        <v>5</v>
      </c>
      <c r="P21"/>
      <c r="Q21"/>
      <c r="R21"/>
      <c r="S21"/>
      <c r="T21"/>
    </row>
    <row r="22" spans="1:20" ht="15.9" customHeight="1" x14ac:dyDescent="0.3">
      <c r="A22" s="11">
        <v>1</v>
      </c>
      <c r="B22" s="11">
        <v>19</v>
      </c>
      <c r="C22" s="129" t="s">
        <v>88</v>
      </c>
      <c r="D22" s="78" t="s">
        <v>93</v>
      </c>
      <c r="E22" s="78" t="s">
        <v>31</v>
      </c>
      <c r="F22" s="29" t="s">
        <v>83</v>
      </c>
      <c r="G22" s="70">
        <v>1</v>
      </c>
      <c r="H22" s="11">
        <v>1</v>
      </c>
      <c r="I22" s="11">
        <v>3</v>
      </c>
      <c r="J22" s="11">
        <v>7</v>
      </c>
      <c r="K22" s="11">
        <v>7</v>
      </c>
      <c r="L22" s="11">
        <v>4</v>
      </c>
      <c r="M22" s="11">
        <v>8</v>
      </c>
      <c r="N22" s="72">
        <v>8</v>
      </c>
      <c r="O22" s="72">
        <v>4</v>
      </c>
      <c r="P22"/>
      <c r="Q22"/>
      <c r="R22"/>
      <c r="S22"/>
      <c r="T22"/>
    </row>
    <row r="23" spans="1:20" ht="15.9" customHeight="1" x14ac:dyDescent="0.3">
      <c r="A23" s="11">
        <v>1</v>
      </c>
      <c r="B23" s="11">
        <v>20</v>
      </c>
      <c r="C23" s="130" t="s">
        <v>90</v>
      </c>
      <c r="D23" s="126" t="s">
        <v>95</v>
      </c>
      <c r="E23" s="126" t="s">
        <v>34</v>
      </c>
      <c r="F23" s="131" t="s">
        <v>82</v>
      </c>
      <c r="G23" s="70">
        <v>1</v>
      </c>
      <c r="H23" s="11">
        <v>1</v>
      </c>
      <c r="I23" s="11">
        <v>6</v>
      </c>
      <c r="J23" s="11">
        <v>5</v>
      </c>
      <c r="K23" s="11">
        <v>7</v>
      </c>
      <c r="L23" s="11">
        <v>3</v>
      </c>
      <c r="M23" s="11">
        <v>8</v>
      </c>
      <c r="N23" s="72">
        <v>8</v>
      </c>
      <c r="O23" s="72">
        <v>3</v>
      </c>
      <c r="P23"/>
      <c r="Q23"/>
      <c r="R23"/>
      <c r="S23"/>
      <c r="T23"/>
    </row>
    <row r="24" spans="1:20" ht="15.9" customHeight="1" x14ac:dyDescent="0.3">
      <c r="A24" s="11">
        <v>1</v>
      </c>
      <c r="B24" s="11">
        <v>21</v>
      </c>
      <c r="C24" s="130" t="s">
        <v>87</v>
      </c>
      <c r="D24" s="126" t="s">
        <v>92</v>
      </c>
      <c r="E24" s="126" t="s">
        <v>34</v>
      </c>
      <c r="F24" s="131" t="s">
        <v>82</v>
      </c>
      <c r="G24" s="70">
        <v>0.25</v>
      </c>
      <c r="H24" s="11">
        <v>1</v>
      </c>
      <c r="I24" s="11">
        <v>3</v>
      </c>
      <c r="J24" s="11">
        <v>7</v>
      </c>
      <c r="K24" s="11">
        <v>8</v>
      </c>
      <c r="L24" s="11">
        <v>4</v>
      </c>
      <c r="M24" s="11">
        <v>8</v>
      </c>
      <c r="N24" s="72">
        <v>8</v>
      </c>
      <c r="O24" s="72">
        <v>5</v>
      </c>
      <c r="P24"/>
      <c r="Q24"/>
      <c r="R24"/>
      <c r="S24"/>
      <c r="T24"/>
    </row>
    <row r="25" spans="1:20" ht="15.9" customHeight="1" x14ac:dyDescent="0.3">
      <c r="A25" s="11">
        <v>1</v>
      </c>
      <c r="B25" s="11">
        <v>22</v>
      </c>
      <c r="C25" s="128" t="s">
        <v>89</v>
      </c>
      <c r="D25" s="79" t="s">
        <v>94</v>
      </c>
      <c r="E25" s="79" t="s">
        <v>33</v>
      </c>
      <c r="F25" s="68" t="s">
        <v>84</v>
      </c>
      <c r="G25" s="70">
        <v>1</v>
      </c>
      <c r="H25" s="11">
        <v>1</v>
      </c>
      <c r="I25" s="11">
        <v>6</v>
      </c>
      <c r="J25" s="11">
        <v>6</v>
      </c>
      <c r="K25" s="11">
        <v>7</v>
      </c>
      <c r="L25" s="11">
        <v>4</v>
      </c>
      <c r="M25" s="11">
        <v>8</v>
      </c>
      <c r="N25" s="72">
        <v>8</v>
      </c>
      <c r="O25" s="72">
        <v>4</v>
      </c>
      <c r="P25"/>
      <c r="Q25"/>
      <c r="R25"/>
      <c r="S25"/>
      <c r="T25"/>
    </row>
    <row r="26" spans="1:20" ht="15.9" customHeight="1" x14ac:dyDescent="0.3">
      <c r="A26" s="11">
        <v>1</v>
      </c>
      <c r="B26" s="11">
        <v>23</v>
      </c>
      <c r="C26" s="128" t="s">
        <v>86</v>
      </c>
      <c r="D26" s="79" t="s">
        <v>91</v>
      </c>
      <c r="E26" s="79" t="s">
        <v>33</v>
      </c>
      <c r="F26" s="68" t="s">
        <v>84</v>
      </c>
      <c r="G26" s="70">
        <v>1</v>
      </c>
      <c r="H26" s="11">
        <v>0</v>
      </c>
      <c r="I26" s="11">
        <v>5</v>
      </c>
      <c r="J26" s="11">
        <v>8</v>
      </c>
      <c r="K26" s="11">
        <v>9</v>
      </c>
      <c r="L26" s="11">
        <v>5</v>
      </c>
      <c r="M26" s="11">
        <v>9</v>
      </c>
      <c r="N26" s="72">
        <v>9</v>
      </c>
      <c r="O26" s="72">
        <v>5</v>
      </c>
      <c r="P26"/>
      <c r="Q26"/>
      <c r="R26"/>
      <c r="S26"/>
      <c r="T26"/>
    </row>
    <row r="27" spans="1:20" ht="15.9" customHeight="1" x14ac:dyDescent="0.3">
      <c r="A27" s="11">
        <v>1</v>
      </c>
      <c r="B27" s="11">
        <v>24</v>
      </c>
      <c r="C27" s="129" t="s">
        <v>89</v>
      </c>
      <c r="D27" s="78" t="s">
        <v>94</v>
      </c>
      <c r="E27" s="78" t="s">
        <v>31</v>
      </c>
      <c r="F27" s="29" t="s">
        <v>83</v>
      </c>
      <c r="G27" s="70">
        <v>1</v>
      </c>
      <c r="H27" s="11">
        <v>1</v>
      </c>
      <c r="I27" s="11">
        <v>6</v>
      </c>
      <c r="J27" s="11">
        <v>6</v>
      </c>
      <c r="K27" s="11">
        <v>8</v>
      </c>
      <c r="L27" s="11">
        <v>4</v>
      </c>
      <c r="M27" s="11">
        <v>8</v>
      </c>
      <c r="N27" s="72">
        <v>8</v>
      </c>
      <c r="O27" s="72">
        <v>4</v>
      </c>
      <c r="P27"/>
      <c r="Q27"/>
      <c r="R27"/>
      <c r="S27"/>
      <c r="T27"/>
    </row>
    <row r="28" spans="1:20" ht="15.9" customHeight="1" x14ac:dyDescent="0.3">
      <c r="A28" s="11">
        <v>1</v>
      </c>
      <c r="B28" s="11">
        <v>25</v>
      </c>
      <c r="C28" s="128" t="s">
        <v>87</v>
      </c>
      <c r="D28" s="79" t="s">
        <v>92</v>
      </c>
      <c r="E28" s="79" t="s">
        <v>33</v>
      </c>
      <c r="F28" s="68" t="s">
        <v>84</v>
      </c>
      <c r="G28" s="70">
        <v>0.5</v>
      </c>
      <c r="H28" s="11">
        <v>0</v>
      </c>
      <c r="I28" s="11">
        <v>2</v>
      </c>
      <c r="J28" s="11">
        <v>2</v>
      </c>
      <c r="K28" s="11">
        <v>8</v>
      </c>
      <c r="L28" s="11">
        <v>4</v>
      </c>
      <c r="M28" s="11">
        <v>8</v>
      </c>
      <c r="N28" s="72">
        <v>8</v>
      </c>
      <c r="O28" s="72">
        <v>5</v>
      </c>
      <c r="P28"/>
      <c r="Q28"/>
      <c r="R28"/>
      <c r="S28"/>
      <c r="T28"/>
    </row>
    <row r="29" spans="1:20" ht="15.9" customHeight="1" x14ac:dyDescent="0.3">
      <c r="A29" s="11">
        <v>1</v>
      </c>
      <c r="B29" s="11">
        <v>26</v>
      </c>
      <c r="C29" s="129" t="s">
        <v>87</v>
      </c>
      <c r="D29" s="78" t="s">
        <v>92</v>
      </c>
      <c r="E29" s="78" t="s">
        <v>31</v>
      </c>
      <c r="F29" s="29" t="s">
        <v>83</v>
      </c>
      <c r="G29" s="70">
        <v>1</v>
      </c>
      <c r="H29" s="11">
        <v>1</v>
      </c>
      <c r="I29" s="11">
        <v>3</v>
      </c>
      <c r="J29" s="11">
        <v>6</v>
      </c>
      <c r="K29" s="11">
        <v>8</v>
      </c>
      <c r="L29" s="11">
        <v>4</v>
      </c>
      <c r="M29" s="11">
        <v>8</v>
      </c>
      <c r="N29" s="72">
        <v>8</v>
      </c>
      <c r="O29" s="72">
        <v>5</v>
      </c>
      <c r="P29"/>
      <c r="Q29"/>
      <c r="R29"/>
      <c r="S29"/>
      <c r="T29"/>
    </row>
    <row r="30" spans="1:20" ht="15.9" customHeight="1" x14ac:dyDescent="0.3">
      <c r="A30" s="11">
        <v>1</v>
      </c>
      <c r="B30" s="11">
        <v>27</v>
      </c>
      <c r="C30" s="130" t="s">
        <v>88</v>
      </c>
      <c r="D30" s="126" t="s">
        <v>93</v>
      </c>
      <c r="E30" s="126" t="s">
        <v>34</v>
      </c>
      <c r="F30" s="131" t="s">
        <v>82</v>
      </c>
      <c r="G30" s="70">
        <v>1</v>
      </c>
      <c r="H30" s="11">
        <v>1</v>
      </c>
      <c r="I30" s="11">
        <v>2</v>
      </c>
      <c r="J30" s="11">
        <v>6</v>
      </c>
      <c r="K30" s="11">
        <v>7</v>
      </c>
      <c r="L30" s="11">
        <v>4</v>
      </c>
      <c r="M30" s="11">
        <v>8</v>
      </c>
      <c r="N30" s="72">
        <v>8</v>
      </c>
      <c r="O30" s="72">
        <v>4</v>
      </c>
      <c r="P30"/>
      <c r="Q30"/>
      <c r="R30"/>
      <c r="S30"/>
      <c r="T30"/>
    </row>
    <row r="31" spans="1:20" ht="16.5" customHeight="1" x14ac:dyDescent="0.3">
      <c r="A31" s="11">
        <v>1</v>
      </c>
      <c r="B31" s="11">
        <v>54</v>
      </c>
      <c r="C31" s="129" t="s">
        <v>89</v>
      </c>
      <c r="D31" s="78" t="s">
        <v>94</v>
      </c>
      <c r="E31" s="78" t="s">
        <v>31</v>
      </c>
      <c r="F31" s="29" t="s">
        <v>83</v>
      </c>
      <c r="G31" s="132">
        <v>0.5</v>
      </c>
      <c r="H31" s="11">
        <v>1</v>
      </c>
      <c r="I31" s="11">
        <v>6</v>
      </c>
      <c r="J31" s="11">
        <v>6</v>
      </c>
      <c r="K31" s="11">
        <v>8</v>
      </c>
      <c r="L31" s="11">
        <v>4</v>
      </c>
      <c r="M31" s="11">
        <v>8</v>
      </c>
      <c r="N31" s="72">
        <v>8</v>
      </c>
      <c r="O31" s="72">
        <v>4</v>
      </c>
      <c r="P31"/>
      <c r="Q31"/>
      <c r="R31"/>
      <c r="S31"/>
      <c r="T31"/>
    </row>
    <row r="32" spans="1:20" ht="16.5" customHeight="1" x14ac:dyDescent="0.3">
      <c r="A32" s="11">
        <v>1</v>
      </c>
      <c r="B32" s="11">
        <v>53</v>
      </c>
      <c r="C32" s="128" t="s">
        <v>86</v>
      </c>
      <c r="D32" s="79" t="s">
        <v>91</v>
      </c>
      <c r="E32" s="79" t="s">
        <v>33</v>
      </c>
      <c r="F32" s="68" t="s">
        <v>84</v>
      </c>
      <c r="G32" s="132">
        <v>0.5</v>
      </c>
      <c r="H32" s="11">
        <v>0</v>
      </c>
      <c r="I32" s="11">
        <v>5</v>
      </c>
      <c r="J32" s="11">
        <v>8</v>
      </c>
      <c r="K32" s="11">
        <v>9</v>
      </c>
      <c r="L32" s="11">
        <v>5</v>
      </c>
      <c r="M32" s="11">
        <v>9</v>
      </c>
      <c r="N32" s="72">
        <v>9</v>
      </c>
      <c r="O32" s="72">
        <v>5</v>
      </c>
      <c r="P32"/>
      <c r="Q32"/>
      <c r="R32"/>
      <c r="S32"/>
      <c r="T32"/>
    </row>
    <row r="33" spans="1:20" ht="16.5" customHeight="1" x14ac:dyDescent="0.3">
      <c r="A33" s="11">
        <v>1</v>
      </c>
      <c r="B33" s="11">
        <v>52</v>
      </c>
      <c r="C33" s="129" t="s">
        <v>86</v>
      </c>
      <c r="D33" s="78" t="s">
        <v>91</v>
      </c>
      <c r="E33" s="78" t="s">
        <v>31</v>
      </c>
      <c r="F33" s="29" t="s">
        <v>83</v>
      </c>
      <c r="G33" s="132">
        <v>0.25</v>
      </c>
      <c r="H33" s="11">
        <v>0</v>
      </c>
      <c r="I33" s="11">
        <v>6</v>
      </c>
      <c r="J33" s="11">
        <v>8</v>
      </c>
      <c r="K33" s="11">
        <v>8</v>
      </c>
      <c r="L33" s="11">
        <v>5</v>
      </c>
      <c r="M33" s="11">
        <v>9</v>
      </c>
      <c r="N33" s="72">
        <v>9</v>
      </c>
      <c r="O33" s="72">
        <v>5</v>
      </c>
      <c r="P33"/>
      <c r="Q33"/>
      <c r="R33"/>
      <c r="S33"/>
      <c r="T33"/>
    </row>
    <row r="34" spans="1:20" ht="16.5" customHeight="1" x14ac:dyDescent="0.3">
      <c r="A34" s="11">
        <v>1</v>
      </c>
      <c r="B34" s="11">
        <v>51</v>
      </c>
      <c r="C34" s="130" t="s">
        <v>88</v>
      </c>
      <c r="D34" s="126" t="s">
        <v>93</v>
      </c>
      <c r="E34" s="126" t="s">
        <v>34</v>
      </c>
      <c r="F34" s="131" t="s">
        <v>82</v>
      </c>
      <c r="G34" s="132">
        <v>0.5</v>
      </c>
      <c r="H34" s="11">
        <v>1</v>
      </c>
      <c r="I34" s="11">
        <v>2</v>
      </c>
      <c r="J34" s="11">
        <v>7</v>
      </c>
      <c r="K34" s="11">
        <v>7</v>
      </c>
      <c r="L34" s="11">
        <v>3</v>
      </c>
      <c r="M34" s="11">
        <v>8</v>
      </c>
      <c r="N34" s="72">
        <v>8</v>
      </c>
      <c r="O34" s="72">
        <v>3</v>
      </c>
      <c r="P34"/>
      <c r="Q34"/>
      <c r="R34"/>
      <c r="S34"/>
      <c r="T34"/>
    </row>
    <row r="35" spans="1:20" ht="16.5" customHeight="1" x14ac:dyDescent="0.3">
      <c r="A35" s="11">
        <v>1</v>
      </c>
      <c r="B35" s="11">
        <v>50</v>
      </c>
      <c r="C35" s="129" t="s">
        <v>89</v>
      </c>
      <c r="D35" s="78" t="s">
        <v>94</v>
      </c>
      <c r="E35" s="78" t="s">
        <v>31</v>
      </c>
      <c r="F35" s="29" t="s">
        <v>83</v>
      </c>
      <c r="G35" s="132">
        <v>0.25</v>
      </c>
      <c r="H35" s="11">
        <v>1</v>
      </c>
      <c r="I35" s="11">
        <v>6</v>
      </c>
      <c r="J35" s="11">
        <v>6</v>
      </c>
      <c r="K35" s="11">
        <v>7</v>
      </c>
      <c r="L35" s="11">
        <v>3</v>
      </c>
      <c r="M35" s="11">
        <v>8</v>
      </c>
      <c r="N35" s="72">
        <v>8</v>
      </c>
      <c r="O35" s="72">
        <v>4</v>
      </c>
    </row>
    <row r="36" spans="1:20" ht="16.5" customHeight="1" x14ac:dyDescent="0.3">
      <c r="A36" s="11">
        <v>1</v>
      </c>
      <c r="B36" s="11">
        <v>49</v>
      </c>
      <c r="C36" s="130" t="s">
        <v>90</v>
      </c>
      <c r="D36" s="126" t="s">
        <v>95</v>
      </c>
      <c r="E36" s="126" t="s">
        <v>34</v>
      </c>
      <c r="F36" s="131" t="s">
        <v>82</v>
      </c>
      <c r="G36" s="132">
        <v>0.5</v>
      </c>
      <c r="H36" s="11">
        <v>1</v>
      </c>
      <c r="I36" s="11">
        <v>6</v>
      </c>
      <c r="J36" s="11">
        <v>6</v>
      </c>
      <c r="K36" s="11">
        <v>7</v>
      </c>
      <c r="L36" s="11">
        <v>3</v>
      </c>
      <c r="M36" s="11">
        <v>8</v>
      </c>
      <c r="N36" s="72">
        <v>8</v>
      </c>
      <c r="O36" s="72">
        <v>3</v>
      </c>
    </row>
    <row r="37" spans="1:20" ht="16.5" customHeight="1" x14ac:dyDescent="0.3">
      <c r="A37" s="11">
        <v>1</v>
      </c>
      <c r="B37" s="11">
        <v>48</v>
      </c>
      <c r="C37" s="128" t="s">
        <v>89</v>
      </c>
      <c r="D37" s="79" t="s">
        <v>94</v>
      </c>
      <c r="E37" s="79" t="s">
        <v>33</v>
      </c>
      <c r="F37" s="68" t="s">
        <v>84</v>
      </c>
      <c r="G37" s="132">
        <v>0.5</v>
      </c>
      <c r="H37" s="11">
        <v>1</v>
      </c>
      <c r="I37" s="11">
        <v>6</v>
      </c>
      <c r="J37" s="11">
        <v>6</v>
      </c>
      <c r="K37" s="11">
        <v>7</v>
      </c>
      <c r="L37" s="11">
        <v>3</v>
      </c>
      <c r="M37" s="11">
        <v>8</v>
      </c>
      <c r="N37" s="72">
        <v>8</v>
      </c>
      <c r="O37" s="72">
        <v>4</v>
      </c>
    </row>
    <row r="38" spans="1:20" ht="16.5" customHeight="1" x14ac:dyDescent="0.3">
      <c r="A38" s="11">
        <v>1</v>
      </c>
      <c r="B38" s="11">
        <v>47</v>
      </c>
      <c r="C38" s="129" t="s">
        <v>87</v>
      </c>
      <c r="D38" s="78" t="s">
        <v>92</v>
      </c>
      <c r="E38" s="78" t="s">
        <v>31</v>
      </c>
      <c r="F38" s="29" t="s">
        <v>83</v>
      </c>
      <c r="G38" s="132">
        <v>0.5</v>
      </c>
      <c r="H38" s="11">
        <v>1</v>
      </c>
      <c r="I38" s="11">
        <v>3</v>
      </c>
      <c r="J38" s="11">
        <v>7</v>
      </c>
      <c r="K38" s="11">
        <v>8</v>
      </c>
      <c r="L38" s="11">
        <v>4</v>
      </c>
      <c r="M38" s="11">
        <v>9</v>
      </c>
      <c r="N38" s="72">
        <v>9</v>
      </c>
      <c r="O38" s="72">
        <v>5</v>
      </c>
    </row>
    <row r="39" spans="1:20" ht="16.5" customHeight="1" x14ac:dyDescent="0.3">
      <c r="A39" s="11">
        <v>1</v>
      </c>
      <c r="B39" s="11">
        <v>46</v>
      </c>
      <c r="C39" s="130" t="s">
        <v>85</v>
      </c>
      <c r="D39" s="126" t="s">
        <v>19</v>
      </c>
      <c r="E39" s="126" t="s">
        <v>34</v>
      </c>
      <c r="F39" s="131" t="s">
        <v>82</v>
      </c>
      <c r="G39" s="132">
        <v>0.25</v>
      </c>
      <c r="H39" s="11">
        <v>1</v>
      </c>
      <c r="I39" s="11">
        <v>6</v>
      </c>
      <c r="J39" s="11">
        <v>8</v>
      </c>
      <c r="K39" s="11">
        <v>8</v>
      </c>
      <c r="L39" s="11">
        <v>4</v>
      </c>
      <c r="M39" s="11">
        <v>8</v>
      </c>
      <c r="N39" s="72">
        <v>9</v>
      </c>
      <c r="O39" s="72">
        <v>5</v>
      </c>
    </row>
    <row r="40" spans="1:20" ht="16.5" customHeight="1" x14ac:dyDescent="0.3">
      <c r="A40" s="11">
        <v>1</v>
      </c>
      <c r="B40" s="11">
        <v>45</v>
      </c>
      <c r="C40" s="130" t="s">
        <v>86</v>
      </c>
      <c r="D40" s="126" t="s">
        <v>91</v>
      </c>
      <c r="E40" s="126" t="s">
        <v>34</v>
      </c>
      <c r="F40" s="131" t="s">
        <v>82</v>
      </c>
      <c r="G40" s="132">
        <v>0.5</v>
      </c>
      <c r="H40" s="11">
        <v>0</v>
      </c>
      <c r="I40" s="11">
        <v>5</v>
      </c>
      <c r="J40" s="11">
        <v>8</v>
      </c>
      <c r="K40" s="11">
        <v>8</v>
      </c>
      <c r="L40" s="11">
        <v>4</v>
      </c>
      <c r="M40" s="11">
        <v>8</v>
      </c>
      <c r="N40" s="72">
        <v>8</v>
      </c>
      <c r="O40" s="72">
        <v>5</v>
      </c>
    </row>
    <row r="41" spans="1:20" ht="16.5" customHeight="1" x14ac:dyDescent="0.3">
      <c r="A41" s="11">
        <v>1</v>
      </c>
      <c r="B41" s="11">
        <v>44</v>
      </c>
      <c r="C41" s="130" t="s">
        <v>88</v>
      </c>
      <c r="D41" s="126" t="s">
        <v>93</v>
      </c>
      <c r="E41" s="126" t="s">
        <v>34</v>
      </c>
      <c r="F41" s="131" t="s">
        <v>82</v>
      </c>
      <c r="G41" s="132">
        <v>0.25</v>
      </c>
      <c r="H41" s="11">
        <v>1</v>
      </c>
      <c r="I41" s="11">
        <v>3</v>
      </c>
      <c r="J41" s="11">
        <v>4</v>
      </c>
      <c r="K41" s="11">
        <v>7</v>
      </c>
      <c r="L41" s="11">
        <v>2</v>
      </c>
      <c r="M41" s="11">
        <v>7</v>
      </c>
      <c r="N41" s="72">
        <v>8</v>
      </c>
      <c r="O41" s="72">
        <v>3</v>
      </c>
    </row>
    <row r="42" spans="1:20" ht="16.5" customHeight="1" x14ac:dyDescent="0.3">
      <c r="A42" s="11">
        <v>1</v>
      </c>
      <c r="B42" s="11">
        <v>43</v>
      </c>
      <c r="C42" s="129" t="s">
        <v>88</v>
      </c>
      <c r="D42" s="78" t="s">
        <v>93</v>
      </c>
      <c r="E42" s="78" t="s">
        <v>31</v>
      </c>
      <c r="F42" s="29" t="s">
        <v>83</v>
      </c>
      <c r="G42" s="70">
        <v>0.5</v>
      </c>
      <c r="H42" s="11">
        <v>1</v>
      </c>
      <c r="I42" s="11">
        <v>3</v>
      </c>
      <c r="J42" s="11">
        <v>5</v>
      </c>
      <c r="K42" s="11">
        <v>7</v>
      </c>
      <c r="L42" s="11">
        <v>3</v>
      </c>
      <c r="M42" s="11">
        <v>8</v>
      </c>
      <c r="N42" s="72">
        <v>8</v>
      </c>
      <c r="O42" s="72">
        <v>4</v>
      </c>
    </row>
    <row r="43" spans="1:20" ht="16.5" customHeight="1" x14ac:dyDescent="0.3">
      <c r="A43" s="11">
        <v>1</v>
      </c>
      <c r="B43" s="11">
        <v>42</v>
      </c>
      <c r="C43" s="128" t="s">
        <v>87</v>
      </c>
      <c r="D43" s="79" t="s">
        <v>92</v>
      </c>
      <c r="E43" s="79" t="s">
        <v>33</v>
      </c>
      <c r="F43" s="68" t="s">
        <v>84</v>
      </c>
      <c r="G43" s="70">
        <v>0.25</v>
      </c>
      <c r="H43" s="11">
        <v>1</v>
      </c>
      <c r="I43" s="11">
        <v>2</v>
      </c>
      <c r="J43" s="11">
        <v>3</v>
      </c>
      <c r="K43" s="11">
        <v>7</v>
      </c>
      <c r="L43" s="11">
        <v>4</v>
      </c>
      <c r="M43" s="11">
        <v>8</v>
      </c>
      <c r="N43" s="72">
        <v>8</v>
      </c>
      <c r="O43" s="72">
        <v>5</v>
      </c>
    </row>
    <row r="44" spans="1:20" ht="16.5" customHeight="1" x14ac:dyDescent="0.3">
      <c r="A44" s="11">
        <v>1</v>
      </c>
      <c r="B44" s="11">
        <v>41</v>
      </c>
      <c r="C44" s="130" t="s">
        <v>89</v>
      </c>
      <c r="D44" s="126" t="s">
        <v>94</v>
      </c>
      <c r="E44" s="126" t="s">
        <v>34</v>
      </c>
      <c r="F44" s="131" t="s">
        <v>82</v>
      </c>
      <c r="G44" s="70">
        <v>1</v>
      </c>
      <c r="H44" s="11">
        <v>1</v>
      </c>
      <c r="I44" s="11">
        <v>6</v>
      </c>
      <c r="J44" s="11">
        <v>4</v>
      </c>
      <c r="K44" s="11">
        <v>7</v>
      </c>
      <c r="L44" s="11">
        <v>4</v>
      </c>
      <c r="M44" s="11">
        <v>8</v>
      </c>
      <c r="N44" s="72">
        <v>8</v>
      </c>
      <c r="O44" s="72">
        <v>5</v>
      </c>
    </row>
    <row r="45" spans="1:20" ht="16.5" customHeight="1" x14ac:dyDescent="0.3">
      <c r="A45" s="11">
        <v>1</v>
      </c>
      <c r="B45" s="11">
        <v>40</v>
      </c>
      <c r="C45" s="129" t="s">
        <v>86</v>
      </c>
      <c r="D45" s="78" t="s">
        <v>91</v>
      </c>
      <c r="E45" s="78" t="s">
        <v>31</v>
      </c>
      <c r="F45" s="29" t="s">
        <v>83</v>
      </c>
      <c r="G45" s="70">
        <v>1</v>
      </c>
      <c r="H45" s="11">
        <v>0</v>
      </c>
      <c r="I45" s="11">
        <v>5</v>
      </c>
      <c r="J45" s="11">
        <v>7</v>
      </c>
      <c r="K45" s="11">
        <v>8</v>
      </c>
      <c r="L45" s="11">
        <v>5</v>
      </c>
      <c r="M45" s="11">
        <v>9</v>
      </c>
      <c r="N45" s="72">
        <v>9</v>
      </c>
      <c r="O45" s="72">
        <v>5</v>
      </c>
    </row>
    <row r="46" spans="1:20" ht="16.5" customHeight="1" x14ac:dyDescent="0.3">
      <c r="A46" s="11">
        <v>1</v>
      </c>
      <c r="B46" s="11">
        <v>39</v>
      </c>
      <c r="C46" s="128" t="s">
        <v>88</v>
      </c>
      <c r="D46" s="79" t="s">
        <v>93</v>
      </c>
      <c r="E46" s="79" t="s">
        <v>33</v>
      </c>
      <c r="F46" s="68" t="s">
        <v>84</v>
      </c>
      <c r="G46" s="70">
        <v>1</v>
      </c>
      <c r="H46" s="11">
        <v>1</v>
      </c>
      <c r="I46" s="11">
        <v>2</v>
      </c>
      <c r="J46" s="11">
        <v>3</v>
      </c>
      <c r="K46" s="11">
        <v>6</v>
      </c>
      <c r="L46" s="11">
        <v>3</v>
      </c>
      <c r="M46" s="11">
        <v>8</v>
      </c>
      <c r="N46" s="72">
        <v>8</v>
      </c>
      <c r="O46" s="72">
        <v>4</v>
      </c>
    </row>
    <row r="47" spans="1:20" ht="16.5" customHeight="1" x14ac:dyDescent="0.3">
      <c r="A47" s="11">
        <v>1</v>
      </c>
      <c r="B47" s="11">
        <v>38</v>
      </c>
      <c r="C47" s="129" t="s">
        <v>87</v>
      </c>
      <c r="D47" s="78" t="s">
        <v>92</v>
      </c>
      <c r="E47" s="78" t="s">
        <v>31</v>
      </c>
      <c r="F47" s="29" t="s">
        <v>83</v>
      </c>
      <c r="G47" s="70">
        <v>0.25</v>
      </c>
      <c r="H47" s="11">
        <v>1</v>
      </c>
      <c r="I47" s="11">
        <v>2</v>
      </c>
      <c r="J47" s="11">
        <v>6</v>
      </c>
      <c r="K47" s="11">
        <v>8</v>
      </c>
      <c r="L47" s="11">
        <v>4</v>
      </c>
      <c r="M47" s="11">
        <v>8</v>
      </c>
      <c r="N47" s="72">
        <v>9</v>
      </c>
      <c r="O47" s="72">
        <v>5</v>
      </c>
    </row>
    <row r="48" spans="1:20" ht="16.5" customHeight="1" x14ac:dyDescent="0.3">
      <c r="A48" s="11">
        <v>1</v>
      </c>
      <c r="B48" s="11">
        <v>37</v>
      </c>
      <c r="C48" s="128" t="s">
        <v>85</v>
      </c>
      <c r="D48" s="79" t="s">
        <v>19</v>
      </c>
      <c r="E48" s="79" t="s">
        <v>33</v>
      </c>
      <c r="F48" s="68" t="s">
        <v>84</v>
      </c>
      <c r="G48" s="70">
        <v>0.25</v>
      </c>
      <c r="H48" s="11">
        <v>1</v>
      </c>
      <c r="I48" s="11">
        <v>6</v>
      </c>
      <c r="J48" s="11">
        <v>7</v>
      </c>
      <c r="K48" s="11">
        <v>8</v>
      </c>
      <c r="L48" s="11">
        <v>4</v>
      </c>
      <c r="M48" s="11">
        <v>9</v>
      </c>
      <c r="N48" s="72">
        <v>9</v>
      </c>
      <c r="O48" s="72">
        <v>5</v>
      </c>
    </row>
    <row r="49" spans="1:15" ht="16.5" customHeight="1" x14ac:dyDescent="0.3">
      <c r="A49" s="11">
        <v>1</v>
      </c>
      <c r="B49" s="11">
        <v>36</v>
      </c>
      <c r="C49" s="128" t="s">
        <v>87</v>
      </c>
      <c r="D49" s="79" t="s">
        <v>92</v>
      </c>
      <c r="E49" s="79" t="s">
        <v>33</v>
      </c>
      <c r="F49" s="68" t="s">
        <v>84</v>
      </c>
      <c r="G49" s="70">
        <v>1</v>
      </c>
      <c r="H49" s="11">
        <v>1</v>
      </c>
      <c r="I49" s="11">
        <v>2</v>
      </c>
      <c r="J49" s="11">
        <v>3</v>
      </c>
      <c r="K49" s="11">
        <v>8</v>
      </c>
      <c r="L49" s="11">
        <v>4</v>
      </c>
      <c r="M49" s="11">
        <v>8</v>
      </c>
      <c r="N49" s="72">
        <v>8</v>
      </c>
      <c r="O49" s="72">
        <v>5</v>
      </c>
    </row>
    <row r="50" spans="1:15" ht="16.5" customHeight="1" x14ac:dyDescent="0.3">
      <c r="A50" s="11">
        <v>1</v>
      </c>
      <c r="B50" s="11">
        <v>35</v>
      </c>
      <c r="C50" s="130" t="s">
        <v>85</v>
      </c>
      <c r="D50" s="126" t="s">
        <v>19</v>
      </c>
      <c r="E50" s="126" t="s">
        <v>34</v>
      </c>
      <c r="F50" s="131" t="s">
        <v>82</v>
      </c>
      <c r="G50" s="70">
        <v>1</v>
      </c>
      <c r="H50" s="11">
        <v>1</v>
      </c>
      <c r="I50" s="11">
        <v>5</v>
      </c>
      <c r="J50" s="11">
        <v>7</v>
      </c>
      <c r="K50" s="11">
        <v>8</v>
      </c>
      <c r="L50" s="11">
        <v>5</v>
      </c>
      <c r="M50" s="11">
        <v>9</v>
      </c>
      <c r="N50" s="72">
        <v>9</v>
      </c>
      <c r="O50" s="72">
        <v>5</v>
      </c>
    </row>
    <row r="51" spans="1:15" ht="16.5" customHeight="1" x14ac:dyDescent="0.3">
      <c r="A51" s="11">
        <v>1</v>
      </c>
      <c r="B51" s="11">
        <v>34</v>
      </c>
      <c r="C51" s="130" t="s">
        <v>87</v>
      </c>
      <c r="D51" s="126" t="s">
        <v>92</v>
      </c>
      <c r="E51" s="126" t="s">
        <v>34</v>
      </c>
      <c r="F51" s="131" t="s">
        <v>82</v>
      </c>
      <c r="G51" s="70">
        <v>1</v>
      </c>
      <c r="H51" s="11">
        <v>1</v>
      </c>
      <c r="I51" s="11">
        <v>2</v>
      </c>
      <c r="J51" s="11">
        <v>4</v>
      </c>
      <c r="K51" s="11">
        <v>8</v>
      </c>
      <c r="L51" s="11">
        <v>4</v>
      </c>
      <c r="M51" s="11">
        <v>8</v>
      </c>
      <c r="N51" s="72">
        <v>8</v>
      </c>
      <c r="O51" s="72">
        <v>5</v>
      </c>
    </row>
    <row r="52" spans="1:15" ht="16.5" customHeight="1" x14ac:dyDescent="0.3">
      <c r="A52" s="11">
        <v>1</v>
      </c>
      <c r="B52" s="11">
        <v>33</v>
      </c>
      <c r="C52" s="128" t="s">
        <v>90</v>
      </c>
      <c r="D52" s="79" t="s">
        <v>95</v>
      </c>
      <c r="E52" s="79" t="s">
        <v>33</v>
      </c>
      <c r="F52" s="68" t="s">
        <v>84</v>
      </c>
      <c r="G52" s="70">
        <v>1</v>
      </c>
      <c r="H52" s="11">
        <v>1</v>
      </c>
      <c r="I52" s="11">
        <v>5</v>
      </c>
      <c r="J52" s="11">
        <v>5</v>
      </c>
      <c r="K52" s="11">
        <v>6</v>
      </c>
      <c r="L52" s="11">
        <v>3</v>
      </c>
      <c r="M52" s="11">
        <v>8</v>
      </c>
      <c r="N52" s="72">
        <v>8</v>
      </c>
      <c r="O52" s="72">
        <v>3</v>
      </c>
    </row>
    <row r="53" spans="1:15" ht="16.5" customHeight="1" x14ac:dyDescent="0.3">
      <c r="A53" s="11">
        <v>1</v>
      </c>
      <c r="B53" s="11">
        <v>32</v>
      </c>
      <c r="C53" s="128" t="s">
        <v>90</v>
      </c>
      <c r="D53" s="79" t="s">
        <v>95</v>
      </c>
      <c r="E53" s="79" t="s">
        <v>33</v>
      </c>
      <c r="F53" s="68" t="s">
        <v>84</v>
      </c>
      <c r="G53" s="70">
        <v>0.25</v>
      </c>
      <c r="H53" s="11">
        <v>1</v>
      </c>
      <c r="I53" s="11">
        <v>5</v>
      </c>
      <c r="J53" s="11">
        <v>6</v>
      </c>
      <c r="K53" s="11">
        <v>6</v>
      </c>
      <c r="L53" s="11">
        <v>2</v>
      </c>
      <c r="M53" s="11">
        <v>8</v>
      </c>
      <c r="N53" s="72">
        <v>8</v>
      </c>
      <c r="O53" s="72">
        <v>3</v>
      </c>
    </row>
    <row r="54" spans="1:15" ht="16.5" customHeight="1" x14ac:dyDescent="0.3">
      <c r="A54" s="11">
        <v>1</v>
      </c>
      <c r="B54" s="11">
        <v>31</v>
      </c>
      <c r="C54" s="129" t="s">
        <v>90</v>
      </c>
      <c r="D54" s="78" t="s">
        <v>95</v>
      </c>
      <c r="E54" s="78" t="s">
        <v>31</v>
      </c>
      <c r="F54" s="29" t="s">
        <v>83</v>
      </c>
      <c r="G54" s="70">
        <v>1</v>
      </c>
      <c r="H54" s="11">
        <v>1</v>
      </c>
      <c r="I54" s="11">
        <v>5</v>
      </c>
      <c r="J54" s="11">
        <v>6</v>
      </c>
      <c r="K54" s="11">
        <v>7</v>
      </c>
      <c r="L54" s="11">
        <v>3</v>
      </c>
      <c r="M54" s="11">
        <v>8</v>
      </c>
      <c r="N54" s="72">
        <v>8</v>
      </c>
      <c r="O54" s="72">
        <v>4</v>
      </c>
    </row>
    <row r="55" spans="1:15" ht="16.5" customHeight="1" x14ac:dyDescent="0.3">
      <c r="A55" s="11">
        <v>1</v>
      </c>
      <c r="B55" s="11">
        <v>30</v>
      </c>
      <c r="C55" s="129" t="s">
        <v>85</v>
      </c>
      <c r="D55" s="78" t="s">
        <v>19</v>
      </c>
      <c r="E55" s="78" t="s">
        <v>31</v>
      </c>
      <c r="F55" s="29" t="s">
        <v>83</v>
      </c>
      <c r="G55" s="70">
        <v>1</v>
      </c>
      <c r="H55" s="11">
        <v>1</v>
      </c>
      <c r="I55" s="11">
        <v>5</v>
      </c>
      <c r="J55" s="11">
        <v>7</v>
      </c>
      <c r="K55" s="11">
        <v>8</v>
      </c>
      <c r="L55" s="11">
        <v>5</v>
      </c>
      <c r="M55" s="11">
        <v>9</v>
      </c>
      <c r="N55" s="72">
        <v>9</v>
      </c>
      <c r="O55" s="72">
        <v>5</v>
      </c>
    </row>
    <row r="56" spans="1:15" ht="16.5" customHeight="1" x14ac:dyDescent="0.3">
      <c r="A56" s="11">
        <v>1</v>
      </c>
      <c r="B56" s="11">
        <v>29</v>
      </c>
      <c r="C56" s="128" t="s">
        <v>85</v>
      </c>
      <c r="D56" s="79" t="s">
        <v>19</v>
      </c>
      <c r="E56" s="79" t="s">
        <v>33</v>
      </c>
      <c r="F56" s="68" t="s">
        <v>84</v>
      </c>
      <c r="G56" s="70">
        <v>0.5</v>
      </c>
      <c r="H56" s="11">
        <v>1</v>
      </c>
      <c r="I56" s="11">
        <v>6</v>
      </c>
      <c r="J56" s="11">
        <v>7</v>
      </c>
      <c r="K56" s="11">
        <v>8</v>
      </c>
      <c r="L56" s="11">
        <v>4</v>
      </c>
      <c r="M56" s="11">
        <v>8</v>
      </c>
      <c r="N56" s="72">
        <v>9</v>
      </c>
      <c r="O56" s="72">
        <v>5</v>
      </c>
    </row>
    <row r="57" spans="1:15" ht="16.5" customHeight="1" x14ac:dyDescent="0.3">
      <c r="A57" s="11">
        <v>1</v>
      </c>
      <c r="B57" s="11">
        <v>28</v>
      </c>
      <c r="C57" s="130" t="s">
        <v>90</v>
      </c>
      <c r="D57" s="126" t="s">
        <v>95</v>
      </c>
      <c r="E57" s="126" t="s">
        <v>34</v>
      </c>
      <c r="F57" s="131" t="s">
        <v>82</v>
      </c>
      <c r="G57" s="70">
        <v>0.25</v>
      </c>
      <c r="H57" s="11">
        <v>1</v>
      </c>
      <c r="I57" s="11">
        <v>6</v>
      </c>
      <c r="J57" s="11">
        <v>5</v>
      </c>
      <c r="K57" s="11">
        <v>6</v>
      </c>
      <c r="L57" s="11">
        <v>3</v>
      </c>
      <c r="M57" s="11">
        <v>8</v>
      </c>
      <c r="N57" s="72">
        <v>8</v>
      </c>
      <c r="O57" s="72">
        <v>3</v>
      </c>
    </row>
    <row r="58" spans="1:15" ht="16.5" customHeight="1" x14ac:dyDescent="0.3">
      <c r="A58" s="11">
        <v>2</v>
      </c>
      <c r="B58" s="11">
        <v>55</v>
      </c>
      <c r="C58" s="129" t="s">
        <v>87</v>
      </c>
      <c r="D58" s="78" t="s">
        <v>92</v>
      </c>
      <c r="E58" s="78" t="s">
        <v>31</v>
      </c>
      <c r="F58" s="29" t="s">
        <v>83</v>
      </c>
      <c r="G58" s="70">
        <v>0.5</v>
      </c>
      <c r="H58" s="11">
        <v>1</v>
      </c>
      <c r="I58" s="11">
        <v>2</v>
      </c>
      <c r="J58" s="11">
        <v>5</v>
      </c>
      <c r="K58" s="11">
        <v>8</v>
      </c>
      <c r="L58" s="11">
        <v>4</v>
      </c>
      <c r="M58" s="11">
        <v>8</v>
      </c>
      <c r="N58" s="72">
        <v>8</v>
      </c>
      <c r="O58" s="72">
        <v>5</v>
      </c>
    </row>
    <row r="59" spans="1:15" ht="16.5" customHeight="1" x14ac:dyDescent="0.3">
      <c r="A59" s="11">
        <v>2</v>
      </c>
      <c r="B59" s="11">
        <v>56</v>
      </c>
      <c r="C59" s="128" t="s">
        <v>87</v>
      </c>
      <c r="D59" s="79" t="s">
        <v>92</v>
      </c>
      <c r="E59" s="79" t="s">
        <v>33</v>
      </c>
      <c r="F59" s="68" t="s">
        <v>84</v>
      </c>
      <c r="G59" s="70">
        <v>0.25</v>
      </c>
      <c r="H59" s="11">
        <v>1</v>
      </c>
      <c r="I59" s="11">
        <v>2</v>
      </c>
      <c r="J59" s="11">
        <v>3</v>
      </c>
      <c r="K59" s="11">
        <v>7</v>
      </c>
      <c r="L59" s="11">
        <v>4</v>
      </c>
      <c r="M59" s="11">
        <v>8</v>
      </c>
      <c r="N59" s="72">
        <v>8</v>
      </c>
      <c r="O59" s="72">
        <v>5</v>
      </c>
    </row>
    <row r="60" spans="1:15" ht="16.5" customHeight="1" x14ac:dyDescent="0.3">
      <c r="A60" s="11">
        <v>2</v>
      </c>
      <c r="B60" s="11">
        <v>57</v>
      </c>
      <c r="C60" s="129" t="s">
        <v>89</v>
      </c>
      <c r="D60" s="78" t="s">
        <v>94</v>
      </c>
      <c r="E60" s="78" t="s">
        <v>31</v>
      </c>
      <c r="F60" s="29" t="s">
        <v>83</v>
      </c>
      <c r="G60" s="70">
        <v>0.25</v>
      </c>
      <c r="H60" s="11">
        <v>1</v>
      </c>
      <c r="I60" s="11">
        <v>5</v>
      </c>
      <c r="J60" s="11">
        <v>6</v>
      </c>
      <c r="K60" s="11">
        <v>7</v>
      </c>
      <c r="L60" s="11">
        <v>3</v>
      </c>
      <c r="M60" s="11">
        <v>8</v>
      </c>
      <c r="N60" s="72">
        <v>8</v>
      </c>
      <c r="O60" s="72">
        <v>4</v>
      </c>
    </row>
    <row r="61" spans="1:15" ht="16.5" customHeight="1" x14ac:dyDescent="0.3">
      <c r="A61" s="11">
        <v>2</v>
      </c>
      <c r="B61" s="11">
        <v>58</v>
      </c>
      <c r="C61" s="130" t="s">
        <v>89</v>
      </c>
      <c r="D61" s="126" t="s">
        <v>94</v>
      </c>
      <c r="E61" s="126" t="s">
        <v>34</v>
      </c>
      <c r="F61" s="131" t="s">
        <v>82</v>
      </c>
      <c r="G61" s="70">
        <v>0.25</v>
      </c>
      <c r="H61" s="11">
        <v>1</v>
      </c>
      <c r="I61" s="11">
        <v>5</v>
      </c>
      <c r="J61" s="11">
        <v>5</v>
      </c>
      <c r="K61" s="11">
        <v>7</v>
      </c>
      <c r="L61" s="11">
        <v>3</v>
      </c>
      <c r="M61" s="11">
        <v>8</v>
      </c>
      <c r="N61" s="72">
        <v>8</v>
      </c>
      <c r="O61" s="72">
        <v>4</v>
      </c>
    </row>
    <row r="62" spans="1:15" ht="16.5" customHeight="1" x14ac:dyDescent="0.3">
      <c r="A62" s="11">
        <v>2</v>
      </c>
      <c r="B62" s="11">
        <v>59</v>
      </c>
      <c r="C62" s="128" t="s">
        <v>89</v>
      </c>
      <c r="D62" s="79" t="s">
        <v>94</v>
      </c>
      <c r="E62" s="79" t="s">
        <v>33</v>
      </c>
      <c r="F62" s="68" t="s">
        <v>84</v>
      </c>
      <c r="G62" s="70">
        <v>1</v>
      </c>
      <c r="H62" s="11">
        <v>1</v>
      </c>
      <c r="I62" s="11">
        <v>6</v>
      </c>
      <c r="J62" s="11">
        <v>6</v>
      </c>
      <c r="K62" s="11">
        <v>8</v>
      </c>
      <c r="L62" s="11">
        <v>3</v>
      </c>
      <c r="M62" s="11">
        <v>8</v>
      </c>
      <c r="N62" s="72">
        <v>8</v>
      </c>
      <c r="O62" s="72">
        <v>5</v>
      </c>
    </row>
    <row r="63" spans="1:15" ht="16.5" customHeight="1" x14ac:dyDescent="0.3">
      <c r="A63" s="11">
        <v>2</v>
      </c>
      <c r="B63" s="11">
        <v>60</v>
      </c>
      <c r="C63" s="130" t="s">
        <v>85</v>
      </c>
      <c r="D63" s="126" t="s">
        <v>19</v>
      </c>
      <c r="E63" s="126" t="s">
        <v>34</v>
      </c>
      <c r="F63" s="131" t="s">
        <v>82</v>
      </c>
      <c r="G63" s="70">
        <v>1</v>
      </c>
      <c r="H63" s="11">
        <v>1</v>
      </c>
      <c r="I63" s="11">
        <v>5</v>
      </c>
      <c r="J63" s="11">
        <v>7</v>
      </c>
      <c r="K63" s="11">
        <v>8</v>
      </c>
      <c r="L63" s="11">
        <v>4</v>
      </c>
      <c r="M63" s="11">
        <v>9</v>
      </c>
      <c r="N63" s="72">
        <v>9</v>
      </c>
      <c r="O63" s="72">
        <v>5</v>
      </c>
    </row>
    <row r="64" spans="1:15" ht="16.5" customHeight="1" x14ac:dyDescent="0.3">
      <c r="A64" s="11">
        <v>2</v>
      </c>
      <c r="B64" s="11">
        <v>61</v>
      </c>
      <c r="C64" s="129" t="s">
        <v>89</v>
      </c>
      <c r="D64" s="78" t="s">
        <v>94</v>
      </c>
      <c r="E64" s="78" t="s">
        <v>31</v>
      </c>
      <c r="F64" s="29" t="s">
        <v>83</v>
      </c>
      <c r="G64" s="70">
        <v>1</v>
      </c>
      <c r="H64" s="11">
        <v>1</v>
      </c>
      <c r="I64" s="11">
        <v>6</v>
      </c>
      <c r="J64" s="11">
        <v>6</v>
      </c>
      <c r="K64" s="11">
        <v>8</v>
      </c>
      <c r="L64" s="11">
        <v>4</v>
      </c>
      <c r="M64" s="11">
        <v>8</v>
      </c>
      <c r="N64" s="72">
        <v>8</v>
      </c>
      <c r="O64" s="72">
        <v>5</v>
      </c>
    </row>
    <row r="65" spans="1:15" ht="16.5" customHeight="1" x14ac:dyDescent="0.3">
      <c r="A65" s="11">
        <v>2</v>
      </c>
      <c r="B65" s="11">
        <v>62</v>
      </c>
      <c r="C65" s="129" t="s">
        <v>86</v>
      </c>
      <c r="D65" s="78" t="s">
        <v>91</v>
      </c>
      <c r="E65" s="78" t="s">
        <v>31</v>
      </c>
      <c r="F65" s="29" t="s">
        <v>83</v>
      </c>
      <c r="G65" s="70">
        <v>1</v>
      </c>
      <c r="H65" s="11">
        <v>0</v>
      </c>
      <c r="I65" s="11">
        <v>5</v>
      </c>
      <c r="J65" s="11">
        <v>7</v>
      </c>
      <c r="K65" s="11">
        <v>8</v>
      </c>
      <c r="L65" s="11">
        <v>5</v>
      </c>
      <c r="M65" s="11">
        <v>9</v>
      </c>
      <c r="N65" s="72">
        <v>9</v>
      </c>
      <c r="O65" s="72">
        <v>5</v>
      </c>
    </row>
    <row r="66" spans="1:15" ht="16.5" customHeight="1" x14ac:dyDescent="0.3">
      <c r="A66" s="11">
        <v>2</v>
      </c>
      <c r="B66" s="11">
        <v>63</v>
      </c>
      <c r="C66" s="128" t="s">
        <v>88</v>
      </c>
      <c r="D66" s="79" t="s">
        <v>93</v>
      </c>
      <c r="E66" s="79" t="s">
        <v>33</v>
      </c>
      <c r="F66" s="68" t="s">
        <v>84</v>
      </c>
      <c r="G66" s="70">
        <v>0.25</v>
      </c>
      <c r="H66" s="11">
        <v>1</v>
      </c>
      <c r="I66" s="11">
        <v>3</v>
      </c>
      <c r="J66" s="11">
        <v>3</v>
      </c>
      <c r="K66" s="11">
        <v>6</v>
      </c>
      <c r="L66" s="11">
        <v>2</v>
      </c>
      <c r="M66" s="11">
        <v>8</v>
      </c>
      <c r="N66" s="72">
        <v>8</v>
      </c>
      <c r="O66" s="72">
        <v>4</v>
      </c>
    </row>
    <row r="67" spans="1:15" ht="16.5" customHeight="1" x14ac:dyDescent="0.3">
      <c r="A67" s="11">
        <v>2</v>
      </c>
      <c r="B67" s="11">
        <v>64</v>
      </c>
      <c r="C67" s="128" t="s">
        <v>88</v>
      </c>
      <c r="D67" s="79" t="s">
        <v>93</v>
      </c>
      <c r="E67" s="79" t="s">
        <v>33</v>
      </c>
      <c r="F67" s="68" t="s">
        <v>84</v>
      </c>
      <c r="G67" s="70">
        <v>1</v>
      </c>
      <c r="H67" s="11">
        <v>1</v>
      </c>
      <c r="I67" s="11">
        <v>2</v>
      </c>
      <c r="J67" s="11">
        <v>4</v>
      </c>
      <c r="K67" s="11">
        <v>6</v>
      </c>
      <c r="L67" s="11">
        <v>3</v>
      </c>
      <c r="M67" s="11">
        <v>8</v>
      </c>
      <c r="N67" s="72">
        <v>8</v>
      </c>
      <c r="O67" s="72">
        <v>4</v>
      </c>
    </row>
    <row r="68" spans="1:15" ht="16.5" customHeight="1" x14ac:dyDescent="0.3">
      <c r="A68" s="11">
        <v>2</v>
      </c>
      <c r="B68" s="11">
        <v>65</v>
      </c>
      <c r="C68" s="129" t="s">
        <v>86</v>
      </c>
      <c r="D68" s="78" t="s">
        <v>91</v>
      </c>
      <c r="E68" s="78" t="s">
        <v>31</v>
      </c>
      <c r="F68" s="29" t="s">
        <v>83</v>
      </c>
      <c r="G68" s="70">
        <v>0.25</v>
      </c>
      <c r="H68" s="11">
        <v>0</v>
      </c>
      <c r="I68" s="11">
        <v>5</v>
      </c>
      <c r="J68" s="11">
        <v>7</v>
      </c>
      <c r="K68" s="11">
        <v>8</v>
      </c>
      <c r="L68" s="11">
        <v>5</v>
      </c>
      <c r="M68" s="11">
        <v>8</v>
      </c>
      <c r="N68" s="72">
        <v>9</v>
      </c>
      <c r="O68" s="72">
        <v>5</v>
      </c>
    </row>
    <row r="69" spans="1:15" ht="16.5" customHeight="1" x14ac:dyDescent="0.3">
      <c r="A69" s="11">
        <v>2</v>
      </c>
      <c r="B69" s="11">
        <v>66</v>
      </c>
      <c r="C69" s="130" t="s">
        <v>86</v>
      </c>
      <c r="D69" s="126" t="s">
        <v>91</v>
      </c>
      <c r="E69" s="126" t="s">
        <v>34</v>
      </c>
      <c r="F69" s="131" t="s">
        <v>82</v>
      </c>
      <c r="G69" s="70">
        <v>0.5</v>
      </c>
      <c r="H69" s="11">
        <v>0</v>
      </c>
      <c r="I69" s="11">
        <v>5</v>
      </c>
      <c r="J69" s="11">
        <v>8</v>
      </c>
      <c r="K69" s="11">
        <v>8</v>
      </c>
      <c r="L69" s="11">
        <v>5</v>
      </c>
      <c r="M69" s="11">
        <v>8</v>
      </c>
      <c r="N69" s="72">
        <v>9</v>
      </c>
      <c r="O69" s="72">
        <v>5</v>
      </c>
    </row>
    <row r="70" spans="1:15" ht="16.5" customHeight="1" x14ac:dyDescent="0.3">
      <c r="A70" s="11">
        <v>2</v>
      </c>
      <c r="B70" s="11">
        <v>67</v>
      </c>
      <c r="C70" s="129" t="s">
        <v>88</v>
      </c>
      <c r="D70" s="78" t="s">
        <v>93</v>
      </c>
      <c r="E70" s="78" t="s">
        <v>31</v>
      </c>
      <c r="F70" s="29" t="s">
        <v>83</v>
      </c>
      <c r="G70" s="70">
        <v>0.25</v>
      </c>
      <c r="H70" s="11">
        <v>1</v>
      </c>
      <c r="I70" s="11">
        <v>2</v>
      </c>
      <c r="J70" s="11">
        <v>3</v>
      </c>
      <c r="K70" s="11">
        <v>7</v>
      </c>
      <c r="L70" s="11">
        <v>3</v>
      </c>
      <c r="M70" s="11">
        <v>8</v>
      </c>
      <c r="N70" s="72">
        <v>8</v>
      </c>
      <c r="O70" s="72">
        <v>4</v>
      </c>
    </row>
    <row r="71" spans="1:15" ht="16.5" customHeight="1" x14ac:dyDescent="0.3">
      <c r="A71" s="11">
        <v>2</v>
      </c>
      <c r="B71" s="11">
        <v>68</v>
      </c>
      <c r="C71" s="130" t="s">
        <v>87</v>
      </c>
      <c r="D71" s="126" t="s">
        <v>92</v>
      </c>
      <c r="E71" s="126" t="s">
        <v>34</v>
      </c>
      <c r="F71" s="131" t="s">
        <v>82</v>
      </c>
      <c r="G71" s="70">
        <v>0.5</v>
      </c>
      <c r="H71" s="11">
        <v>1</v>
      </c>
      <c r="I71" s="11">
        <v>2</v>
      </c>
      <c r="J71" s="11">
        <v>4</v>
      </c>
      <c r="K71" s="11">
        <v>8</v>
      </c>
      <c r="L71" s="11">
        <v>4</v>
      </c>
      <c r="M71" s="11">
        <v>8</v>
      </c>
      <c r="N71" s="72">
        <v>8</v>
      </c>
      <c r="O71" s="72">
        <v>5</v>
      </c>
    </row>
    <row r="72" spans="1:15" ht="16.5" customHeight="1" x14ac:dyDescent="0.3">
      <c r="A72" s="11">
        <v>2</v>
      </c>
      <c r="B72" s="11">
        <v>69</v>
      </c>
      <c r="C72" s="129" t="s">
        <v>90</v>
      </c>
      <c r="D72" s="78" t="s">
        <v>95</v>
      </c>
      <c r="E72" s="78" t="s">
        <v>31</v>
      </c>
      <c r="F72" s="29" t="s">
        <v>83</v>
      </c>
      <c r="G72" s="70">
        <v>0.5</v>
      </c>
      <c r="H72" s="11">
        <v>1</v>
      </c>
      <c r="I72" s="11">
        <v>6</v>
      </c>
      <c r="J72" s="11">
        <v>6</v>
      </c>
      <c r="K72" s="11">
        <v>8</v>
      </c>
      <c r="L72" s="11">
        <v>4</v>
      </c>
      <c r="M72" s="11">
        <v>8</v>
      </c>
      <c r="N72" s="72">
        <v>8</v>
      </c>
      <c r="O72" s="72">
        <v>4</v>
      </c>
    </row>
    <row r="73" spans="1:15" ht="16.5" customHeight="1" x14ac:dyDescent="0.3">
      <c r="A73" s="11">
        <v>2</v>
      </c>
      <c r="B73" s="11">
        <v>70</v>
      </c>
      <c r="C73" s="128" t="s">
        <v>86</v>
      </c>
      <c r="D73" s="79" t="s">
        <v>91</v>
      </c>
      <c r="E73" s="79" t="s">
        <v>33</v>
      </c>
      <c r="F73" s="68" t="s">
        <v>84</v>
      </c>
      <c r="G73" s="70">
        <v>0.5</v>
      </c>
      <c r="H73" s="11">
        <v>0</v>
      </c>
      <c r="I73" s="11">
        <v>5</v>
      </c>
      <c r="J73" s="11">
        <v>7</v>
      </c>
      <c r="K73" s="11">
        <v>8</v>
      </c>
      <c r="L73" s="11">
        <v>4</v>
      </c>
      <c r="M73" s="11">
        <v>8</v>
      </c>
      <c r="N73" s="72">
        <v>8</v>
      </c>
      <c r="O73" s="72">
        <v>5</v>
      </c>
    </row>
    <row r="74" spans="1:15" ht="16.5" customHeight="1" x14ac:dyDescent="0.3">
      <c r="A74" s="11">
        <v>2</v>
      </c>
      <c r="B74" s="11">
        <v>71</v>
      </c>
      <c r="C74" s="128" t="s">
        <v>85</v>
      </c>
      <c r="D74" s="79" t="s">
        <v>19</v>
      </c>
      <c r="E74" s="79" t="s">
        <v>33</v>
      </c>
      <c r="F74" s="68" t="s">
        <v>84</v>
      </c>
      <c r="G74" s="70">
        <v>0.25</v>
      </c>
      <c r="H74" s="11">
        <v>1</v>
      </c>
      <c r="I74" s="11">
        <v>6</v>
      </c>
      <c r="J74" s="11">
        <v>8</v>
      </c>
      <c r="K74" s="11">
        <v>8</v>
      </c>
      <c r="L74" s="11">
        <v>5</v>
      </c>
      <c r="M74" s="11">
        <v>9</v>
      </c>
      <c r="N74" s="72">
        <v>9</v>
      </c>
      <c r="O74" s="72">
        <v>5</v>
      </c>
    </row>
    <row r="75" spans="1:15" ht="16.5" customHeight="1" x14ac:dyDescent="0.3">
      <c r="A75" s="11">
        <v>2</v>
      </c>
      <c r="B75" s="11">
        <v>72</v>
      </c>
      <c r="C75" s="130" t="s">
        <v>86</v>
      </c>
      <c r="D75" s="126" t="s">
        <v>91</v>
      </c>
      <c r="E75" s="126" t="s">
        <v>34</v>
      </c>
      <c r="F75" s="131" t="s">
        <v>82</v>
      </c>
      <c r="G75" s="70">
        <v>0.25</v>
      </c>
      <c r="H75" s="11">
        <v>0</v>
      </c>
      <c r="I75" s="11">
        <v>5</v>
      </c>
      <c r="J75" s="11">
        <v>8</v>
      </c>
      <c r="K75" s="11">
        <v>8</v>
      </c>
      <c r="L75" s="11">
        <v>4</v>
      </c>
      <c r="M75" s="11">
        <v>8</v>
      </c>
      <c r="N75" s="72">
        <v>8</v>
      </c>
      <c r="O75" s="72">
        <v>5</v>
      </c>
    </row>
    <row r="76" spans="1:15" ht="16.5" customHeight="1" x14ac:dyDescent="0.3">
      <c r="A76" s="11">
        <v>2</v>
      </c>
      <c r="B76" s="11">
        <v>73</v>
      </c>
      <c r="C76" s="130" t="s">
        <v>90</v>
      </c>
      <c r="D76" s="126" t="s">
        <v>95</v>
      </c>
      <c r="E76" s="126" t="s">
        <v>34</v>
      </c>
      <c r="F76" s="131" t="s">
        <v>82</v>
      </c>
      <c r="G76" s="70">
        <v>1</v>
      </c>
      <c r="H76" s="11">
        <v>1</v>
      </c>
      <c r="I76" s="11">
        <v>6</v>
      </c>
      <c r="J76" s="11">
        <v>6</v>
      </c>
      <c r="K76" s="11">
        <v>7</v>
      </c>
      <c r="L76" s="11">
        <v>3</v>
      </c>
      <c r="M76" s="11">
        <v>8</v>
      </c>
      <c r="N76" s="72">
        <v>8</v>
      </c>
      <c r="O76" s="72">
        <v>3</v>
      </c>
    </row>
    <row r="77" spans="1:15" ht="16.5" customHeight="1" x14ac:dyDescent="0.3">
      <c r="A77" s="11">
        <v>2</v>
      </c>
      <c r="B77" s="11">
        <v>74</v>
      </c>
      <c r="C77" s="128" t="s">
        <v>85</v>
      </c>
      <c r="D77" s="79" t="s">
        <v>19</v>
      </c>
      <c r="E77" s="79" t="s">
        <v>33</v>
      </c>
      <c r="F77" s="68" t="s">
        <v>84</v>
      </c>
      <c r="G77" s="70">
        <v>1</v>
      </c>
      <c r="H77" s="11">
        <v>1</v>
      </c>
      <c r="I77" s="11">
        <v>6</v>
      </c>
      <c r="J77" s="11">
        <v>8</v>
      </c>
      <c r="K77" s="11">
        <v>9</v>
      </c>
      <c r="L77" s="11">
        <v>5</v>
      </c>
      <c r="M77" s="11">
        <v>9</v>
      </c>
      <c r="N77" s="72">
        <v>9</v>
      </c>
      <c r="O77" s="72">
        <v>5</v>
      </c>
    </row>
    <row r="78" spans="1:15" ht="16.5" customHeight="1" x14ac:dyDescent="0.3">
      <c r="A78" s="11">
        <v>2</v>
      </c>
      <c r="B78" s="11">
        <v>75</v>
      </c>
      <c r="C78" s="130" t="s">
        <v>87</v>
      </c>
      <c r="D78" s="126" t="s">
        <v>92</v>
      </c>
      <c r="E78" s="126" t="s">
        <v>34</v>
      </c>
      <c r="F78" s="131" t="s">
        <v>82</v>
      </c>
      <c r="G78" s="70">
        <v>1</v>
      </c>
      <c r="H78" s="11">
        <v>1</v>
      </c>
      <c r="I78" s="11">
        <v>3</v>
      </c>
      <c r="J78" s="11">
        <v>7</v>
      </c>
      <c r="K78" s="11">
        <v>8</v>
      </c>
      <c r="L78" s="11">
        <v>4</v>
      </c>
      <c r="M78" s="11">
        <v>8</v>
      </c>
      <c r="N78" s="72">
        <v>9</v>
      </c>
      <c r="O78" s="72">
        <v>5</v>
      </c>
    </row>
    <row r="79" spans="1:15" ht="16.5" customHeight="1" x14ac:dyDescent="0.3">
      <c r="A79" s="11">
        <v>2</v>
      </c>
      <c r="B79" s="11">
        <v>76</v>
      </c>
      <c r="C79" s="128" t="s">
        <v>90</v>
      </c>
      <c r="D79" s="79" t="s">
        <v>95</v>
      </c>
      <c r="E79" s="79" t="s">
        <v>33</v>
      </c>
      <c r="F79" s="68" t="s">
        <v>84</v>
      </c>
      <c r="G79" s="70">
        <v>0.25</v>
      </c>
      <c r="H79" s="11">
        <v>0</v>
      </c>
      <c r="I79" s="11">
        <v>6</v>
      </c>
      <c r="J79" s="11">
        <v>6</v>
      </c>
      <c r="K79" s="11">
        <v>6</v>
      </c>
      <c r="L79" s="11">
        <v>2</v>
      </c>
      <c r="M79" s="11">
        <v>8</v>
      </c>
      <c r="N79" s="72">
        <v>8</v>
      </c>
      <c r="O79" s="72">
        <v>3</v>
      </c>
    </row>
    <row r="80" spans="1:15" ht="16.5" customHeight="1" x14ac:dyDescent="0.3">
      <c r="A80" s="11">
        <v>2</v>
      </c>
      <c r="B80" s="11">
        <v>77</v>
      </c>
      <c r="C80" s="130" t="s">
        <v>90</v>
      </c>
      <c r="D80" s="126" t="s">
        <v>95</v>
      </c>
      <c r="E80" s="126" t="s">
        <v>34</v>
      </c>
      <c r="F80" s="131" t="s">
        <v>82</v>
      </c>
      <c r="G80" s="70">
        <v>0.5</v>
      </c>
      <c r="H80" s="11">
        <v>1</v>
      </c>
      <c r="I80" s="11">
        <v>6</v>
      </c>
      <c r="J80" s="11">
        <v>6</v>
      </c>
      <c r="K80" s="11">
        <v>8</v>
      </c>
      <c r="L80" s="11">
        <v>3</v>
      </c>
      <c r="M80" s="11">
        <v>8</v>
      </c>
      <c r="N80" s="72">
        <v>8</v>
      </c>
      <c r="O80" s="72">
        <v>4</v>
      </c>
    </row>
    <row r="81" spans="1:15" ht="16.5" customHeight="1" x14ac:dyDescent="0.3">
      <c r="A81" s="11">
        <v>2</v>
      </c>
      <c r="B81" s="11">
        <v>78</v>
      </c>
      <c r="C81" s="130" t="s">
        <v>88</v>
      </c>
      <c r="D81" s="126" t="s">
        <v>93</v>
      </c>
      <c r="E81" s="126" t="s">
        <v>34</v>
      </c>
      <c r="F81" s="131" t="s">
        <v>82</v>
      </c>
      <c r="G81" s="70">
        <v>1</v>
      </c>
      <c r="H81" s="11">
        <v>1</v>
      </c>
      <c r="I81" s="11">
        <v>3</v>
      </c>
      <c r="J81" s="11">
        <v>7</v>
      </c>
      <c r="K81" s="11">
        <v>8</v>
      </c>
      <c r="L81" s="11">
        <v>4</v>
      </c>
      <c r="M81" s="11">
        <v>8</v>
      </c>
      <c r="N81" s="72">
        <v>8</v>
      </c>
      <c r="O81" s="72">
        <v>4</v>
      </c>
    </row>
    <row r="82" spans="1:15" ht="16.5" customHeight="1" x14ac:dyDescent="0.3">
      <c r="A82" s="11">
        <v>2</v>
      </c>
      <c r="B82" s="11">
        <v>79</v>
      </c>
      <c r="C82" s="128" t="s">
        <v>89</v>
      </c>
      <c r="D82" s="79" t="s">
        <v>94</v>
      </c>
      <c r="E82" s="79" t="s">
        <v>33</v>
      </c>
      <c r="F82" s="68" t="s">
        <v>84</v>
      </c>
      <c r="G82" s="70">
        <v>0.5</v>
      </c>
      <c r="H82" s="11">
        <v>1</v>
      </c>
      <c r="I82" s="11">
        <v>6</v>
      </c>
      <c r="J82" s="11">
        <v>6</v>
      </c>
      <c r="K82" s="11">
        <v>7</v>
      </c>
      <c r="L82" s="11">
        <v>4</v>
      </c>
      <c r="M82" s="11">
        <v>8</v>
      </c>
      <c r="N82" s="72">
        <v>8</v>
      </c>
      <c r="O82" s="72">
        <v>4</v>
      </c>
    </row>
    <row r="83" spans="1:15" ht="16.5" customHeight="1" x14ac:dyDescent="0.3">
      <c r="A83" s="11">
        <v>2</v>
      </c>
      <c r="B83" s="11">
        <v>80</v>
      </c>
      <c r="C83" s="129" t="s">
        <v>88</v>
      </c>
      <c r="D83" s="78" t="s">
        <v>93</v>
      </c>
      <c r="E83" s="78" t="s">
        <v>31</v>
      </c>
      <c r="F83" s="29" t="s">
        <v>83</v>
      </c>
      <c r="G83" s="70">
        <v>0.5</v>
      </c>
      <c r="H83" s="11">
        <v>1</v>
      </c>
      <c r="I83" s="11">
        <v>3</v>
      </c>
      <c r="J83" s="11">
        <v>7</v>
      </c>
      <c r="K83" s="11">
        <v>7</v>
      </c>
      <c r="L83" s="11">
        <v>4</v>
      </c>
      <c r="M83" s="11">
        <v>8</v>
      </c>
      <c r="N83" s="72">
        <v>8</v>
      </c>
      <c r="O83" s="72">
        <v>4</v>
      </c>
    </row>
    <row r="84" spans="1:15" ht="16.5" customHeight="1" x14ac:dyDescent="0.3">
      <c r="A84" s="11">
        <v>2</v>
      </c>
      <c r="B84" s="11">
        <v>81</v>
      </c>
      <c r="C84" s="129" t="s">
        <v>85</v>
      </c>
      <c r="D84" s="78" t="s">
        <v>19</v>
      </c>
      <c r="E84" s="78" t="s">
        <v>31</v>
      </c>
      <c r="F84" s="29" t="s">
        <v>83</v>
      </c>
      <c r="G84" s="70">
        <v>0.5</v>
      </c>
      <c r="H84" s="11">
        <v>1</v>
      </c>
      <c r="I84" s="11">
        <v>6</v>
      </c>
      <c r="J84" s="11">
        <v>8</v>
      </c>
      <c r="K84" s="11">
        <v>8</v>
      </c>
      <c r="L84" s="11">
        <v>5</v>
      </c>
      <c r="M84" s="11">
        <v>9</v>
      </c>
      <c r="N84" s="72">
        <v>9</v>
      </c>
      <c r="O84" s="72">
        <v>5</v>
      </c>
    </row>
    <row r="85" spans="1:15" ht="15.9" customHeight="1" x14ac:dyDescent="0.3">
      <c r="A85" s="11">
        <v>2</v>
      </c>
      <c r="B85" s="11">
        <v>108</v>
      </c>
      <c r="C85" s="128" t="s">
        <v>86</v>
      </c>
      <c r="D85" s="79" t="s">
        <v>91</v>
      </c>
      <c r="E85" s="79" t="s">
        <v>33</v>
      </c>
      <c r="F85" s="68" t="s">
        <v>84</v>
      </c>
      <c r="G85" s="70">
        <v>1</v>
      </c>
      <c r="H85" s="11">
        <v>0</v>
      </c>
      <c r="I85" s="11">
        <v>4</v>
      </c>
      <c r="J85" s="11">
        <v>8</v>
      </c>
      <c r="K85" s="11">
        <v>8</v>
      </c>
      <c r="L85" s="11">
        <v>5</v>
      </c>
      <c r="M85" s="11">
        <v>8</v>
      </c>
      <c r="N85" s="72">
        <v>9</v>
      </c>
      <c r="O85" s="72">
        <v>5</v>
      </c>
    </row>
    <row r="86" spans="1:15" ht="15.9" customHeight="1" x14ac:dyDescent="0.3">
      <c r="A86" s="11">
        <v>2</v>
      </c>
      <c r="B86" s="11">
        <v>107</v>
      </c>
      <c r="C86" s="130" t="s">
        <v>90</v>
      </c>
      <c r="D86" s="126" t="s">
        <v>95</v>
      </c>
      <c r="E86" s="126" t="s">
        <v>34</v>
      </c>
      <c r="F86" s="131" t="s">
        <v>82</v>
      </c>
      <c r="G86" s="70">
        <v>0.25</v>
      </c>
      <c r="H86" s="11">
        <v>1</v>
      </c>
      <c r="I86" s="11">
        <v>5</v>
      </c>
      <c r="J86" s="11">
        <v>6</v>
      </c>
      <c r="K86" s="11">
        <v>7</v>
      </c>
      <c r="L86" s="11">
        <v>3</v>
      </c>
      <c r="M86" s="11">
        <v>8</v>
      </c>
      <c r="N86" s="72">
        <v>8</v>
      </c>
      <c r="O86" s="72">
        <v>3</v>
      </c>
    </row>
    <row r="87" spans="1:15" ht="15.9" customHeight="1" x14ac:dyDescent="0.3">
      <c r="A87" s="11">
        <v>2</v>
      </c>
      <c r="B87" s="11">
        <v>106</v>
      </c>
      <c r="C87" s="129" t="s">
        <v>85</v>
      </c>
      <c r="D87" s="78" t="s">
        <v>19</v>
      </c>
      <c r="E87" s="78" t="s">
        <v>31</v>
      </c>
      <c r="F87" s="29" t="s">
        <v>83</v>
      </c>
      <c r="G87" s="70">
        <v>1</v>
      </c>
      <c r="H87" s="11">
        <v>1</v>
      </c>
      <c r="I87" s="11">
        <v>6</v>
      </c>
      <c r="J87" s="11">
        <v>8</v>
      </c>
      <c r="K87" s="11">
        <v>8</v>
      </c>
      <c r="L87" s="11">
        <v>5</v>
      </c>
      <c r="M87" s="11">
        <v>9</v>
      </c>
      <c r="N87" s="72">
        <v>9</v>
      </c>
      <c r="O87" s="72">
        <v>5</v>
      </c>
    </row>
    <row r="88" spans="1:15" ht="15.9" customHeight="1" x14ac:dyDescent="0.3">
      <c r="A88" s="11">
        <v>2</v>
      </c>
      <c r="B88" s="11">
        <v>105</v>
      </c>
      <c r="C88" s="129" t="s">
        <v>90</v>
      </c>
      <c r="D88" s="78" t="s">
        <v>95</v>
      </c>
      <c r="E88" s="78" t="s">
        <v>31</v>
      </c>
      <c r="F88" s="29" t="s">
        <v>83</v>
      </c>
      <c r="G88" s="70">
        <v>0.25</v>
      </c>
      <c r="H88" s="11">
        <v>1</v>
      </c>
      <c r="I88" s="11">
        <v>6</v>
      </c>
      <c r="J88" s="11">
        <v>7</v>
      </c>
      <c r="K88" s="11">
        <v>8</v>
      </c>
      <c r="L88" s="11">
        <v>3</v>
      </c>
      <c r="M88" s="11">
        <v>8</v>
      </c>
      <c r="N88" s="72">
        <v>8</v>
      </c>
      <c r="O88" s="72">
        <v>4</v>
      </c>
    </row>
    <row r="89" spans="1:15" ht="15.9" customHeight="1" x14ac:dyDescent="0.3">
      <c r="A89" s="11">
        <v>2</v>
      </c>
      <c r="B89" s="11">
        <v>104</v>
      </c>
      <c r="C89" s="129" t="s">
        <v>87</v>
      </c>
      <c r="D89" s="78" t="s">
        <v>92</v>
      </c>
      <c r="E89" s="78" t="s">
        <v>31</v>
      </c>
      <c r="F89" s="29" t="s">
        <v>83</v>
      </c>
      <c r="G89" s="70">
        <v>0.25</v>
      </c>
      <c r="H89" s="11">
        <v>1</v>
      </c>
      <c r="I89" s="11">
        <v>4</v>
      </c>
      <c r="J89" s="11">
        <v>7</v>
      </c>
      <c r="K89" s="11">
        <v>8</v>
      </c>
      <c r="L89" s="11">
        <v>4</v>
      </c>
      <c r="M89" s="11">
        <v>9</v>
      </c>
      <c r="N89" s="72">
        <v>9</v>
      </c>
      <c r="O89" s="72">
        <v>5</v>
      </c>
    </row>
    <row r="90" spans="1:15" ht="15.9" customHeight="1" x14ac:dyDescent="0.3">
      <c r="A90" s="11">
        <v>2</v>
      </c>
      <c r="B90" s="11">
        <v>103</v>
      </c>
      <c r="C90" s="130" t="s">
        <v>85</v>
      </c>
      <c r="D90" s="126" t="s">
        <v>19</v>
      </c>
      <c r="E90" s="126" t="s">
        <v>34</v>
      </c>
      <c r="F90" s="131" t="s">
        <v>82</v>
      </c>
      <c r="G90" s="70">
        <v>0.5</v>
      </c>
      <c r="H90" s="11">
        <v>1</v>
      </c>
      <c r="I90" s="11">
        <v>6</v>
      </c>
      <c r="J90" s="11">
        <v>8</v>
      </c>
      <c r="K90" s="11">
        <v>8</v>
      </c>
      <c r="L90" s="11">
        <v>4</v>
      </c>
      <c r="M90" s="11">
        <v>9</v>
      </c>
      <c r="N90" s="72">
        <v>9</v>
      </c>
      <c r="O90" s="72">
        <v>5</v>
      </c>
    </row>
    <row r="91" spans="1:15" ht="15.9" customHeight="1" x14ac:dyDescent="0.3">
      <c r="A91" s="11">
        <v>2</v>
      </c>
      <c r="B91" s="11">
        <v>102</v>
      </c>
      <c r="C91" s="129" t="s">
        <v>85</v>
      </c>
      <c r="D91" s="78" t="s">
        <v>19</v>
      </c>
      <c r="E91" s="78" t="s">
        <v>31</v>
      </c>
      <c r="F91" s="29" t="s">
        <v>83</v>
      </c>
      <c r="G91" s="70">
        <v>0.25</v>
      </c>
      <c r="H91" s="11">
        <v>1</v>
      </c>
      <c r="I91" s="11">
        <v>6</v>
      </c>
      <c r="J91" s="11">
        <v>8</v>
      </c>
      <c r="K91" s="11">
        <v>8</v>
      </c>
      <c r="L91" s="11">
        <v>5</v>
      </c>
      <c r="M91" s="11">
        <v>9</v>
      </c>
      <c r="N91" s="72">
        <v>9</v>
      </c>
      <c r="O91" s="72">
        <v>5</v>
      </c>
    </row>
    <row r="92" spans="1:15" ht="15.9" customHeight="1" x14ac:dyDescent="0.3">
      <c r="A92" s="11">
        <v>2</v>
      </c>
      <c r="B92" s="11">
        <v>101</v>
      </c>
      <c r="C92" s="130" t="s">
        <v>89</v>
      </c>
      <c r="D92" s="126" t="s">
        <v>94</v>
      </c>
      <c r="E92" s="126" t="s">
        <v>34</v>
      </c>
      <c r="F92" s="131" t="s">
        <v>82</v>
      </c>
      <c r="G92" s="70">
        <v>0.5</v>
      </c>
      <c r="H92" s="11">
        <v>1</v>
      </c>
      <c r="I92" s="11">
        <v>6</v>
      </c>
      <c r="J92" s="11">
        <v>6</v>
      </c>
      <c r="K92" s="11">
        <v>7</v>
      </c>
      <c r="L92" s="11">
        <v>3</v>
      </c>
      <c r="M92" s="11">
        <v>8</v>
      </c>
      <c r="N92" s="72">
        <v>8</v>
      </c>
      <c r="O92" s="72">
        <v>4</v>
      </c>
    </row>
    <row r="93" spans="1:15" ht="15.9" customHeight="1" x14ac:dyDescent="0.3">
      <c r="A93" s="11">
        <v>2</v>
      </c>
      <c r="B93" s="11">
        <v>100</v>
      </c>
      <c r="C93" s="128" t="s">
        <v>85</v>
      </c>
      <c r="D93" s="79" t="s">
        <v>19</v>
      </c>
      <c r="E93" s="79" t="s">
        <v>33</v>
      </c>
      <c r="F93" s="68" t="s">
        <v>84</v>
      </c>
      <c r="G93" s="70">
        <v>0.5</v>
      </c>
      <c r="H93" s="11">
        <v>1</v>
      </c>
      <c r="I93" s="11">
        <v>6</v>
      </c>
      <c r="J93" s="11">
        <v>8</v>
      </c>
      <c r="K93" s="11">
        <v>8</v>
      </c>
      <c r="L93" s="11">
        <v>5</v>
      </c>
      <c r="M93" s="11">
        <v>9</v>
      </c>
      <c r="N93" s="72">
        <v>9</v>
      </c>
      <c r="O93" s="72">
        <v>5</v>
      </c>
    </row>
    <row r="94" spans="1:15" ht="15.9" customHeight="1" x14ac:dyDescent="0.3">
      <c r="A94" s="11">
        <v>2</v>
      </c>
      <c r="B94" s="11">
        <v>99</v>
      </c>
      <c r="C94" s="128" t="s">
        <v>87</v>
      </c>
      <c r="D94" s="79" t="s">
        <v>92</v>
      </c>
      <c r="E94" s="79" t="s">
        <v>33</v>
      </c>
      <c r="F94" s="68" t="s">
        <v>84</v>
      </c>
      <c r="G94" s="70">
        <v>1</v>
      </c>
      <c r="H94" s="11">
        <v>1</v>
      </c>
      <c r="I94" s="11">
        <v>2</v>
      </c>
      <c r="J94" s="11">
        <v>4</v>
      </c>
      <c r="K94" s="11">
        <v>8</v>
      </c>
      <c r="L94" s="11">
        <v>4</v>
      </c>
      <c r="M94" s="11">
        <v>8</v>
      </c>
      <c r="N94" s="72">
        <v>9</v>
      </c>
      <c r="O94" s="72">
        <v>5</v>
      </c>
    </row>
    <row r="95" spans="1:15" ht="15.9" customHeight="1" x14ac:dyDescent="0.3">
      <c r="A95" s="11">
        <v>2</v>
      </c>
      <c r="B95" s="11">
        <v>98</v>
      </c>
      <c r="C95" s="130" t="s">
        <v>86</v>
      </c>
      <c r="D95" s="126" t="s">
        <v>91</v>
      </c>
      <c r="E95" s="126" t="s">
        <v>34</v>
      </c>
      <c r="F95" s="131" t="s">
        <v>82</v>
      </c>
      <c r="G95" s="70">
        <v>1</v>
      </c>
      <c r="H95" s="11">
        <v>0</v>
      </c>
      <c r="I95" s="11">
        <v>5</v>
      </c>
      <c r="J95" s="11">
        <v>8</v>
      </c>
      <c r="K95" s="11">
        <v>8</v>
      </c>
      <c r="L95" s="11">
        <v>4</v>
      </c>
      <c r="M95" s="11">
        <v>9</v>
      </c>
      <c r="N95" s="72">
        <v>9</v>
      </c>
      <c r="O95" s="72">
        <v>5</v>
      </c>
    </row>
    <row r="96" spans="1:15" ht="15.9" customHeight="1" x14ac:dyDescent="0.3">
      <c r="A96" s="11">
        <v>2</v>
      </c>
      <c r="B96" s="11">
        <v>97</v>
      </c>
      <c r="C96" s="130" t="s">
        <v>85</v>
      </c>
      <c r="D96" s="126" t="s">
        <v>19</v>
      </c>
      <c r="E96" s="126" t="s">
        <v>34</v>
      </c>
      <c r="F96" s="131" t="s">
        <v>82</v>
      </c>
      <c r="G96" s="70">
        <v>0.25</v>
      </c>
      <c r="H96" s="11">
        <v>1</v>
      </c>
      <c r="I96" s="11">
        <v>6</v>
      </c>
      <c r="J96" s="11">
        <v>8</v>
      </c>
      <c r="K96" s="11">
        <v>8</v>
      </c>
      <c r="L96" s="11">
        <v>4</v>
      </c>
      <c r="M96" s="11">
        <v>8</v>
      </c>
      <c r="N96" s="72">
        <v>9</v>
      </c>
      <c r="O96" s="72">
        <v>5</v>
      </c>
    </row>
    <row r="97" spans="1:15" ht="15.9" customHeight="1" x14ac:dyDescent="0.3">
      <c r="A97" s="11">
        <v>2</v>
      </c>
      <c r="B97" s="11">
        <v>96</v>
      </c>
      <c r="C97" s="128" t="s">
        <v>90</v>
      </c>
      <c r="D97" s="79" t="s">
        <v>95</v>
      </c>
      <c r="E97" s="79" t="s">
        <v>33</v>
      </c>
      <c r="F97" s="68" t="s">
        <v>84</v>
      </c>
      <c r="G97" s="70">
        <v>1</v>
      </c>
      <c r="H97" s="11">
        <v>1</v>
      </c>
      <c r="I97" s="11">
        <v>6</v>
      </c>
      <c r="J97" s="11">
        <v>6</v>
      </c>
      <c r="K97" s="11">
        <v>8</v>
      </c>
      <c r="L97" s="11">
        <v>3</v>
      </c>
      <c r="M97" s="11">
        <v>8</v>
      </c>
      <c r="N97" s="72">
        <v>8</v>
      </c>
      <c r="O97" s="72">
        <v>4</v>
      </c>
    </row>
    <row r="98" spans="1:15" ht="15.9" customHeight="1" x14ac:dyDescent="0.3">
      <c r="A98" s="11">
        <v>2</v>
      </c>
      <c r="B98" s="11">
        <v>95</v>
      </c>
      <c r="C98" s="128" t="s">
        <v>86</v>
      </c>
      <c r="D98" s="79" t="s">
        <v>91</v>
      </c>
      <c r="E98" s="79" t="s">
        <v>33</v>
      </c>
      <c r="F98" s="68" t="s">
        <v>84</v>
      </c>
      <c r="G98" s="70">
        <v>0.25</v>
      </c>
      <c r="H98" s="11">
        <v>0</v>
      </c>
      <c r="I98" s="11">
        <v>4</v>
      </c>
      <c r="J98" s="11">
        <v>7</v>
      </c>
      <c r="K98" s="11">
        <v>8</v>
      </c>
      <c r="L98" s="11">
        <v>4</v>
      </c>
      <c r="M98" s="11">
        <v>8</v>
      </c>
      <c r="N98" s="72">
        <v>8</v>
      </c>
      <c r="O98" s="72">
        <v>5</v>
      </c>
    </row>
    <row r="99" spans="1:15" ht="15.9" customHeight="1" x14ac:dyDescent="0.3">
      <c r="A99" s="11">
        <v>2</v>
      </c>
      <c r="B99" s="11">
        <v>94</v>
      </c>
      <c r="C99" s="130" t="s">
        <v>89</v>
      </c>
      <c r="D99" s="126" t="s">
        <v>94</v>
      </c>
      <c r="E99" s="126" t="s">
        <v>34</v>
      </c>
      <c r="F99" s="131" t="s">
        <v>82</v>
      </c>
      <c r="G99" s="70">
        <v>1</v>
      </c>
      <c r="H99" s="11">
        <v>1</v>
      </c>
      <c r="I99" s="11">
        <v>6</v>
      </c>
      <c r="J99" s="11">
        <v>6</v>
      </c>
      <c r="K99" s="11">
        <v>7</v>
      </c>
      <c r="L99" s="11">
        <v>3</v>
      </c>
      <c r="M99" s="11">
        <v>8</v>
      </c>
      <c r="N99" s="72">
        <v>8</v>
      </c>
      <c r="O99" s="72">
        <v>4</v>
      </c>
    </row>
    <row r="100" spans="1:15" ht="15.9" customHeight="1" x14ac:dyDescent="0.3">
      <c r="A100" s="11">
        <v>2</v>
      </c>
      <c r="B100" s="11">
        <v>93</v>
      </c>
      <c r="C100" s="129" t="s">
        <v>88</v>
      </c>
      <c r="D100" s="78" t="s">
        <v>93</v>
      </c>
      <c r="E100" s="78" t="s">
        <v>31</v>
      </c>
      <c r="F100" s="29" t="s">
        <v>83</v>
      </c>
      <c r="G100" s="70">
        <v>1</v>
      </c>
      <c r="H100" s="11">
        <v>1</v>
      </c>
      <c r="I100" s="11">
        <v>3</v>
      </c>
      <c r="J100" s="11">
        <v>7</v>
      </c>
      <c r="K100" s="11">
        <v>8</v>
      </c>
      <c r="L100" s="11">
        <v>4</v>
      </c>
      <c r="M100" s="11">
        <v>8</v>
      </c>
      <c r="N100" s="72">
        <v>8</v>
      </c>
      <c r="O100" s="72">
        <v>4</v>
      </c>
    </row>
    <row r="101" spans="1:15" ht="15.9" customHeight="1" x14ac:dyDescent="0.3">
      <c r="A101" s="11">
        <v>2</v>
      </c>
      <c r="B101" s="11">
        <v>92</v>
      </c>
      <c r="C101" s="130" t="s">
        <v>88</v>
      </c>
      <c r="D101" s="126" t="s">
        <v>93</v>
      </c>
      <c r="E101" s="126" t="s">
        <v>34</v>
      </c>
      <c r="F101" s="131" t="s">
        <v>82</v>
      </c>
      <c r="G101" s="70">
        <v>0.5</v>
      </c>
      <c r="H101" s="11">
        <v>1</v>
      </c>
      <c r="I101" s="11">
        <v>2</v>
      </c>
      <c r="J101" s="11">
        <v>4</v>
      </c>
      <c r="K101" s="11">
        <v>7</v>
      </c>
      <c r="L101" s="11">
        <v>3</v>
      </c>
      <c r="M101" s="11">
        <v>8</v>
      </c>
      <c r="N101" s="72">
        <v>8</v>
      </c>
      <c r="O101" s="72">
        <v>4</v>
      </c>
    </row>
    <row r="102" spans="1:15" ht="15.9" customHeight="1" x14ac:dyDescent="0.3">
      <c r="A102" s="11">
        <v>2</v>
      </c>
      <c r="B102" s="11">
        <v>91</v>
      </c>
      <c r="C102" s="129" t="s">
        <v>86</v>
      </c>
      <c r="D102" s="78" t="s">
        <v>91</v>
      </c>
      <c r="E102" s="78" t="s">
        <v>31</v>
      </c>
      <c r="F102" s="29" t="s">
        <v>83</v>
      </c>
      <c r="G102" s="70">
        <v>0.5</v>
      </c>
      <c r="H102" s="11">
        <v>1</v>
      </c>
      <c r="I102" s="11">
        <v>6</v>
      </c>
      <c r="J102" s="11">
        <v>7</v>
      </c>
      <c r="K102" s="11">
        <v>8</v>
      </c>
      <c r="L102" s="11">
        <v>5</v>
      </c>
      <c r="M102" s="11">
        <v>9</v>
      </c>
      <c r="N102" s="72">
        <v>9</v>
      </c>
      <c r="O102" s="72">
        <v>5</v>
      </c>
    </row>
    <row r="103" spans="1:15" ht="15.9" customHeight="1" x14ac:dyDescent="0.3">
      <c r="A103" s="11">
        <v>2</v>
      </c>
      <c r="B103" s="11">
        <v>90</v>
      </c>
      <c r="C103" s="129" t="s">
        <v>89</v>
      </c>
      <c r="D103" s="78" t="s">
        <v>94</v>
      </c>
      <c r="E103" s="78" t="s">
        <v>31</v>
      </c>
      <c r="F103" s="29" t="s">
        <v>83</v>
      </c>
      <c r="G103" s="70">
        <v>0.5</v>
      </c>
      <c r="H103" s="11">
        <v>1</v>
      </c>
      <c r="I103" s="11">
        <v>6</v>
      </c>
      <c r="J103" s="11">
        <v>6</v>
      </c>
      <c r="K103" s="11">
        <v>8</v>
      </c>
      <c r="L103" s="11">
        <v>4</v>
      </c>
      <c r="M103" s="11">
        <v>8</v>
      </c>
      <c r="N103" s="72">
        <v>8</v>
      </c>
      <c r="O103" s="72">
        <v>5</v>
      </c>
    </row>
    <row r="104" spans="1:15" ht="15.9" customHeight="1" x14ac:dyDescent="0.3">
      <c r="A104" s="11">
        <v>2</v>
      </c>
      <c r="B104" s="11">
        <v>89</v>
      </c>
      <c r="C104" s="128" t="s">
        <v>90</v>
      </c>
      <c r="D104" s="79" t="s">
        <v>95</v>
      </c>
      <c r="E104" s="79" t="s">
        <v>33</v>
      </c>
      <c r="F104" s="68" t="s">
        <v>84</v>
      </c>
      <c r="G104" s="70">
        <v>0.5</v>
      </c>
      <c r="H104" s="11">
        <v>1</v>
      </c>
      <c r="I104" s="11">
        <v>6</v>
      </c>
      <c r="J104" s="11">
        <v>6</v>
      </c>
      <c r="K104" s="11">
        <v>7</v>
      </c>
      <c r="L104" s="11">
        <v>3</v>
      </c>
      <c r="M104" s="11">
        <v>8</v>
      </c>
      <c r="N104" s="72">
        <v>8</v>
      </c>
      <c r="O104" s="72">
        <v>4</v>
      </c>
    </row>
    <row r="105" spans="1:15" ht="15.9" customHeight="1" x14ac:dyDescent="0.3">
      <c r="A105" s="11">
        <v>2</v>
      </c>
      <c r="B105" s="11">
        <v>88</v>
      </c>
      <c r="C105" s="130" t="s">
        <v>87</v>
      </c>
      <c r="D105" s="126" t="s">
        <v>92</v>
      </c>
      <c r="E105" s="126" t="s">
        <v>34</v>
      </c>
      <c r="F105" s="131" t="s">
        <v>82</v>
      </c>
      <c r="G105" s="70">
        <v>0.25</v>
      </c>
      <c r="H105" s="11">
        <v>1</v>
      </c>
      <c r="I105" s="11">
        <v>3</v>
      </c>
      <c r="J105" s="11">
        <v>4</v>
      </c>
      <c r="K105" s="11">
        <v>7</v>
      </c>
      <c r="L105" s="11">
        <v>4</v>
      </c>
      <c r="M105" s="11">
        <v>8</v>
      </c>
      <c r="N105" s="72">
        <v>8</v>
      </c>
      <c r="O105" s="72">
        <v>5</v>
      </c>
    </row>
    <row r="106" spans="1:15" ht="15.9" customHeight="1" x14ac:dyDescent="0.3">
      <c r="A106" s="11">
        <v>2</v>
      </c>
      <c r="B106" s="11">
        <v>87</v>
      </c>
      <c r="C106" s="128" t="s">
        <v>87</v>
      </c>
      <c r="D106" s="79" t="s">
        <v>92</v>
      </c>
      <c r="E106" s="79" t="s">
        <v>33</v>
      </c>
      <c r="F106" s="68" t="s">
        <v>84</v>
      </c>
      <c r="G106" s="70">
        <v>0.5</v>
      </c>
      <c r="H106" s="11">
        <v>1</v>
      </c>
      <c r="I106" s="11">
        <v>2</v>
      </c>
      <c r="J106" s="11">
        <v>3</v>
      </c>
      <c r="K106" s="11">
        <v>7</v>
      </c>
      <c r="L106" s="11">
        <v>4</v>
      </c>
      <c r="M106" s="11">
        <v>8</v>
      </c>
      <c r="N106" s="72">
        <v>8</v>
      </c>
      <c r="O106" s="72">
        <v>5</v>
      </c>
    </row>
    <row r="107" spans="1:15" ht="15.9" customHeight="1" x14ac:dyDescent="0.3">
      <c r="A107" s="11">
        <v>2</v>
      </c>
      <c r="B107" s="11">
        <v>86</v>
      </c>
      <c r="C107" s="130" t="s">
        <v>88</v>
      </c>
      <c r="D107" s="126" t="s">
        <v>93</v>
      </c>
      <c r="E107" s="126" t="s">
        <v>34</v>
      </c>
      <c r="F107" s="131" t="s">
        <v>82</v>
      </c>
      <c r="G107" s="70">
        <v>0.25</v>
      </c>
      <c r="H107" s="11">
        <v>1</v>
      </c>
      <c r="I107" s="11">
        <v>2</v>
      </c>
      <c r="J107" s="11">
        <v>3</v>
      </c>
      <c r="K107" s="11">
        <v>6</v>
      </c>
      <c r="L107" s="11">
        <v>3</v>
      </c>
      <c r="M107" s="11">
        <v>8</v>
      </c>
      <c r="N107" s="72">
        <v>8</v>
      </c>
      <c r="O107" s="72">
        <v>4</v>
      </c>
    </row>
    <row r="108" spans="1:15" ht="15.9" customHeight="1" x14ac:dyDescent="0.3">
      <c r="A108" s="11">
        <v>2</v>
      </c>
      <c r="B108" s="11">
        <v>85</v>
      </c>
      <c r="C108" s="129" t="s">
        <v>87</v>
      </c>
      <c r="D108" s="78" t="s">
        <v>92</v>
      </c>
      <c r="E108" s="78" t="s">
        <v>31</v>
      </c>
      <c r="F108" s="29" t="s">
        <v>83</v>
      </c>
      <c r="G108" s="70">
        <v>1</v>
      </c>
      <c r="H108" s="11">
        <v>1</v>
      </c>
      <c r="I108" s="11">
        <v>2</v>
      </c>
      <c r="J108" s="11">
        <v>5</v>
      </c>
      <c r="K108" s="11">
        <v>8</v>
      </c>
      <c r="L108" s="11">
        <v>4</v>
      </c>
      <c r="M108" s="11">
        <v>8</v>
      </c>
      <c r="N108" s="72">
        <v>8</v>
      </c>
      <c r="O108" s="72">
        <v>5</v>
      </c>
    </row>
    <row r="109" spans="1:15" ht="15.9" customHeight="1" x14ac:dyDescent="0.3">
      <c r="A109" s="11">
        <v>2</v>
      </c>
      <c r="B109" s="11">
        <v>84</v>
      </c>
      <c r="C109" s="128" t="s">
        <v>88</v>
      </c>
      <c r="D109" s="79" t="s">
        <v>93</v>
      </c>
      <c r="E109" s="79" t="s">
        <v>33</v>
      </c>
      <c r="F109" s="68" t="s">
        <v>84</v>
      </c>
      <c r="G109" s="70">
        <v>0.5</v>
      </c>
      <c r="H109" s="11">
        <v>1</v>
      </c>
      <c r="I109" s="11">
        <v>2</v>
      </c>
      <c r="J109" s="11">
        <v>2</v>
      </c>
      <c r="K109" s="11">
        <v>6</v>
      </c>
      <c r="L109" s="11">
        <v>3</v>
      </c>
      <c r="M109" s="11">
        <v>8</v>
      </c>
      <c r="N109" s="72">
        <v>8</v>
      </c>
      <c r="O109" s="72">
        <v>4</v>
      </c>
    </row>
    <row r="110" spans="1:15" ht="15.9" customHeight="1" x14ac:dyDescent="0.3">
      <c r="A110" s="11">
        <v>2</v>
      </c>
      <c r="B110" s="11">
        <v>83</v>
      </c>
      <c r="C110" s="129" t="s">
        <v>90</v>
      </c>
      <c r="D110" s="78" t="s">
        <v>95</v>
      </c>
      <c r="E110" s="78" t="s">
        <v>31</v>
      </c>
      <c r="F110" s="29" t="s">
        <v>83</v>
      </c>
      <c r="G110" s="70">
        <v>1</v>
      </c>
      <c r="H110" s="11">
        <v>1</v>
      </c>
      <c r="I110" s="11">
        <v>6</v>
      </c>
      <c r="J110" s="11">
        <v>6</v>
      </c>
      <c r="K110" s="11">
        <v>8</v>
      </c>
      <c r="L110" s="11">
        <v>3</v>
      </c>
      <c r="M110" s="11">
        <v>8</v>
      </c>
      <c r="N110" s="72">
        <v>8</v>
      </c>
      <c r="O110" s="72">
        <v>4</v>
      </c>
    </row>
    <row r="111" spans="1:15" ht="15.9" customHeight="1" x14ac:dyDescent="0.3">
      <c r="A111" s="11">
        <v>2</v>
      </c>
      <c r="B111" s="11">
        <v>82</v>
      </c>
      <c r="C111" s="128" t="s">
        <v>89</v>
      </c>
      <c r="D111" s="79" t="s">
        <v>94</v>
      </c>
      <c r="E111" s="79" t="s">
        <v>33</v>
      </c>
      <c r="F111" s="68" t="s">
        <v>84</v>
      </c>
      <c r="G111" s="70">
        <v>0.25</v>
      </c>
      <c r="H111" s="11">
        <v>1</v>
      </c>
      <c r="I111" s="11">
        <v>6</v>
      </c>
      <c r="J111" s="11">
        <v>6</v>
      </c>
      <c r="K111" s="11">
        <v>7</v>
      </c>
      <c r="L111" s="11">
        <v>3</v>
      </c>
      <c r="M111" s="11">
        <v>8</v>
      </c>
      <c r="N111" s="72">
        <v>8</v>
      </c>
      <c r="O111" s="72">
        <v>5</v>
      </c>
    </row>
    <row r="112" spans="1:15" ht="16.5" customHeight="1" x14ac:dyDescent="0.3">
      <c r="A112" s="11">
        <v>3</v>
      </c>
      <c r="B112" s="11">
        <v>109</v>
      </c>
      <c r="C112" s="128" t="s">
        <v>88</v>
      </c>
      <c r="D112" s="79" t="s">
        <v>93</v>
      </c>
      <c r="E112" s="79" t="s">
        <v>33</v>
      </c>
      <c r="F112" s="68" t="s">
        <v>84</v>
      </c>
      <c r="G112" s="70">
        <v>1</v>
      </c>
      <c r="H112" s="11">
        <v>1</v>
      </c>
      <c r="I112" s="11">
        <v>2</v>
      </c>
      <c r="J112" s="11">
        <v>4</v>
      </c>
      <c r="K112" s="11">
        <v>6</v>
      </c>
      <c r="L112" s="11">
        <v>3</v>
      </c>
      <c r="M112" s="11">
        <v>8</v>
      </c>
      <c r="N112" s="72">
        <v>8</v>
      </c>
      <c r="O112" s="72">
        <v>4</v>
      </c>
    </row>
    <row r="113" spans="1:15" ht="16.5" customHeight="1" x14ac:dyDescent="0.3">
      <c r="A113" s="11">
        <v>3</v>
      </c>
      <c r="B113" s="11">
        <v>110</v>
      </c>
      <c r="C113" s="128" t="s">
        <v>90</v>
      </c>
      <c r="D113" s="79" t="s">
        <v>95</v>
      </c>
      <c r="E113" s="79" t="s">
        <v>33</v>
      </c>
      <c r="F113" s="68" t="s">
        <v>84</v>
      </c>
      <c r="G113" s="70">
        <v>1</v>
      </c>
      <c r="H113" s="11">
        <v>1</v>
      </c>
      <c r="I113" s="11">
        <v>5</v>
      </c>
      <c r="J113" s="11">
        <v>5</v>
      </c>
      <c r="K113" s="11">
        <v>8</v>
      </c>
      <c r="L113" s="11">
        <v>3</v>
      </c>
      <c r="M113" s="11">
        <v>8</v>
      </c>
      <c r="N113" s="72">
        <v>8</v>
      </c>
      <c r="O113" s="72">
        <v>3</v>
      </c>
    </row>
    <row r="114" spans="1:15" ht="16.5" customHeight="1" x14ac:dyDescent="0.3">
      <c r="A114" s="11">
        <v>3</v>
      </c>
      <c r="B114" s="11">
        <v>111</v>
      </c>
      <c r="C114" s="129" t="s">
        <v>87</v>
      </c>
      <c r="D114" s="78" t="s">
        <v>92</v>
      </c>
      <c r="E114" s="78" t="s">
        <v>31</v>
      </c>
      <c r="F114" s="29" t="s">
        <v>83</v>
      </c>
      <c r="G114" s="70">
        <v>1</v>
      </c>
      <c r="H114" s="11">
        <v>1</v>
      </c>
      <c r="I114" s="11">
        <v>2</v>
      </c>
      <c r="J114" s="11">
        <v>6</v>
      </c>
      <c r="K114" s="11">
        <v>8</v>
      </c>
      <c r="L114" s="11">
        <v>4</v>
      </c>
      <c r="M114" s="11">
        <v>8</v>
      </c>
      <c r="N114" s="72">
        <v>8</v>
      </c>
      <c r="O114" s="72">
        <v>5</v>
      </c>
    </row>
    <row r="115" spans="1:15" ht="16.5" customHeight="1" x14ac:dyDescent="0.3">
      <c r="A115" s="11">
        <v>3</v>
      </c>
      <c r="B115" s="11">
        <v>112</v>
      </c>
      <c r="C115" s="129" t="s">
        <v>88</v>
      </c>
      <c r="D115" s="78" t="s">
        <v>93</v>
      </c>
      <c r="E115" s="78" t="s">
        <v>31</v>
      </c>
      <c r="F115" s="29" t="s">
        <v>83</v>
      </c>
      <c r="G115" s="70">
        <v>0.25</v>
      </c>
      <c r="H115" s="11">
        <v>1</v>
      </c>
      <c r="I115" s="11">
        <v>2</v>
      </c>
      <c r="J115" s="11">
        <v>4</v>
      </c>
      <c r="K115" s="11">
        <v>6</v>
      </c>
      <c r="L115" s="11">
        <v>3</v>
      </c>
      <c r="M115" s="11">
        <v>8</v>
      </c>
      <c r="N115" s="72">
        <v>8</v>
      </c>
      <c r="O115" s="72">
        <v>4</v>
      </c>
    </row>
    <row r="116" spans="1:15" ht="16.5" customHeight="1" x14ac:dyDescent="0.3">
      <c r="A116" s="11">
        <v>3</v>
      </c>
      <c r="B116" s="11">
        <v>113</v>
      </c>
      <c r="C116" s="130" t="s">
        <v>89</v>
      </c>
      <c r="D116" s="126" t="s">
        <v>94</v>
      </c>
      <c r="E116" s="126" t="s">
        <v>34</v>
      </c>
      <c r="F116" s="131" t="s">
        <v>82</v>
      </c>
      <c r="G116" s="70">
        <v>0.5</v>
      </c>
      <c r="H116" s="11">
        <v>1</v>
      </c>
      <c r="I116" s="11">
        <v>6</v>
      </c>
      <c r="J116" s="11">
        <v>6</v>
      </c>
      <c r="K116" s="11">
        <v>6</v>
      </c>
      <c r="L116" s="11">
        <v>3</v>
      </c>
      <c r="M116" s="11">
        <v>8</v>
      </c>
      <c r="N116" s="72">
        <v>8</v>
      </c>
      <c r="O116" s="72">
        <v>4</v>
      </c>
    </row>
    <row r="117" spans="1:15" ht="16.5" customHeight="1" x14ac:dyDescent="0.3">
      <c r="A117" s="11">
        <v>3</v>
      </c>
      <c r="B117" s="11">
        <v>114</v>
      </c>
      <c r="C117" s="129" t="s">
        <v>90</v>
      </c>
      <c r="D117" s="78" t="s">
        <v>95</v>
      </c>
      <c r="E117" s="78" t="s">
        <v>31</v>
      </c>
      <c r="F117" s="29" t="s">
        <v>83</v>
      </c>
      <c r="G117" s="70">
        <v>0.25</v>
      </c>
      <c r="H117" s="11">
        <v>1</v>
      </c>
      <c r="I117" s="11">
        <v>6</v>
      </c>
      <c r="J117" s="11">
        <v>7</v>
      </c>
      <c r="K117" s="11">
        <v>8</v>
      </c>
      <c r="L117" s="11">
        <v>3</v>
      </c>
      <c r="M117" s="11">
        <v>8</v>
      </c>
      <c r="N117" s="72">
        <v>8</v>
      </c>
      <c r="O117" s="72">
        <v>4</v>
      </c>
    </row>
    <row r="118" spans="1:15" ht="16.5" customHeight="1" x14ac:dyDescent="0.3">
      <c r="A118" s="11">
        <v>3</v>
      </c>
      <c r="B118" s="11">
        <v>115</v>
      </c>
      <c r="C118" s="128" t="s">
        <v>89</v>
      </c>
      <c r="D118" s="79" t="s">
        <v>94</v>
      </c>
      <c r="E118" s="79" t="s">
        <v>33</v>
      </c>
      <c r="F118" s="68" t="s">
        <v>84</v>
      </c>
      <c r="G118" s="70">
        <v>0.25</v>
      </c>
      <c r="H118" s="11">
        <v>1</v>
      </c>
      <c r="I118" s="11">
        <v>5</v>
      </c>
      <c r="J118" s="11">
        <v>5</v>
      </c>
      <c r="K118" s="11">
        <v>6</v>
      </c>
      <c r="L118" s="11">
        <v>3</v>
      </c>
      <c r="M118" s="11">
        <v>8</v>
      </c>
      <c r="N118" s="72">
        <v>8</v>
      </c>
      <c r="O118" s="72">
        <v>4</v>
      </c>
    </row>
    <row r="119" spans="1:15" ht="16.5" customHeight="1" x14ac:dyDescent="0.3">
      <c r="A119" s="11">
        <v>3</v>
      </c>
      <c r="B119" s="11">
        <v>116</v>
      </c>
      <c r="C119" s="128" t="s">
        <v>88</v>
      </c>
      <c r="D119" s="79" t="s">
        <v>93</v>
      </c>
      <c r="E119" s="79" t="s">
        <v>33</v>
      </c>
      <c r="F119" s="68" t="s">
        <v>84</v>
      </c>
      <c r="G119" s="70">
        <v>0.5</v>
      </c>
      <c r="H119" s="11">
        <v>1</v>
      </c>
      <c r="I119" s="11">
        <v>2</v>
      </c>
      <c r="J119" s="11">
        <v>5</v>
      </c>
      <c r="K119" s="11">
        <v>7</v>
      </c>
      <c r="L119" s="11">
        <v>3</v>
      </c>
      <c r="M119" s="11">
        <v>8</v>
      </c>
      <c r="N119" s="72">
        <v>8</v>
      </c>
      <c r="O119" s="72">
        <v>4</v>
      </c>
    </row>
    <row r="120" spans="1:15" ht="16.5" customHeight="1" x14ac:dyDescent="0.3">
      <c r="A120" s="11">
        <v>3</v>
      </c>
      <c r="B120" s="11">
        <v>117</v>
      </c>
      <c r="C120" s="130" t="s">
        <v>85</v>
      </c>
      <c r="D120" s="126" t="s">
        <v>19</v>
      </c>
      <c r="E120" s="126" t="s">
        <v>34</v>
      </c>
      <c r="F120" s="131" t="s">
        <v>82</v>
      </c>
      <c r="G120" s="70">
        <v>1</v>
      </c>
      <c r="H120" s="11">
        <v>1</v>
      </c>
      <c r="I120" s="11">
        <v>6</v>
      </c>
      <c r="J120" s="11">
        <v>8</v>
      </c>
      <c r="K120" s="11">
        <v>9</v>
      </c>
      <c r="L120" s="11">
        <v>5</v>
      </c>
      <c r="M120" s="11">
        <v>9</v>
      </c>
      <c r="N120" s="72">
        <v>9</v>
      </c>
      <c r="O120" s="72">
        <v>5</v>
      </c>
    </row>
    <row r="121" spans="1:15" ht="16.5" customHeight="1" x14ac:dyDescent="0.3">
      <c r="A121" s="11">
        <v>3</v>
      </c>
      <c r="B121" s="11">
        <v>118</v>
      </c>
      <c r="C121" s="130" t="s">
        <v>90</v>
      </c>
      <c r="D121" s="126" t="s">
        <v>95</v>
      </c>
      <c r="E121" s="126" t="s">
        <v>34</v>
      </c>
      <c r="F121" s="131" t="s">
        <v>82</v>
      </c>
      <c r="G121" s="70">
        <v>1</v>
      </c>
      <c r="H121" s="11">
        <v>1</v>
      </c>
      <c r="I121" s="11">
        <v>5</v>
      </c>
      <c r="J121" s="11">
        <v>6</v>
      </c>
      <c r="K121" s="11">
        <v>7</v>
      </c>
      <c r="L121" s="11">
        <v>3</v>
      </c>
      <c r="M121" s="11">
        <v>8</v>
      </c>
      <c r="N121" s="72">
        <v>8</v>
      </c>
      <c r="O121" s="72">
        <v>4</v>
      </c>
    </row>
    <row r="122" spans="1:15" ht="16.5" customHeight="1" x14ac:dyDescent="0.3">
      <c r="A122" s="11">
        <v>3</v>
      </c>
      <c r="B122" s="11">
        <v>119</v>
      </c>
      <c r="C122" s="129" t="s">
        <v>85</v>
      </c>
      <c r="D122" s="78" t="s">
        <v>19</v>
      </c>
      <c r="E122" s="78" t="s">
        <v>31</v>
      </c>
      <c r="F122" s="29" t="s">
        <v>83</v>
      </c>
      <c r="G122" s="70">
        <v>0.25</v>
      </c>
      <c r="H122" s="11">
        <v>1</v>
      </c>
      <c r="I122" s="11">
        <v>6</v>
      </c>
      <c r="J122" s="11">
        <v>8</v>
      </c>
      <c r="K122" s="11">
        <v>8</v>
      </c>
      <c r="L122" s="11">
        <v>4</v>
      </c>
      <c r="M122" s="11">
        <v>9</v>
      </c>
      <c r="N122" s="72">
        <v>9</v>
      </c>
      <c r="O122" s="72">
        <v>5</v>
      </c>
    </row>
    <row r="123" spans="1:15" ht="16.5" customHeight="1" x14ac:dyDescent="0.3">
      <c r="A123" s="11">
        <v>3</v>
      </c>
      <c r="B123" s="11">
        <v>120</v>
      </c>
      <c r="C123" s="129" t="s">
        <v>86</v>
      </c>
      <c r="D123" s="78" t="s">
        <v>91</v>
      </c>
      <c r="E123" s="78" t="s">
        <v>31</v>
      </c>
      <c r="F123" s="29" t="s">
        <v>83</v>
      </c>
      <c r="G123" s="70">
        <v>0.5</v>
      </c>
      <c r="H123" s="11">
        <v>0</v>
      </c>
      <c r="I123" s="11">
        <v>6</v>
      </c>
      <c r="J123" s="11">
        <v>7</v>
      </c>
      <c r="K123" s="11">
        <v>8</v>
      </c>
      <c r="L123" s="11">
        <v>4</v>
      </c>
      <c r="M123" s="11">
        <v>8</v>
      </c>
      <c r="N123" s="72">
        <v>9</v>
      </c>
      <c r="O123" s="72">
        <v>5</v>
      </c>
    </row>
    <row r="124" spans="1:15" ht="16.5" customHeight="1" x14ac:dyDescent="0.3">
      <c r="A124" s="11">
        <v>3</v>
      </c>
      <c r="B124" s="11">
        <v>121</v>
      </c>
      <c r="C124" s="130" t="s">
        <v>87</v>
      </c>
      <c r="D124" s="126" t="s">
        <v>92</v>
      </c>
      <c r="E124" s="126" t="s">
        <v>34</v>
      </c>
      <c r="F124" s="131" t="s">
        <v>82</v>
      </c>
      <c r="G124" s="70">
        <v>1</v>
      </c>
      <c r="H124" s="11">
        <v>1</v>
      </c>
      <c r="I124" s="11">
        <v>2</v>
      </c>
      <c r="J124" s="11">
        <v>6</v>
      </c>
      <c r="K124" s="11">
        <v>8</v>
      </c>
      <c r="L124" s="11">
        <v>4</v>
      </c>
      <c r="M124" s="11">
        <v>8</v>
      </c>
      <c r="N124" s="72">
        <v>8</v>
      </c>
      <c r="O124" s="72">
        <v>5</v>
      </c>
    </row>
    <row r="125" spans="1:15" ht="16.5" customHeight="1" x14ac:dyDescent="0.3">
      <c r="A125" s="11">
        <v>3</v>
      </c>
      <c r="B125" s="11">
        <v>122</v>
      </c>
      <c r="C125" s="129" t="s">
        <v>90</v>
      </c>
      <c r="D125" s="78" t="s">
        <v>95</v>
      </c>
      <c r="E125" s="78" t="s">
        <v>31</v>
      </c>
      <c r="F125" s="29" t="s">
        <v>83</v>
      </c>
      <c r="G125" s="70">
        <v>0.5</v>
      </c>
      <c r="H125" s="11">
        <v>1</v>
      </c>
      <c r="I125" s="11">
        <v>6</v>
      </c>
      <c r="J125" s="11">
        <v>6</v>
      </c>
      <c r="K125" s="11">
        <v>8</v>
      </c>
      <c r="L125" s="11">
        <v>3</v>
      </c>
      <c r="M125" s="11">
        <v>8</v>
      </c>
      <c r="N125" s="72">
        <v>8</v>
      </c>
      <c r="O125" s="72">
        <v>4</v>
      </c>
    </row>
    <row r="126" spans="1:15" ht="16.5" customHeight="1" x14ac:dyDescent="0.3">
      <c r="A126" s="11">
        <v>3</v>
      </c>
      <c r="B126" s="11">
        <v>123</v>
      </c>
      <c r="C126" s="128" t="s">
        <v>87</v>
      </c>
      <c r="D126" s="79" t="s">
        <v>92</v>
      </c>
      <c r="E126" s="79" t="s">
        <v>33</v>
      </c>
      <c r="F126" s="68" t="s">
        <v>84</v>
      </c>
      <c r="G126" s="70">
        <v>0.5</v>
      </c>
      <c r="H126" s="11">
        <v>1</v>
      </c>
      <c r="I126" s="11">
        <v>2</v>
      </c>
      <c r="J126" s="11">
        <v>6</v>
      </c>
      <c r="K126" s="11">
        <v>8</v>
      </c>
      <c r="L126" s="11">
        <v>4</v>
      </c>
      <c r="M126" s="11">
        <v>8</v>
      </c>
      <c r="N126" s="72">
        <v>9</v>
      </c>
      <c r="O126" s="72">
        <v>5</v>
      </c>
    </row>
    <row r="127" spans="1:15" ht="16.5" customHeight="1" x14ac:dyDescent="0.3">
      <c r="A127" s="11">
        <v>3</v>
      </c>
      <c r="B127" s="11">
        <v>124</v>
      </c>
      <c r="C127" s="128" t="s">
        <v>87</v>
      </c>
      <c r="D127" s="79" t="s">
        <v>92</v>
      </c>
      <c r="E127" s="79" t="s">
        <v>33</v>
      </c>
      <c r="F127" s="68" t="s">
        <v>84</v>
      </c>
      <c r="G127" s="70">
        <v>0.25</v>
      </c>
      <c r="H127" s="11">
        <v>1</v>
      </c>
      <c r="I127" s="11">
        <v>2</v>
      </c>
      <c r="J127" s="11">
        <v>3</v>
      </c>
      <c r="K127" s="11">
        <v>8</v>
      </c>
      <c r="L127" s="11">
        <v>4</v>
      </c>
      <c r="M127" s="11">
        <v>8</v>
      </c>
      <c r="N127" s="72">
        <v>8</v>
      </c>
      <c r="O127" s="72">
        <v>5</v>
      </c>
    </row>
    <row r="128" spans="1:15" ht="16.5" customHeight="1" x14ac:dyDescent="0.3">
      <c r="A128" s="11">
        <v>3</v>
      </c>
      <c r="B128" s="11">
        <v>125</v>
      </c>
      <c r="C128" s="130" t="s">
        <v>86</v>
      </c>
      <c r="D128" s="126" t="s">
        <v>91</v>
      </c>
      <c r="E128" s="126" t="s">
        <v>34</v>
      </c>
      <c r="F128" s="131" t="s">
        <v>82</v>
      </c>
      <c r="G128" s="70">
        <v>0.25</v>
      </c>
      <c r="H128" s="11">
        <v>0</v>
      </c>
      <c r="I128" s="11">
        <v>4</v>
      </c>
      <c r="J128" s="11">
        <v>8</v>
      </c>
      <c r="K128" s="11">
        <v>8</v>
      </c>
      <c r="L128" s="11">
        <v>4</v>
      </c>
      <c r="M128" s="11">
        <v>8</v>
      </c>
      <c r="N128" s="72">
        <v>9</v>
      </c>
      <c r="O128" s="72">
        <v>5</v>
      </c>
    </row>
    <row r="129" spans="1:15" ht="16.5" customHeight="1" x14ac:dyDescent="0.3">
      <c r="A129" s="11">
        <v>3</v>
      </c>
      <c r="B129" s="11">
        <v>126</v>
      </c>
      <c r="C129" s="129" t="s">
        <v>86</v>
      </c>
      <c r="D129" s="78" t="s">
        <v>91</v>
      </c>
      <c r="E129" s="78" t="s">
        <v>31</v>
      </c>
      <c r="F129" s="29" t="s">
        <v>83</v>
      </c>
      <c r="G129" s="70">
        <v>1</v>
      </c>
      <c r="H129" s="11">
        <v>0</v>
      </c>
      <c r="I129" s="11">
        <v>4</v>
      </c>
      <c r="J129" s="11">
        <v>8</v>
      </c>
      <c r="K129" s="11">
        <v>7</v>
      </c>
      <c r="L129" s="11">
        <v>4</v>
      </c>
      <c r="M129" s="11">
        <v>8</v>
      </c>
      <c r="N129" s="72">
        <v>9</v>
      </c>
      <c r="O129" s="72">
        <v>5</v>
      </c>
    </row>
    <row r="130" spans="1:15" ht="16.5" customHeight="1" x14ac:dyDescent="0.3">
      <c r="A130" s="11">
        <v>3</v>
      </c>
      <c r="B130" s="11">
        <v>127</v>
      </c>
      <c r="C130" s="130" t="s">
        <v>90</v>
      </c>
      <c r="D130" s="126" t="s">
        <v>95</v>
      </c>
      <c r="E130" s="126" t="s">
        <v>34</v>
      </c>
      <c r="F130" s="131" t="s">
        <v>82</v>
      </c>
      <c r="G130" s="70">
        <v>0.5</v>
      </c>
      <c r="H130" s="11">
        <v>1</v>
      </c>
      <c r="I130" s="11">
        <v>6</v>
      </c>
      <c r="J130" s="11">
        <v>6</v>
      </c>
      <c r="K130" s="11">
        <v>8</v>
      </c>
      <c r="L130" s="11">
        <v>3</v>
      </c>
      <c r="M130" s="11">
        <v>8</v>
      </c>
      <c r="N130" s="72">
        <v>8</v>
      </c>
      <c r="O130" s="72">
        <v>4</v>
      </c>
    </row>
    <row r="131" spans="1:15" ht="16.5" customHeight="1" x14ac:dyDescent="0.3">
      <c r="A131" s="11">
        <v>3</v>
      </c>
      <c r="B131" s="11">
        <v>128</v>
      </c>
      <c r="C131" s="129" t="s">
        <v>89</v>
      </c>
      <c r="D131" s="78" t="s">
        <v>94</v>
      </c>
      <c r="E131" s="78" t="s">
        <v>31</v>
      </c>
      <c r="F131" s="29" t="s">
        <v>83</v>
      </c>
      <c r="G131" s="70">
        <v>1</v>
      </c>
      <c r="H131" s="11">
        <v>1</v>
      </c>
      <c r="I131" s="11">
        <v>6</v>
      </c>
      <c r="J131" s="11">
        <v>6</v>
      </c>
      <c r="K131" s="11">
        <v>8</v>
      </c>
      <c r="L131" s="11">
        <v>3</v>
      </c>
      <c r="M131" s="11">
        <v>8</v>
      </c>
      <c r="N131" s="72">
        <v>8</v>
      </c>
      <c r="O131" s="72">
        <v>5</v>
      </c>
    </row>
    <row r="132" spans="1:15" ht="16.5" customHeight="1" x14ac:dyDescent="0.3">
      <c r="A132" s="11">
        <v>3</v>
      </c>
      <c r="B132" s="11">
        <v>129</v>
      </c>
      <c r="C132" s="130" t="s">
        <v>85</v>
      </c>
      <c r="D132" s="126" t="s">
        <v>19</v>
      </c>
      <c r="E132" s="126" t="s">
        <v>34</v>
      </c>
      <c r="F132" s="131" t="s">
        <v>82</v>
      </c>
      <c r="G132" s="70">
        <v>0.5</v>
      </c>
      <c r="H132" s="11">
        <v>1</v>
      </c>
      <c r="I132" s="11">
        <v>6</v>
      </c>
      <c r="J132" s="11">
        <v>8</v>
      </c>
      <c r="K132" s="11">
        <v>9</v>
      </c>
      <c r="L132" s="11">
        <v>5</v>
      </c>
      <c r="M132" s="11">
        <v>9</v>
      </c>
      <c r="N132" s="72">
        <v>9</v>
      </c>
      <c r="O132" s="72">
        <v>5</v>
      </c>
    </row>
    <row r="133" spans="1:15" ht="16.5" customHeight="1" x14ac:dyDescent="0.3">
      <c r="A133" s="11">
        <v>3</v>
      </c>
      <c r="B133" s="11">
        <v>130</v>
      </c>
      <c r="C133" s="128" t="s">
        <v>86</v>
      </c>
      <c r="D133" s="79" t="s">
        <v>91</v>
      </c>
      <c r="E133" s="79" t="s">
        <v>33</v>
      </c>
      <c r="F133" s="68" t="s">
        <v>84</v>
      </c>
      <c r="G133" s="70">
        <v>0.5</v>
      </c>
      <c r="H133" s="11">
        <v>0</v>
      </c>
      <c r="I133" s="11">
        <v>6</v>
      </c>
      <c r="J133" s="11">
        <v>7</v>
      </c>
      <c r="K133" s="11">
        <v>8</v>
      </c>
      <c r="L133" s="11">
        <v>5</v>
      </c>
      <c r="M133" s="11">
        <v>8</v>
      </c>
      <c r="N133" s="72">
        <v>9</v>
      </c>
      <c r="O133" s="72">
        <v>5</v>
      </c>
    </row>
    <row r="134" spans="1:15" ht="16.5" customHeight="1" x14ac:dyDescent="0.3">
      <c r="A134" s="11">
        <v>3</v>
      </c>
      <c r="B134" s="11">
        <v>131</v>
      </c>
      <c r="C134" s="128" t="s">
        <v>85</v>
      </c>
      <c r="D134" s="79" t="s">
        <v>19</v>
      </c>
      <c r="E134" s="79" t="s">
        <v>33</v>
      </c>
      <c r="F134" s="68" t="s">
        <v>84</v>
      </c>
      <c r="G134" s="70">
        <v>0.25</v>
      </c>
      <c r="H134" s="11">
        <v>1</v>
      </c>
      <c r="I134" s="11">
        <v>6</v>
      </c>
      <c r="J134" s="11">
        <v>8</v>
      </c>
      <c r="K134" s="11">
        <v>8</v>
      </c>
      <c r="L134" s="11">
        <v>5</v>
      </c>
      <c r="M134" s="11">
        <v>8</v>
      </c>
      <c r="N134" s="72">
        <v>9</v>
      </c>
      <c r="O134" s="72">
        <v>5</v>
      </c>
    </row>
    <row r="135" spans="1:15" ht="16.5" customHeight="1" x14ac:dyDescent="0.3">
      <c r="A135" s="11">
        <v>3</v>
      </c>
      <c r="B135" s="11">
        <v>132</v>
      </c>
      <c r="C135" s="129" t="s">
        <v>89</v>
      </c>
      <c r="D135" s="78" t="s">
        <v>94</v>
      </c>
      <c r="E135" s="78" t="s">
        <v>31</v>
      </c>
      <c r="F135" s="29" t="s">
        <v>83</v>
      </c>
      <c r="G135" s="70">
        <v>0.5</v>
      </c>
      <c r="H135" s="11">
        <v>1</v>
      </c>
      <c r="I135" s="11">
        <v>6</v>
      </c>
      <c r="J135" s="11">
        <v>6</v>
      </c>
      <c r="K135" s="11">
        <v>8</v>
      </c>
      <c r="L135" s="11">
        <v>3</v>
      </c>
      <c r="M135" s="11">
        <v>8</v>
      </c>
      <c r="N135" s="72">
        <v>8</v>
      </c>
      <c r="O135" s="72">
        <v>4</v>
      </c>
    </row>
    <row r="136" spans="1:15" ht="16.5" customHeight="1" x14ac:dyDescent="0.3">
      <c r="A136" s="11">
        <v>3</v>
      </c>
      <c r="B136" s="11">
        <v>133</v>
      </c>
      <c r="C136" s="130" t="s">
        <v>88</v>
      </c>
      <c r="D136" s="126" t="s">
        <v>93</v>
      </c>
      <c r="E136" s="126" t="s">
        <v>34</v>
      </c>
      <c r="F136" s="131" t="s">
        <v>82</v>
      </c>
      <c r="G136" s="70">
        <v>0.25</v>
      </c>
      <c r="H136" s="11">
        <v>1</v>
      </c>
      <c r="I136" s="11">
        <v>2</v>
      </c>
      <c r="J136" s="11">
        <v>5</v>
      </c>
      <c r="K136" s="11">
        <v>7</v>
      </c>
      <c r="L136" s="11">
        <v>3</v>
      </c>
      <c r="M136" s="11">
        <v>8</v>
      </c>
      <c r="N136" s="72">
        <v>8</v>
      </c>
      <c r="O136" s="72">
        <v>4</v>
      </c>
    </row>
    <row r="137" spans="1:15" ht="16.5" customHeight="1" x14ac:dyDescent="0.3">
      <c r="A137" s="11">
        <v>3</v>
      </c>
      <c r="B137" s="11">
        <v>134</v>
      </c>
      <c r="C137" s="130" t="s">
        <v>87</v>
      </c>
      <c r="D137" s="126" t="s">
        <v>92</v>
      </c>
      <c r="E137" s="126" t="s">
        <v>34</v>
      </c>
      <c r="F137" s="131" t="s">
        <v>82</v>
      </c>
      <c r="G137" s="70">
        <v>0.25</v>
      </c>
      <c r="H137" s="11">
        <v>1</v>
      </c>
      <c r="I137" s="11">
        <v>2</v>
      </c>
      <c r="J137" s="11">
        <v>6</v>
      </c>
      <c r="K137" s="11">
        <v>8</v>
      </c>
      <c r="L137" s="11">
        <v>4</v>
      </c>
      <c r="M137" s="11">
        <v>8</v>
      </c>
      <c r="N137" s="72">
        <v>9</v>
      </c>
      <c r="O137" s="72">
        <v>5</v>
      </c>
    </row>
    <row r="138" spans="1:15" ht="16.5" customHeight="1" x14ac:dyDescent="0.3">
      <c r="A138" s="11">
        <v>3</v>
      </c>
      <c r="B138" s="11">
        <v>135</v>
      </c>
      <c r="C138" s="128" t="s">
        <v>85</v>
      </c>
      <c r="D138" s="79" t="s">
        <v>19</v>
      </c>
      <c r="E138" s="79" t="s">
        <v>33</v>
      </c>
      <c r="F138" s="68" t="s">
        <v>84</v>
      </c>
      <c r="G138" s="70">
        <v>1</v>
      </c>
      <c r="H138" s="11">
        <v>1</v>
      </c>
      <c r="I138" s="11">
        <v>6</v>
      </c>
      <c r="J138" s="11">
        <v>8</v>
      </c>
      <c r="K138" s="11">
        <v>8</v>
      </c>
      <c r="L138" s="11">
        <v>4</v>
      </c>
      <c r="M138" s="11">
        <v>8</v>
      </c>
      <c r="N138" s="72">
        <v>9</v>
      </c>
      <c r="O138" s="72">
        <v>5</v>
      </c>
    </row>
    <row r="139" spans="1:15" ht="16.5" customHeight="1" x14ac:dyDescent="0.3">
      <c r="A139" s="11">
        <v>3</v>
      </c>
      <c r="B139" s="11">
        <v>162</v>
      </c>
      <c r="C139" s="129" t="s">
        <v>86</v>
      </c>
      <c r="D139" s="78" t="s">
        <v>91</v>
      </c>
      <c r="E139" s="78" t="s">
        <v>31</v>
      </c>
      <c r="F139" s="29" t="s">
        <v>83</v>
      </c>
      <c r="G139" s="70">
        <v>0.25</v>
      </c>
      <c r="H139" s="11">
        <v>0</v>
      </c>
      <c r="I139" s="11">
        <v>3</v>
      </c>
      <c r="J139" s="11">
        <v>7</v>
      </c>
      <c r="K139" s="11">
        <v>8</v>
      </c>
      <c r="L139" s="11">
        <v>4</v>
      </c>
      <c r="M139" s="11">
        <v>8</v>
      </c>
      <c r="N139" s="72">
        <v>9</v>
      </c>
      <c r="O139" s="72">
        <v>5</v>
      </c>
    </row>
    <row r="140" spans="1:15" ht="16.5" customHeight="1" x14ac:dyDescent="0.3">
      <c r="A140" s="11">
        <v>3</v>
      </c>
      <c r="B140" s="11">
        <v>161</v>
      </c>
      <c r="C140" s="128" t="s">
        <v>86</v>
      </c>
      <c r="D140" s="79" t="s">
        <v>91</v>
      </c>
      <c r="E140" s="79" t="s">
        <v>33</v>
      </c>
      <c r="F140" s="68" t="s">
        <v>84</v>
      </c>
      <c r="G140" s="70">
        <v>1</v>
      </c>
      <c r="H140" s="11">
        <v>0</v>
      </c>
      <c r="I140" s="11">
        <v>5</v>
      </c>
      <c r="J140" s="11">
        <v>7</v>
      </c>
      <c r="K140" s="11">
        <v>8</v>
      </c>
      <c r="L140" s="11">
        <v>4</v>
      </c>
      <c r="M140" s="11">
        <v>8</v>
      </c>
      <c r="N140" s="72">
        <v>9</v>
      </c>
      <c r="O140" s="72">
        <v>5</v>
      </c>
    </row>
    <row r="141" spans="1:15" ht="16.5" customHeight="1" x14ac:dyDescent="0.3">
      <c r="A141" s="11">
        <v>3</v>
      </c>
      <c r="B141" s="11">
        <v>160</v>
      </c>
      <c r="C141" s="128" t="s">
        <v>90</v>
      </c>
      <c r="D141" s="79" t="s">
        <v>95</v>
      </c>
      <c r="E141" s="79" t="s">
        <v>33</v>
      </c>
      <c r="F141" s="68" t="s">
        <v>84</v>
      </c>
      <c r="G141" s="70">
        <v>0.5</v>
      </c>
      <c r="H141" s="11">
        <v>1</v>
      </c>
      <c r="I141" s="11">
        <v>6</v>
      </c>
      <c r="J141" s="11">
        <v>6</v>
      </c>
      <c r="K141" s="11">
        <v>6</v>
      </c>
      <c r="L141" s="11">
        <v>3</v>
      </c>
      <c r="M141" s="11">
        <v>8</v>
      </c>
      <c r="N141" s="72">
        <v>8</v>
      </c>
      <c r="O141" s="72">
        <v>3</v>
      </c>
    </row>
    <row r="142" spans="1:15" ht="16.5" customHeight="1" x14ac:dyDescent="0.3">
      <c r="A142" s="11">
        <v>3</v>
      </c>
      <c r="B142" s="11">
        <v>159</v>
      </c>
      <c r="C142" s="128" t="s">
        <v>87</v>
      </c>
      <c r="D142" s="79" t="s">
        <v>92</v>
      </c>
      <c r="E142" s="79" t="s">
        <v>33</v>
      </c>
      <c r="F142" s="68" t="s">
        <v>84</v>
      </c>
      <c r="G142" s="70">
        <v>1</v>
      </c>
      <c r="H142" s="11">
        <v>1</v>
      </c>
      <c r="I142" s="11">
        <v>2</v>
      </c>
      <c r="J142" s="11">
        <v>5</v>
      </c>
      <c r="K142" s="11">
        <v>8</v>
      </c>
      <c r="L142" s="11">
        <v>4</v>
      </c>
      <c r="M142" s="11">
        <v>8</v>
      </c>
      <c r="N142" s="72">
        <v>9</v>
      </c>
      <c r="O142" s="72">
        <v>5</v>
      </c>
    </row>
    <row r="143" spans="1:15" ht="16.5" customHeight="1" x14ac:dyDescent="0.3">
      <c r="A143" s="11">
        <v>3</v>
      </c>
      <c r="B143" s="11">
        <v>158</v>
      </c>
      <c r="C143" s="130" t="s">
        <v>88</v>
      </c>
      <c r="D143" s="126" t="s">
        <v>93</v>
      </c>
      <c r="E143" s="126" t="s">
        <v>34</v>
      </c>
      <c r="F143" s="131" t="s">
        <v>82</v>
      </c>
      <c r="G143" s="70">
        <v>0.5</v>
      </c>
      <c r="H143" s="11">
        <v>1</v>
      </c>
      <c r="I143" s="11">
        <v>3</v>
      </c>
      <c r="J143" s="11">
        <v>5</v>
      </c>
      <c r="K143" s="11">
        <v>7</v>
      </c>
      <c r="L143" s="11">
        <v>3</v>
      </c>
      <c r="M143" s="11">
        <v>8</v>
      </c>
      <c r="N143" s="72">
        <v>8</v>
      </c>
      <c r="O143" s="72">
        <v>4</v>
      </c>
    </row>
    <row r="144" spans="1:15" ht="16.5" customHeight="1" x14ac:dyDescent="0.3">
      <c r="A144" s="11">
        <v>3</v>
      </c>
      <c r="B144" s="11">
        <v>157</v>
      </c>
      <c r="C144" s="130" t="s">
        <v>88</v>
      </c>
      <c r="D144" s="126" t="s">
        <v>93</v>
      </c>
      <c r="E144" s="126" t="s">
        <v>34</v>
      </c>
      <c r="F144" s="131" t="s">
        <v>82</v>
      </c>
      <c r="G144" s="70">
        <v>1</v>
      </c>
      <c r="H144" s="11">
        <v>1</v>
      </c>
      <c r="I144" s="11">
        <v>2</v>
      </c>
      <c r="J144" s="11">
        <v>6</v>
      </c>
      <c r="K144" s="11">
        <v>7</v>
      </c>
      <c r="L144" s="11">
        <v>3</v>
      </c>
      <c r="M144" s="11">
        <v>8</v>
      </c>
      <c r="N144" s="72">
        <v>8</v>
      </c>
      <c r="O144" s="72">
        <v>4</v>
      </c>
    </row>
    <row r="145" spans="1:15" ht="16.5" customHeight="1" x14ac:dyDescent="0.3">
      <c r="A145" s="11">
        <v>3</v>
      </c>
      <c r="B145" s="11">
        <v>156</v>
      </c>
      <c r="C145" s="129" t="s">
        <v>89</v>
      </c>
      <c r="D145" s="78" t="s">
        <v>94</v>
      </c>
      <c r="E145" s="78" t="s">
        <v>31</v>
      </c>
      <c r="F145" s="29" t="s">
        <v>83</v>
      </c>
      <c r="G145" s="70">
        <v>0.25</v>
      </c>
      <c r="H145" s="11">
        <v>1</v>
      </c>
      <c r="I145" s="11">
        <v>6</v>
      </c>
      <c r="J145" s="11">
        <v>6</v>
      </c>
      <c r="K145" s="11">
        <v>7</v>
      </c>
      <c r="L145" s="11">
        <v>3</v>
      </c>
      <c r="M145" s="11">
        <v>8</v>
      </c>
      <c r="N145" s="72">
        <v>8</v>
      </c>
      <c r="O145" s="72">
        <v>5</v>
      </c>
    </row>
    <row r="146" spans="1:15" ht="16.5" customHeight="1" x14ac:dyDescent="0.3">
      <c r="A146" s="11">
        <v>3</v>
      </c>
      <c r="B146" s="11">
        <v>155</v>
      </c>
      <c r="C146" s="128" t="s">
        <v>90</v>
      </c>
      <c r="D146" s="79" t="s">
        <v>95</v>
      </c>
      <c r="E146" s="79" t="s">
        <v>33</v>
      </c>
      <c r="F146" s="68" t="s">
        <v>84</v>
      </c>
      <c r="G146" s="70">
        <v>0.25</v>
      </c>
      <c r="H146" s="11">
        <v>1</v>
      </c>
      <c r="I146" s="11">
        <v>6</v>
      </c>
      <c r="J146" s="11">
        <v>6</v>
      </c>
      <c r="K146" s="11">
        <v>7</v>
      </c>
      <c r="L146" s="11">
        <v>2</v>
      </c>
      <c r="M146" s="11">
        <v>8</v>
      </c>
      <c r="N146" s="72">
        <v>8</v>
      </c>
      <c r="O146" s="72">
        <v>4</v>
      </c>
    </row>
    <row r="147" spans="1:15" ht="16.5" customHeight="1" x14ac:dyDescent="0.3">
      <c r="A147" s="11">
        <v>3</v>
      </c>
      <c r="B147" s="11">
        <v>154</v>
      </c>
      <c r="C147" s="129" t="s">
        <v>85</v>
      </c>
      <c r="D147" s="78" t="s">
        <v>19</v>
      </c>
      <c r="E147" s="78" t="s">
        <v>31</v>
      </c>
      <c r="F147" s="29" t="s">
        <v>83</v>
      </c>
      <c r="G147" s="70">
        <v>1</v>
      </c>
      <c r="H147" s="11">
        <v>1</v>
      </c>
      <c r="I147" s="11">
        <v>6</v>
      </c>
      <c r="J147" s="11">
        <v>8</v>
      </c>
      <c r="K147" s="11">
        <v>8</v>
      </c>
      <c r="L147" s="11">
        <v>5</v>
      </c>
      <c r="M147" s="11">
        <v>9</v>
      </c>
      <c r="N147" s="72">
        <v>9</v>
      </c>
      <c r="O147" s="72">
        <v>5</v>
      </c>
    </row>
    <row r="148" spans="1:15" ht="16.5" customHeight="1" x14ac:dyDescent="0.3">
      <c r="A148" s="11">
        <v>3</v>
      </c>
      <c r="B148" s="11">
        <v>153</v>
      </c>
      <c r="C148" s="130" t="s">
        <v>90</v>
      </c>
      <c r="D148" s="126" t="s">
        <v>95</v>
      </c>
      <c r="E148" s="126" t="s">
        <v>34</v>
      </c>
      <c r="F148" s="131" t="s">
        <v>82</v>
      </c>
      <c r="G148" s="70">
        <v>0.25</v>
      </c>
      <c r="H148" s="11">
        <v>1</v>
      </c>
      <c r="I148" s="11">
        <v>6</v>
      </c>
      <c r="J148" s="11">
        <v>6</v>
      </c>
      <c r="K148" s="11">
        <v>8</v>
      </c>
      <c r="L148" s="11">
        <v>2</v>
      </c>
      <c r="M148" s="11">
        <v>8</v>
      </c>
      <c r="N148" s="72">
        <v>8</v>
      </c>
      <c r="O148" s="72">
        <v>4</v>
      </c>
    </row>
    <row r="149" spans="1:15" ht="16.5" customHeight="1" x14ac:dyDescent="0.3">
      <c r="A149" s="11">
        <v>3</v>
      </c>
      <c r="B149" s="11">
        <v>152</v>
      </c>
      <c r="C149" s="129" t="s">
        <v>87</v>
      </c>
      <c r="D149" s="78" t="s">
        <v>92</v>
      </c>
      <c r="E149" s="78" t="s">
        <v>31</v>
      </c>
      <c r="F149" s="29" t="s">
        <v>83</v>
      </c>
      <c r="G149" s="70">
        <v>0.5</v>
      </c>
      <c r="H149" s="11">
        <v>1</v>
      </c>
      <c r="I149" s="11">
        <v>4</v>
      </c>
      <c r="J149" s="11">
        <v>6</v>
      </c>
      <c r="K149" s="11">
        <v>8</v>
      </c>
      <c r="L149" s="11">
        <v>4</v>
      </c>
      <c r="M149" s="11">
        <v>8</v>
      </c>
      <c r="N149" s="72">
        <v>8</v>
      </c>
      <c r="O149" s="72">
        <v>5</v>
      </c>
    </row>
    <row r="150" spans="1:15" ht="16.5" customHeight="1" x14ac:dyDescent="0.3">
      <c r="A150" s="11">
        <v>3</v>
      </c>
      <c r="B150" s="11">
        <v>151</v>
      </c>
      <c r="C150" s="129" t="s">
        <v>85</v>
      </c>
      <c r="D150" s="78" t="s">
        <v>19</v>
      </c>
      <c r="E150" s="78" t="s">
        <v>31</v>
      </c>
      <c r="F150" s="29" t="s">
        <v>83</v>
      </c>
      <c r="G150" s="70">
        <v>0.5</v>
      </c>
      <c r="H150" s="11">
        <v>1</v>
      </c>
      <c r="I150" s="11">
        <v>6</v>
      </c>
      <c r="J150" s="11">
        <v>8</v>
      </c>
      <c r="K150" s="11">
        <v>8</v>
      </c>
      <c r="L150" s="11">
        <v>5</v>
      </c>
      <c r="M150" s="11">
        <v>9</v>
      </c>
      <c r="N150" s="72">
        <v>9</v>
      </c>
      <c r="O150" s="72">
        <v>5</v>
      </c>
    </row>
    <row r="151" spans="1:15" ht="16.5" customHeight="1" x14ac:dyDescent="0.3">
      <c r="A151" s="11">
        <v>3</v>
      </c>
      <c r="B151" s="11">
        <v>150</v>
      </c>
      <c r="C151" s="130" t="s">
        <v>86</v>
      </c>
      <c r="D151" s="126" t="s">
        <v>91</v>
      </c>
      <c r="E151" s="126" t="s">
        <v>34</v>
      </c>
      <c r="F151" s="131" t="s">
        <v>82</v>
      </c>
      <c r="G151" s="70">
        <v>1</v>
      </c>
      <c r="H151" s="11">
        <v>0</v>
      </c>
      <c r="I151" s="11">
        <v>5</v>
      </c>
      <c r="J151" s="11">
        <v>7</v>
      </c>
      <c r="K151" s="11">
        <v>8</v>
      </c>
      <c r="L151" s="11">
        <v>5</v>
      </c>
      <c r="M151" s="11">
        <v>8</v>
      </c>
      <c r="N151" s="72">
        <v>9</v>
      </c>
      <c r="O151" s="72">
        <v>5</v>
      </c>
    </row>
    <row r="152" spans="1:15" ht="16.5" customHeight="1" x14ac:dyDescent="0.3">
      <c r="A152" s="11">
        <v>3</v>
      </c>
      <c r="B152" s="11">
        <v>149</v>
      </c>
      <c r="C152" s="130" t="s">
        <v>89</v>
      </c>
      <c r="D152" s="126" t="s">
        <v>94</v>
      </c>
      <c r="E152" s="126" t="s">
        <v>34</v>
      </c>
      <c r="F152" s="131" t="s">
        <v>82</v>
      </c>
      <c r="G152" s="70">
        <v>0.25</v>
      </c>
      <c r="H152" s="11">
        <v>1</v>
      </c>
      <c r="I152" s="11">
        <v>6</v>
      </c>
      <c r="J152" s="11">
        <v>6</v>
      </c>
      <c r="K152" s="11">
        <v>7</v>
      </c>
      <c r="L152" s="11">
        <v>3</v>
      </c>
      <c r="M152" s="11">
        <v>8</v>
      </c>
      <c r="N152" s="72">
        <v>8</v>
      </c>
      <c r="O152" s="72">
        <v>4</v>
      </c>
    </row>
    <row r="153" spans="1:15" ht="16.5" customHeight="1" x14ac:dyDescent="0.3">
      <c r="A153" s="11">
        <v>3</v>
      </c>
      <c r="B153" s="11">
        <v>148</v>
      </c>
      <c r="C153" s="129" t="s">
        <v>88</v>
      </c>
      <c r="D153" s="78" t="s">
        <v>93</v>
      </c>
      <c r="E153" s="78" t="s">
        <v>31</v>
      </c>
      <c r="F153" s="29" t="s">
        <v>83</v>
      </c>
      <c r="G153" s="70">
        <v>0.5</v>
      </c>
      <c r="H153" s="11">
        <v>1</v>
      </c>
      <c r="I153" s="11">
        <v>4</v>
      </c>
      <c r="J153" s="11">
        <v>6</v>
      </c>
      <c r="K153" s="11">
        <v>8</v>
      </c>
      <c r="L153" s="11">
        <v>3</v>
      </c>
      <c r="M153" s="11">
        <v>8</v>
      </c>
      <c r="N153" s="72">
        <v>8</v>
      </c>
      <c r="O153" s="72">
        <v>4</v>
      </c>
    </row>
    <row r="154" spans="1:15" ht="16.5" customHeight="1" x14ac:dyDescent="0.3">
      <c r="A154" s="11">
        <v>3</v>
      </c>
      <c r="B154" s="11">
        <v>147</v>
      </c>
      <c r="C154" s="130" t="s">
        <v>89</v>
      </c>
      <c r="D154" s="126" t="s">
        <v>94</v>
      </c>
      <c r="E154" s="126" t="s">
        <v>34</v>
      </c>
      <c r="F154" s="131" t="s">
        <v>82</v>
      </c>
      <c r="G154" s="70">
        <v>1</v>
      </c>
      <c r="H154" s="11">
        <v>1</v>
      </c>
      <c r="I154" s="11">
        <v>6</v>
      </c>
      <c r="J154" s="11">
        <v>6</v>
      </c>
      <c r="K154" s="11">
        <v>7</v>
      </c>
      <c r="L154" s="11">
        <v>3</v>
      </c>
      <c r="M154" s="11">
        <v>8</v>
      </c>
      <c r="N154" s="72">
        <v>8</v>
      </c>
      <c r="O154" s="72">
        <v>4</v>
      </c>
    </row>
    <row r="155" spans="1:15" ht="16.5" customHeight="1" x14ac:dyDescent="0.3">
      <c r="A155" s="11">
        <v>3</v>
      </c>
      <c r="B155" s="11">
        <v>146</v>
      </c>
      <c r="C155" s="128" t="s">
        <v>89</v>
      </c>
      <c r="D155" s="79" t="s">
        <v>94</v>
      </c>
      <c r="E155" s="79" t="s">
        <v>33</v>
      </c>
      <c r="F155" s="68" t="s">
        <v>84</v>
      </c>
      <c r="G155" s="70">
        <v>1</v>
      </c>
      <c r="H155" s="11">
        <v>1</v>
      </c>
      <c r="I155" s="11">
        <v>2</v>
      </c>
      <c r="J155" s="11">
        <v>2</v>
      </c>
      <c r="K155" s="11">
        <v>7</v>
      </c>
      <c r="L155" s="11">
        <v>3</v>
      </c>
      <c r="M155" s="11">
        <v>8</v>
      </c>
      <c r="N155" s="72">
        <v>8</v>
      </c>
      <c r="O155" s="72">
        <v>5</v>
      </c>
    </row>
    <row r="156" spans="1:15" ht="16.5" customHeight="1" x14ac:dyDescent="0.3">
      <c r="A156" s="11">
        <v>3</v>
      </c>
      <c r="B156" s="11">
        <v>145</v>
      </c>
      <c r="C156" s="128" t="s">
        <v>88</v>
      </c>
      <c r="D156" s="79" t="s">
        <v>93</v>
      </c>
      <c r="E156" s="79" t="s">
        <v>33</v>
      </c>
      <c r="F156" s="68" t="s">
        <v>84</v>
      </c>
      <c r="G156" s="70">
        <v>0.25</v>
      </c>
      <c r="H156" s="11">
        <v>1</v>
      </c>
      <c r="I156" s="11">
        <v>6</v>
      </c>
      <c r="J156" s="11">
        <v>8</v>
      </c>
      <c r="K156" s="11">
        <v>8</v>
      </c>
      <c r="L156" s="11">
        <v>3</v>
      </c>
      <c r="M156" s="11">
        <v>8</v>
      </c>
      <c r="N156" s="72">
        <v>8</v>
      </c>
      <c r="O156" s="72">
        <v>5</v>
      </c>
    </row>
    <row r="157" spans="1:15" ht="16.5" customHeight="1" x14ac:dyDescent="0.3">
      <c r="A157" s="11">
        <v>3</v>
      </c>
      <c r="B157" s="11">
        <v>144</v>
      </c>
      <c r="C157" s="128" t="s">
        <v>86</v>
      </c>
      <c r="D157" s="79" t="s">
        <v>91</v>
      </c>
      <c r="E157" s="79" t="s">
        <v>33</v>
      </c>
      <c r="F157" s="68" t="s">
        <v>84</v>
      </c>
      <c r="G157" s="70">
        <v>0.25</v>
      </c>
      <c r="H157" s="11">
        <v>1</v>
      </c>
      <c r="I157" s="11">
        <v>5</v>
      </c>
      <c r="J157" s="11">
        <v>7</v>
      </c>
      <c r="K157" s="11">
        <v>8</v>
      </c>
      <c r="L157" s="11">
        <v>4</v>
      </c>
      <c r="M157" s="11">
        <v>8</v>
      </c>
      <c r="N157" s="72">
        <v>9</v>
      </c>
      <c r="O157" s="72">
        <v>5</v>
      </c>
    </row>
    <row r="158" spans="1:15" ht="16.5" customHeight="1" x14ac:dyDescent="0.3">
      <c r="A158" s="11">
        <v>3</v>
      </c>
      <c r="B158" s="11">
        <v>143</v>
      </c>
      <c r="C158" s="129" t="s">
        <v>90</v>
      </c>
      <c r="D158" s="78" t="s">
        <v>95</v>
      </c>
      <c r="E158" s="78" t="s">
        <v>31</v>
      </c>
      <c r="F158" s="29" t="s">
        <v>83</v>
      </c>
      <c r="G158" s="70">
        <v>1</v>
      </c>
      <c r="H158" s="11">
        <v>1</v>
      </c>
      <c r="I158" s="11">
        <v>5</v>
      </c>
      <c r="J158" s="11">
        <v>6</v>
      </c>
      <c r="K158" s="11">
        <v>7</v>
      </c>
      <c r="L158" s="11">
        <v>3</v>
      </c>
      <c r="M158" s="11">
        <v>8</v>
      </c>
      <c r="N158" s="72">
        <v>8</v>
      </c>
      <c r="O158" s="72">
        <v>4</v>
      </c>
    </row>
    <row r="159" spans="1:15" ht="16.5" customHeight="1" x14ac:dyDescent="0.3">
      <c r="A159" s="11">
        <v>3</v>
      </c>
      <c r="B159" s="11">
        <v>142</v>
      </c>
      <c r="C159" s="130" t="s">
        <v>86</v>
      </c>
      <c r="D159" s="126" t="s">
        <v>91</v>
      </c>
      <c r="E159" s="126" t="s">
        <v>34</v>
      </c>
      <c r="F159" s="131" t="s">
        <v>82</v>
      </c>
      <c r="G159" s="70">
        <v>0.5</v>
      </c>
      <c r="H159" s="11">
        <v>0</v>
      </c>
      <c r="I159" s="11">
        <v>5</v>
      </c>
      <c r="J159" s="11">
        <v>7</v>
      </c>
      <c r="K159" s="11">
        <v>8</v>
      </c>
      <c r="L159" s="11">
        <v>4</v>
      </c>
      <c r="M159" s="11">
        <v>8</v>
      </c>
      <c r="N159" s="72">
        <v>9</v>
      </c>
      <c r="O159" s="72">
        <v>5</v>
      </c>
    </row>
    <row r="160" spans="1:15" ht="16.5" customHeight="1" x14ac:dyDescent="0.3">
      <c r="A160" s="11">
        <v>3</v>
      </c>
      <c r="B160" s="11">
        <v>141</v>
      </c>
      <c r="C160" s="128" t="s">
        <v>89</v>
      </c>
      <c r="D160" s="79" t="s">
        <v>94</v>
      </c>
      <c r="E160" s="79" t="s">
        <v>33</v>
      </c>
      <c r="F160" s="68" t="s">
        <v>84</v>
      </c>
      <c r="G160" s="70">
        <v>0.5</v>
      </c>
      <c r="H160" s="11">
        <v>1</v>
      </c>
      <c r="I160" s="11">
        <v>5</v>
      </c>
      <c r="J160" s="11">
        <v>6</v>
      </c>
      <c r="K160" s="11">
        <v>7</v>
      </c>
      <c r="L160" s="11">
        <v>3</v>
      </c>
      <c r="M160" s="11">
        <v>8</v>
      </c>
      <c r="N160" s="72">
        <v>8</v>
      </c>
      <c r="O160" s="72">
        <v>5</v>
      </c>
    </row>
    <row r="161" spans="1:15" ht="16.5" customHeight="1" x14ac:dyDescent="0.3">
      <c r="A161" s="11">
        <v>3</v>
      </c>
      <c r="B161" s="11">
        <v>140</v>
      </c>
      <c r="C161" s="129" t="s">
        <v>88</v>
      </c>
      <c r="D161" s="78" t="s">
        <v>93</v>
      </c>
      <c r="E161" s="78" t="s">
        <v>31</v>
      </c>
      <c r="F161" s="29" t="s">
        <v>83</v>
      </c>
      <c r="G161" s="70">
        <v>1</v>
      </c>
      <c r="H161" s="11">
        <v>1</v>
      </c>
      <c r="I161" s="11">
        <v>2</v>
      </c>
      <c r="J161" s="11">
        <v>6</v>
      </c>
      <c r="K161" s="11">
        <v>6</v>
      </c>
      <c r="L161" s="11">
        <v>3</v>
      </c>
      <c r="M161" s="11">
        <v>8</v>
      </c>
      <c r="N161" s="72">
        <v>8</v>
      </c>
      <c r="O161" s="72">
        <v>4</v>
      </c>
    </row>
    <row r="162" spans="1:15" ht="16.5" customHeight="1" x14ac:dyDescent="0.3">
      <c r="A162" s="11">
        <v>3</v>
      </c>
      <c r="B162" s="11">
        <v>139</v>
      </c>
      <c r="C162" s="130" t="s">
        <v>87</v>
      </c>
      <c r="D162" s="126" t="s">
        <v>92</v>
      </c>
      <c r="E162" s="126" t="s">
        <v>34</v>
      </c>
      <c r="F162" s="131" t="s">
        <v>82</v>
      </c>
      <c r="G162" s="70">
        <v>0.5</v>
      </c>
      <c r="H162" s="11">
        <v>1</v>
      </c>
      <c r="I162" s="11">
        <v>2</v>
      </c>
      <c r="J162" s="11">
        <v>4</v>
      </c>
      <c r="K162" s="11">
        <v>7</v>
      </c>
      <c r="L162" s="11">
        <v>4</v>
      </c>
      <c r="M162" s="11">
        <v>8</v>
      </c>
      <c r="N162" s="72">
        <v>8</v>
      </c>
      <c r="O162" s="72">
        <v>5</v>
      </c>
    </row>
    <row r="163" spans="1:15" ht="16.5" customHeight="1" x14ac:dyDescent="0.3">
      <c r="A163" s="11">
        <v>3</v>
      </c>
      <c r="B163" s="11">
        <v>138</v>
      </c>
      <c r="C163" s="128" t="s">
        <v>85</v>
      </c>
      <c r="D163" s="79" t="s">
        <v>19</v>
      </c>
      <c r="E163" s="79" t="s">
        <v>33</v>
      </c>
      <c r="F163" s="68" t="s">
        <v>84</v>
      </c>
      <c r="G163" s="70">
        <v>0.5</v>
      </c>
      <c r="H163" s="11">
        <v>1</v>
      </c>
      <c r="I163" s="11">
        <v>6</v>
      </c>
      <c r="J163" s="11">
        <v>8</v>
      </c>
      <c r="K163" s="11">
        <v>8</v>
      </c>
      <c r="L163" s="11">
        <v>4</v>
      </c>
      <c r="M163" s="11">
        <v>9</v>
      </c>
      <c r="N163" s="72">
        <v>9</v>
      </c>
      <c r="O163" s="72">
        <v>5</v>
      </c>
    </row>
    <row r="164" spans="1:15" ht="16.5" customHeight="1" x14ac:dyDescent="0.3">
      <c r="A164" s="11">
        <v>3</v>
      </c>
      <c r="B164" s="11">
        <v>137</v>
      </c>
      <c r="C164" s="130" t="s">
        <v>85</v>
      </c>
      <c r="D164" s="126" t="s">
        <v>19</v>
      </c>
      <c r="E164" s="126" t="s">
        <v>34</v>
      </c>
      <c r="F164" s="131" t="s">
        <v>82</v>
      </c>
      <c r="G164" s="70">
        <v>0.25</v>
      </c>
      <c r="H164" s="11">
        <v>1</v>
      </c>
      <c r="I164" s="11">
        <v>6</v>
      </c>
      <c r="J164" s="11">
        <v>8</v>
      </c>
      <c r="K164" s="11">
        <v>7</v>
      </c>
      <c r="L164" s="11">
        <v>5</v>
      </c>
      <c r="M164" s="11">
        <v>8</v>
      </c>
      <c r="N164" s="72">
        <v>9</v>
      </c>
      <c r="O164" s="72">
        <v>5</v>
      </c>
    </row>
    <row r="165" spans="1:15" ht="16.5" customHeight="1" x14ac:dyDescent="0.3">
      <c r="A165" s="11">
        <v>3</v>
      </c>
      <c r="B165" s="11">
        <v>136</v>
      </c>
      <c r="C165" s="129" t="s">
        <v>87</v>
      </c>
      <c r="D165" s="78" t="s">
        <v>92</v>
      </c>
      <c r="E165" s="78" t="s">
        <v>31</v>
      </c>
      <c r="F165" s="29" t="s">
        <v>83</v>
      </c>
      <c r="G165" s="70">
        <v>0.25</v>
      </c>
      <c r="H165" s="11">
        <v>1</v>
      </c>
      <c r="I165" s="11">
        <v>2</v>
      </c>
      <c r="J165" s="11">
        <v>5</v>
      </c>
      <c r="K165" s="11">
        <v>8</v>
      </c>
      <c r="L165" s="11">
        <v>4</v>
      </c>
      <c r="M165" s="11">
        <v>8</v>
      </c>
      <c r="N165" s="72">
        <v>8</v>
      </c>
      <c r="O165" s="72">
        <v>5</v>
      </c>
    </row>
    <row r="167" spans="1:15" ht="57.6" customHeight="1" x14ac:dyDescent="0.3"/>
    <row r="194" spans="4:17" s="60" customFormat="1" x14ac:dyDescent="0.3">
      <c r="D194" s="118"/>
      <c r="E194" s="118"/>
      <c r="G194" s="69"/>
      <c r="P194" s="58"/>
      <c r="Q194" s="58"/>
    </row>
    <row r="222" spans="4:7" s="60" customFormat="1" x14ac:dyDescent="0.3">
      <c r="D222" s="118"/>
      <c r="E222" s="118"/>
      <c r="G222" s="69"/>
    </row>
    <row r="250" spans="4:7" s="60" customFormat="1" x14ac:dyDescent="0.3">
      <c r="D250" s="118"/>
      <c r="E250" s="118"/>
      <c r="G250" s="69"/>
    </row>
    <row r="278" spans="4:7" s="60" customFormat="1" x14ac:dyDescent="0.3">
      <c r="D278" s="118"/>
      <c r="E278" s="118"/>
      <c r="G278" s="6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"/>
  <sheetViews>
    <sheetView zoomScaleNormal="100" workbookViewId="0">
      <selection activeCell="M2" sqref="M2"/>
    </sheetView>
  </sheetViews>
  <sheetFormatPr defaultColWidth="8.88671875" defaultRowHeight="14.4" x14ac:dyDescent="0.3"/>
  <cols>
    <col min="1" max="2" width="8.88671875" style="120"/>
    <col min="3" max="4" width="14.6640625" style="120" customWidth="1"/>
    <col min="5" max="5" width="38.33203125" style="120" bestFit="1" customWidth="1"/>
    <col min="6" max="6" width="15.109375" bestFit="1" customWidth="1"/>
    <col min="7" max="7" width="61.44140625" style="120" bestFit="1" customWidth="1"/>
    <col min="8" max="8" width="13.109375" style="120" customWidth="1"/>
    <col min="9" max="9" width="8.88671875" style="137"/>
    <col min="10" max="11" width="8.88671875" style="120"/>
    <col min="12" max="13" width="8.88671875" style="137"/>
    <col min="14" max="14" width="21.44140625" style="137" bestFit="1" customWidth="1"/>
    <col min="15" max="15" width="61.44140625" style="137" bestFit="1" customWidth="1"/>
    <col min="16" max="16" width="38.33203125" style="137" bestFit="1" customWidth="1"/>
    <col min="17" max="16384" width="8.88671875" style="137"/>
  </cols>
  <sheetData>
    <row r="1" spans="1:13" x14ac:dyDescent="0.3">
      <c r="A1" s="120" t="s">
        <v>0</v>
      </c>
      <c r="B1" s="120" t="s">
        <v>1</v>
      </c>
      <c r="C1" s="120" t="s">
        <v>7</v>
      </c>
      <c r="D1" s="120" t="s">
        <v>96</v>
      </c>
      <c r="E1" s="120" t="s">
        <v>9</v>
      </c>
      <c r="F1" s="120" t="s">
        <v>97</v>
      </c>
      <c r="G1" s="137" t="s">
        <v>10</v>
      </c>
      <c r="J1" s="120">
        <v>1</v>
      </c>
      <c r="K1" s="120">
        <v>2</v>
      </c>
      <c r="M1" s="137" t="s">
        <v>103</v>
      </c>
    </row>
    <row r="2" spans="1:13" x14ac:dyDescent="0.3">
      <c r="A2" s="120">
        <v>1</v>
      </c>
      <c r="B2" s="120">
        <v>1</v>
      </c>
      <c r="C2" s="120">
        <v>1</v>
      </c>
      <c r="D2" s="128" t="s">
        <v>85</v>
      </c>
      <c r="E2" s="68" t="s">
        <v>33</v>
      </c>
      <c r="F2" s="68" t="s">
        <v>84</v>
      </c>
      <c r="G2" s="79" t="s">
        <v>19</v>
      </c>
      <c r="H2" s="120">
        <v>1</v>
      </c>
      <c r="I2" s="120">
        <v>10</v>
      </c>
      <c r="J2" s="120">
        <v>77</v>
      </c>
      <c r="K2" s="120">
        <v>92</v>
      </c>
      <c r="M2" s="137">
        <f>SUM((J2+K2)/I2)*(10000/C2)</f>
        <v>169000</v>
      </c>
    </row>
    <row r="3" spans="1:13" x14ac:dyDescent="0.3">
      <c r="A3" s="120">
        <v>2</v>
      </c>
      <c r="B3" s="120">
        <v>1</v>
      </c>
      <c r="C3" s="120">
        <v>0.25</v>
      </c>
      <c r="D3" s="129" t="s">
        <v>88</v>
      </c>
      <c r="E3" s="29" t="s">
        <v>31</v>
      </c>
      <c r="F3" s="29" t="s">
        <v>83</v>
      </c>
      <c r="G3" s="78" t="s">
        <v>93</v>
      </c>
      <c r="H3" s="120">
        <v>1</v>
      </c>
      <c r="I3" s="120">
        <v>10</v>
      </c>
      <c r="J3" s="120">
        <v>77</v>
      </c>
      <c r="K3" s="120">
        <v>67</v>
      </c>
      <c r="M3" s="137">
        <f t="shared" ref="M3:M66" si="0">SUM((J3+K3)/I3)*(10000/C3)</f>
        <v>576000</v>
      </c>
    </row>
    <row r="4" spans="1:13" x14ac:dyDescent="0.3">
      <c r="A4" s="120">
        <v>3</v>
      </c>
      <c r="B4" s="120">
        <v>1</v>
      </c>
      <c r="C4" s="120">
        <v>0.25</v>
      </c>
      <c r="D4" s="128" t="s">
        <v>88</v>
      </c>
      <c r="E4" s="68" t="s">
        <v>33</v>
      </c>
      <c r="F4" s="68" t="s">
        <v>84</v>
      </c>
      <c r="G4" s="79" t="s">
        <v>93</v>
      </c>
      <c r="H4" s="120">
        <v>2</v>
      </c>
      <c r="I4" s="120">
        <v>10</v>
      </c>
      <c r="J4" s="120">
        <v>75</v>
      </c>
      <c r="K4" s="120">
        <v>59</v>
      </c>
      <c r="M4" s="137">
        <f t="shared" si="0"/>
        <v>536000</v>
      </c>
    </row>
    <row r="5" spans="1:13" x14ac:dyDescent="0.3">
      <c r="A5" s="120">
        <v>4</v>
      </c>
      <c r="B5" s="120">
        <v>1</v>
      </c>
      <c r="C5" s="120">
        <v>0.25</v>
      </c>
      <c r="D5" s="130" t="s">
        <v>86</v>
      </c>
      <c r="E5" s="131" t="s">
        <v>34</v>
      </c>
      <c r="F5" s="131" t="s">
        <v>82</v>
      </c>
      <c r="G5" s="126" t="s">
        <v>91</v>
      </c>
      <c r="I5" s="120">
        <v>10</v>
      </c>
      <c r="J5" s="120">
        <v>42</v>
      </c>
      <c r="K5" s="120">
        <v>58</v>
      </c>
      <c r="M5" s="137">
        <f t="shared" si="0"/>
        <v>400000</v>
      </c>
    </row>
    <row r="6" spans="1:13" x14ac:dyDescent="0.3">
      <c r="A6" s="120">
        <v>5</v>
      </c>
      <c r="B6" s="120">
        <v>1</v>
      </c>
      <c r="C6" s="120">
        <v>0.5</v>
      </c>
      <c r="D6" s="129" t="s">
        <v>86</v>
      </c>
      <c r="E6" s="29" t="s">
        <v>31</v>
      </c>
      <c r="F6" s="29" t="s">
        <v>83</v>
      </c>
      <c r="G6" s="78" t="s">
        <v>91</v>
      </c>
      <c r="H6" s="120">
        <v>2</v>
      </c>
      <c r="I6" s="120">
        <v>10</v>
      </c>
      <c r="J6" s="120">
        <v>85</v>
      </c>
      <c r="K6" s="120">
        <v>55</v>
      </c>
      <c r="M6" s="137">
        <f t="shared" si="0"/>
        <v>280000</v>
      </c>
    </row>
    <row r="7" spans="1:13" x14ac:dyDescent="0.3">
      <c r="A7" s="120">
        <v>6</v>
      </c>
      <c r="B7" s="120">
        <v>1</v>
      </c>
      <c r="C7" s="120">
        <v>0.5</v>
      </c>
      <c r="D7" s="130" t="s">
        <v>87</v>
      </c>
      <c r="E7" s="131" t="s">
        <v>34</v>
      </c>
      <c r="F7" s="131" t="s">
        <v>82</v>
      </c>
      <c r="G7" s="126" t="s">
        <v>92</v>
      </c>
      <c r="I7" s="120">
        <v>10</v>
      </c>
      <c r="J7" s="120">
        <v>78</v>
      </c>
      <c r="K7" s="120">
        <v>85</v>
      </c>
      <c r="M7" s="137">
        <f t="shared" si="0"/>
        <v>326000</v>
      </c>
    </row>
    <row r="8" spans="1:13" x14ac:dyDescent="0.3">
      <c r="A8" s="120">
        <v>7</v>
      </c>
      <c r="B8" s="120">
        <v>1</v>
      </c>
      <c r="C8" s="120">
        <v>0.5</v>
      </c>
      <c r="D8" s="128" t="s">
        <v>88</v>
      </c>
      <c r="E8" s="68" t="s">
        <v>33</v>
      </c>
      <c r="F8" s="68" t="s">
        <v>84</v>
      </c>
      <c r="G8" s="79" t="s">
        <v>93</v>
      </c>
      <c r="H8" s="120">
        <v>3</v>
      </c>
      <c r="I8" s="120">
        <v>10</v>
      </c>
      <c r="J8" s="120">
        <v>93</v>
      </c>
      <c r="K8" s="120">
        <v>80</v>
      </c>
      <c r="M8" s="137">
        <f t="shared" si="0"/>
        <v>346000</v>
      </c>
    </row>
    <row r="9" spans="1:13" x14ac:dyDescent="0.3">
      <c r="A9" s="120">
        <v>8</v>
      </c>
      <c r="B9" s="120">
        <v>1</v>
      </c>
      <c r="C9" s="120">
        <v>0.25</v>
      </c>
      <c r="D9" s="129" t="s">
        <v>90</v>
      </c>
      <c r="E9" s="29" t="s">
        <v>31</v>
      </c>
      <c r="F9" s="29" t="s">
        <v>83</v>
      </c>
      <c r="G9" s="78" t="s">
        <v>95</v>
      </c>
      <c r="H9" s="120">
        <v>3</v>
      </c>
      <c r="I9" s="120">
        <v>10</v>
      </c>
      <c r="J9" s="120">
        <v>50</v>
      </c>
      <c r="K9" s="120">
        <v>53</v>
      </c>
      <c r="M9" s="137">
        <f t="shared" si="0"/>
        <v>412000</v>
      </c>
    </row>
    <row r="10" spans="1:13" x14ac:dyDescent="0.3">
      <c r="A10" s="120">
        <v>9</v>
      </c>
      <c r="B10" s="120">
        <v>1</v>
      </c>
      <c r="C10" s="120">
        <v>0.5</v>
      </c>
      <c r="D10" s="130" t="s">
        <v>85</v>
      </c>
      <c r="E10" s="131" t="s">
        <v>34</v>
      </c>
      <c r="F10" s="131" t="s">
        <v>82</v>
      </c>
      <c r="G10" s="126" t="s">
        <v>19</v>
      </c>
      <c r="I10" s="120">
        <v>10</v>
      </c>
      <c r="J10" s="120">
        <v>78</v>
      </c>
      <c r="K10" s="120">
        <v>69</v>
      </c>
      <c r="M10" s="137">
        <f t="shared" si="0"/>
        <v>294000</v>
      </c>
    </row>
    <row r="11" spans="1:13" x14ac:dyDescent="0.3">
      <c r="A11" s="120">
        <v>10</v>
      </c>
      <c r="B11" s="120">
        <v>1</v>
      </c>
      <c r="C11" s="120">
        <v>0.5</v>
      </c>
      <c r="D11" s="129" t="s">
        <v>90</v>
      </c>
      <c r="E11" s="29" t="s">
        <v>31</v>
      </c>
      <c r="F11" s="29" t="s">
        <v>83</v>
      </c>
      <c r="G11" s="78" t="s">
        <v>95</v>
      </c>
      <c r="H11" s="120">
        <v>4</v>
      </c>
      <c r="I11" s="120">
        <v>10</v>
      </c>
      <c r="J11" s="120">
        <v>81</v>
      </c>
      <c r="K11" s="120">
        <v>81</v>
      </c>
      <c r="M11" s="137">
        <f t="shared" si="0"/>
        <v>324000</v>
      </c>
    </row>
    <row r="12" spans="1:13" x14ac:dyDescent="0.3">
      <c r="A12" s="120">
        <v>11</v>
      </c>
      <c r="B12" s="120">
        <v>1</v>
      </c>
      <c r="C12" s="120">
        <v>1</v>
      </c>
      <c r="D12" s="130" t="s">
        <v>86</v>
      </c>
      <c r="E12" s="131" t="s">
        <v>34</v>
      </c>
      <c r="F12" s="131" t="s">
        <v>82</v>
      </c>
      <c r="G12" s="126" t="s">
        <v>91</v>
      </c>
      <c r="I12" s="120">
        <v>10</v>
      </c>
      <c r="J12" s="120">
        <v>113</v>
      </c>
      <c r="K12" s="120">
        <v>114</v>
      </c>
      <c r="M12" s="137">
        <f>SUM((J12+K12)/I12)*(10000/C12)</f>
        <v>227000</v>
      </c>
    </row>
    <row r="13" spans="1:13" x14ac:dyDescent="0.3">
      <c r="A13" s="120">
        <v>12</v>
      </c>
      <c r="B13" s="120">
        <v>1</v>
      </c>
      <c r="C13" s="120">
        <v>0.25</v>
      </c>
      <c r="D13" s="130" t="s">
        <v>89</v>
      </c>
      <c r="E13" s="131" t="s">
        <v>34</v>
      </c>
      <c r="F13" s="131" t="s">
        <v>82</v>
      </c>
      <c r="G13" s="126" t="s">
        <v>94</v>
      </c>
      <c r="I13" s="120">
        <v>10</v>
      </c>
      <c r="J13" s="120">
        <v>54</v>
      </c>
      <c r="K13" s="120">
        <v>53</v>
      </c>
      <c r="M13" s="137">
        <f t="shared" si="0"/>
        <v>428000</v>
      </c>
    </row>
    <row r="14" spans="1:13" x14ac:dyDescent="0.3">
      <c r="A14" s="120">
        <v>13</v>
      </c>
      <c r="B14" s="120">
        <v>1</v>
      </c>
      <c r="C14" s="120">
        <v>0.25</v>
      </c>
      <c r="D14" s="128" t="s">
        <v>89</v>
      </c>
      <c r="E14" s="68" t="s">
        <v>33</v>
      </c>
      <c r="F14" s="68" t="s">
        <v>84</v>
      </c>
      <c r="G14" s="79" t="s">
        <v>94</v>
      </c>
      <c r="H14" s="120">
        <v>4</v>
      </c>
      <c r="I14" s="120">
        <v>10</v>
      </c>
      <c r="J14" s="120">
        <v>58</v>
      </c>
      <c r="K14" s="120">
        <v>48</v>
      </c>
      <c r="M14" s="137">
        <f t="shared" si="0"/>
        <v>424000</v>
      </c>
    </row>
    <row r="15" spans="1:13" x14ac:dyDescent="0.3">
      <c r="A15" s="120">
        <v>14</v>
      </c>
      <c r="B15" s="120">
        <v>1</v>
      </c>
      <c r="C15" s="120">
        <v>0.5</v>
      </c>
      <c r="D15" s="128" t="s">
        <v>90</v>
      </c>
      <c r="E15" s="68" t="s">
        <v>33</v>
      </c>
      <c r="F15" s="68" t="s">
        <v>84</v>
      </c>
      <c r="G15" s="79" t="s">
        <v>95</v>
      </c>
      <c r="H15" s="120">
        <v>5</v>
      </c>
      <c r="I15" s="120">
        <v>10</v>
      </c>
      <c r="J15" s="120">
        <v>80</v>
      </c>
      <c r="K15" s="120">
        <v>82</v>
      </c>
      <c r="M15" s="137">
        <f t="shared" si="0"/>
        <v>324000</v>
      </c>
    </row>
    <row r="16" spans="1:13" x14ac:dyDescent="0.3">
      <c r="A16" s="120">
        <v>15</v>
      </c>
      <c r="B16" s="120">
        <v>1</v>
      </c>
      <c r="C16" s="120">
        <v>0.5</v>
      </c>
      <c r="D16" s="130" t="s">
        <v>89</v>
      </c>
      <c r="E16" s="131" t="s">
        <v>34</v>
      </c>
      <c r="F16" s="131" t="s">
        <v>82</v>
      </c>
      <c r="G16" s="126" t="s">
        <v>94</v>
      </c>
      <c r="I16" s="120">
        <v>10</v>
      </c>
      <c r="J16" s="120">
        <v>76</v>
      </c>
      <c r="K16" s="120">
        <v>60</v>
      </c>
      <c r="M16" s="137">
        <f t="shared" si="0"/>
        <v>272000</v>
      </c>
    </row>
    <row r="17" spans="1:13" x14ac:dyDescent="0.3">
      <c r="A17" s="120">
        <v>16</v>
      </c>
      <c r="B17" s="120">
        <v>1</v>
      </c>
      <c r="C17" s="120">
        <v>0.25</v>
      </c>
      <c r="D17" s="128" t="s">
        <v>86</v>
      </c>
      <c r="E17" s="68" t="s">
        <v>33</v>
      </c>
      <c r="F17" s="68" t="s">
        <v>84</v>
      </c>
      <c r="G17" s="79" t="s">
        <v>91</v>
      </c>
      <c r="H17" s="120">
        <v>6</v>
      </c>
      <c r="I17" s="120">
        <v>10</v>
      </c>
      <c r="J17" s="120">
        <v>61</v>
      </c>
      <c r="K17" s="120">
        <v>52</v>
      </c>
      <c r="M17" s="137">
        <f t="shared" si="0"/>
        <v>452000</v>
      </c>
    </row>
    <row r="18" spans="1:13" x14ac:dyDescent="0.3">
      <c r="A18" s="120">
        <v>17</v>
      </c>
      <c r="B18" s="120">
        <v>1</v>
      </c>
      <c r="C18" s="120">
        <v>0.5</v>
      </c>
      <c r="D18" s="129" t="s">
        <v>85</v>
      </c>
      <c r="E18" s="29" t="s">
        <v>31</v>
      </c>
      <c r="F18" s="29" t="s">
        <v>83</v>
      </c>
      <c r="G18" s="78" t="s">
        <v>19</v>
      </c>
      <c r="H18" s="120">
        <v>5</v>
      </c>
      <c r="I18" s="120">
        <v>10</v>
      </c>
      <c r="J18" s="120">
        <v>92</v>
      </c>
      <c r="K18" s="120">
        <v>86</v>
      </c>
      <c r="M18" s="137">
        <f t="shared" si="0"/>
        <v>356000</v>
      </c>
    </row>
    <row r="19" spans="1:13" x14ac:dyDescent="0.3">
      <c r="A19" s="120">
        <v>18</v>
      </c>
      <c r="B19" s="120">
        <v>1</v>
      </c>
      <c r="C19" s="120">
        <v>0.25</v>
      </c>
      <c r="D19" s="129" t="s">
        <v>85</v>
      </c>
      <c r="E19" s="29" t="s">
        <v>31</v>
      </c>
      <c r="F19" s="29" t="s">
        <v>83</v>
      </c>
      <c r="G19" s="78" t="s">
        <v>19</v>
      </c>
      <c r="H19" s="120">
        <v>6</v>
      </c>
      <c r="I19" s="120">
        <v>10</v>
      </c>
      <c r="J19" s="120">
        <v>61</v>
      </c>
      <c r="K19" s="120">
        <v>55</v>
      </c>
      <c r="M19" s="137">
        <f t="shared" si="0"/>
        <v>464000</v>
      </c>
    </row>
    <row r="20" spans="1:13" x14ac:dyDescent="0.3">
      <c r="A20" s="120">
        <v>19</v>
      </c>
      <c r="B20" s="120">
        <v>1</v>
      </c>
      <c r="C20" s="120">
        <v>1</v>
      </c>
      <c r="D20" s="129" t="s">
        <v>88</v>
      </c>
      <c r="E20" s="29" t="s">
        <v>31</v>
      </c>
      <c r="F20" s="29" t="s">
        <v>83</v>
      </c>
      <c r="G20" s="78" t="s">
        <v>93</v>
      </c>
      <c r="H20" s="120">
        <v>7</v>
      </c>
      <c r="I20" s="120">
        <v>10</v>
      </c>
      <c r="J20" s="120">
        <v>83</v>
      </c>
      <c r="K20" s="120">
        <v>121</v>
      </c>
      <c r="M20" s="137">
        <f t="shared" si="0"/>
        <v>204000</v>
      </c>
    </row>
    <row r="21" spans="1:13" x14ac:dyDescent="0.3">
      <c r="A21" s="120">
        <v>20</v>
      </c>
      <c r="B21" s="120">
        <v>1</v>
      </c>
      <c r="C21" s="120">
        <v>1</v>
      </c>
      <c r="D21" s="130" t="s">
        <v>90</v>
      </c>
      <c r="E21" s="131" t="s">
        <v>34</v>
      </c>
      <c r="F21" s="131" t="s">
        <v>82</v>
      </c>
      <c r="G21" s="126" t="s">
        <v>95</v>
      </c>
      <c r="I21" s="120">
        <v>10</v>
      </c>
      <c r="J21" s="120">
        <v>81</v>
      </c>
      <c r="K21" s="120">
        <v>90</v>
      </c>
      <c r="M21" s="137">
        <f t="shared" si="0"/>
        <v>171000</v>
      </c>
    </row>
    <row r="22" spans="1:13" x14ac:dyDescent="0.3">
      <c r="A22" s="120">
        <v>21</v>
      </c>
      <c r="B22" s="120">
        <v>1</v>
      </c>
      <c r="C22" s="120">
        <v>0.25</v>
      </c>
      <c r="D22" s="130" t="s">
        <v>87</v>
      </c>
      <c r="E22" s="131" t="s">
        <v>34</v>
      </c>
      <c r="F22" s="131" t="s">
        <v>82</v>
      </c>
      <c r="G22" s="126" t="s">
        <v>92</v>
      </c>
      <c r="I22" s="120">
        <v>10</v>
      </c>
      <c r="J22" s="120">
        <v>52</v>
      </c>
      <c r="K22" s="120">
        <v>51</v>
      </c>
      <c r="M22" s="137">
        <f t="shared" si="0"/>
        <v>412000</v>
      </c>
    </row>
    <row r="23" spans="1:13" x14ac:dyDescent="0.3">
      <c r="A23" s="120">
        <v>22</v>
      </c>
      <c r="B23" s="120">
        <v>1</v>
      </c>
      <c r="C23" s="120">
        <v>1</v>
      </c>
      <c r="D23" s="128" t="s">
        <v>89</v>
      </c>
      <c r="E23" s="68" t="s">
        <v>33</v>
      </c>
      <c r="F23" s="68" t="s">
        <v>84</v>
      </c>
      <c r="G23" s="79" t="s">
        <v>94</v>
      </c>
      <c r="H23" s="120">
        <v>7</v>
      </c>
      <c r="I23" s="120">
        <v>10</v>
      </c>
      <c r="J23" s="120">
        <v>132</v>
      </c>
      <c r="K23" s="120">
        <v>121</v>
      </c>
      <c r="M23" s="137">
        <f t="shared" si="0"/>
        <v>253000</v>
      </c>
    </row>
    <row r="24" spans="1:13" x14ac:dyDescent="0.3">
      <c r="A24" s="120">
        <v>23</v>
      </c>
      <c r="B24" s="120">
        <v>1</v>
      </c>
      <c r="C24" s="120">
        <v>1</v>
      </c>
      <c r="D24" s="128" t="s">
        <v>86</v>
      </c>
      <c r="E24" s="68" t="s">
        <v>33</v>
      </c>
      <c r="F24" s="68" t="s">
        <v>84</v>
      </c>
      <c r="G24" s="79" t="s">
        <v>91</v>
      </c>
      <c r="H24" s="120">
        <v>8</v>
      </c>
      <c r="I24" s="120">
        <v>10</v>
      </c>
      <c r="J24" s="120">
        <v>105</v>
      </c>
      <c r="K24" s="120">
        <v>122</v>
      </c>
      <c r="M24" s="137">
        <f t="shared" si="0"/>
        <v>227000</v>
      </c>
    </row>
    <row r="25" spans="1:13" x14ac:dyDescent="0.3">
      <c r="A25" s="120">
        <v>24</v>
      </c>
      <c r="B25" s="120">
        <v>1</v>
      </c>
      <c r="C25" s="120">
        <v>1</v>
      </c>
      <c r="D25" s="129" t="s">
        <v>89</v>
      </c>
      <c r="E25" s="29" t="s">
        <v>31</v>
      </c>
      <c r="F25" s="29" t="s">
        <v>83</v>
      </c>
      <c r="G25" s="78" t="s">
        <v>94</v>
      </c>
      <c r="H25" s="120">
        <v>8</v>
      </c>
      <c r="I25" s="120">
        <v>10</v>
      </c>
      <c r="J25" s="120">
        <v>122</v>
      </c>
      <c r="K25" s="120">
        <v>115</v>
      </c>
      <c r="M25" s="137">
        <f t="shared" si="0"/>
        <v>237000</v>
      </c>
    </row>
    <row r="26" spans="1:13" x14ac:dyDescent="0.3">
      <c r="A26" s="120">
        <v>25</v>
      </c>
      <c r="B26" s="120">
        <v>1</v>
      </c>
      <c r="C26" s="120">
        <v>0.5</v>
      </c>
      <c r="D26" s="128" t="s">
        <v>87</v>
      </c>
      <c r="E26" s="68" t="s">
        <v>33</v>
      </c>
      <c r="F26" s="68" t="s">
        <v>84</v>
      </c>
      <c r="G26" s="79" t="s">
        <v>92</v>
      </c>
      <c r="H26" s="120">
        <v>9</v>
      </c>
      <c r="I26" s="120">
        <v>10</v>
      </c>
      <c r="J26" s="120">
        <v>106</v>
      </c>
      <c r="K26" s="120">
        <v>83</v>
      </c>
      <c r="M26" s="137">
        <f t="shared" si="0"/>
        <v>378000</v>
      </c>
    </row>
    <row r="27" spans="1:13" x14ac:dyDescent="0.3">
      <c r="A27" s="120">
        <v>26</v>
      </c>
      <c r="B27" s="120">
        <v>1</v>
      </c>
      <c r="C27" s="120">
        <v>1</v>
      </c>
      <c r="D27" s="129" t="s">
        <v>87</v>
      </c>
      <c r="E27" s="29" t="s">
        <v>31</v>
      </c>
      <c r="F27" s="29" t="s">
        <v>83</v>
      </c>
      <c r="G27" s="78" t="s">
        <v>92</v>
      </c>
      <c r="H27" s="120">
        <v>9</v>
      </c>
      <c r="I27" s="120">
        <v>10</v>
      </c>
      <c r="J27" s="120">
        <v>133</v>
      </c>
      <c r="K27" s="120">
        <v>88</v>
      </c>
      <c r="M27" s="137">
        <f t="shared" si="0"/>
        <v>221000</v>
      </c>
    </row>
    <row r="28" spans="1:13" x14ac:dyDescent="0.3">
      <c r="A28" s="120">
        <v>27</v>
      </c>
      <c r="B28" s="120">
        <v>1</v>
      </c>
      <c r="C28" s="120">
        <v>1</v>
      </c>
      <c r="D28" s="130" t="s">
        <v>88</v>
      </c>
      <c r="E28" s="131" t="s">
        <v>34</v>
      </c>
      <c r="F28" s="131" t="s">
        <v>82</v>
      </c>
      <c r="G28" s="126" t="s">
        <v>93</v>
      </c>
      <c r="I28" s="120">
        <v>10</v>
      </c>
      <c r="J28" s="120">
        <v>112</v>
      </c>
      <c r="K28" s="120">
        <v>130</v>
      </c>
      <c r="M28" s="137">
        <f t="shared" si="0"/>
        <v>242000</v>
      </c>
    </row>
    <row r="29" spans="1:13" x14ac:dyDescent="0.3">
      <c r="A29" s="120">
        <v>28</v>
      </c>
      <c r="B29" s="120">
        <v>1</v>
      </c>
      <c r="C29" s="120">
        <v>0.25</v>
      </c>
      <c r="D29" s="130" t="s">
        <v>90</v>
      </c>
      <c r="E29" s="131" t="s">
        <v>34</v>
      </c>
      <c r="F29" s="131" t="s">
        <v>82</v>
      </c>
      <c r="G29" s="126" t="s">
        <v>95</v>
      </c>
      <c r="I29" s="120">
        <v>10</v>
      </c>
      <c r="J29" s="120">
        <v>81</v>
      </c>
      <c r="K29" s="120">
        <v>88</v>
      </c>
      <c r="M29" s="137">
        <f t="shared" si="0"/>
        <v>676000</v>
      </c>
    </row>
    <row r="30" spans="1:13" x14ac:dyDescent="0.3">
      <c r="A30" s="120">
        <v>29</v>
      </c>
      <c r="B30" s="120">
        <v>1</v>
      </c>
      <c r="C30" s="120">
        <v>0.5</v>
      </c>
      <c r="D30" s="128" t="s">
        <v>85</v>
      </c>
      <c r="E30" s="68" t="s">
        <v>33</v>
      </c>
      <c r="F30" s="68" t="s">
        <v>84</v>
      </c>
      <c r="G30" s="79" t="s">
        <v>19</v>
      </c>
      <c r="H30" s="120">
        <v>10</v>
      </c>
      <c r="I30" s="120">
        <v>10</v>
      </c>
      <c r="J30" s="120">
        <v>99</v>
      </c>
      <c r="K30" s="120">
        <v>102</v>
      </c>
      <c r="M30" s="137">
        <f t="shared" si="0"/>
        <v>402000</v>
      </c>
    </row>
    <row r="31" spans="1:13" x14ac:dyDescent="0.3">
      <c r="A31" s="120">
        <v>30</v>
      </c>
      <c r="B31" s="120">
        <v>1</v>
      </c>
      <c r="C31" s="120">
        <v>1</v>
      </c>
      <c r="D31" s="129" t="s">
        <v>85</v>
      </c>
      <c r="E31" s="29" t="s">
        <v>31</v>
      </c>
      <c r="F31" s="29" t="s">
        <v>83</v>
      </c>
      <c r="G31" s="78" t="s">
        <v>19</v>
      </c>
      <c r="H31" s="120">
        <v>10</v>
      </c>
      <c r="I31" s="120">
        <v>10</v>
      </c>
      <c r="J31" s="120">
        <v>89</v>
      </c>
      <c r="K31" s="120">
        <v>139</v>
      </c>
      <c r="M31" s="137">
        <f t="shared" si="0"/>
        <v>228000</v>
      </c>
    </row>
    <row r="32" spans="1:13" x14ac:dyDescent="0.3">
      <c r="A32" s="120">
        <v>31</v>
      </c>
      <c r="B32" s="120">
        <v>1</v>
      </c>
      <c r="C32" s="120">
        <v>1</v>
      </c>
      <c r="D32" s="129" t="s">
        <v>90</v>
      </c>
      <c r="E32" s="29" t="s">
        <v>31</v>
      </c>
      <c r="F32" s="29" t="s">
        <v>83</v>
      </c>
      <c r="G32" s="78" t="s">
        <v>95</v>
      </c>
      <c r="H32" s="120">
        <v>11</v>
      </c>
      <c r="I32" s="120">
        <v>10</v>
      </c>
      <c r="J32" s="120">
        <v>110</v>
      </c>
      <c r="K32" s="120">
        <v>78</v>
      </c>
      <c r="M32" s="137">
        <f t="shared" si="0"/>
        <v>188000</v>
      </c>
    </row>
    <row r="33" spans="1:13" x14ac:dyDescent="0.3">
      <c r="A33" s="120">
        <v>32</v>
      </c>
      <c r="B33" s="120">
        <v>1</v>
      </c>
      <c r="C33" s="120">
        <v>0.25</v>
      </c>
      <c r="D33" s="128" t="s">
        <v>90</v>
      </c>
      <c r="E33" s="68" t="s">
        <v>33</v>
      </c>
      <c r="F33" s="68" t="s">
        <v>84</v>
      </c>
      <c r="G33" s="79" t="s">
        <v>95</v>
      </c>
      <c r="H33" s="120">
        <v>11</v>
      </c>
      <c r="I33" s="120">
        <v>10</v>
      </c>
      <c r="J33" s="120">
        <v>68</v>
      </c>
      <c r="K33" s="120">
        <v>59</v>
      </c>
      <c r="M33" s="137">
        <f t="shared" si="0"/>
        <v>508000</v>
      </c>
    </row>
    <row r="34" spans="1:13" x14ac:dyDescent="0.3">
      <c r="A34" s="120">
        <v>33</v>
      </c>
      <c r="B34" s="120">
        <v>1</v>
      </c>
      <c r="C34" s="120">
        <v>1</v>
      </c>
      <c r="D34" s="128" t="s">
        <v>90</v>
      </c>
      <c r="E34" s="68" t="s">
        <v>33</v>
      </c>
      <c r="F34" s="68" t="s">
        <v>84</v>
      </c>
      <c r="G34" s="79" t="s">
        <v>95</v>
      </c>
      <c r="H34" s="120">
        <v>12</v>
      </c>
      <c r="I34" s="120">
        <v>10</v>
      </c>
      <c r="J34" s="120">
        <v>110</v>
      </c>
      <c r="K34" s="120">
        <v>88</v>
      </c>
      <c r="M34" s="137">
        <f t="shared" si="0"/>
        <v>198000</v>
      </c>
    </row>
    <row r="35" spans="1:13" x14ac:dyDescent="0.3">
      <c r="A35" s="120">
        <v>34</v>
      </c>
      <c r="B35" s="120">
        <v>1</v>
      </c>
      <c r="C35" s="120">
        <v>1</v>
      </c>
      <c r="D35" s="130" t="s">
        <v>87</v>
      </c>
      <c r="E35" s="131" t="s">
        <v>34</v>
      </c>
      <c r="F35" s="131" t="s">
        <v>82</v>
      </c>
      <c r="G35" s="126" t="s">
        <v>92</v>
      </c>
      <c r="I35" s="120">
        <v>10</v>
      </c>
      <c r="J35" s="120">
        <v>82</v>
      </c>
      <c r="K35" s="120">
        <v>120</v>
      </c>
      <c r="M35" s="137">
        <f t="shared" si="0"/>
        <v>202000</v>
      </c>
    </row>
    <row r="36" spans="1:13" x14ac:dyDescent="0.3">
      <c r="A36" s="120">
        <v>35</v>
      </c>
      <c r="B36" s="120">
        <v>1</v>
      </c>
      <c r="C36" s="120">
        <v>1</v>
      </c>
      <c r="D36" s="130" t="s">
        <v>85</v>
      </c>
      <c r="E36" s="131" t="s">
        <v>34</v>
      </c>
      <c r="F36" s="131" t="s">
        <v>82</v>
      </c>
      <c r="G36" s="126" t="s">
        <v>19</v>
      </c>
      <c r="I36" s="120">
        <v>10</v>
      </c>
      <c r="J36" s="120">
        <v>119</v>
      </c>
      <c r="K36" s="120">
        <v>96</v>
      </c>
      <c r="M36" s="137">
        <f t="shared" si="0"/>
        <v>215000</v>
      </c>
    </row>
    <row r="37" spans="1:13" x14ac:dyDescent="0.3">
      <c r="A37" s="120">
        <v>36</v>
      </c>
      <c r="B37" s="120">
        <v>1</v>
      </c>
      <c r="C37" s="120">
        <v>1</v>
      </c>
      <c r="D37" s="128" t="s">
        <v>87</v>
      </c>
      <c r="E37" s="68" t="s">
        <v>33</v>
      </c>
      <c r="F37" s="68" t="s">
        <v>84</v>
      </c>
      <c r="G37" s="79" t="s">
        <v>92</v>
      </c>
      <c r="H37" s="120">
        <v>13</v>
      </c>
      <c r="I37" s="120">
        <v>10</v>
      </c>
      <c r="J37" s="120">
        <v>203</v>
      </c>
      <c r="K37" s="120">
        <v>216</v>
      </c>
      <c r="M37" s="137">
        <f t="shared" si="0"/>
        <v>419000</v>
      </c>
    </row>
    <row r="38" spans="1:13" x14ac:dyDescent="0.3">
      <c r="A38" s="120">
        <v>37</v>
      </c>
      <c r="B38" s="120">
        <v>1</v>
      </c>
      <c r="C38" s="120">
        <v>0.25</v>
      </c>
      <c r="D38" s="128" t="s">
        <v>85</v>
      </c>
      <c r="E38" s="68" t="s">
        <v>33</v>
      </c>
      <c r="F38" s="68" t="s">
        <v>84</v>
      </c>
      <c r="G38" s="79" t="s">
        <v>19</v>
      </c>
      <c r="H38" s="120">
        <v>14</v>
      </c>
      <c r="I38" s="120">
        <v>10</v>
      </c>
      <c r="J38" s="120">
        <v>53</v>
      </c>
      <c r="K38" s="120">
        <v>56</v>
      </c>
      <c r="M38" s="137">
        <f t="shared" si="0"/>
        <v>436000</v>
      </c>
    </row>
    <row r="39" spans="1:13" x14ac:dyDescent="0.3">
      <c r="A39" s="120">
        <v>38</v>
      </c>
      <c r="B39" s="120">
        <v>1</v>
      </c>
      <c r="C39" s="120">
        <v>0.25</v>
      </c>
      <c r="D39" s="129" t="s">
        <v>87</v>
      </c>
      <c r="E39" s="29" t="s">
        <v>31</v>
      </c>
      <c r="F39" s="29" t="s">
        <v>83</v>
      </c>
      <c r="G39" s="78" t="s">
        <v>92</v>
      </c>
      <c r="H39" s="120">
        <v>12</v>
      </c>
      <c r="I39" s="120">
        <v>10</v>
      </c>
      <c r="J39" s="120">
        <v>50</v>
      </c>
      <c r="K39" s="120">
        <v>49</v>
      </c>
      <c r="M39" s="137">
        <f t="shared" si="0"/>
        <v>396000</v>
      </c>
    </row>
    <row r="40" spans="1:13" x14ac:dyDescent="0.3">
      <c r="A40" s="120">
        <v>39</v>
      </c>
      <c r="B40" s="120">
        <v>1</v>
      </c>
      <c r="C40" s="120">
        <v>1</v>
      </c>
      <c r="D40" s="128" t="s">
        <v>88</v>
      </c>
      <c r="E40" s="68" t="s">
        <v>33</v>
      </c>
      <c r="F40" s="68" t="s">
        <v>84</v>
      </c>
      <c r="G40" s="79" t="s">
        <v>93</v>
      </c>
      <c r="H40" s="120">
        <v>15</v>
      </c>
      <c r="I40" s="120">
        <v>10</v>
      </c>
      <c r="J40" s="120">
        <v>99</v>
      </c>
      <c r="K40" s="120">
        <v>96</v>
      </c>
      <c r="M40" s="137">
        <f t="shared" si="0"/>
        <v>195000</v>
      </c>
    </row>
    <row r="41" spans="1:13" x14ac:dyDescent="0.3">
      <c r="A41" s="120">
        <v>40</v>
      </c>
      <c r="B41" s="120">
        <v>1</v>
      </c>
      <c r="C41" s="120">
        <v>1</v>
      </c>
      <c r="D41" s="129" t="s">
        <v>86</v>
      </c>
      <c r="E41" s="29" t="s">
        <v>31</v>
      </c>
      <c r="F41" s="29" t="s">
        <v>83</v>
      </c>
      <c r="G41" s="78" t="s">
        <v>91</v>
      </c>
      <c r="H41" s="120">
        <v>13</v>
      </c>
      <c r="I41" s="120">
        <v>10</v>
      </c>
      <c r="J41" s="120">
        <v>98</v>
      </c>
      <c r="K41" s="120">
        <v>122</v>
      </c>
      <c r="M41" s="137">
        <f t="shared" si="0"/>
        <v>220000</v>
      </c>
    </row>
    <row r="42" spans="1:13" x14ac:dyDescent="0.3">
      <c r="A42" s="120">
        <v>41</v>
      </c>
      <c r="B42" s="120">
        <v>1</v>
      </c>
      <c r="C42" s="120">
        <v>1</v>
      </c>
      <c r="D42" s="130" t="s">
        <v>89</v>
      </c>
      <c r="E42" s="131" t="s">
        <v>34</v>
      </c>
      <c r="F42" s="131" t="s">
        <v>82</v>
      </c>
      <c r="G42" s="126" t="s">
        <v>94</v>
      </c>
      <c r="I42" s="120">
        <v>10</v>
      </c>
      <c r="J42" s="120">
        <v>95</v>
      </c>
      <c r="K42" s="120">
        <v>103</v>
      </c>
      <c r="M42" s="137">
        <f t="shared" si="0"/>
        <v>198000</v>
      </c>
    </row>
    <row r="43" spans="1:13" x14ac:dyDescent="0.3">
      <c r="A43" s="120">
        <v>42</v>
      </c>
      <c r="B43" s="120">
        <v>1</v>
      </c>
      <c r="C43" s="120">
        <v>0.25</v>
      </c>
      <c r="D43" s="128" t="s">
        <v>87</v>
      </c>
      <c r="E43" s="68" t="s">
        <v>33</v>
      </c>
      <c r="F43" s="68" t="s">
        <v>84</v>
      </c>
      <c r="G43" s="79" t="s">
        <v>92</v>
      </c>
      <c r="H43" s="120">
        <v>16</v>
      </c>
      <c r="I43" s="120">
        <v>10</v>
      </c>
      <c r="J43" s="120">
        <v>67</v>
      </c>
      <c r="K43" s="120">
        <v>55</v>
      </c>
      <c r="M43" s="137">
        <f t="shared" si="0"/>
        <v>488000</v>
      </c>
    </row>
    <row r="44" spans="1:13" x14ac:dyDescent="0.3">
      <c r="A44" s="120">
        <v>43</v>
      </c>
      <c r="B44" s="120">
        <v>1</v>
      </c>
      <c r="C44" s="120">
        <v>0.5</v>
      </c>
      <c r="D44" s="129" t="s">
        <v>88</v>
      </c>
      <c r="E44" s="29" t="s">
        <v>31</v>
      </c>
      <c r="F44" s="29" t="s">
        <v>83</v>
      </c>
      <c r="G44" s="78" t="s">
        <v>93</v>
      </c>
      <c r="H44" s="120">
        <v>14</v>
      </c>
      <c r="I44" s="120">
        <v>10</v>
      </c>
      <c r="J44" s="120">
        <v>82</v>
      </c>
      <c r="K44" s="120">
        <v>83</v>
      </c>
      <c r="M44" s="137">
        <f t="shared" si="0"/>
        <v>330000</v>
      </c>
    </row>
    <row r="45" spans="1:13" x14ac:dyDescent="0.3">
      <c r="A45" s="120">
        <v>44</v>
      </c>
      <c r="B45" s="120">
        <v>1</v>
      </c>
      <c r="C45" s="120">
        <v>0.25</v>
      </c>
      <c r="D45" s="130" t="s">
        <v>88</v>
      </c>
      <c r="E45" s="131" t="s">
        <v>34</v>
      </c>
      <c r="F45" s="131" t="s">
        <v>82</v>
      </c>
      <c r="G45" s="126" t="s">
        <v>93</v>
      </c>
      <c r="I45" s="120">
        <v>10</v>
      </c>
      <c r="J45" s="120">
        <v>62</v>
      </c>
      <c r="K45" s="120">
        <v>49</v>
      </c>
      <c r="M45" s="137">
        <f t="shared" si="0"/>
        <v>444000</v>
      </c>
    </row>
    <row r="46" spans="1:13" x14ac:dyDescent="0.3">
      <c r="A46" s="120">
        <v>45</v>
      </c>
      <c r="B46" s="120">
        <v>1</v>
      </c>
      <c r="C46" s="120">
        <v>0.5</v>
      </c>
      <c r="D46" s="130" t="s">
        <v>86</v>
      </c>
      <c r="E46" s="131" t="s">
        <v>34</v>
      </c>
      <c r="F46" s="131" t="s">
        <v>82</v>
      </c>
      <c r="G46" s="126" t="s">
        <v>91</v>
      </c>
      <c r="I46" s="120">
        <v>10</v>
      </c>
      <c r="J46" s="120">
        <v>74</v>
      </c>
      <c r="K46" s="120">
        <v>88</v>
      </c>
      <c r="M46" s="137">
        <f t="shared" si="0"/>
        <v>324000</v>
      </c>
    </row>
    <row r="47" spans="1:13" x14ac:dyDescent="0.3">
      <c r="A47" s="120">
        <v>46</v>
      </c>
      <c r="B47" s="120">
        <v>1</v>
      </c>
      <c r="C47" s="120">
        <v>0.25</v>
      </c>
      <c r="D47" s="130" t="s">
        <v>85</v>
      </c>
      <c r="E47" s="131" t="s">
        <v>34</v>
      </c>
      <c r="F47" s="131" t="s">
        <v>82</v>
      </c>
      <c r="G47" s="126" t="s">
        <v>19</v>
      </c>
      <c r="I47" s="120">
        <v>10</v>
      </c>
      <c r="J47" s="120">
        <v>61</v>
      </c>
      <c r="K47" s="120">
        <v>55</v>
      </c>
      <c r="M47" s="137">
        <f t="shared" si="0"/>
        <v>464000</v>
      </c>
    </row>
    <row r="48" spans="1:13" x14ac:dyDescent="0.3">
      <c r="A48" s="120">
        <v>47</v>
      </c>
      <c r="B48" s="120">
        <v>1</v>
      </c>
      <c r="C48" s="120">
        <v>0.5</v>
      </c>
      <c r="D48" s="129" t="s">
        <v>87</v>
      </c>
      <c r="E48" s="29" t="s">
        <v>31</v>
      </c>
      <c r="F48" s="29" t="s">
        <v>83</v>
      </c>
      <c r="G48" s="78" t="s">
        <v>92</v>
      </c>
      <c r="H48" s="120">
        <v>15</v>
      </c>
      <c r="I48" s="120">
        <v>10</v>
      </c>
      <c r="J48" s="120">
        <v>90</v>
      </c>
      <c r="K48" s="120">
        <v>72</v>
      </c>
      <c r="M48" s="137">
        <f t="shared" si="0"/>
        <v>324000</v>
      </c>
    </row>
    <row r="49" spans="1:13" x14ac:dyDescent="0.3">
      <c r="A49" s="120">
        <v>48</v>
      </c>
      <c r="B49" s="120">
        <v>1</v>
      </c>
      <c r="C49" s="120">
        <v>0.5</v>
      </c>
      <c r="D49" s="128" t="s">
        <v>89</v>
      </c>
      <c r="E49" s="68" t="s">
        <v>33</v>
      </c>
      <c r="F49" s="68" t="s">
        <v>84</v>
      </c>
      <c r="G49" s="79" t="s">
        <v>94</v>
      </c>
      <c r="H49" s="120">
        <v>17</v>
      </c>
      <c r="I49" s="120">
        <v>10</v>
      </c>
      <c r="J49" s="120">
        <v>88</v>
      </c>
      <c r="K49" s="120">
        <v>88</v>
      </c>
      <c r="M49" s="137">
        <f t="shared" si="0"/>
        <v>352000</v>
      </c>
    </row>
    <row r="50" spans="1:13" x14ac:dyDescent="0.3">
      <c r="A50" s="120">
        <v>49</v>
      </c>
      <c r="B50" s="120">
        <v>1</v>
      </c>
      <c r="C50" s="120">
        <v>0.5</v>
      </c>
      <c r="D50" s="130" t="s">
        <v>90</v>
      </c>
      <c r="E50" s="131" t="s">
        <v>34</v>
      </c>
      <c r="F50" s="131" t="s">
        <v>82</v>
      </c>
      <c r="G50" s="126" t="s">
        <v>95</v>
      </c>
      <c r="I50" s="120">
        <v>10</v>
      </c>
      <c r="J50" s="120">
        <v>95</v>
      </c>
      <c r="K50" s="120">
        <v>84</v>
      </c>
      <c r="M50" s="137">
        <f t="shared" si="0"/>
        <v>358000</v>
      </c>
    </row>
    <row r="51" spans="1:13" x14ac:dyDescent="0.3">
      <c r="A51" s="120">
        <v>50</v>
      </c>
      <c r="B51" s="120">
        <v>1</v>
      </c>
      <c r="C51" s="120">
        <v>0.25</v>
      </c>
      <c r="D51" s="129" t="s">
        <v>89</v>
      </c>
      <c r="E51" s="29" t="s">
        <v>31</v>
      </c>
      <c r="F51" s="29" t="s">
        <v>83</v>
      </c>
      <c r="G51" s="78" t="s">
        <v>94</v>
      </c>
      <c r="H51" s="120">
        <v>16</v>
      </c>
      <c r="I51" s="120">
        <v>10</v>
      </c>
      <c r="J51" s="120">
        <v>52</v>
      </c>
      <c r="K51" s="120">
        <v>56</v>
      </c>
      <c r="M51" s="137">
        <f t="shared" si="0"/>
        <v>432000</v>
      </c>
    </row>
    <row r="52" spans="1:13" x14ac:dyDescent="0.3">
      <c r="A52" s="120">
        <v>51</v>
      </c>
      <c r="B52" s="120">
        <v>1</v>
      </c>
      <c r="C52" s="120">
        <v>0.5</v>
      </c>
      <c r="D52" s="130" t="s">
        <v>88</v>
      </c>
      <c r="E52" s="131" t="s">
        <v>34</v>
      </c>
      <c r="F52" s="131" t="s">
        <v>82</v>
      </c>
      <c r="G52" s="126" t="s">
        <v>93</v>
      </c>
      <c r="I52" s="120">
        <v>10</v>
      </c>
      <c r="J52" s="120">
        <v>99</v>
      </c>
      <c r="K52" s="120">
        <v>86</v>
      </c>
      <c r="M52" s="137">
        <f t="shared" si="0"/>
        <v>370000</v>
      </c>
    </row>
    <row r="53" spans="1:13" x14ac:dyDescent="0.3">
      <c r="A53" s="120">
        <v>52</v>
      </c>
      <c r="B53" s="120">
        <v>1</v>
      </c>
      <c r="C53" s="120">
        <v>0.25</v>
      </c>
      <c r="D53" s="129" t="s">
        <v>86</v>
      </c>
      <c r="E53" s="29" t="s">
        <v>31</v>
      </c>
      <c r="F53" s="29" t="s">
        <v>83</v>
      </c>
      <c r="G53" s="78" t="s">
        <v>91</v>
      </c>
      <c r="H53" s="120">
        <v>17</v>
      </c>
      <c r="I53" s="120">
        <v>10</v>
      </c>
      <c r="J53" s="120">
        <v>63</v>
      </c>
      <c r="K53" s="120">
        <v>59</v>
      </c>
      <c r="M53" s="137">
        <f t="shared" si="0"/>
        <v>488000</v>
      </c>
    </row>
    <row r="54" spans="1:13" x14ac:dyDescent="0.3">
      <c r="A54" s="120">
        <v>53</v>
      </c>
      <c r="B54" s="120">
        <v>1</v>
      </c>
      <c r="C54" s="120">
        <v>0.5</v>
      </c>
      <c r="D54" s="128" t="s">
        <v>86</v>
      </c>
      <c r="E54" s="68" t="s">
        <v>33</v>
      </c>
      <c r="F54" s="68" t="s">
        <v>84</v>
      </c>
      <c r="G54" s="79" t="s">
        <v>91</v>
      </c>
      <c r="H54" s="120">
        <v>18</v>
      </c>
      <c r="I54" s="120">
        <v>10</v>
      </c>
      <c r="J54" s="120">
        <v>72</v>
      </c>
      <c r="K54" s="120">
        <v>88</v>
      </c>
      <c r="M54" s="137">
        <f t="shared" si="0"/>
        <v>320000</v>
      </c>
    </row>
    <row r="55" spans="1:13" x14ac:dyDescent="0.3">
      <c r="A55" s="120">
        <v>54</v>
      </c>
      <c r="B55" s="120">
        <v>1</v>
      </c>
      <c r="C55" s="120">
        <v>0.5</v>
      </c>
      <c r="D55" s="129" t="s">
        <v>89</v>
      </c>
      <c r="E55" s="29" t="s">
        <v>31</v>
      </c>
      <c r="F55" s="29" t="s">
        <v>83</v>
      </c>
      <c r="G55" s="78" t="s">
        <v>94</v>
      </c>
      <c r="H55" s="120">
        <v>18</v>
      </c>
      <c r="I55" s="120">
        <v>10</v>
      </c>
      <c r="J55" s="120">
        <v>94</v>
      </c>
      <c r="K55" s="120">
        <v>74</v>
      </c>
      <c r="M55" s="137">
        <f t="shared" si="0"/>
        <v>336000</v>
      </c>
    </row>
    <row r="56" spans="1:13" x14ac:dyDescent="0.3">
      <c r="A56" s="120">
        <v>55</v>
      </c>
      <c r="B56" s="120">
        <v>2</v>
      </c>
      <c r="C56" s="120">
        <v>0.5</v>
      </c>
      <c r="D56" s="129" t="s">
        <v>87</v>
      </c>
      <c r="E56" s="29" t="s">
        <v>31</v>
      </c>
      <c r="F56" s="29" t="s">
        <v>83</v>
      </c>
      <c r="G56" s="78" t="s">
        <v>92</v>
      </c>
      <c r="H56" s="120">
        <v>19</v>
      </c>
      <c r="I56" s="120">
        <v>10</v>
      </c>
      <c r="J56" s="120">
        <v>109</v>
      </c>
      <c r="K56" s="120">
        <v>104</v>
      </c>
      <c r="M56" s="137">
        <f t="shared" si="0"/>
        <v>426000</v>
      </c>
    </row>
    <row r="57" spans="1:13" x14ac:dyDescent="0.3">
      <c r="A57" s="120">
        <v>56</v>
      </c>
      <c r="B57" s="120">
        <v>2</v>
      </c>
      <c r="C57" s="120">
        <v>0.25</v>
      </c>
      <c r="D57" s="128" t="s">
        <v>87</v>
      </c>
      <c r="E57" s="68" t="s">
        <v>33</v>
      </c>
      <c r="F57" s="68" t="s">
        <v>84</v>
      </c>
      <c r="G57" s="79" t="s">
        <v>92</v>
      </c>
      <c r="H57" s="120">
        <v>19</v>
      </c>
      <c r="I57" s="120">
        <v>10</v>
      </c>
      <c r="J57" s="120">
        <v>78</v>
      </c>
      <c r="K57" s="120">
        <v>73</v>
      </c>
      <c r="M57" s="137">
        <f t="shared" si="0"/>
        <v>604000</v>
      </c>
    </row>
    <row r="58" spans="1:13" x14ac:dyDescent="0.3">
      <c r="A58" s="120">
        <v>57</v>
      </c>
      <c r="B58" s="120">
        <v>2</v>
      </c>
      <c r="C58" s="120">
        <v>0.25</v>
      </c>
      <c r="D58" s="129" t="s">
        <v>89</v>
      </c>
      <c r="E58" s="29" t="s">
        <v>31</v>
      </c>
      <c r="F58" s="29" t="s">
        <v>83</v>
      </c>
      <c r="G58" s="78" t="s">
        <v>94</v>
      </c>
      <c r="H58" s="120">
        <v>20</v>
      </c>
      <c r="I58" s="120">
        <v>10</v>
      </c>
      <c r="J58" s="120">
        <v>71</v>
      </c>
      <c r="K58" s="120">
        <v>69</v>
      </c>
      <c r="M58" s="137">
        <f t="shared" si="0"/>
        <v>560000</v>
      </c>
    </row>
    <row r="59" spans="1:13" x14ac:dyDescent="0.3">
      <c r="A59" s="120">
        <v>58</v>
      </c>
      <c r="B59" s="120">
        <v>2</v>
      </c>
      <c r="C59" s="120">
        <v>0.25</v>
      </c>
      <c r="D59" s="130" t="s">
        <v>89</v>
      </c>
      <c r="E59" s="131" t="s">
        <v>34</v>
      </c>
      <c r="F59" s="131" t="s">
        <v>82</v>
      </c>
      <c r="G59" s="126" t="s">
        <v>94</v>
      </c>
      <c r="I59" s="120">
        <v>10</v>
      </c>
      <c r="J59" s="120">
        <v>71</v>
      </c>
      <c r="K59" s="120">
        <v>60</v>
      </c>
      <c r="M59" s="137">
        <f t="shared" si="0"/>
        <v>524000</v>
      </c>
    </row>
    <row r="60" spans="1:13" x14ac:dyDescent="0.3">
      <c r="A60" s="120">
        <v>59</v>
      </c>
      <c r="B60" s="120">
        <v>2</v>
      </c>
      <c r="C60" s="120">
        <v>1</v>
      </c>
      <c r="D60" s="128" t="s">
        <v>89</v>
      </c>
      <c r="E60" s="68" t="s">
        <v>33</v>
      </c>
      <c r="F60" s="68" t="s">
        <v>84</v>
      </c>
      <c r="G60" s="79" t="s">
        <v>94</v>
      </c>
      <c r="H60" s="120">
        <v>20</v>
      </c>
      <c r="I60" s="120">
        <v>10</v>
      </c>
      <c r="J60" s="120">
        <v>109</v>
      </c>
      <c r="K60" s="120">
        <v>97</v>
      </c>
      <c r="M60" s="137">
        <f t="shared" si="0"/>
        <v>206000</v>
      </c>
    </row>
    <row r="61" spans="1:13" x14ac:dyDescent="0.3">
      <c r="A61" s="120">
        <v>60</v>
      </c>
      <c r="B61" s="120">
        <v>2</v>
      </c>
      <c r="C61" s="120">
        <v>1</v>
      </c>
      <c r="D61" s="130" t="s">
        <v>85</v>
      </c>
      <c r="E61" s="131" t="s">
        <v>34</v>
      </c>
      <c r="F61" s="131" t="s">
        <v>82</v>
      </c>
      <c r="G61" s="126" t="s">
        <v>19</v>
      </c>
      <c r="I61" s="120">
        <v>10</v>
      </c>
      <c r="J61" s="120">
        <v>97</v>
      </c>
      <c r="K61" s="120">
        <v>105</v>
      </c>
      <c r="M61" s="137">
        <f t="shared" si="0"/>
        <v>202000</v>
      </c>
    </row>
    <row r="62" spans="1:13" x14ac:dyDescent="0.3">
      <c r="A62" s="120">
        <v>61</v>
      </c>
      <c r="B62" s="120">
        <v>2</v>
      </c>
      <c r="C62" s="120">
        <v>1</v>
      </c>
      <c r="D62" s="129" t="s">
        <v>89</v>
      </c>
      <c r="E62" s="29" t="s">
        <v>31</v>
      </c>
      <c r="F62" s="29" t="s">
        <v>83</v>
      </c>
      <c r="G62" s="78" t="s">
        <v>94</v>
      </c>
      <c r="H62" s="120">
        <v>21</v>
      </c>
      <c r="I62" s="120">
        <v>10</v>
      </c>
      <c r="J62" s="120">
        <v>106</v>
      </c>
      <c r="K62" s="120">
        <v>102</v>
      </c>
      <c r="M62" s="137">
        <f t="shared" si="0"/>
        <v>208000</v>
      </c>
    </row>
    <row r="63" spans="1:13" x14ac:dyDescent="0.3">
      <c r="A63" s="120">
        <v>62</v>
      </c>
      <c r="B63" s="120">
        <v>2</v>
      </c>
      <c r="C63" s="120">
        <v>1</v>
      </c>
      <c r="D63" s="129" t="s">
        <v>86</v>
      </c>
      <c r="E63" s="29" t="s">
        <v>31</v>
      </c>
      <c r="F63" s="29" t="s">
        <v>83</v>
      </c>
      <c r="G63" s="78" t="s">
        <v>91</v>
      </c>
      <c r="H63" s="120">
        <v>22</v>
      </c>
      <c r="I63" s="120">
        <v>10</v>
      </c>
      <c r="J63" s="120">
        <v>99</v>
      </c>
      <c r="K63" s="120">
        <v>97</v>
      </c>
      <c r="M63" s="137">
        <f t="shared" si="0"/>
        <v>196000</v>
      </c>
    </row>
    <row r="64" spans="1:13" x14ac:dyDescent="0.3">
      <c r="A64" s="120">
        <v>63</v>
      </c>
      <c r="B64" s="120">
        <v>2</v>
      </c>
      <c r="C64" s="120">
        <v>0.25</v>
      </c>
      <c r="D64" s="128" t="s">
        <v>88</v>
      </c>
      <c r="E64" s="68" t="s">
        <v>33</v>
      </c>
      <c r="F64" s="68" t="s">
        <v>84</v>
      </c>
      <c r="G64" s="79" t="s">
        <v>93</v>
      </c>
      <c r="H64" s="120">
        <v>21</v>
      </c>
      <c r="I64" s="120">
        <v>10</v>
      </c>
      <c r="J64" s="120">
        <v>66</v>
      </c>
      <c r="K64" s="120">
        <v>48</v>
      </c>
      <c r="M64" s="137">
        <f t="shared" si="0"/>
        <v>456000</v>
      </c>
    </row>
    <row r="65" spans="1:13" x14ac:dyDescent="0.3">
      <c r="A65" s="120">
        <v>64</v>
      </c>
      <c r="B65" s="120">
        <v>2</v>
      </c>
      <c r="C65" s="120">
        <v>1</v>
      </c>
      <c r="D65" s="128" t="s">
        <v>88</v>
      </c>
      <c r="E65" s="68" t="s">
        <v>33</v>
      </c>
      <c r="F65" s="68" t="s">
        <v>84</v>
      </c>
      <c r="G65" s="79" t="s">
        <v>93</v>
      </c>
      <c r="H65" s="120">
        <v>22</v>
      </c>
      <c r="I65" s="120">
        <v>10</v>
      </c>
      <c r="J65" s="120">
        <v>123</v>
      </c>
      <c r="K65" s="120">
        <v>91</v>
      </c>
      <c r="M65" s="137">
        <f t="shared" si="0"/>
        <v>214000</v>
      </c>
    </row>
    <row r="66" spans="1:13" x14ac:dyDescent="0.3">
      <c r="A66" s="120">
        <v>65</v>
      </c>
      <c r="B66" s="120">
        <v>2</v>
      </c>
      <c r="C66" s="120">
        <v>0.25</v>
      </c>
      <c r="D66" s="129" t="s">
        <v>86</v>
      </c>
      <c r="E66" s="29" t="s">
        <v>31</v>
      </c>
      <c r="F66" s="29" t="s">
        <v>83</v>
      </c>
      <c r="G66" s="78" t="s">
        <v>91</v>
      </c>
      <c r="H66" s="120">
        <v>23</v>
      </c>
      <c r="I66" s="120">
        <v>10</v>
      </c>
      <c r="J66" s="120">
        <v>54</v>
      </c>
      <c r="K66" s="120">
        <v>55</v>
      </c>
      <c r="M66" s="137">
        <f t="shared" si="0"/>
        <v>436000</v>
      </c>
    </row>
    <row r="67" spans="1:13" x14ac:dyDescent="0.3">
      <c r="A67" s="120">
        <v>66</v>
      </c>
      <c r="B67" s="120">
        <v>2</v>
      </c>
      <c r="C67" s="120">
        <v>0.5</v>
      </c>
      <c r="D67" s="130" t="s">
        <v>86</v>
      </c>
      <c r="E67" s="131" t="s">
        <v>34</v>
      </c>
      <c r="F67" s="131" t="s">
        <v>82</v>
      </c>
      <c r="G67" s="126" t="s">
        <v>91</v>
      </c>
      <c r="I67" s="120">
        <v>10</v>
      </c>
      <c r="J67" s="120">
        <v>78</v>
      </c>
      <c r="K67" s="120">
        <v>80</v>
      </c>
      <c r="M67" s="137">
        <f t="shared" ref="M67:M130" si="1">SUM((J67+K67)/I67)*(10000/C67)</f>
        <v>316000</v>
      </c>
    </row>
    <row r="68" spans="1:13" x14ac:dyDescent="0.3">
      <c r="A68" s="120">
        <v>67</v>
      </c>
      <c r="B68" s="120">
        <v>2</v>
      </c>
      <c r="C68" s="120">
        <v>0.25</v>
      </c>
      <c r="D68" s="129" t="s">
        <v>88</v>
      </c>
      <c r="E68" s="29" t="s">
        <v>31</v>
      </c>
      <c r="F68" s="29" t="s">
        <v>83</v>
      </c>
      <c r="G68" s="78" t="s">
        <v>93</v>
      </c>
      <c r="H68" s="120">
        <v>24</v>
      </c>
      <c r="I68" s="120">
        <v>10</v>
      </c>
      <c r="J68" s="120">
        <v>58</v>
      </c>
      <c r="K68" s="120">
        <v>52</v>
      </c>
      <c r="M68" s="137">
        <f t="shared" si="1"/>
        <v>440000</v>
      </c>
    </row>
    <row r="69" spans="1:13" x14ac:dyDescent="0.3">
      <c r="A69" s="120">
        <v>68</v>
      </c>
      <c r="B69" s="120">
        <v>2</v>
      </c>
      <c r="C69" s="120">
        <v>0.5</v>
      </c>
      <c r="D69" s="130" t="s">
        <v>87</v>
      </c>
      <c r="E69" s="131" t="s">
        <v>34</v>
      </c>
      <c r="F69" s="131" t="s">
        <v>82</v>
      </c>
      <c r="G69" s="126" t="s">
        <v>92</v>
      </c>
      <c r="I69" s="120">
        <v>10</v>
      </c>
      <c r="J69" s="120">
        <v>80</v>
      </c>
      <c r="K69" s="120">
        <v>83</v>
      </c>
      <c r="M69" s="137">
        <f t="shared" si="1"/>
        <v>326000</v>
      </c>
    </row>
    <row r="70" spans="1:13" x14ac:dyDescent="0.3">
      <c r="A70" s="120">
        <v>69</v>
      </c>
      <c r="B70" s="120">
        <v>2</v>
      </c>
      <c r="C70" s="120">
        <v>0.5</v>
      </c>
      <c r="D70" s="129" t="s">
        <v>90</v>
      </c>
      <c r="E70" s="29" t="s">
        <v>31</v>
      </c>
      <c r="F70" s="29" t="s">
        <v>83</v>
      </c>
      <c r="G70" s="78" t="s">
        <v>95</v>
      </c>
      <c r="H70" s="120">
        <v>25</v>
      </c>
      <c r="I70" s="120">
        <v>10</v>
      </c>
      <c r="J70" s="120">
        <v>85</v>
      </c>
      <c r="K70" s="120">
        <v>105</v>
      </c>
      <c r="M70" s="137">
        <f t="shared" si="1"/>
        <v>380000</v>
      </c>
    </row>
    <row r="71" spans="1:13" x14ac:dyDescent="0.3">
      <c r="A71" s="120">
        <v>70</v>
      </c>
      <c r="B71" s="120">
        <v>2</v>
      </c>
      <c r="C71" s="120">
        <v>0.5</v>
      </c>
      <c r="D71" s="128" t="s">
        <v>86</v>
      </c>
      <c r="E71" s="68" t="s">
        <v>33</v>
      </c>
      <c r="F71" s="68" t="s">
        <v>84</v>
      </c>
      <c r="G71" s="79" t="s">
        <v>91</v>
      </c>
      <c r="H71" s="120">
        <v>23</v>
      </c>
      <c r="I71" s="120">
        <v>10</v>
      </c>
      <c r="J71" s="120">
        <v>95</v>
      </c>
      <c r="K71" s="120">
        <v>83</v>
      </c>
      <c r="M71" s="137">
        <f t="shared" si="1"/>
        <v>356000</v>
      </c>
    </row>
    <row r="72" spans="1:13" x14ac:dyDescent="0.3">
      <c r="A72" s="120">
        <v>71</v>
      </c>
      <c r="B72" s="120">
        <v>2</v>
      </c>
      <c r="C72" s="120">
        <v>0.25</v>
      </c>
      <c r="D72" s="128" t="s">
        <v>85</v>
      </c>
      <c r="E72" s="68" t="s">
        <v>33</v>
      </c>
      <c r="F72" s="68" t="s">
        <v>84</v>
      </c>
      <c r="G72" s="79" t="s">
        <v>19</v>
      </c>
      <c r="H72" s="120">
        <v>24</v>
      </c>
      <c r="I72" s="120">
        <v>10</v>
      </c>
      <c r="J72" s="120">
        <v>67</v>
      </c>
      <c r="K72" s="120">
        <v>50</v>
      </c>
      <c r="M72" s="137">
        <f t="shared" si="1"/>
        <v>468000</v>
      </c>
    </row>
    <row r="73" spans="1:13" x14ac:dyDescent="0.3">
      <c r="A73" s="120">
        <v>72</v>
      </c>
      <c r="B73" s="120">
        <v>2</v>
      </c>
      <c r="C73" s="120">
        <v>0.25</v>
      </c>
      <c r="D73" s="130" t="s">
        <v>86</v>
      </c>
      <c r="E73" s="131" t="s">
        <v>34</v>
      </c>
      <c r="F73" s="131" t="s">
        <v>82</v>
      </c>
      <c r="G73" s="126" t="s">
        <v>91</v>
      </c>
      <c r="I73" s="120">
        <v>10</v>
      </c>
      <c r="J73" s="120">
        <v>67</v>
      </c>
      <c r="K73" s="120">
        <v>61</v>
      </c>
      <c r="M73" s="137">
        <f t="shared" si="1"/>
        <v>512000</v>
      </c>
    </row>
    <row r="74" spans="1:13" x14ac:dyDescent="0.3">
      <c r="A74" s="120">
        <v>73</v>
      </c>
      <c r="B74" s="120">
        <v>2</v>
      </c>
      <c r="C74" s="120">
        <v>1</v>
      </c>
      <c r="D74" s="130" t="s">
        <v>90</v>
      </c>
      <c r="E74" s="131" t="s">
        <v>34</v>
      </c>
      <c r="F74" s="131" t="s">
        <v>82</v>
      </c>
      <c r="G74" s="126" t="s">
        <v>95</v>
      </c>
      <c r="I74" s="120">
        <v>10</v>
      </c>
      <c r="J74" s="120">
        <v>98</v>
      </c>
      <c r="K74" s="120">
        <v>123</v>
      </c>
      <c r="M74" s="137">
        <f t="shared" si="1"/>
        <v>221000</v>
      </c>
    </row>
    <row r="75" spans="1:13" x14ac:dyDescent="0.3">
      <c r="A75" s="120">
        <v>74</v>
      </c>
      <c r="B75" s="120">
        <v>2</v>
      </c>
      <c r="C75" s="120">
        <v>1</v>
      </c>
      <c r="D75" s="128" t="s">
        <v>85</v>
      </c>
      <c r="E75" s="68" t="s">
        <v>33</v>
      </c>
      <c r="F75" s="68" t="s">
        <v>84</v>
      </c>
      <c r="G75" s="79" t="s">
        <v>19</v>
      </c>
      <c r="H75" s="120">
        <v>25</v>
      </c>
      <c r="I75" s="120">
        <v>10</v>
      </c>
      <c r="J75" s="120">
        <v>155</v>
      </c>
      <c r="K75" s="120">
        <v>100</v>
      </c>
      <c r="M75" s="137">
        <f t="shared" si="1"/>
        <v>255000</v>
      </c>
    </row>
    <row r="76" spans="1:13" x14ac:dyDescent="0.3">
      <c r="A76" s="120">
        <v>75</v>
      </c>
      <c r="B76" s="120">
        <v>2</v>
      </c>
      <c r="C76" s="120">
        <v>1</v>
      </c>
      <c r="D76" s="130" t="s">
        <v>87</v>
      </c>
      <c r="E76" s="131" t="s">
        <v>34</v>
      </c>
      <c r="F76" s="131" t="s">
        <v>82</v>
      </c>
      <c r="G76" s="126" t="s">
        <v>92</v>
      </c>
      <c r="I76" s="120">
        <v>10</v>
      </c>
      <c r="J76" s="120">
        <v>104</v>
      </c>
      <c r="K76" s="120">
        <v>111</v>
      </c>
      <c r="M76" s="137">
        <f t="shared" si="1"/>
        <v>215000</v>
      </c>
    </row>
    <row r="77" spans="1:13" x14ac:dyDescent="0.3">
      <c r="A77" s="120">
        <v>76</v>
      </c>
      <c r="B77" s="120">
        <v>2</v>
      </c>
      <c r="C77" s="120">
        <v>0.25</v>
      </c>
      <c r="D77" s="128" t="s">
        <v>90</v>
      </c>
      <c r="E77" s="68" t="s">
        <v>33</v>
      </c>
      <c r="F77" s="68" t="s">
        <v>84</v>
      </c>
      <c r="G77" s="79" t="s">
        <v>95</v>
      </c>
      <c r="H77" s="120">
        <v>26</v>
      </c>
      <c r="I77" s="120">
        <v>10</v>
      </c>
      <c r="J77" s="120">
        <v>57</v>
      </c>
      <c r="K77" s="120">
        <v>54</v>
      </c>
      <c r="M77" s="137">
        <f t="shared" si="1"/>
        <v>444000</v>
      </c>
    </row>
    <row r="78" spans="1:13" x14ac:dyDescent="0.3">
      <c r="A78" s="120">
        <v>77</v>
      </c>
      <c r="B78" s="120">
        <v>2</v>
      </c>
      <c r="C78" s="120">
        <v>0.5</v>
      </c>
      <c r="D78" s="130" t="s">
        <v>90</v>
      </c>
      <c r="E78" s="131" t="s">
        <v>34</v>
      </c>
      <c r="F78" s="131" t="s">
        <v>82</v>
      </c>
      <c r="G78" s="126" t="s">
        <v>95</v>
      </c>
      <c r="I78" s="120">
        <v>10</v>
      </c>
      <c r="J78" s="120">
        <v>87</v>
      </c>
      <c r="K78" s="120">
        <v>86</v>
      </c>
      <c r="M78" s="137">
        <f t="shared" si="1"/>
        <v>346000</v>
      </c>
    </row>
    <row r="79" spans="1:13" x14ac:dyDescent="0.3">
      <c r="A79" s="120">
        <v>78</v>
      </c>
      <c r="B79" s="120">
        <v>2</v>
      </c>
      <c r="C79" s="120">
        <v>1</v>
      </c>
      <c r="D79" s="130" t="s">
        <v>88</v>
      </c>
      <c r="E79" s="131" t="s">
        <v>34</v>
      </c>
      <c r="F79" s="131" t="s">
        <v>82</v>
      </c>
      <c r="G79" s="126" t="s">
        <v>93</v>
      </c>
      <c r="I79" s="120">
        <v>10</v>
      </c>
      <c r="J79" s="120">
        <v>101</v>
      </c>
      <c r="K79" s="120">
        <v>110</v>
      </c>
      <c r="M79" s="137">
        <f t="shared" si="1"/>
        <v>211000</v>
      </c>
    </row>
    <row r="80" spans="1:13" x14ac:dyDescent="0.3">
      <c r="A80" s="120">
        <v>79</v>
      </c>
      <c r="B80" s="120">
        <v>2</v>
      </c>
      <c r="C80" s="120">
        <v>0.5</v>
      </c>
      <c r="D80" s="128" t="s">
        <v>89</v>
      </c>
      <c r="E80" s="68" t="s">
        <v>33</v>
      </c>
      <c r="F80" s="68" t="s">
        <v>84</v>
      </c>
      <c r="G80" s="79" t="s">
        <v>94</v>
      </c>
      <c r="H80" s="120">
        <v>27</v>
      </c>
      <c r="I80" s="120">
        <v>10</v>
      </c>
      <c r="J80" s="120">
        <v>100</v>
      </c>
      <c r="K80" s="120">
        <v>88</v>
      </c>
      <c r="M80" s="137">
        <f t="shared" si="1"/>
        <v>376000</v>
      </c>
    </row>
    <row r="81" spans="1:13" x14ac:dyDescent="0.3">
      <c r="A81" s="120">
        <v>80</v>
      </c>
      <c r="B81" s="120">
        <v>2</v>
      </c>
      <c r="C81" s="120">
        <v>0.5</v>
      </c>
      <c r="D81" s="129" t="s">
        <v>88</v>
      </c>
      <c r="E81" s="29" t="s">
        <v>31</v>
      </c>
      <c r="F81" s="29" t="s">
        <v>83</v>
      </c>
      <c r="G81" s="78" t="s">
        <v>93</v>
      </c>
      <c r="H81" s="120">
        <v>26</v>
      </c>
      <c r="I81" s="120">
        <v>10</v>
      </c>
      <c r="J81" s="120">
        <v>95</v>
      </c>
      <c r="K81" s="120">
        <v>86</v>
      </c>
      <c r="M81" s="137">
        <f t="shared" si="1"/>
        <v>362000</v>
      </c>
    </row>
    <row r="82" spans="1:13" x14ac:dyDescent="0.3">
      <c r="A82" s="120">
        <v>81</v>
      </c>
      <c r="B82" s="120">
        <v>2</v>
      </c>
      <c r="C82" s="120">
        <v>0.5</v>
      </c>
      <c r="D82" s="129" t="s">
        <v>85</v>
      </c>
      <c r="E82" s="29" t="s">
        <v>31</v>
      </c>
      <c r="F82" s="29" t="s">
        <v>83</v>
      </c>
      <c r="G82" s="78" t="s">
        <v>19</v>
      </c>
      <c r="H82" s="120">
        <v>27</v>
      </c>
      <c r="I82" s="120">
        <v>10</v>
      </c>
      <c r="J82" s="120">
        <v>105</v>
      </c>
      <c r="K82" s="120">
        <v>72</v>
      </c>
      <c r="M82" s="137">
        <f t="shared" si="1"/>
        <v>354000</v>
      </c>
    </row>
    <row r="83" spans="1:13" x14ac:dyDescent="0.3">
      <c r="A83" s="120">
        <v>82</v>
      </c>
      <c r="B83" s="120">
        <v>2</v>
      </c>
      <c r="C83" s="120">
        <v>0.25</v>
      </c>
      <c r="D83" s="128" t="s">
        <v>89</v>
      </c>
      <c r="E83" s="68" t="s">
        <v>33</v>
      </c>
      <c r="F83" s="68" t="s">
        <v>84</v>
      </c>
      <c r="G83" s="79" t="s">
        <v>94</v>
      </c>
      <c r="H83" s="120">
        <v>28</v>
      </c>
      <c r="I83" s="120">
        <v>10</v>
      </c>
      <c r="J83" s="120">
        <v>82</v>
      </c>
      <c r="K83" s="120">
        <v>77</v>
      </c>
      <c r="M83" s="137">
        <f t="shared" si="1"/>
        <v>636000</v>
      </c>
    </row>
    <row r="84" spans="1:13" x14ac:dyDescent="0.3">
      <c r="A84" s="120">
        <v>83</v>
      </c>
      <c r="B84" s="120">
        <v>2</v>
      </c>
      <c r="C84" s="120">
        <v>1</v>
      </c>
      <c r="D84" s="129" t="s">
        <v>90</v>
      </c>
      <c r="E84" s="29" t="s">
        <v>31</v>
      </c>
      <c r="F84" s="29" t="s">
        <v>83</v>
      </c>
      <c r="G84" s="78" t="s">
        <v>95</v>
      </c>
      <c r="H84" s="120">
        <v>28</v>
      </c>
      <c r="I84" s="120">
        <v>10</v>
      </c>
      <c r="J84" s="120">
        <v>138</v>
      </c>
      <c r="K84" s="120">
        <v>73</v>
      </c>
      <c r="M84" s="137">
        <f t="shared" si="1"/>
        <v>211000</v>
      </c>
    </row>
    <row r="85" spans="1:13" x14ac:dyDescent="0.3">
      <c r="A85" s="120">
        <v>84</v>
      </c>
      <c r="B85" s="120">
        <v>2</v>
      </c>
      <c r="C85" s="120">
        <v>0.5</v>
      </c>
      <c r="D85" s="128" t="s">
        <v>88</v>
      </c>
      <c r="E85" s="68" t="s">
        <v>33</v>
      </c>
      <c r="F85" s="68" t="s">
        <v>84</v>
      </c>
      <c r="G85" s="79" t="s">
        <v>93</v>
      </c>
      <c r="H85" s="120">
        <v>29</v>
      </c>
      <c r="I85" s="120">
        <v>10</v>
      </c>
      <c r="J85" s="120">
        <v>109</v>
      </c>
      <c r="K85" s="120">
        <v>75</v>
      </c>
      <c r="M85" s="137">
        <f t="shared" si="1"/>
        <v>368000</v>
      </c>
    </row>
    <row r="86" spans="1:13" x14ac:dyDescent="0.3">
      <c r="A86" s="120">
        <v>85</v>
      </c>
      <c r="B86" s="120">
        <v>2</v>
      </c>
      <c r="C86" s="120">
        <v>1</v>
      </c>
      <c r="D86" s="129" t="s">
        <v>87</v>
      </c>
      <c r="E86" s="29" t="s">
        <v>31</v>
      </c>
      <c r="F86" s="29" t="s">
        <v>83</v>
      </c>
      <c r="G86" s="78" t="s">
        <v>92</v>
      </c>
      <c r="H86" s="120">
        <v>29</v>
      </c>
      <c r="I86" s="120">
        <v>10</v>
      </c>
      <c r="J86" s="120">
        <v>126</v>
      </c>
      <c r="K86" s="120">
        <v>107</v>
      </c>
      <c r="M86" s="137">
        <f t="shared" si="1"/>
        <v>233000</v>
      </c>
    </row>
    <row r="87" spans="1:13" x14ac:dyDescent="0.3">
      <c r="A87" s="120">
        <v>86</v>
      </c>
      <c r="B87" s="120">
        <v>2</v>
      </c>
      <c r="C87" s="120">
        <v>0.25</v>
      </c>
      <c r="D87" s="130" t="s">
        <v>88</v>
      </c>
      <c r="E87" s="131" t="s">
        <v>34</v>
      </c>
      <c r="F87" s="131" t="s">
        <v>82</v>
      </c>
      <c r="G87" s="126" t="s">
        <v>93</v>
      </c>
      <c r="I87" s="120">
        <v>10</v>
      </c>
      <c r="J87" s="120">
        <v>72</v>
      </c>
      <c r="K87" s="120">
        <v>66</v>
      </c>
      <c r="M87" s="137">
        <f t="shared" si="1"/>
        <v>552000</v>
      </c>
    </row>
    <row r="88" spans="1:13" x14ac:dyDescent="0.3">
      <c r="A88" s="120">
        <v>87</v>
      </c>
      <c r="B88" s="120">
        <v>2</v>
      </c>
      <c r="C88" s="120">
        <v>0.5</v>
      </c>
      <c r="D88" s="128" t="s">
        <v>87</v>
      </c>
      <c r="E88" s="68" t="s">
        <v>33</v>
      </c>
      <c r="F88" s="68" t="s">
        <v>84</v>
      </c>
      <c r="G88" s="79" t="s">
        <v>92</v>
      </c>
      <c r="H88" s="120">
        <v>30</v>
      </c>
      <c r="I88" s="120">
        <v>10</v>
      </c>
      <c r="J88" s="120">
        <v>93</v>
      </c>
      <c r="K88" s="120">
        <v>103</v>
      </c>
      <c r="M88" s="137">
        <f t="shared" si="1"/>
        <v>392000</v>
      </c>
    </row>
    <row r="89" spans="1:13" x14ac:dyDescent="0.3">
      <c r="A89" s="120">
        <v>88</v>
      </c>
      <c r="B89" s="120">
        <v>2</v>
      </c>
      <c r="C89" s="120">
        <v>0.25</v>
      </c>
      <c r="D89" s="130" t="s">
        <v>87</v>
      </c>
      <c r="E89" s="131" t="s">
        <v>34</v>
      </c>
      <c r="F89" s="131" t="s">
        <v>82</v>
      </c>
      <c r="G89" s="126" t="s">
        <v>92</v>
      </c>
      <c r="I89" s="120">
        <v>10</v>
      </c>
      <c r="J89" s="120">
        <v>67</v>
      </c>
      <c r="K89" s="120">
        <v>57</v>
      </c>
      <c r="M89" s="137">
        <f t="shared" si="1"/>
        <v>496000</v>
      </c>
    </row>
    <row r="90" spans="1:13" x14ac:dyDescent="0.3">
      <c r="A90" s="120">
        <v>89</v>
      </c>
      <c r="B90" s="120">
        <v>2</v>
      </c>
      <c r="C90" s="120">
        <v>0.5</v>
      </c>
      <c r="D90" s="128" t="s">
        <v>90</v>
      </c>
      <c r="E90" s="68" t="s">
        <v>33</v>
      </c>
      <c r="F90" s="68" t="s">
        <v>84</v>
      </c>
      <c r="G90" s="79" t="s">
        <v>95</v>
      </c>
      <c r="H90" s="120">
        <v>31</v>
      </c>
      <c r="I90" s="120">
        <v>10</v>
      </c>
      <c r="J90" s="120">
        <v>57</v>
      </c>
      <c r="K90" s="120">
        <v>85</v>
      </c>
      <c r="M90" s="137">
        <f t="shared" si="1"/>
        <v>284000</v>
      </c>
    </row>
    <row r="91" spans="1:13" x14ac:dyDescent="0.3">
      <c r="A91" s="120">
        <v>90</v>
      </c>
      <c r="B91" s="120">
        <v>2</v>
      </c>
      <c r="C91" s="120">
        <v>0.5</v>
      </c>
      <c r="D91" s="129" t="s">
        <v>89</v>
      </c>
      <c r="E91" s="29" t="s">
        <v>31</v>
      </c>
      <c r="F91" s="29" t="s">
        <v>83</v>
      </c>
      <c r="G91" s="78" t="s">
        <v>94</v>
      </c>
      <c r="H91" s="120">
        <v>30</v>
      </c>
      <c r="I91" s="120">
        <v>10</v>
      </c>
      <c r="J91" s="120">
        <v>89</v>
      </c>
      <c r="K91" s="120">
        <v>81</v>
      </c>
      <c r="M91" s="137">
        <f t="shared" si="1"/>
        <v>340000</v>
      </c>
    </row>
    <row r="92" spans="1:13" x14ac:dyDescent="0.3">
      <c r="A92" s="120">
        <v>91</v>
      </c>
      <c r="B92" s="120">
        <v>2</v>
      </c>
      <c r="C92" s="120">
        <v>0.5</v>
      </c>
      <c r="D92" s="129" t="s">
        <v>86</v>
      </c>
      <c r="E92" s="29" t="s">
        <v>31</v>
      </c>
      <c r="F92" s="29" t="s">
        <v>83</v>
      </c>
      <c r="G92" s="78" t="s">
        <v>91</v>
      </c>
      <c r="H92" s="120">
        <v>31</v>
      </c>
      <c r="I92" s="120">
        <v>10</v>
      </c>
      <c r="J92" s="120">
        <v>94</v>
      </c>
      <c r="K92" s="120">
        <v>78</v>
      </c>
      <c r="M92" s="137">
        <f t="shared" si="1"/>
        <v>344000</v>
      </c>
    </row>
    <row r="93" spans="1:13" x14ac:dyDescent="0.3">
      <c r="A93" s="120">
        <v>92</v>
      </c>
      <c r="B93" s="120">
        <v>2</v>
      </c>
      <c r="C93" s="120">
        <v>0.5</v>
      </c>
      <c r="D93" s="130" t="s">
        <v>88</v>
      </c>
      <c r="E93" s="131" t="s">
        <v>34</v>
      </c>
      <c r="F93" s="131" t="s">
        <v>82</v>
      </c>
      <c r="G93" s="126" t="s">
        <v>93</v>
      </c>
      <c r="I93" s="120">
        <v>10</v>
      </c>
      <c r="J93" s="120">
        <v>77</v>
      </c>
      <c r="K93" s="120">
        <v>69</v>
      </c>
      <c r="M93" s="137">
        <f t="shared" si="1"/>
        <v>292000</v>
      </c>
    </row>
    <row r="94" spans="1:13" x14ac:dyDescent="0.3">
      <c r="A94" s="120">
        <v>93</v>
      </c>
      <c r="B94" s="120">
        <v>2</v>
      </c>
      <c r="C94" s="120">
        <v>1</v>
      </c>
      <c r="D94" s="129" t="s">
        <v>88</v>
      </c>
      <c r="E94" s="29" t="s">
        <v>31</v>
      </c>
      <c r="F94" s="29" t="s">
        <v>83</v>
      </c>
      <c r="G94" s="78" t="s">
        <v>93</v>
      </c>
      <c r="H94" s="120">
        <v>32</v>
      </c>
      <c r="I94" s="120">
        <v>10</v>
      </c>
      <c r="J94" s="120">
        <v>101</v>
      </c>
      <c r="K94" s="120">
        <v>98</v>
      </c>
      <c r="M94" s="137">
        <f t="shared" si="1"/>
        <v>199000</v>
      </c>
    </row>
    <row r="95" spans="1:13" x14ac:dyDescent="0.3">
      <c r="A95" s="120">
        <v>94</v>
      </c>
      <c r="B95" s="120">
        <v>2</v>
      </c>
      <c r="C95" s="120">
        <v>1</v>
      </c>
      <c r="D95" s="130" t="s">
        <v>89</v>
      </c>
      <c r="E95" s="131" t="s">
        <v>34</v>
      </c>
      <c r="F95" s="131" t="s">
        <v>82</v>
      </c>
      <c r="G95" s="126" t="s">
        <v>94</v>
      </c>
      <c r="I95" s="120">
        <v>10</v>
      </c>
      <c r="J95" s="120">
        <v>92</v>
      </c>
      <c r="K95" s="120">
        <v>114</v>
      </c>
      <c r="M95" s="137">
        <f t="shared" si="1"/>
        <v>206000</v>
      </c>
    </row>
    <row r="96" spans="1:13" x14ac:dyDescent="0.3">
      <c r="A96" s="120">
        <v>95</v>
      </c>
      <c r="B96" s="120">
        <v>2</v>
      </c>
      <c r="C96" s="120">
        <v>0.25</v>
      </c>
      <c r="D96" s="128" t="s">
        <v>86</v>
      </c>
      <c r="E96" s="68" t="s">
        <v>33</v>
      </c>
      <c r="F96" s="68" t="s">
        <v>84</v>
      </c>
      <c r="G96" s="79" t="s">
        <v>91</v>
      </c>
      <c r="H96" s="120">
        <v>32</v>
      </c>
      <c r="I96" s="120">
        <v>10</v>
      </c>
      <c r="J96" s="120">
        <v>59</v>
      </c>
      <c r="K96" s="120">
        <v>48</v>
      </c>
      <c r="M96" s="137">
        <f t="shared" si="1"/>
        <v>428000</v>
      </c>
    </row>
    <row r="97" spans="1:13" x14ac:dyDescent="0.3">
      <c r="A97" s="120">
        <v>96</v>
      </c>
      <c r="B97" s="120">
        <v>2</v>
      </c>
      <c r="C97" s="120">
        <v>1</v>
      </c>
      <c r="D97" s="128" t="s">
        <v>90</v>
      </c>
      <c r="E97" s="68" t="s">
        <v>33</v>
      </c>
      <c r="F97" s="68" t="s">
        <v>84</v>
      </c>
      <c r="G97" s="79" t="s">
        <v>95</v>
      </c>
      <c r="H97" s="120">
        <v>33</v>
      </c>
      <c r="I97" s="120">
        <v>10</v>
      </c>
      <c r="J97" s="120">
        <v>135</v>
      </c>
      <c r="K97" s="120">
        <v>112</v>
      </c>
      <c r="M97" s="137">
        <f t="shared" si="1"/>
        <v>247000</v>
      </c>
    </row>
    <row r="98" spans="1:13" x14ac:dyDescent="0.3">
      <c r="A98" s="120">
        <v>97</v>
      </c>
      <c r="B98" s="120">
        <v>2</v>
      </c>
      <c r="C98" s="120">
        <v>0.25</v>
      </c>
      <c r="D98" s="130" t="s">
        <v>85</v>
      </c>
      <c r="E98" s="131" t="s">
        <v>34</v>
      </c>
      <c r="F98" s="131" t="s">
        <v>82</v>
      </c>
      <c r="G98" s="126" t="s">
        <v>19</v>
      </c>
      <c r="I98" s="120">
        <v>10</v>
      </c>
      <c r="J98" s="120">
        <v>60</v>
      </c>
      <c r="K98" s="120">
        <v>51</v>
      </c>
      <c r="M98" s="137">
        <f t="shared" si="1"/>
        <v>444000</v>
      </c>
    </row>
    <row r="99" spans="1:13" x14ac:dyDescent="0.3">
      <c r="A99" s="120">
        <v>98</v>
      </c>
      <c r="B99" s="120">
        <v>2</v>
      </c>
      <c r="C99" s="120">
        <v>1</v>
      </c>
      <c r="D99" s="130" t="s">
        <v>86</v>
      </c>
      <c r="E99" s="131" t="s">
        <v>34</v>
      </c>
      <c r="F99" s="131" t="s">
        <v>82</v>
      </c>
      <c r="G99" s="126" t="s">
        <v>91</v>
      </c>
      <c r="I99" s="120">
        <v>10</v>
      </c>
      <c r="J99" s="120">
        <v>135</v>
      </c>
      <c r="K99" s="120">
        <v>118</v>
      </c>
      <c r="M99" s="137">
        <f t="shared" si="1"/>
        <v>253000</v>
      </c>
    </row>
    <row r="100" spans="1:13" x14ac:dyDescent="0.3">
      <c r="A100" s="120">
        <v>99</v>
      </c>
      <c r="B100" s="120">
        <v>2</v>
      </c>
      <c r="C100" s="120">
        <v>1</v>
      </c>
      <c r="D100" s="128" t="s">
        <v>87</v>
      </c>
      <c r="E100" s="68" t="s">
        <v>33</v>
      </c>
      <c r="F100" s="68" t="s">
        <v>84</v>
      </c>
      <c r="G100" s="79" t="s">
        <v>92</v>
      </c>
      <c r="H100" s="120">
        <v>34</v>
      </c>
      <c r="I100" s="120">
        <v>10</v>
      </c>
      <c r="J100" s="120">
        <v>120</v>
      </c>
      <c r="K100" s="120">
        <v>86</v>
      </c>
      <c r="M100" s="137">
        <f t="shared" si="1"/>
        <v>206000</v>
      </c>
    </row>
    <row r="101" spans="1:13" x14ac:dyDescent="0.3">
      <c r="A101" s="120">
        <v>100</v>
      </c>
      <c r="B101" s="120">
        <v>2</v>
      </c>
      <c r="C101" s="120">
        <v>0.5</v>
      </c>
      <c r="D101" s="128" t="s">
        <v>85</v>
      </c>
      <c r="E101" s="68" t="s">
        <v>33</v>
      </c>
      <c r="F101" s="68" t="s">
        <v>84</v>
      </c>
      <c r="G101" s="79" t="s">
        <v>19</v>
      </c>
      <c r="H101" s="120">
        <v>35</v>
      </c>
      <c r="I101" s="120">
        <v>10</v>
      </c>
      <c r="J101" s="120">
        <v>103</v>
      </c>
      <c r="K101" s="120">
        <v>87</v>
      </c>
      <c r="M101" s="137">
        <f t="shared" si="1"/>
        <v>380000</v>
      </c>
    </row>
    <row r="102" spans="1:13" x14ac:dyDescent="0.3">
      <c r="A102" s="120">
        <v>101</v>
      </c>
      <c r="B102" s="120">
        <v>2</v>
      </c>
      <c r="C102" s="120">
        <v>0.5</v>
      </c>
      <c r="D102" s="130" t="s">
        <v>89</v>
      </c>
      <c r="E102" s="131" t="s">
        <v>34</v>
      </c>
      <c r="F102" s="131" t="s">
        <v>82</v>
      </c>
      <c r="G102" s="126" t="s">
        <v>94</v>
      </c>
      <c r="I102" s="120">
        <v>10</v>
      </c>
      <c r="J102" s="120">
        <v>67</v>
      </c>
      <c r="K102" s="120">
        <v>87</v>
      </c>
      <c r="M102" s="137">
        <f t="shared" si="1"/>
        <v>308000</v>
      </c>
    </row>
    <row r="103" spans="1:13" x14ac:dyDescent="0.3">
      <c r="A103" s="120">
        <v>102</v>
      </c>
      <c r="B103" s="120">
        <v>2</v>
      </c>
      <c r="C103" s="120">
        <v>0.25</v>
      </c>
      <c r="D103" s="129" t="s">
        <v>85</v>
      </c>
      <c r="E103" s="29" t="s">
        <v>31</v>
      </c>
      <c r="F103" s="29" t="s">
        <v>83</v>
      </c>
      <c r="G103" s="78" t="s">
        <v>19</v>
      </c>
      <c r="H103" s="120">
        <v>33</v>
      </c>
      <c r="I103" s="120">
        <v>10</v>
      </c>
      <c r="J103" s="120">
        <v>59</v>
      </c>
      <c r="K103" s="120">
        <v>50</v>
      </c>
      <c r="M103" s="137">
        <f t="shared" si="1"/>
        <v>436000</v>
      </c>
    </row>
    <row r="104" spans="1:13" x14ac:dyDescent="0.3">
      <c r="A104" s="120">
        <v>103</v>
      </c>
      <c r="B104" s="120">
        <v>2</v>
      </c>
      <c r="C104" s="120">
        <v>0.5</v>
      </c>
      <c r="D104" s="130" t="s">
        <v>85</v>
      </c>
      <c r="E104" s="131" t="s">
        <v>34</v>
      </c>
      <c r="F104" s="131" t="s">
        <v>82</v>
      </c>
      <c r="G104" s="126" t="s">
        <v>19</v>
      </c>
      <c r="I104" s="120">
        <v>10</v>
      </c>
      <c r="J104" s="120">
        <v>92</v>
      </c>
      <c r="K104" s="120">
        <v>88</v>
      </c>
      <c r="M104" s="137">
        <f t="shared" si="1"/>
        <v>360000</v>
      </c>
    </row>
    <row r="105" spans="1:13" x14ac:dyDescent="0.3">
      <c r="A105" s="120">
        <v>104</v>
      </c>
      <c r="B105" s="120">
        <v>2</v>
      </c>
      <c r="C105" s="120">
        <v>0.25</v>
      </c>
      <c r="D105" s="129" t="s">
        <v>87</v>
      </c>
      <c r="E105" s="29" t="s">
        <v>31</v>
      </c>
      <c r="F105" s="29" t="s">
        <v>83</v>
      </c>
      <c r="G105" s="78" t="s">
        <v>92</v>
      </c>
      <c r="H105" s="120">
        <v>34</v>
      </c>
      <c r="I105" s="120">
        <v>10</v>
      </c>
      <c r="J105" s="120">
        <v>58</v>
      </c>
      <c r="K105" s="120">
        <v>51</v>
      </c>
      <c r="M105" s="137">
        <f t="shared" si="1"/>
        <v>436000</v>
      </c>
    </row>
    <row r="106" spans="1:13" x14ac:dyDescent="0.3">
      <c r="A106" s="120">
        <v>105</v>
      </c>
      <c r="B106" s="120">
        <v>2</v>
      </c>
      <c r="C106" s="120">
        <v>0.25</v>
      </c>
      <c r="D106" s="129" t="s">
        <v>90</v>
      </c>
      <c r="E106" s="29" t="s">
        <v>31</v>
      </c>
      <c r="F106" s="29" t="s">
        <v>83</v>
      </c>
      <c r="G106" s="78" t="s">
        <v>95</v>
      </c>
      <c r="H106" s="120">
        <v>35</v>
      </c>
      <c r="I106" s="120">
        <v>10</v>
      </c>
      <c r="J106" s="120">
        <v>41</v>
      </c>
      <c r="K106" s="120">
        <v>53</v>
      </c>
      <c r="M106" s="137">
        <f t="shared" si="1"/>
        <v>376000</v>
      </c>
    </row>
    <row r="107" spans="1:13" x14ac:dyDescent="0.3">
      <c r="A107" s="120">
        <v>106</v>
      </c>
      <c r="B107" s="120">
        <v>2</v>
      </c>
      <c r="C107" s="120">
        <v>1</v>
      </c>
      <c r="D107" s="129" t="s">
        <v>85</v>
      </c>
      <c r="E107" s="29" t="s">
        <v>31</v>
      </c>
      <c r="F107" s="29" t="s">
        <v>83</v>
      </c>
      <c r="G107" s="78" t="s">
        <v>19</v>
      </c>
      <c r="H107" s="120">
        <v>36</v>
      </c>
      <c r="I107" s="120">
        <v>10</v>
      </c>
      <c r="J107" s="120">
        <v>109</v>
      </c>
      <c r="K107" s="120">
        <v>127</v>
      </c>
      <c r="M107" s="137">
        <f t="shared" si="1"/>
        <v>236000</v>
      </c>
    </row>
    <row r="108" spans="1:13" x14ac:dyDescent="0.3">
      <c r="A108" s="120">
        <v>107</v>
      </c>
      <c r="B108" s="120">
        <v>2</v>
      </c>
      <c r="C108" s="120">
        <v>0.25</v>
      </c>
      <c r="D108" s="130" t="s">
        <v>90</v>
      </c>
      <c r="E108" s="131" t="s">
        <v>34</v>
      </c>
      <c r="F108" s="131" t="s">
        <v>82</v>
      </c>
      <c r="G108" s="126" t="s">
        <v>95</v>
      </c>
      <c r="I108" s="120">
        <v>10</v>
      </c>
      <c r="J108" s="120">
        <v>62</v>
      </c>
      <c r="K108" s="120">
        <v>59</v>
      </c>
      <c r="M108" s="137">
        <f t="shared" si="1"/>
        <v>484000</v>
      </c>
    </row>
    <row r="109" spans="1:13" x14ac:dyDescent="0.3">
      <c r="A109" s="120">
        <v>108</v>
      </c>
      <c r="B109" s="120">
        <v>2</v>
      </c>
      <c r="C109" s="120">
        <v>1</v>
      </c>
      <c r="D109" s="128" t="s">
        <v>86</v>
      </c>
      <c r="E109" s="68" t="s">
        <v>33</v>
      </c>
      <c r="F109" s="68" t="s">
        <v>84</v>
      </c>
      <c r="G109" s="79" t="s">
        <v>91</v>
      </c>
      <c r="H109" s="120">
        <v>36</v>
      </c>
      <c r="I109" s="120">
        <v>10</v>
      </c>
      <c r="J109" s="120">
        <v>106</v>
      </c>
      <c r="K109" s="120">
        <v>107</v>
      </c>
      <c r="M109" s="137">
        <f t="shared" si="1"/>
        <v>213000</v>
      </c>
    </row>
    <row r="110" spans="1:13" x14ac:dyDescent="0.3">
      <c r="A110" s="120">
        <v>109</v>
      </c>
      <c r="B110" s="120">
        <v>3</v>
      </c>
      <c r="C110" s="120">
        <v>1</v>
      </c>
      <c r="D110" s="128" t="s">
        <v>88</v>
      </c>
      <c r="E110" s="68" t="s">
        <v>33</v>
      </c>
      <c r="F110" s="68" t="s">
        <v>84</v>
      </c>
      <c r="G110" s="79" t="s">
        <v>93</v>
      </c>
      <c r="H110" s="120">
        <v>37</v>
      </c>
      <c r="I110" s="120">
        <v>10</v>
      </c>
      <c r="J110" s="120">
        <v>102</v>
      </c>
      <c r="K110" s="120">
        <v>106</v>
      </c>
      <c r="M110" s="137">
        <f t="shared" si="1"/>
        <v>208000</v>
      </c>
    </row>
    <row r="111" spans="1:13" x14ac:dyDescent="0.3">
      <c r="A111" s="120">
        <v>110</v>
      </c>
      <c r="B111" s="120">
        <v>3</v>
      </c>
      <c r="C111" s="120">
        <v>1</v>
      </c>
      <c r="D111" s="128" t="s">
        <v>90</v>
      </c>
      <c r="E111" s="68" t="s">
        <v>33</v>
      </c>
      <c r="F111" s="68" t="s">
        <v>84</v>
      </c>
      <c r="G111" s="79" t="s">
        <v>95</v>
      </c>
      <c r="H111" s="120">
        <v>38</v>
      </c>
      <c r="I111" s="120">
        <v>10</v>
      </c>
      <c r="J111" s="120">
        <v>95</v>
      </c>
      <c r="K111" s="120">
        <v>89</v>
      </c>
      <c r="M111" s="137">
        <f t="shared" si="1"/>
        <v>184000</v>
      </c>
    </row>
    <row r="112" spans="1:13" x14ac:dyDescent="0.3">
      <c r="A112" s="120">
        <v>111</v>
      </c>
      <c r="B112" s="120">
        <v>3</v>
      </c>
      <c r="C112" s="120">
        <v>1</v>
      </c>
      <c r="D112" s="129" t="s">
        <v>87</v>
      </c>
      <c r="E112" s="29" t="s">
        <v>31</v>
      </c>
      <c r="F112" s="29" t="s">
        <v>83</v>
      </c>
      <c r="G112" s="78" t="s">
        <v>92</v>
      </c>
      <c r="H112" s="120">
        <v>37</v>
      </c>
      <c r="I112" s="120">
        <v>10</v>
      </c>
      <c r="J112" s="120">
        <v>87</v>
      </c>
      <c r="K112" s="120">
        <v>112</v>
      </c>
      <c r="M112" s="137">
        <f t="shared" si="1"/>
        <v>199000</v>
      </c>
    </row>
    <row r="113" spans="1:13" x14ac:dyDescent="0.3">
      <c r="A113" s="120">
        <v>112</v>
      </c>
      <c r="B113" s="120">
        <v>3</v>
      </c>
      <c r="C113" s="120">
        <v>0.25</v>
      </c>
      <c r="D113" s="129" t="s">
        <v>88</v>
      </c>
      <c r="E113" s="29" t="s">
        <v>31</v>
      </c>
      <c r="F113" s="29" t="s">
        <v>83</v>
      </c>
      <c r="G113" s="78" t="s">
        <v>93</v>
      </c>
      <c r="H113" s="120">
        <v>38</v>
      </c>
      <c r="I113" s="120">
        <v>10</v>
      </c>
      <c r="J113" s="120">
        <v>56</v>
      </c>
      <c r="K113" s="120">
        <v>63</v>
      </c>
      <c r="M113" s="137">
        <f t="shared" si="1"/>
        <v>476000</v>
      </c>
    </row>
    <row r="114" spans="1:13" x14ac:dyDescent="0.3">
      <c r="A114" s="120">
        <v>113</v>
      </c>
      <c r="B114" s="120">
        <v>3</v>
      </c>
      <c r="C114" s="120">
        <v>0.5</v>
      </c>
      <c r="D114" s="130" t="s">
        <v>89</v>
      </c>
      <c r="E114" s="131" t="s">
        <v>34</v>
      </c>
      <c r="F114" s="131" t="s">
        <v>82</v>
      </c>
      <c r="G114" s="126" t="s">
        <v>94</v>
      </c>
      <c r="I114" s="120">
        <v>10</v>
      </c>
      <c r="J114" s="120">
        <v>98</v>
      </c>
      <c r="K114" s="120">
        <v>99</v>
      </c>
      <c r="M114" s="137">
        <f t="shared" si="1"/>
        <v>394000</v>
      </c>
    </row>
    <row r="115" spans="1:13" x14ac:dyDescent="0.3">
      <c r="A115" s="120">
        <v>114</v>
      </c>
      <c r="B115" s="120">
        <v>3</v>
      </c>
      <c r="C115" s="120">
        <v>0.25</v>
      </c>
      <c r="D115" s="129" t="s">
        <v>90</v>
      </c>
      <c r="E115" s="29" t="s">
        <v>31</v>
      </c>
      <c r="F115" s="29" t="s">
        <v>83</v>
      </c>
      <c r="G115" s="78" t="s">
        <v>95</v>
      </c>
      <c r="H115" s="120">
        <v>39</v>
      </c>
      <c r="I115" s="120">
        <v>10</v>
      </c>
      <c r="J115" s="120">
        <v>65</v>
      </c>
      <c r="K115" s="120">
        <v>61</v>
      </c>
      <c r="M115" s="137">
        <f t="shared" si="1"/>
        <v>504000</v>
      </c>
    </row>
    <row r="116" spans="1:13" x14ac:dyDescent="0.3">
      <c r="A116" s="120">
        <v>115</v>
      </c>
      <c r="B116" s="120">
        <v>3</v>
      </c>
      <c r="C116" s="120">
        <v>0.25</v>
      </c>
      <c r="D116" s="128" t="s">
        <v>89</v>
      </c>
      <c r="E116" s="68" t="s">
        <v>33</v>
      </c>
      <c r="F116" s="68" t="s">
        <v>84</v>
      </c>
      <c r="G116" s="79" t="s">
        <v>94</v>
      </c>
      <c r="H116" s="120">
        <v>39</v>
      </c>
      <c r="I116" s="120">
        <v>10</v>
      </c>
      <c r="J116" s="120">
        <v>59</v>
      </c>
      <c r="K116" s="120">
        <v>50</v>
      </c>
      <c r="M116" s="137">
        <f t="shared" si="1"/>
        <v>436000</v>
      </c>
    </row>
    <row r="117" spans="1:13" x14ac:dyDescent="0.3">
      <c r="A117" s="120">
        <v>116</v>
      </c>
      <c r="B117" s="120">
        <v>3</v>
      </c>
      <c r="C117" s="120">
        <v>0.5</v>
      </c>
      <c r="D117" s="128" t="s">
        <v>88</v>
      </c>
      <c r="E117" s="68" t="s">
        <v>33</v>
      </c>
      <c r="F117" s="68" t="s">
        <v>84</v>
      </c>
      <c r="G117" s="79" t="s">
        <v>93</v>
      </c>
      <c r="H117" s="120">
        <v>40</v>
      </c>
      <c r="I117" s="120">
        <v>10</v>
      </c>
      <c r="J117" s="120">
        <v>95</v>
      </c>
      <c r="K117" s="120">
        <v>84</v>
      </c>
      <c r="M117" s="137">
        <f t="shared" si="1"/>
        <v>358000</v>
      </c>
    </row>
    <row r="118" spans="1:13" x14ac:dyDescent="0.3">
      <c r="A118" s="120">
        <v>117</v>
      </c>
      <c r="B118" s="120">
        <v>3</v>
      </c>
      <c r="C118" s="120">
        <v>1</v>
      </c>
      <c r="D118" s="130" t="s">
        <v>85</v>
      </c>
      <c r="E118" s="131" t="s">
        <v>34</v>
      </c>
      <c r="F118" s="131" t="s">
        <v>82</v>
      </c>
      <c r="G118" s="126" t="s">
        <v>19</v>
      </c>
      <c r="I118" s="120">
        <v>10</v>
      </c>
      <c r="J118" s="120">
        <v>183</v>
      </c>
      <c r="K118" s="120">
        <v>185</v>
      </c>
      <c r="M118" s="137">
        <f t="shared" si="1"/>
        <v>368000</v>
      </c>
    </row>
    <row r="119" spans="1:13" x14ac:dyDescent="0.3">
      <c r="A119" s="120">
        <v>118</v>
      </c>
      <c r="B119" s="120">
        <v>3</v>
      </c>
      <c r="C119" s="120">
        <v>1</v>
      </c>
      <c r="D119" s="130" t="s">
        <v>90</v>
      </c>
      <c r="E119" s="131" t="s">
        <v>34</v>
      </c>
      <c r="F119" s="131" t="s">
        <v>82</v>
      </c>
      <c r="G119" s="126" t="s">
        <v>95</v>
      </c>
      <c r="I119" s="120">
        <v>10</v>
      </c>
      <c r="J119" s="120">
        <v>99</v>
      </c>
      <c r="K119" s="120">
        <v>81</v>
      </c>
      <c r="M119" s="137">
        <f t="shared" si="1"/>
        <v>180000</v>
      </c>
    </row>
    <row r="120" spans="1:13" x14ac:dyDescent="0.3">
      <c r="A120" s="120">
        <v>119</v>
      </c>
      <c r="B120" s="120">
        <v>3</v>
      </c>
      <c r="C120" s="120">
        <v>0.25</v>
      </c>
      <c r="D120" s="129" t="s">
        <v>85</v>
      </c>
      <c r="E120" s="29" t="s">
        <v>31</v>
      </c>
      <c r="F120" s="29" t="s">
        <v>83</v>
      </c>
      <c r="G120" s="78" t="s">
        <v>19</v>
      </c>
      <c r="H120" s="120">
        <v>40</v>
      </c>
      <c r="I120" s="120">
        <v>10</v>
      </c>
      <c r="J120" s="120">
        <v>55</v>
      </c>
      <c r="K120" s="120">
        <v>50</v>
      </c>
      <c r="M120" s="137">
        <f t="shared" si="1"/>
        <v>420000</v>
      </c>
    </row>
    <row r="121" spans="1:13" x14ac:dyDescent="0.3">
      <c r="A121" s="120">
        <v>120</v>
      </c>
      <c r="B121" s="120">
        <v>3</v>
      </c>
      <c r="C121" s="120">
        <v>0.5</v>
      </c>
      <c r="D121" s="129" t="s">
        <v>86</v>
      </c>
      <c r="E121" s="29" t="s">
        <v>31</v>
      </c>
      <c r="F121" s="29" t="s">
        <v>83</v>
      </c>
      <c r="G121" s="78" t="s">
        <v>91</v>
      </c>
      <c r="H121" s="120">
        <v>41</v>
      </c>
      <c r="I121" s="120">
        <v>10</v>
      </c>
      <c r="J121" s="120">
        <v>65</v>
      </c>
      <c r="K121" s="120">
        <v>81</v>
      </c>
      <c r="M121" s="137">
        <f t="shared" si="1"/>
        <v>292000</v>
      </c>
    </row>
    <row r="122" spans="1:13" x14ac:dyDescent="0.3">
      <c r="A122" s="120">
        <v>121</v>
      </c>
      <c r="B122" s="120">
        <v>3</v>
      </c>
      <c r="C122" s="120">
        <v>1</v>
      </c>
      <c r="D122" s="130" t="s">
        <v>87</v>
      </c>
      <c r="E122" s="131" t="s">
        <v>34</v>
      </c>
      <c r="F122" s="131" t="s">
        <v>82</v>
      </c>
      <c r="G122" s="126" t="s">
        <v>92</v>
      </c>
      <c r="I122" s="120">
        <v>10</v>
      </c>
      <c r="J122" s="120">
        <v>77</v>
      </c>
      <c r="K122" s="120">
        <v>99</v>
      </c>
      <c r="M122" s="137">
        <f t="shared" si="1"/>
        <v>176000</v>
      </c>
    </row>
    <row r="123" spans="1:13" x14ac:dyDescent="0.3">
      <c r="A123" s="120">
        <v>122</v>
      </c>
      <c r="B123" s="120">
        <v>3</v>
      </c>
      <c r="C123" s="120">
        <v>0.5</v>
      </c>
      <c r="D123" s="129" t="s">
        <v>90</v>
      </c>
      <c r="E123" s="29" t="s">
        <v>31</v>
      </c>
      <c r="F123" s="29" t="s">
        <v>83</v>
      </c>
      <c r="G123" s="78" t="s">
        <v>95</v>
      </c>
      <c r="H123" s="120">
        <v>42</v>
      </c>
      <c r="I123" s="120">
        <v>10</v>
      </c>
      <c r="J123" s="120">
        <v>86</v>
      </c>
      <c r="K123" s="120">
        <v>80</v>
      </c>
      <c r="M123" s="137">
        <f t="shared" si="1"/>
        <v>332000</v>
      </c>
    </row>
    <row r="124" spans="1:13" x14ac:dyDescent="0.3">
      <c r="A124" s="120">
        <v>123</v>
      </c>
      <c r="B124" s="120">
        <v>3</v>
      </c>
      <c r="C124" s="120">
        <v>0.5</v>
      </c>
      <c r="D124" s="128" t="s">
        <v>87</v>
      </c>
      <c r="E124" s="68" t="s">
        <v>33</v>
      </c>
      <c r="F124" s="68" t="s">
        <v>84</v>
      </c>
      <c r="G124" s="79" t="s">
        <v>92</v>
      </c>
      <c r="H124" s="120">
        <v>41</v>
      </c>
      <c r="I124" s="120">
        <v>10</v>
      </c>
      <c r="J124" s="120">
        <v>103</v>
      </c>
      <c r="K124" s="120">
        <v>84</v>
      </c>
      <c r="M124" s="137">
        <f t="shared" si="1"/>
        <v>374000</v>
      </c>
    </row>
    <row r="125" spans="1:13" x14ac:dyDescent="0.3">
      <c r="A125" s="120">
        <v>124</v>
      </c>
      <c r="B125" s="120">
        <v>3</v>
      </c>
      <c r="C125" s="120">
        <v>0.25</v>
      </c>
      <c r="D125" s="128" t="s">
        <v>87</v>
      </c>
      <c r="E125" s="68" t="s">
        <v>33</v>
      </c>
      <c r="F125" s="68" t="s">
        <v>84</v>
      </c>
      <c r="G125" s="79" t="s">
        <v>92</v>
      </c>
      <c r="H125" s="120">
        <v>42</v>
      </c>
      <c r="I125" s="120">
        <v>10</v>
      </c>
      <c r="J125" s="120">
        <v>58</v>
      </c>
      <c r="K125" s="120">
        <v>49</v>
      </c>
      <c r="M125" s="137">
        <f t="shared" si="1"/>
        <v>428000</v>
      </c>
    </row>
    <row r="126" spans="1:13" x14ac:dyDescent="0.3">
      <c r="A126" s="120">
        <v>125</v>
      </c>
      <c r="B126" s="120">
        <v>3</v>
      </c>
      <c r="C126" s="120">
        <v>0.25</v>
      </c>
      <c r="D126" s="130" t="s">
        <v>86</v>
      </c>
      <c r="E126" s="131" t="s">
        <v>34</v>
      </c>
      <c r="F126" s="131" t="s">
        <v>82</v>
      </c>
      <c r="G126" s="126" t="s">
        <v>91</v>
      </c>
      <c r="I126" s="120">
        <v>10</v>
      </c>
      <c r="J126" s="120">
        <v>68</v>
      </c>
      <c r="K126" s="120">
        <v>56</v>
      </c>
      <c r="M126" s="137">
        <f t="shared" si="1"/>
        <v>496000</v>
      </c>
    </row>
    <row r="127" spans="1:13" x14ac:dyDescent="0.3">
      <c r="A127" s="120">
        <v>126</v>
      </c>
      <c r="B127" s="120">
        <v>3</v>
      </c>
      <c r="C127" s="120">
        <v>1</v>
      </c>
      <c r="D127" s="129" t="s">
        <v>86</v>
      </c>
      <c r="E127" s="29" t="s">
        <v>31</v>
      </c>
      <c r="F127" s="29" t="s">
        <v>83</v>
      </c>
      <c r="G127" s="78" t="s">
        <v>91</v>
      </c>
      <c r="H127" s="120">
        <v>43</v>
      </c>
      <c r="I127" s="120">
        <v>10</v>
      </c>
      <c r="J127" s="120">
        <v>120</v>
      </c>
      <c r="K127" s="120">
        <v>102</v>
      </c>
      <c r="M127" s="137">
        <f t="shared" si="1"/>
        <v>222000</v>
      </c>
    </row>
    <row r="128" spans="1:13" x14ac:dyDescent="0.3">
      <c r="A128" s="120">
        <v>127</v>
      </c>
      <c r="B128" s="120">
        <v>3</v>
      </c>
      <c r="C128" s="120">
        <v>0.5</v>
      </c>
      <c r="D128" s="130" t="s">
        <v>90</v>
      </c>
      <c r="E128" s="131" t="s">
        <v>34</v>
      </c>
      <c r="F128" s="131" t="s">
        <v>82</v>
      </c>
      <c r="G128" s="126" t="s">
        <v>95</v>
      </c>
      <c r="I128" s="120">
        <v>10</v>
      </c>
      <c r="J128" s="120">
        <v>89</v>
      </c>
      <c r="K128" s="120">
        <v>78</v>
      </c>
      <c r="M128" s="137">
        <f t="shared" si="1"/>
        <v>334000</v>
      </c>
    </row>
    <row r="129" spans="1:13" x14ac:dyDescent="0.3">
      <c r="A129" s="120">
        <v>128</v>
      </c>
      <c r="B129" s="120">
        <v>3</v>
      </c>
      <c r="C129" s="120">
        <v>1</v>
      </c>
      <c r="D129" s="129" t="s">
        <v>89</v>
      </c>
      <c r="E129" s="29" t="s">
        <v>31</v>
      </c>
      <c r="F129" s="29" t="s">
        <v>83</v>
      </c>
      <c r="G129" s="78" t="s">
        <v>94</v>
      </c>
      <c r="H129" s="120">
        <v>44</v>
      </c>
      <c r="I129" s="120">
        <v>10</v>
      </c>
      <c r="J129" s="120">
        <v>146</v>
      </c>
      <c r="K129" s="120">
        <v>110</v>
      </c>
      <c r="M129" s="137">
        <f t="shared" si="1"/>
        <v>256000</v>
      </c>
    </row>
    <row r="130" spans="1:13" x14ac:dyDescent="0.3">
      <c r="A130" s="120">
        <v>129</v>
      </c>
      <c r="B130" s="120">
        <v>3</v>
      </c>
      <c r="C130" s="120">
        <v>0.5</v>
      </c>
      <c r="D130" s="130" t="s">
        <v>85</v>
      </c>
      <c r="E130" s="131" t="s">
        <v>34</v>
      </c>
      <c r="F130" s="131" t="s">
        <v>82</v>
      </c>
      <c r="G130" s="126" t="s">
        <v>19</v>
      </c>
      <c r="I130" s="120">
        <v>10</v>
      </c>
      <c r="J130" s="120">
        <v>83</v>
      </c>
      <c r="K130" s="120">
        <v>90</v>
      </c>
      <c r="M130" s="137">
        <f t="shared" si="1"/>
        <v>346000</v>
      </c>
    </row>
    <row r="131" spans="1:13" x14ac:dyDescent="0.3">
      <c r="A131" s="120">
        <v>130</v>
      </c>
      <c r="B131" s="120">
        <v>3</v>
      </c>
      <c r="C131" s="120">
        <v>0.5</v>
      </c>
      <c r="D131" s="128" t="s">
        <v>86</v>
      </c>
      <c r="E131" s="68" t="s">
        <v>33</v>
      </c>
      <c r="F131" s="68" t="s">
        <v>84</v>
      </c>
      <c r="G131" s="79" t="s">
        <v>91</v>
      </c>
      <c r="H131" s="120">
        <v>43</v>
      </c>
      <c r="I131" s="120">
        <v>10</v>
      </c>
      <c r="J131" s="120">
        <v>103</v>
      </c>
      <c r="K131" s="120">
        <v>87</v>
      </c>
      <c r="M131" s="137">
        <f t="shared" ref="M131:M163" si="2">SUM((J131+K131)/I131)*(10000/C131)</f>
        <v>380000</v>
      </c>
    </row>
    <row r="132" spans="1:13" x14ac:dyDescent="0.3">
      <c r="A132" s="120">
        <v>131</v>
      </c>
      <c r="B132" s="120">
        <v>3</v>
      </c>
      <c r="C132" s="120">
        <v>0.25</v>
      </c>
      <c r="D132" s="128" t="s">
        <v>85</v>
      </c>
      <c r="E132" s="68" t="s">
        <v>33</v>
      </c>
      <c r="F132" s="68" t="s">
        <v>84</v>
      </c>
      <c r="G132" s="79" t="s">
        <v>19</v>
      </c>
      <c r="H132" s="120">
        <v>44</v>
      </c>
      <c r="I132" s="120">
        <v>10</v>
      </c>
      <c r="J132" s="120">
        <v>60</v>
      </c>
      <c r="K132" s="120">
        <v>56</v>
      </c>
      <c r="M132" s="137">
        <f t="shared" si="2"/>
        <v>464000</v>
      </c>
    </row>
    <row r="133" spans="1:13" x14ac:dyDescent="0.3">
      <c r="A133" s="120">
        <v>132</v>
      </c>
      <c r="B133" s="120">
        <v>3</v>
      </c>
      <c r="C133" s="120">
        <v>0.5</v>
      </c>
      <c r="D133" s="129" t="s">
        <v>89</v>
      </c>
      <c r="E133" s="29" t="s">
        <v>31</v>
      </c>
      <c r="F133" s="29" t="s">
        <v>83</v>
      </c>
      <c r="G133" s="78" t="s">
        <v>94</v>
      </c>
      <c r="H133" s="120">
        <v>45</v>
      </c>
      <c r="I133" s="120">
        <v>10</v>
      </c>
      <c r="J133" s="120">
        <v>85</v>
      </c>
      <c r="K133" s="120">
        <v>78</v>
      </c>
      <c r="M133" s="137">
        <f t="shared" si="2"/>
        <v>326000</v>
      </c>
    </row>
    <row r="134" spans="1:13" x14ac:dyDescent="0.3">
      <c r="A134" s="120">
        <v>133</v>
      </c>
      <c r="B134" s="120">
        <v>3</v>
      </c>
      <c r="C134" s="120">
        <v>0.25</v>
      </c>
      <c r="D134" s="130" t="s">
        <v>88</v>
      </c>
      <c r="E134" s="131" t="s">
        <v>34</v>
      </c>
      <c r="F134" s="131" t="s">
        <v>82</v>
      </c>
      <c r="G134" s="126" t="s">
        <v>93</v>
      </c>
      <c r="I134" s="120">
        <v>10</v>
      </c>
      <c r="J134" s="120">
        <v>63</v>
      </c>
      <c r="K134" s="120">
        <v>56</v>
      </c>
      <c r="M134" s="137">
        <f t="shared" si="2"/>
        <v>476000</v>
      </c>
    </row>
    <row r="135" spans="1:13" x14ac:dyDescent="0.3">
      <c r="A135" s="120">
        <v>134</v>
      </c>
      <c r="B135" s="120">
        <v>3</v>
      </c>
      <c r="C135" s="120">
        <v>0.25</v>
      </c>
      <c r="D135" s="130" t="s">
        <v>87</v>
      </c>
      <c r="E135" s="131" t="s">
        <v>34</v>
      </c>
      <c r="F135" s="131" t="s">
        <v>82</v>
      </c>
      <c r="G135" s="126" t="s">
        <v>92</v>
      </c>
      <c r="I135" s="120">
        <v>10</v>
      </c>
      <c r="J135" s="120">
        <v>36</v>
      </c>
      <c r="K135" s="120">
        <v>57</v>
      </c>
      <c r="M135" s="137">
        <f t="shared" si="2"/>
        <v>372000</v>
      </c>
    </row>
    <row r="136" spans="1:13" x14ac:dyDescent="0.3">
      <c r="A136" s="120">
        <v>135</v>
      </c>
      <c r="B136" s="120">
        <v>3</v>
      </c>
      <c r="C136" s="120">
        <v>1</v>
      </c>
      <c r="D136" s="128" t="s">
        <v>85</v>
      </c>
      <c r="E136" s="68" t="s">
        <v>33</v>
      </c>
      <c r="F136" s="68" t="s">
        <v>84</v>
      </c>
      <c r="G136" s="79" t="s">
        <v>19</v>
      </c>
      <c r="H136" s="120">
        <v>45</v>
      </c>
      <c r="I136" s="120">
        <v>10</v>
      </c>
      <c r="J136" s="120">
        <v>89</v>
      </c>
      <c r="K136" s="120">
        <v>122</v>
      </c>
      <c r="M136" s="137">
        <f t="shared" si="2"/>
        <v>211000</v>
      </c>
    </row>
    <row r="137" spans="1:13" x14ac:dyDescent="0.3">
      <c r="A137" s="120">
        <v>136</v>
      </c>
      <c r="B137" s="120">
        <v>3</v>
      </c>
      <c r="C137" s="120">
        <v>0.25</v>
      </c>
      <c r="D137" s="129" t="s">
        <v>87</v>
      </c>
      <c r="E137" s="29" t="s">
        <v>31</v>
      </c>
      <c r="F137" s="29" t="s">
        <v>83</v>
      </c>
      <c r="G137" s="78" t="s">
        <v>92</v>
      </c>
      <c r="H137" s="120">
        <v>46</v>
      </c>
      <c r="I137" s="120">
        <v>10</v>
      </c>
      <c r="J137" s="120">
        <v>102</v>
      </c>
      <c r="K137" s="120">
        <v>88</v>
      </c>
      <c r="M137" s="137">
        <f t="shared" si="2"/>
        <v>760000</v>
      </c>
    </row>
    <row r="138" spans="1:13" x14ac:dyDescent="0.3">
      <c r="A138" s="120">
        <v>137</v>
      </c>
      <c r="B138" s="120">
        <v>3</v>
      </c>
      <c r="C138" s="120">
        <v>0.25</v>
      </c>
      <c r="D138" s="130" t="s">
        <v>85</v>
      </c>
      <c r="E138" s="131" t="s">
        <v>34</v>
      </c>
      <c r="F138" s="131" t="s">
        <v>82</v>
      </c>
      <c r="G138" s="126" t="s">
        <v>19</v>
      </c>
      <c r="I138" s="120">
        <v>10</v>
      </c>
      <c r="J138" s="120">
        <v>92</v>
      </c>
      <c r="K138" s="120">
        <v>90</v>
      </c>
      <c r="M138" s="137">
        <f t="shared" si="2"/>
        <v>728000</v>
      </c>
    </row>
    <row r="139" spans="1:13" x14ac:dyDescent="0.3">
      <c r="A139" s="120">
        <v>138</v>
      </c>
      <c r="B139" s="120">
        <v>3</v>
      </c>
      <c r="C139" s="120">
        <v>0.5</v>
      </c>
      <c r="D139" s="128" t="s">
        <v>85</v>
      </c>
      <c r="E139" s="68" t="s">
        <v>33</v>
      </c>
      <c r="F139" s="68" t="s">
        <v>84</v>
      </c>
      <c r="G139" s="79" t="s">
        <v>19</v>
      </c>
      <c r="H139" s="120">
        <v>46</v>
      </c>
      <c r="I139" s="120">
        <v>10</v>
      </c>
      <c r="J139" s="120">
        <v>111</v>
      </c>
      <c r="K139" s="120">
        <v>85</v>
      </c>
      <c r="M139" s="137">
        <f t="shared" si="2"/>
        <v>392000</v>
      </c>
    </row>
    <row r="140" spans="1:13" x14ac:dyDescent="0.3">
      <c r="A140" s="120">
        <v>139</v>
      </c>
      <c r="B140" s="120">
        <v>3</v>
      </c>
      <c r="C140" s="120">
        <v>0.5</v>
      </c>
      <c r="D140" s="130" t="s">
        <v>87</v>
      </c>
      <c r="E140" s="131" t="s">
        <v>34</v>
      </c>
      <c r="F140" s="131" t="s">
        <v>82</v>
      </c>
      <c r="G140" s="126" t="s">
        <v>92</v>
      </c>
      <c r="I140" s="120">
        <v>10</v>
      </c>
      <c r="J140" s="120">
        <v>104</v>
      </c>
      <c r="K140" s="120">
        <v>94</v>
      </c>
      <c r="M140" s="137">
        <f t="shared" si="2"/>
        <v>396000</v>
      </c>
    </row>
    <row r="141" spans="1:13" x14ac:dyDescent="0.3">
      <c r="A141" s="120">
        <v>140</v>
      </c>
      <c r="B141" s="120">
        <v>3</v>
      </c>
      <c r="C141" s="120">
        <v>1</v>
      </c>
      <c r="D141" s="129" t="s">
        <v>88</v>
      </c>
      <c r="E141" s="29" t="s">
        <v>31</v>
      </c>
      <c r="F141" s="29" t="s">
        <v>83</v>
      </c>
      <c r="G141" s="78" t="s">
        <v>93</v>
      </c>
      <c r="H141" s="120">
        <v>47</v>
      </c>
      <c r="I141" s="120">
        <v>10</v>
      </c>
      <c r="J141" s="120">
        <v>91</v>
      </c>
      <c r="K141" s="120">
        <v>113</v>
      </c>
      <c r="M141" s="137">
        <f t="shared" si="2"/>
        <v>204000</v>
      </c>
    </row>
    <row r="142" spans="1:13" x14ac:dyDescent="0.3">
      <c r="A142" s="120">
        <v>141</v>
      </c>
      <c r="B142" s="120">
        <v>3</v>
      </c>
      <c r="C142" s="120">
        <v>0.5</v>
      </c>
      <c r="D142" s="128" t="s">
        <v>89</v>
      </c>
      <c r="E142" s="68" t="s">
        <v>33</v>
      </c>
      <c r="F142" s="68" t="s">
        <v>84</v>
      </c>
      <c r="G142" s="79" t="s">
        <v>94</v>
      </c>
      <c r="H142" s="120">
        <v>47</v>
      </c>
      <c r="I142" s="120">
        <v>10</v>
      </c>
      <c r="J142" s="120">
        <v>93</v>
      </c>
      <c r="K142" s="120">
        <v>94</v>
      </c>
      <c r="M142" s="137">
        <f t="shared" si="2"/>
        <v>374000</v>
      </c>
    </row>
    <row r="143" spans="1:13" x14ac:dyDescent="0.3">
      <c r="A143" s="120">
        <v>142</v>
      </c>
      <c r="B143" s="120">
        <v>3</v>
      </c>
      <c r="C143" s="120">
        <v>0.5</v>
      </c>
      <c r="D143" s="130" t="s">
        <v>86</v>
      </c>
      <c r="E143" s="131" t="s">
        <v>34</v>
      </c>
      <c r="F143" s="131" t="s">
        <v>82</v>
      </c>
      <c r="G143" s="126" t="s">
        <v>91</v>
      </c>
      <c r="I143" s="120">
        <v>10</v>
      </c>
      <c r="J143" s="120">
        <v>118</v>
      </c>
      <c r="K143" s="120">
        <v>72</v>
      </c>
      <c r="M143" s="137">
        <f t="shared" si="2"/>
        <v>380000</v>
      </c>
    </row>
    <row r="144" spans="1:13" x14ac:dyDescent="0.3">
      <c r="A144" s="120">
        <v>143</v>
      </c>
      <c r="B144" s="120">
        <v>3</v>
      </c>
      <c r="C144" s="120">
        <v>1</v>
      </c>
      <c r="D144" s="129" t="s">
        <v>90</v>
      </c>
      <c r="E144" s="29" t="s">
        <v>31</v>
      </c>
      <c r="F144" s="29" t="s">
        <v>83</v>
      </c>
      <c r="G144" s="78" t="s">
        <v>95</v>
      </c>
      <c r="H144" s="120">
        <v>48</v>
      </c>
      <c r="I144" s="120">
        <v>10</v>
      </c>
      <c r="J144" s="120">
        <v>113</v>
      </c>
      <c r="K144" s="120">
        <v>93</v>
      </c>
      <c r="M144" s="137">
        <f t="shared" si="2"/>
        <v>206000</v>
      </c>
    </row>
    <row r="145" spans="1:13" x14ac:dyDescent="0.3">
      <c r="A145" s="120">
        <v>144</v>
      </c>
      <c r="B145" s="120">
        <v>3</v>
      </c>
      <c r="C145" s="120">
        <v>0.25</v>
      </c>
      <c r="D145" s="128" t="s">
        <v>86</v>
      </c>
      <c r="E145" s="68" t="s">
        <v>33</v>
      </c>
      <c r="F145" s="68" t="s">
        <v>84</v>
      </c>
      <c r="G145" s="79" t="s">
        <v>91</v>
      </c>
      <c r="H145" s="120">
        <v>48</v>
      </c>
      <c r="I145" s="120">
        <v>10</v>
      </c>
      <c r="J145" s="120">
        <v>59</v>
      </c>
      <c r="K145" s="120">
        <v>52</v>
      </c>
      <c r="M145" s="137">
        <f t="shared" si="2"/>
        <v>444000</v>
      </c>
    </row>
    <row r="146" spans="1:13" x14ac:dyDescent="0.3">
      <c r="A146" s="120">
        <v>145</v>
      </c>
      <c r="B146" s="120">
        <v>3</v>
      </c>
      <c r="C146" s="120">
        <v>0.25</v>
      </c>
      <c r="D146" s="128" t="s">
        <v>88</v>
      </c>
      <c r="E146" s="68" t="s">
        <v>33</v>
      </c>
      <c r="F146" s="68" t="s">
        <v>84</v>
      </c>
      <c r="G146" s="79" t="s">
        <v>93</v>
      </c>
      <c r="H146" s="120">
        <v>49</v>
      </c>
      <c r="I146" s="120">
        <v>10</v>
      </c>
      <c r="J146" s="120">
        <v>55</v>
      </c>
      <c r="K146" s="120">
        <v>54</v>
      </c>
      <c r="M146" s="137">
        <f t="shared" si="2"/>
        <v>436000</v>
      </c>
    </row>
    <row r="147" spans="1:13" x14ac:dyDescent="0.3">
      <c r="A147" s="120">
        <v>146</v>
      </c>
      <c r="B147" s="120">
        <v>3</v>
      </c>
      <c r="C147" s="120">
        <v>1</v>
      </c>
      <c r="D147" s="128" t="s">
        <v>89</v>
      </c>
      <c r="E147" s="68" t="s">
        <v>33</v>
      </c>
      <c r="F147" s="68" t="s">
        <v>84</v>
      </c>
      <c r="G147" s="79" t="s">
        <v>94</v>
      </c>
      <c r="H147" s="120">
        <v>50</v>
      </c>
      <c r="I147" s="120">
        <v>10</v>
      </c>
      <c r="J147" s="120">
        <v>77</v>
      </c>
      <c r="K147" s="120">
        <v>104</v>
      </c>
      <c r="M147" s="137">
        <f t="shared" si="2"/>
        <v>181000</v>
      </c>
    </row>
    <row r="148" spans="1:13" x14ac:dyDescent="0.3">
      <c r="A148" s="120">
        <v>147</v>
      </c>
      <c r="B148" s="120">
        <v>3</v>
      </c>
      <c r="C148" s="120">
        <v>1</v>
      </c>
      <c r="D148" s="130" t="s">
        <v>89</v>
      </c>
      <c r="E148" s="131" t="s">
        <v>34</v>
      </c>
      <c r="F148" s="131" t="s">
        <v>82</v>
      </c>
      <c r="G148" s="126" t="s">
        <v>94</v>
      </c>
      <c r="I148" s="120">
        <v>10</v>
      </c>
      <c r="J148" s="120">
        <v>109</v>
      </c>
      <c r="K148" s="120">
        <v>106</v>
      </c>
      <c r="M148" s="137">
        <f t="shared" si="2"/>
        <v>215000</v>
      </c>
    </row>
    <row r="149" spans="1:13" x14ac:dyDescent="0.3">
      <c r="A149" s="120">
        <v>148</v>
      </c>
      <c r="B149" s="120">
        <v>3</v>
      </c>
      <c r="C149" s="120">
        <v>0.5</v>
      </c>
      <c r="D149" s="129" t="s">
        <v>88</v>
      </c>
      <c r="E149" s="29" t="s">
        <v>31</v>
      </c>
      <c r="F149" s="29" t="s">
        <v>83</v>
      </c>
      <c r="G149" s="78" t="s">
        <v>93</v>
      </c>
      <c r="H149" s="120">
        <v>49</v>
      </c>
      <c r="I149" s="120">
        <v>10</v>
      </c>
      <c r="J149" s="120">
        <v>89</v>
      </c>
      <c r="K149" s="120">
        <v>53</v>
      </c>
      <c r="M149" s="137">
        <f t="shared" si="2"/>
        <v>284000</v>
      </c>
    </row>
    <row r="150" spans="1:13" x14ac:dyDescent="0.3">
      <c r="A150" s="120">
        <v>149</v>
      </c>
      <c r="B150" s="120">
        <v>3</v>
      </c>
      <c r="C150" s="120">
        <v>0.25</v>
      </c>
      <c r="D150" s="130" t="s">
        <v>89</v>
      </c>
      <c r="E150" s="131" t="s">
        <v>34</v>
      </c>
      <c r="F150" s="131" t="s">
        <v>82</v>
      </c>
      <c r="G150" s="126" t="s">
        <v>94</v>
      </c>
      <c r="I150" s="120">
        <v>10</v>
      </c>
      <c r="J150" s="120">
        <v>60</v>
      </c>
      <c r="K150" s="120">
        <v>59</v>
      </c>
      <c r="M150" s="137">
        <f t="shared" si="2"/>
        <v>476000</v>
      </c>
    </row>
    <row r="151" spans="1:13" x14ac:dyDescent="0.3">
      <c r="A151" s="120">
        <v>150</v>
      </c>
      <c r="B151" s="120">
        <v>3</v>
      </c>
      <c r="C151" s="120">
        <v>1</v>
      </c>
      <c r="D151" s="130" t="s">
        <v>86</v>
      </c>
      <c r="E151" s="131" t="s">
        <v>34</v>
      </c>
      <c r="F151" s="131" t="s">
        <v>82</v>
      </c>
      <c r="G151" s="126" t="s">
        <v>91</v>
      </c>
      <c r="I151" s="120">
        <v>10</v>
      </c>
      <c r="J151" s="120">
        <v>93</v>
      </c>
      <c r="K151" s="120">
        <v>95</v>
      </c>
      <c r="M151" s="137">
        <f t="shared" si="2"/>
        <v>188000</v>
      </c>
    </row>
    <row r="152" spans="1:13" x14ac:dyDescent="0.3">
      <c r="A152" s="120">
        <v>151</v>
      </c>
      <c r="B152" s="120">
        <v>3</v>
      </c>
      <c r="C152" s="120">
        <v>0.5</v>
      </c>
      <c r="D152" s="129" t="s">
        <v>85</v>
      </c>
      <c r="E152" s="29" t="s">
        <v>31</v>
      </c>
      <c r="F152" s="29" t="s">
        <v>83</v>
      </c>
      <c r="G152" s="78" t="s">
        <v>19</v>
      </c>
      <c r="H152" s="120">
        <v>50</v>
      </c>
      <c r="I152" s="120">
        <v>10</v>
      </c>
      <c r="J152" s="120">
        <v>71</v>
      </c>
      <c r="K152" s="120">
        <v>84</v>
      </c>
      <c r="M152" s="137">
        <f t="shared" si="2"/>
        <v>310000</v>
      </c>
    </row>
    <row r="153" spans="1:13" x14ac:dyDescent="0.3">
      <c r="A153" s="120">
        <v>152</v>
      </c>
      <c r="B153" s="120">
        <v>3</v>
      </c>
      <c r="C153" s="120">
        <v>0.5</v>
      </c>
      <c r="D153" s="129" t="s">
        <v>87</v>
      </c>
      <c r="E153" s="29" t="s">
        <v>31</v>
      </c>
      <c r="F153" s="29" t="s">
        <v>83</v>
      </c>
      <c r="G153" s="78" t="s">
        <v>92</v>
      </c>
      <c r="H153" s="120">
        <v>51</v>
      </c>
      <c r="I153" s="120">
        <v>10</v>
      </c>
      <c r="J153" s="120">
        <v>102</v>
      </c>
      <c r="K153" s="120">
        <v>81</v>
      </c>
      <c r="M153" s="137">
        <f t="shared" si="2"/>
        <v>366000</v>
      </c>
    </row>
    <row r="154" spans="1:13" x14ac:dyDescent="0.3">
      <c r="A154" s="120">
        <v>153</v>
      </c>
      <c r="B154" s="120">
        <v>3</v>
      </c>
      <c r="C154" s="120">
        <v>0.25</v>
      </c>
      <c r="D154" s="130" t="s">
        <v>90</v>
      </c>
      <c r="E154" s="131" t="s">
        <v>34</v>
      </c>
      <c r="F154" s="131" t="s">
        <v>82</v>
      </c>
      <c r="G154" s="126" t="s">
        <v>95</v>
      </c>
      <c r="I154" s="120">
        <v>10</v>
      </c>
      <c r="J154" s="120">
        <v>43</v>
      </c>
      <c r="K154" s="120">
        <v>55</v>
      </c>
      <c r="M154" s="137">
        <f t="shared" si="2"/>
        <v>392000</v>
      </c>
    </row>
    <row r="155" spans="1:13" x14ac:dyDescent="0.3">
      <c r="A155" s="120">
        <v>154</v>
      </c>
      <c r="B155" s="120">
        <v>3</v>
      </c>
      <c r="C155" s="120">
        <v>1</v>
      </c>
      <c r="D155" s="129" t="s">
        <v>85</v>
      </c>
      <c r="E155" s="29" t="s">
        <v>31</v>
      </c>
      <c r="F155" s="29" t="s">
        <v>83</v>
      </c>
      <c r="G155" s="78" t="s">
        <v>19</v>
      </c>
      <c r="H155" s="120">
        <v>52</v>
      </c>
      <c r="I155" s="120">
        <v>10</v>
      </c>
      <c r="J155" s="120">
        <v>112</v>
      </c>
      <c r="K155" s="120">
        <v>159</v>
      </c>
      <c r="M155" s="137">
        <f t="shared" si="2"/>
        <v>271000</v>
      </c>
    </row>
    <row r="156" spans="1:13" x14ac:dyDescent="0.3">
      <c r="A156" s="120">
        <v>155</v>
      </c>
      <c r="B156" s="120">
        <v>3</v>
      </c>
      <c r="C156" s="120">
        <v>0.25</v>
      </c>
      <c r="D156" s="128" t="s">
        <v>90</v>
      </c>
      <c r="E156" s="68" t="s">
        <v>33</v>
      </c>
      <c r="F156" s="68" t="s">
        <v>84</v>
      </c>
      <c r="G156" s="79" t="s">
        <v>95</v>
      </c>
      <c r="H156" s="120">
        <v>51</v>
      </c>
      <c r="I156" s="120">
        <v>10</v>
      </c>
      <c r="J156" s="120">
        <v>48</v>
      </c>
      <c r="K156" s="120">
        <v>51</v>
      </c>
      <c r="M156" s="137">
        <f t="shared" si="2"/>
        <v>396000</v>
      </c>
    </row>
    <row r="157" spans="1:13" x14ac:dyDescent="0.3">
      <c r="A157" s="120">
        <v>156</v>
      </c>
      <c r="B157" s="120">
        <v>3</v>
      </c>
      <c r="C157" s="120">
        <v>0.25</v>
      </c>
      <c r="D157" s="129" t="s">
        <v>89</v>
      </c>
      <c r="E157" s="29" t="s">
        <v>31</v>
      </c>
      <c r="F157" s="29" t="s">
        <v>83</v>
      </c>
      <c r="G157" s="78" t="s">
        <v>94</v>
      </c>
      <c r="H157" s="120">
        <v>53</v>
      </c>
      <c r="I157" s="120">
        <v>10</v>
      </c>
      <c r="J157" s="120">
        <v>52</v>
      </c>
      <c r="K157" s="120">
        <v>60</v>
      </c>
      <c r="M157" s="137">
        <f t="shared" si="2"/>
        <v>448000</v>
      </c>
    </row>
    <row r="158" spans="1:13" x14ac:dyDescent="0.3">
      <c r="A158" s="120">
        <v>157</v>
      </c>
      <c r="B158" s="120">
        <v>3</v>
      </c>
      <c r="C158" s="120">
        <v>1</v>
      </c>
      <c r="D158" s="130" t="s">
        <v>88</v>
      </c>
      <c r="E158" s="131" t="s">
        <v>34</v>
      </c>
      <c r="F158" s="131" t="s">
        <v>82</v>
      </c>
      <c r="G158" s="126" t="s">
        <v>93</v>
      </c>
      <c r="I158" s="120">
        <v>10</v>
      </c>
      <c r="J158" s="120">
        <v>119</v>
      </c>
      <c r="K158" s="120">
        <v>124</v>
      </c>
      <c r="M158" s="137">
        <f t="shared" si="2"/>
        <v>243000</v>
      </c>
    </row>
    <row r="159" spans="1:13" x14ac:dyDescent="0.3">
      <c r="A159" s="120">
        <v>158</v>
      </c>
      <c r="B159" s="120">
        <v>3</v>
      </c>
      <c r="C159" s="120">
        <v>0.5</v>
      </c>
      <c r="D159" s="130" t="s">
        <v>88</v>
      </c>
      <c r="E159" s="131" t="s">
        <v>34</v>
      </c>
      <c r="F159" s="131" t="s">
        <v>82</v>
      </c>
      <c r="G159" s="126" t="s">
        <v>93</v>
      </c>
      <c r="I159" s="120">
        <v>10</v>
      </c>
      <c r="J159" s="120">
        <v>80</v>
      </c>
      <c r="K159" s="120">
        <v>89</v>
      </c>
      <c r="M159" s="137">
        <f t="shared" si="2"/>
        <v>338000</v>
      </c>
    </row>
    <row r="160" spans="1:13" x14ac:dyDescent="0.3">
      <c r="A160" s="120">
        <v>159</v>
      </c>
      <c r="B160" s="120">
        <v>3</v>
      </c>
      <c r="C160" s="120">
        <v>1</v>
      </c>
      <c r="D160" s="128" t="s">
        <v>87</v>
      </c>
      <c r="E160" s="68" t="s">
        <v>33</v>
      </c>
      <c r="F160" s="68" t="s">
        <v>84</v>
      </c>
      <c r="G160" s="79" t="s">
        <v>92</v>
      </c>
      <c r="H160" s="120">
        <v>52</v>
      </c>
      <c r="I160" s="120">
        <v>10</v>
      </c>
      <c r="J160" s="120">
        <v>119</v>
      </c>
      <c r="K160" s="120">
        <v>107</v>
      </c>
      <c r="M160" s="137">
        <f t="shared" si="2"/>
        <v>226000</v>
      </c>
    </row>
    <row r="161" spans="1:13" x14ac:dyDescent="0.3">
      <c r="A161" s="120">
        <v>160</v>
      </c>
      <c r="B161" s="120">
        <v>3</v>
      </c>
      <c r="C161" s="120">
        <v>0.5</v>
      </c>
      <c r="D161" s="128" t="s">
        <v>90</v>
      </c>
      <c r="E161" s="68" t="s">
        <v>33</v>
      </c>
      <c r="F161" s="68" t="s">
        <v>84</v>
      </c>
      <c r="G161" s="79" t="s">
        <v>95</v>
      </c>
      <c r="H161" s="120">
        <v>53</v>
      </c>
      <c r="I161" s="120">
        <v>10</v>
      </c>
      <c r="J161" s="120">
        <v>89</v>
      </c>
      <c r="K161" s="120">
        <v>65</v>
      </c>
      <c r="L161" s="120"/>
      <c r="M161" s="137">
        <f t="shared" si="2"/>
        <v>308000</v>
      </c>
    </row>
    <row r="162" spans="1:13" x14ac:dyDescent="0.3">
      <c r="A162" s="120">
        <v>161</v>
      </c>
      <c r="B162" s="120">
        <v>3</v>
      </c>
      <c r="C162" s="120">
        <v>1</v>
      </c>
      <c r="D162" s="128" t="s">
        <v>86</v>
      </c>
      <c r="E162" s="68" t="s">
        <v>33</v>
      </c>
      <c r="F162" s="68" t="s">
        <v>84</v>
      </c>
      <c r="G162" s="79" t="s">
        <v>91</v>
      </c>
      <c r="H162" s="120">
        <v>54</v>
      </c>
      <c r="I162" s="120">
        <v>10</v>
      </c>
      <c r="J162" s="120">
        <v>100</v>
      </c>
      <c r="K162" s="120">
        <v>82</v>
      </c>
      <c r="M162" s="137">
        <f t="shared" si="2"/>
        <v>182000</v>
      </c>
    </row>
    <row r="163" spans="1:13" x14ac:dyDescent="0.3">
      <c r="A163" s="120">
        <v>162</v>
      </c>
      <c r="B163" s="120">
        <v>3</v>
      </c>
      <c r="C163" s="120">
        <v>0.25</v>
      </c>
      <c r="D163" s="129" t="s">
        <v>86</v>
      </c>
      <c r="E163" s="29" t="s">
        <v>31</v>
      </c>
      <c r="F163" s="29" t="s">
        <v>83</v>
      </c>
      <c r="G163" s="78" t="s">
        <v>91</v>
      </c>
      <c r="H163" s="120">
        <v>54</v>
      </c>
      <c r="I163" s="120">
        <v>10</v>
      </c>
      <c r="J163" s="120">
        <v>61</v>
      </c>
      <c r="K163" s="120">
        <v>54</v>
      </c>
      <c r="M163" s="137">
        <f t="shared" si="2"/>
        <v>460000</v>
      </c>
    </row>
  </sheetData>
  <sortState ref="A29:C59">
    <sortCondition ref="A29:A59"/>
  </sortState>
  <printOptions headings="1" gridLines="1"/>
  <pageMargins left="0.23622047244094491" right="0.23622047244094491" top="0.74803149606299213" bottom="0.74803149606299213" header="0.31496062992125984" footer="0.31496062992125984"/>
  <pageSetup paperSize="9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topLeftCell="A10" workbookViewId="0">
      <selection activeCell="I29" sqref="I29"/>
    </sheetView>
  </sheetViews>
  <sheetFormatPr defaultRowHeight="14.4" x14ac:dyDescent="0.3"/>
  <cols>
    <col min="1" max="1" width="20.33203125" customWidth="1"/>
    <col min="2" max="2" width="15.5546875" customWidth="1"/>
    <col min="3" max="5" width="12" customWidth="1"/>
    <col min="6" max="12" width="21.88671875" customWidth="1"/>
    <col min="13" max="13" width="25.109375" customWidth="1"/>
    <col min="14" max="14" width="26.6640625" customWidth="1"/>
    <col min="15" max="15" width="14" customWidth="1"/>
    <col min="16" max="16" width="21.5546875" customWidth="1"/>
    <col min="17" max="17" width="14" customWidth="1"/>
    <col min="18" max="18" width="21.5546875" customWidth="1"/>
    <col min="19" max="19" width="14" customWidth="1"/>
    <col min="20" max="20" width="21.5546875" customWidth="1"/>
    <col min="21" max="21" width="14" customWidth="1"/>
    <col min="22" max="22" width="21.5546875" customWidth="1"/>
    <col min="23" max="23" width="14" customWidth="1"/>
    <col min="24" max="24" width="21.5546875" customWidth="1"/>
    <col min="25" max="25" width="13" customWidth="1"/>
    <col min="26" max="26" width="21.5546875" customWidth="1"/>
    <col min="27" max="27" width="14" customWidth="1"/>
    <col min="28" max="28" width="21.5546875" customWidth="1"/>
    <col min="29" max="29" width="14" customWidth="1"/>
    <col min="30" max="30" width="21.5546875" customWidth="1"/>
    <col min="31" max="31" width="14" customWidth="1"/>
    <col min="32" max="32" width="21.5546875" customWidth="1"/>
    <col min="33" max="33" width="14" customWidth="1"/>
    <col min="34" max="34" width="21.5546875" customWidth="1"/>
    <col min="35" max="35" width="14" customWidth="1"/>
    <col min="36" max="36" width="21.5546875" customWidth="1"/>
    <col min="37" max="37" width="14" customWidth="1"/>
    <col min="38" max="38" width="21.5546875" customWidth="1"/>
    <col min="39" max="39" width="14" customWidth="1"/>
    <col min="40" max="40" width="21.5546875" customWidth="1"/>
    <col min="41" max="41" width="14" customWidth="1"/>
    <col min="42" max="42" width="21.5546875" customWidth="1"/>
    <col min="43" max="43" width="14" customWidth="1"/>
    <col min="44" max="44" width="20.44140625" customWidth="1"/>
    <col min="45" max="45" width="14" customWidth="1"/>
    <col min="46" max="46" width="21.5546875" customWidth="1"/>
    <col min="47" max="47" width="14" customWidth="1"/>
    <col min="48" max="48" width="21.5546875" customWidth="1"/>
    <col min="49" max="49" width="14" customWidth="1"/>
    <col min="50" max="50" width="21.5546875" customWidth="1"/>
    <col min="51" max="51" width="14" customWidth="1"/>
    <col min="52" max="52" width="21.5546875" customWidth="1"/>
    <col min="53" max="53" width="14" customWidth="1"/>
    <col min="54" max="54" width="21.5546875" customWidth="1"/>
    <col min="55" max="55" width="14" customWidth="1"/>
    <col min="56" max="56" width="21.5546875" customWidth="1"/>
    <col min="57" max="57" width="14" customWidth="1"/>
    <col min="58" max="58" width="21.5546875" customWidth="1"/>
    <col min="59" max="59" width="14" customWidth="1"/>
    <col min="60" max="60" width="21.5546875" customWidth="1"/>
    <col min="61" max="61" width="14" customWidth="1"/>
    <col min="62" max="62" width="21.5546875" customWidth="1"/>
    <col min="63" max="63" width="14" customWidth="1"/>
    <col min="64" max="64" width="19.44140625" customWidth="1"/>
    <col min="65" max="65" width="14" customWidth="1"/>
    <col min="66" max="66" width="21.5546875" customWidth="1"/>
    <col min="67" max="67" width="14" customWidth="1"/>
    <col min="68" max="68" width="21.5546875" customWidth="1"/>
    <col min="69" max="69" width="13" customWidth="1"/>
    <col min="70" max="70" width="21.5546875" customWidth="1"/>
    <col min="71" max="71" width="14" customWidth="1"/>
    <col min="72" max="72" width="21.5546875" customWidth="1"/>
    <col min="73" max="73" width="13" customWidth="1"/>
    <col min="74" max="74" width="21.5546875" customWidth="1"/>
    <col min="75" max="75" width="14" customWidth="1"/>
    <col min="76" max="76" width="21.5546875" customWidth="1"/>
    <col min="77" max="77" width="14" customWidth="1"/>
    <col min="78" max="78" width="21.5546875" customWidth="1"/>
    <col min="79" max="79" width="13" customWidth="1"/>
    <col min="80" max="80" width="21.5546875" customWidth="1"/>
    <col min="81" max="81" width="14" customWidth="1"/>
    <col min="82" max="82" width="21.5546875" customWidth="1"/>
    <col min="83" max="83" width="14" customWidth="1"/>
    <col min="84" max="84" width="20.44140625" customWidth="1"/>
    <col min="85" max="85" width="14" customWidth="1"/>
    <col min="86" max="86" width="21.5546875" customWidth="1"/>
    <col min="87" max="87" width="14" customWidth="1"/>
    <col min="88" max="88" width="21.5546875" customWidth="1"/>
    <col min="89" max="89" width="14" customWidth="1"/>
    <col min="90" max="90" width="21.5546875" customWidth="1"/>
    <col min="91" max="91" width="14" customWidth="1"/>
    <col min="92" max="92" width="21.5546875" customWidth="1"/>
    <col min="93" max="93" width="14" customWidth="1"/>
    <col min="94" max="94" width="21.5546875" customWidth="1"/>
    <col min="95" max="95" width="14" customWidth="1"/>
    <col min="96" max="96" width="21.5546875" customWidth="1"/>
    <col min="97" max="97" width="14" customWidth="1"/>
    <col min="98" max="98" width="21.5546875" customWidth="1"/>
    <col min="99" max="99" width="14" customWidth="1"/>
    <col min="100" max="100" width="21.5546875" customWidth="1"/>
    <col min="101" max="101" width="14" customWidth="1"/>
    <col min="102" max="102" width="21.5546875" customWidth="1"/>
    <col min="103" max="103" width="12" customWidth="1"/>
    <col min="104" max="104" width="21.5546875" customWidth="1"/>
    <col min="105" max="105" width="14" customWidth="1"/>
    <col min="106" max="106" width="21.5546875" customWidth="1"/>
    <col min="107" max="107" width="14" customWidth="1"/>
    <col min="108" max="108" width="21.5546875" customWidth="1"/>
    <col min="109" max="109" width="14" customWidth="1"/>
    <col min="110" max="110" width="21.5546875" customWidth="1"/>
    <col min="111" max="111" width="14" customWidth="1"/>
    <col min="112" max="112" width="20.44140625" customWidth="1"/>
    <col min="113" max="113" width="14" customWidth="1"/>
    <col min="114" max="114" width="21.5546875" customWidth="1"/>
    <col min="115" max="115" width="14" customWidth="1"/>
    <col min="116" max="116" width="20.44140625" customWidth="1"/>
    <col min="117" max="117" width="14" customWidth="1"/>
    <col min="118" max="118" width="21.5546875" customWidth="1"/>
    <col min="119" max="119" width="10" customWidth="1"/>
    <col min="120" max="120" width="12.21875" customWidth="1"/>
    <col min="121" max="121" width="14" customWidth="1"/>
    <col min="122" max="122" width="21.5546875" customWidth="1"/>
    <col min="123" max="123" width="14" customWidth="1"/>
    <col min="124" max="124" width="21.5546875" customWidth="1"/>
    <col min="125" max="125" width="14" customWidth="1"/>
    <col min="126" max="126" width="21.5546875" customWidth="1"/>
    <col min="127" max="127" width="10" customWidth="1"/>
    <col min="128" max="128" width="12.21875" customWidth="1"/>
    <col min="129" max="129" width="14" customWidth="1"/>
    <col min="130" max="130" width="21.5546875" customWidth="1"/>
    <col min="131" max="131" width="14" customWidth="1"/>
    <col min="132" max="132" width="21.5546875" customWidth="1"/>
    <col min="133" max="133" width="14" customWidth="1"/>
    <col min="134" max="134" width="21.5546875" customWidth="1"/>
    <col min="135" max="135" width="14" customWidth="1"/>
    <col min="136" max="136" width="21.5546875" customWidth="1"/>
    <col min="137" max="137" width="10" customWidth="1"/>
    <col min="138" max="138" width="12.21875" customWidth="1"/>
    <col min="139" max="139" width="14" customWidth="1"/>
    <col min="140" max="140" width="20.44140625" customWidth="1"/>
    <col min="141" max="141" width="14" customWidth="1"/>
    <col min="142" max="142" width="21.5546875" customWidth="1"/>
    <col min="143" max="143" width="13" customWidth="1"/>
    <col min="144" max="144" width="21.5546875" customWidth="1"/>
    <col min="145" max="145" width="14" customWidth="1"/>
    <col min="146" max="146" width="21.5546875" customWidth="1"/>
    <col min="147" max="147" width="14" customWidth="1"/>
    <col min="148" max="148" width="21.5546875" customWidth="1"/>
    <col min="149" max="149" width="14" customWidth="1"/>
    <col min="150" max="150" width="21.5546875" customWidth="1"/>
    <col min="151" max="151" width="14" customWidth="1"/>
    <col min="152" max="152" width="21.5546875" customWidth="1"/>
    <col min="153" max="153" width="14" customWidth="1"/>
    <col min="154" max="154" width="21.5546875" customWidth="1"/>
    <col min="155" max="155" width="14" customWidth="1"/>
    <col min="156" max="156" width="21.5546875" customWidth="1"/>
    <col min="157" max="157" width="14" customWidth="1"/>
    <col min="158" max="158" width="21.5546875" customWidth="1"/>
    <col min="159" max="159" width="13" customWidth="1"/>
    <col min="160" max="160" width="21.5546875" customWidth="1"/>
    <col min="161" max="161" width="14" customWidth="1"/>
    <col min="162" max="162" width="21.5546875" customWidth="1"/>
    <col min="163" max="163" width="9" customWidth="1"/>
    <col min="164" max="164" width="11.21875" customWidth="1"/>
    <col min="165" max="165" width="14" customWidth="1"/>
    <col min="166" max="166" width="21.5546875" customWidth="1"/>
    <col min="167" max="167" width="14" customWidth="1"/>
    <col min="168" max="168" width="21.5546875" customWidth="1"/>
    <col min="169" max="169" width="14" customWidth="1"/>
    <col min="170" max="170" width="21.5546875" customWidth="1"/>
    <col min="171" max="171" width="14" customWidth="1"/>
    <col min="172" max="172" width="21.5546875" customWidth="1"/>
    <col min="173" max="173" width="14" customWidth="1"/>
    <col min="174" max="174" width="20.44140625" customWidth="1"/>
    <col min="175" max="175" width="14" customWidth="1"/>
    <col min="176" max="176" width="21.5546875" bestFit="1" customWidth="1"/>
    <col min="177" max="177" width="14" customWidth="1"/>
    <col min="178" max="178" width="20.44140625" bestFit="1" customWidth="1"/>
    <col min="179" max="179" width="14" customWidth="1"/>
    <col min="180" max="180" width="21.5546875" customWidth="1"/>
    <col min="181" max="181" width="14" customWidth="1"/>
    <col min="182" max="182" width="21.5546875" bestFit="1" customWidth="1"/>
    <col min="183" max="183" width="14" customWidth="1"/>
    <col min="184" max="184" width="21.5546875" bestFit="1" customWidth="1"/>
    <col min="185" max="185" width="14" customWidth="1"/>
    <col min="186" max="186" width="21.5546875" bestFit="1" customWidth="1"/>
    <col min="187" max="187" width="14" customWidth="1"/>
    <col min="188" max="188" width="21.5546875" bestFit="1" customWidth="1"/>
    <col min="189" max="189" width="14" customWidth="1"/>
    <col min="190" max="190" width="21.5546875" customWidth="1"/>
    <col min="191" max="191" width="14" customWidth="1"/>
    <col min="192" max="192" width="21.5546875" customWidth="1"/>
    <col min="193" max="193" width="13" customWidth="1"/>
    <col min="194" max="194" width="20.44140625" bestFit="1" customWidth="1"/>
    <col min="195" max="195" width="14" customWidth="1"/>
    <col min="196" max="196" width="21.5546875" bestFit="1" customWidth="1"/>
    <col min="197" max="197" width="13" customWidth="1"/>
    <col min="198" max="198" width="21.5546875" customWidth="1"/>
    <col min="199" max="199" width="14" customWidth="1"/>
    <col min="200" max="200" width="17.44140625" customWidth="1"/>
    <col min="201" max="201" width="14" customWidth="1"/>
    <col min="202" max="202" width="21.5546875" bestFit="1" customWidth="1"/>
    <col min="203" max="203" width="14" customWidth="1"/>
    <col min="204" max="204" width="21.5546875" bestFit="1" customWidth="1"/>
    <col min="205" max="205" width="14" customWidth="1"/>
    <col min="206" max="206" width="21.5546875" bestFit="1" customWidth="1"/>
    <col min="207" max="207" width="14" customWidth="1"/>
    <col min="208" max="208" width="20.44140625" bestFit="1" customWidth="1"/>
    <col min="209" max="209" width="14" customWidth="1"/>
    <col min="210" max="210" width="21.5546875" bestFit="1" customWidth="1"/>
    <col min="211" max="211" width="14" customWidth="1"/>
    <col min="212" max="212" width="21.5546875" customWidth="1"/>
    <col min="213" max="213" width="14" customWidth="1"/>
    <col min="214" max="214" width="21.5546875" bestFit="1" customWidth="1"/>
    <col min="215" max="215" width="13" customWidth="1"/>
    <col min="216" max="216" width="21.5546875" customWidth="1"/>
    <col min="217" max="217" width="14" customWidth="1"/>
    <col min="218" max="218" width="21.5546875" bestFit="1" customWidth="1"/>
    <col min="219" max="219" width="14" customWidth="1"/>
    <col min="220" max="220" width="21.5546875" customWidth="1"/>
    <col min="221" max="221" width="14" customWidth="1"/>
    <col min="222" max="222" width="21.5546875" bestFit="1" customWidth="1"/>
    <col min="223" max="223" width="14" customWidth="1"/>
    <col min="224" max="224" width="21.5546875" bestFit="1" customWidth="1"/>
    <col min="225" max="225" width="14" customWidth="1"/>
    <col min="226" max="226" width="21.5546875" customWidth="1"/>
    <col min="227" max="227" width="14" customWidth="1"/>
    <col min="228" max="228" width="21.5546875" bestFit="1" customWidth="1"/>
    <col min="229" max="229" width="14" customWidth="1"/>
    <col min="230" max="230" width="21.5546875" bestFit="1" customWidth="1"/>
    <col min="231" max="231" width="14" customWidth="1"/>
    <col min="232" max="232" width="21.5546875" bestFit="1" customWidth="1"/>
    <col min="233" max="233" width="14" customWidth="1"/>
    <col min="234" max="234" width="21.5546875" customWidth="1"/>
    <col min="235" max="235" width="14" customWidth="1"/>
    <col min="236" max="236" width="20.44140625" bestFit="1" customWidth="1"/>
    <col min="237" max="237" width="14" customWidth="1"/>
    <col min="238" max="238" width="21.5546875" customWidth="1"/>
    <col min="239" max="239" width="14" customWidth="1"/>
    <col min="240" max="240" width="21.5546875" bestFit="1" customWidth="1"/>
    <col min="241" max="241" width="14" customWidth="1"/>
    <col min="242" max="242" width="20.44140625" bestFit="1" customWidth="1"/>
    <col min="243" max="243" width="14" customWidth="1"/>
    <col min="244" max="244" width="21.5546875" bestFit="1" customWidth="1"/>
    <col min="245" max="245" width="14" customWidth="1"/>
    <col min="246" max="246" width="20.44140625" bestFit="1" customWidth="1"/>
    <col min="247" max="247" width="14" customWidth="1"/>
    <col min="248" max="248" width="21.5546875" customWidth="1"/>
    <col min="249" max="249" width="14" customWidth="1"/>
    <col min="250" max="250" width="21.5546875" customWidth="1"/>
    <col min="251" max="251" width="14" customWidth="1"/>
    <col min="252" max="252" width="21.5546875" customWidth="1"/>
    <col min="253" max="253" width="14" customWidth="1"/>
    <col min="254" max="254" width="21.5546875" bestFit="1" customWidth="1"/>
    <col min="255" max="255" width="14" customWidth="1"/>
    <col min="256" max="256" width="21.5546875" bestFit="1" customWidth="1"/>
    <col min="257" max="257" width="14" customWidth="1"/>
    <col min="258" max="258" width="21.5546875" bestFit="1" customWidth="1"/>
    <col min="259" max="259" width="10" customWidth="1"/>
    <col min="260" max="260" width="12.21875" customWidth="1"/>
    <col min="261" max="261" width="14" bestFit="1" customWidth="1"/>
    <col min="262" max="262" width="21.5546875" bestFit="1" customWidth="1"/>
    <col min="263" max="263" width="14" customWidth="1"/>
    <col min="264" max="264" width="21.5546875" bestFit="1" customWidth="1"/>
    <col min="265" max="265" width="14" customWidth="1"/>
    <col min="266" max="266" width="21.5546875" customWidth="1"/>
    <col min="267" max="267" width="14" customWidth="1"/>
    <col min="268" max="268" width="21.5546875" bestFit="1" customWidth="1"/>
    <col min="269" max="269" width="14" customWidth="1"/>
    <col min="270" max="270" width="19.44140625" customWidth="1"/>
    <col min="271" max="271" width="14" customWidth="1"/>
    <col min="272" max="272" width="21.5546875" customWidth="1"/>
    <col min="273" max="273" width="14" customWidth="1"/>
    <col min="274" max="274" width="21.5546875" customWidth="1"/>
    <col min="275" max="275" width="14" customWidth="1"/>
    <col min="276" max="276" width="21.5546875" customWidth="1"/>
    <col min="277" max="277" width="14" customWidth="1"/>
    <col min="278" max="278" width="21.5546875" bestFit="1" customWidth="1"/>
    <col min="279" max="279" width="14" customWidth="1"/>
    <col min="280" max="280" width="21.5546875" bestFit="1" customWidth="1"/>
    <col min="281" max="281" width="14" customWidth="1"/>
    <col min="282" max="282" width="21.5546875" bestFit="1" customWidth="1"/>
    <col min="283" max="283" width="14" customWidth="1"/>
    <col min="284" max="284" width="21.5546875" bestFit="1" customWidth="1"/>
    <col min="285" max="285" width="14" customWidth="1"/>
    <col min="286" max="286" width="20.44140625" customWidth="1"/>
    <col min="287" max="287" width="13" customWidth="1"/>
    <col min="288" max="288" width="21.5546875" customWidth="1"/>
    <col min="289" max="289" width="14" customWidth="1"/>
    <col min="290" max="290" width="21.5546875" customWidth="1"/>
    <col min="291" max="291" width="14" customWidth="1"/>
    <col min="292" max="292" width="21.5546875" customWidth="1"/>
    <col min="293" max="293" width="14" customWidth="1"/>
    <col min="294" max="294" width="21.5546875" bestFit="1" customWidth="1"/>
    <col min="295" max="295" width="14" customWidth="1"/>
    <col min="296" max="296" width="21.5546875" customWidth="1"/>
    <col min="297" max="297" width="14" customWidth="1"/>
    <col min="298" max="298" width="21.5546875" bestFit="1" customWidth="1"/>
    <col min="299" max="299" width="14" customWidth="1"/>
    <col min="300" max="300" width="21.5546875" bestFit="1" customWidth="1"/>
    <col min="301" max="301" width="14" customWidth="1"/>
    <col min="302" max="302" width="21.5546875" customWidth="1"/>
    <col min="303" max="303" width="7" customWidth="1"/>
    <col min="304" max="304" width="9.21875" customWidth="1"/>
    <col min="305" max="305" width="13" bestFit="1" customWidth="1"/>
    <col min="306" max="306" width="21.5546875" bestFit="1" customWidth="1"/>
    <col min="307" max="307" width="14" customWidth="1"/>
    <col min="308" max="308" width="21.5546875" bestFit="1" customWidth="1"/>
    <col min="309" max="309" width="9" customWidth="1"/>
    <col min="310" max="310" width="11.21875" customWidth="1"/>
    <col min="311" max="311" width="14" bestFit="1" customWidth="1"/>
    <col min="312" max="312" width="21.5546875" customWidth="1"/>
    <col min="313" max="313" width="14" customWidth="1"/>
    <col min="314" max="314" width="21.5546875" bestFit="1" customWidth="1"/>
    <col min="315" max="315" width="14" customWidth="1"/>
    <col min="316" max="316" width="21.5546875" bestFit="1" customWidth="1"/>
    <col min="317" max="317" width="14" customWidth="1"/>
    <col min="318" max="318" width="20.44140625" bestFit="1" customWidth="1"/>
    <col min="319" max="321" width="9" customWidth="1"/>
    <col min="322" max="322" width="11.6640625" bestFit="1" customWidth="1"/>
    <col min="323" max="323" width="10.77734375" bestFit="1" customWidth="1"/>
  </cols>
  <sheetData>
    <row r="3" spans="1:5" x14ac:dyDescent="0.3">
      <c r="A3" s="2" t="s">
        <v>123</v>
      </c>
      <c r="B3" s="2" t="s">
        <v>11</v>
      </c>
    </row>
    <row r="4" spans="1:5" x14ac:dyDescent="0.3">
      <c r="A4" s="2" t="s">
        <v>13</v>
      </c>
      <c r="B4">
        <v>0.25</v>
      </c>
      <c r="C4">
        <v>0.5</v>
      </c>
      <c r="D4">
        <v>1</v>
      </c>
      <c r="E4" t="s">
        <v>12</v>
      </c>
    </row>
    <row r="5" spans="1:5" x14ac:dyDescent="0.3">
      <c r="A5" s="1" t="s">
        <v>85</v>
      </c>
      <c r="B5" s="3">
        <v>1.8502320777562922</v>
      </c>
      <c r="C5" s="3">
        <v>1.5319775907528741</v>
      </c>
      <c r="D5" s="3">
        <v>1.3009268341569187</v>
      </c>
      <c r="E5" s="3">
        <v>1.5610455008886945</v>
      </c>
    </row>
    <row r="6" spans="1:5" x14ac:dyDescent="0.3">
      <c r="A6" s="1" t="s">
        <v>86</v>
      </c>
      <c r="B6" s="3">
        <v>1.8555889156180301</v>
      </c>
      <c r="C6" s="3">
        <v>1.7378556112484467</v>
      </c>
      <c r="D6" s="3">
        <v>1.3312041028989876</v>
      </c>
      <c r="E6" s="3">
        <v>1.6415495432551539</v>
      </c>
    </row>
    <row r="7" spans="1:5" x14ac:dyDescent="0.3">
      <c r="A7" s="1" t="s">
        <v>87</v>
      </c>
      <c r="B7" s="3">
        <v>2.0236480440539664</v>
      </c>
      <c r="C7" s="3">
        <v>1.9026814169224209</v>
      </c>
      <c r="D7" s="3">
        <v>1.4585686503862463</v>
      </c>
      <c r="E7" s="3">
        <v>1.7908231378977415</v>
      </c>
    </row>
    <row r="8" spans="1:5" x14ac:dyDescent="0.3">
      <c r="A8" s="1" t="s">
        <v>88</v>
      </c>
      <c r="B8" s="3">
        <v>2.2980197529363156</v>
      </c>
      <c r="C8" s="3">
        <v>2.0907638957745842</v>
      </c>
      <c r="D8" s="3">
        <v>1.6954441700981113</v>
      </c>
      <c r="E8" s="3">
        <v>2.0280759396030037</v>
      </c>
    </row>
    <row r="9" spans="1:5" x14ac:dyDescent="0.3">
      <c r="A9" s="1" t="s">
        <v>89</v>
      </c>
      <c r="B9" s="3">
        <v>2.105944432204212</v>
      </c>
      <c r="C9" s="3">
        <v>1.9151651486527907</v>
      </c>
      <c r="D9" s="3">
        <v>1.7111533994336923</v>
      </c>
      <c r="E9" s="3">
        <v>1.9032470150158478</v>
      </c>
    </row>
    <row r="10" spans="1:5" x14ac:dyDescent="0.3">
      <c r="A10" s="1" t="s">
        <v>90</v>
      </c>
      <c r="B10" s="3">
        <v>2.2873336130444</v>
      </c>
      <c r="C10" s="3">
        <v>1.915720027312271</v>
      </c>
      <c r="D10" s="3">
        <v>1.7495333071075434</v>
      </c>
      <c r="E10" s="3">
        <v>1.9868293269179096</v>
      </c>
    </row>
    <row r="11" spans="1:5" x14ac:dyDescent="0.3">
      <c r="A11" s="1" t="s">
        <v>12</v>
      </c>
      <c r="B11" s="3">
        <v>2.069452020534241</v>
      </c>
      <c r="C11" s="3">
        <v>1.8467129186872273</v>
      </c>
      <c r="D11" s="3">
        <v>1.5411384106802497</v>
      </c>
      <c r="E11" s="3">
        <v>1.8171792643822895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Y486"/>
  <sheetViews>
    <sheetView topLeftCell="X1" zoomScale="64" zoomScaleNormal="64" workbookViewId="0">
      <selection activeCell="R11" sqref="R11"/>
    </sheetView>
  </sheetViews>
  <sheetFormatPr defaultRowHeight="14.4" x14ac:dyDescent="0.3"/>
  <cols>
    <col min="1" max="5" width="8.88671875" style="58"/>
    <col min="6" max="6" width="12.88671875" style="58" customWidth="1"/>
    <col min="7" max="8" width="8.88671875" style="58"/>
    <col min="9" max="9" width="17" style="58" bestFit="1" customWidth="1"/>
    <col min="10" max="11" width="42.44140625" style="58" bestFit="1" customWidth="1"/>
    <col min="12" max="13" width="17.6640625" style="58" bestFit="1" customWidth="1"/>
    <col min="14" max="14" width="17.6640625" style="58" customWidth="1"/>
    <col min="15" max="15" width="68.33203125" style="58" bestFit="1" customWidth="1"/>
    <col min="16" max="16" width="19.88671875" style="58" customWidth="1"/>
    <col min="17" max="24" width="11.21875" style="58" customWidth="1"/>
    <col min="25" max="25" width="11.5546875" style="58" customWidth="1"/>
    <col min="26" max="27" width="11.33203125" style="58" customWidth="1"/>
    <col min="28" max="28" width="11.6640625" style="58" customWidth="1"/>
    <col min="29" max="29" width="14.88671875" style="58" customWidth="1"/>
    <col min="30" max="31" width="11.6640625" style="58" customWidth="1"/>
    <col min="32" max="32" width="19.6640625" style="58" customWidth="1"/>
    <col min="33" max="36" width="18.6640625" style="58" customWidth="1"/>
    <col min="37" max="37" width="15.88671875" style="58" customWidth="1"/>
    <col min="38" max="38" width="14" style="58" customWidth="1"/>
    <col min="39" max="40" width="15.88671875" style="58" customWidth="1"/>
    <col min="41" max="43" width="9.109375" style="58"/>
    <col min="44" max="44" width="8.88671875" style="58"/>
    <col min="45" max="45" width="24.109375" style="58" customWidth="1"/>
    <col min="46" max="46" width="24.5546875" style="58" customWidth="1"/>
    <col min="47" max="47" width="13.6640625" style="58" customWidth="1"/>
    <col min="48" max="48" width="15" style="58" customWidth="1"/>
    <col min="49" max="49" width="13.6640625" style="58" customWidth="1"/>
    <col min="50" max="57" width="15" style="58" customWidth="1"/>
    <col min="58" max="58" width="13.6640625" style="58" customWidth="1"/>
    <col min="59" max="79" width="15" style="58" customWidth="1"/>
    <col min="80" max="80" width="13.6640625" style="58" customWidth="1"/>
    <col min="81" max="81" width="15" style="58" customWidth="1"/>
    <col min="82" max="82" width="13.6640625" style="58" customWidth="1"/>
    <col min="83" max="84" width="15" style="58" customWidth="1"/>
    <col min="85" max="85" width="13.6640625" style="58" customWidth="1"/>
    <col min="86" max="96" width="15" style="58" customWidth="1"/>
    <col min="97" max="97" width="12.44140625" style="58" customWidth="1"/>
    <col min="98" max="104" width="15" style="58" customWidth="1"/>
    <col min="105" max="105" width="10" style="58" customWidth="1"/>
    <col min="106" max="108" width="15" style="58" customWidth="1"/>
    <col min="109" max="109" width="10" style="58" customWidth="1"/>
    <col min="110" max="113" width="15" style="58" customWidth="1"/>
    <col min="114" max="114" width="10" style="58" customWidth="1"/>
    <col min="115" max="116" width="15" style="58" customWidth="1"/>
    <col min="117" max="117" width="13.6640625" style="58" customWidth="1"/>
    <col min="118" max="124" width="15" style="58" customWidth="1"/>
    <col min="125" max="125" width="13.6640625" style="58" customWidth="1"/>
    <col min="126" max="126" width="15" style="58" customWidth="1"/>
    <col min="127" max="127" width="9.109375" style="58" customWidth="1"/>
    <col min="128" max="141" width="15" style="58" customWidth="1"/>
    <col min="142" max="142" width="13.6640625" style="58" customWidth="1"/>
    <col min="143" max="143" width="15" style="58" customWidth="1"/>
    <col min="144" max="144" width="13.6640625" style="58" customWidth="1"/>
    <col min="145" max="152" width="15" style="58" customWidth="1"/>
    <col min="153" max="153" width="13.6640625" style="58" customWidth="1"/>
    <col min="154" max="174" width="15" style="58" customWidth="1"/>
    <col min="175" max="175" width="10" style="58" customWidth="1"/>
    <col min="176" max="188" width="15" style="58" customWidth="1"/>
    <col min="189" max="189" width="13.6640625" style="58" customWidth="1"/>
    <col min="190" max="196" width="15" style="58" customWidth="1"/>
    <col min="197" max="197" width="9.109375" style="58" customWidth="1"/>
    <col min="198" max="198" width="13.6640625" style="58" customWidth="1"/>
    <col min="199" max="199" width="15" style="58" customWidth="1"/>
    <col min="200" max="200" width="9.109375" style="58" customWidth="1"/>
    <col min="201" max="204" width="15" style="58" customWidth="1"/>
    <col min="205" max="205" width="9.109375" style="58" customWidth="1"/>
    <col min="206" max="206" width="14.33203125" style="58" customWidth="1"/>
    <col min="207" max="207" width="14.33203125" style="58" bestFit="1" customWidth="1"/>
    <col min="208" max="364" width="14.21875" style="58" bestFit="1" customWidth="1"/>
    <col min="365" max="365" width="15" style="58" bestFit="1" customWidth="1"/>
    <col min="366" max="16384" width="8.88671875" style="58"/>
  </cols>
  <sheetData>
    <row r="1" spans="1:207" x14ac:dyDescent="0.3">
      <c r="Q1" s="152" t="s">
        <v>104</v>
      </c>
      <c r="R1" s="152"/>
      <c r="S1" s="152"/>
      <c r="T1" s="152"/>
      <c r="U1" s="152"/>
      <c r="V1" s="152"/>
      <c r="W1" s="152"/>
      <c r="X1" s="153"/>
      <c r="Y1" s="138" t="s">
        <v>66</v>
      </c>
      <c r="Z1" s="100"/>
      <c r="AA1" s="100"/>
      <c r="AB1" s="100"/>
      <c r="AC1" s="101"/>
      <c r="AD1" s="102"/>
      <c r="AE1" s="102"/>
      <c r="AF1" s="102"/>
      <c r="AG1" s="104"/>
      <c r="AH1" s="116"/>
      <c r="AI1" s="116"/>
      <c r="AJ1" s="116"/>
      <c r="AK1" s="102"/>
      <c r="AL1" s="105"/>
      <c r="AM1" s="102"/>
      <c r="AN1" s="102"/>
      <c r="AO1" s="97"/>
      <c r="AP1" s="103"/>
      <c r="AQ1" s="96"/>
    </row>
    <row r="2" spans="1:207" x14ac:dyDescent="0.3">
      <c r="Q2" s="144" t="s">
        <v>121</v>
      </c>
      <c r="R2" s="144" t="s">
        <v>121</v>
      </c>
      <c r="S2" s="144" t="s">
        <v>121</v>
      </c>
      <c r="T2" s="144" t="s">
        <v>121</v>
      </c>
      <c r="U2" s="144" t="s">
        <v>61</v>
      </c>
      <c r="V2" s="144" t="s">
        <v>121</v>
      </c>
      <c r="W2" s="144" t="s">
        <v>122</v>
      </c>
      <c r="X2" s="144" t="s">
        <v>61</v>
      </c>
      <c r="Y2" s="145"/>
      <c r="Z2" s="146"/>
      <c r="AA2" s="146"/>
      <c r="AB2" s="146"/>
      <c r="AC2" s="147"/>
      <c r="AD2" s="146"/>
      <c r="AE2" s="146"/>
      <c r="AF2" s="146"/>
      <c r="AG2" s="148"/>
      <c r="AH2" s="149"/>
      <c r="AI2" s="149"/>
      <c r="AJ2" s="149"/>
      <c r="AK2" s="146"/>
      <c r="AL2" s="150"/>
      <c r="AM2" s="146"/>
      <c r="AN2" s="146"/>
      <c r="AO2" s="72"/>
      <c r="AP2" s="148"/>
      <c r="AQ2" s="151"/>
    </row>
    <row r="3" spans="1:207" s="107" customFormat="1" ht="63.6" customHeight="1" thickBot="1" x14ac:dyDescent="0.35">
      <c r="A3" s="107" t="s">
        <v>0</v>
      </c>
      <c r="B3" s="107" t="s">
        <v>1</v>
      </c>
      <c r="C3" s="107" t="s">
        <v>2</v>
      </c>
      <c r="D3" s="107" t="s">
        <v>3</v>
      </c>
      <c r="E3" s="107" t="s">
        <v>4</v>
      </c>
      <c r="F3" s="107" t="s">
        <v>8</v>
      </c>
      <c r="G3" s="107" t="s">
        <v>5</v>
      </c>
      <c r="H3" s="107" t="s">
        <v>17</v>
      </c>
      <c r="I3" s="107" t="s">
        <v>7</v>
      </c>
      <c r="J3" s="66" t="s">
        <v>9</v>
      </c>
      <c r="K3" s="66" t="s">
        <v>9</v>
      </c>
      <c r="L3" s="66" t="s">
        <v>59</v>
      </c>
      <c r="M3" s="66" t="s">
        <v>117</v>
      </c>
      <c r="N3" s="66" t="s">
        <v>65</v>
      </c>
      <c r="O3" s="66" t="s">
        <v>10</v>
      </c>
      <c r="P3" s="140" t="s">
        <v>103</v>
      </c>
      <c r="Q3" s="141">
        <v>42801</v>
      </c>
      <c r="R3" s="141">
        <v>42813</v>
      </c>
      <c r="S3" s="141">
        <v>42818</v>
      </c>
      <c r="T3" s="141">
        <v>42827</v>
      </c>
      <c r="U3" s="141" t="s">
        <v>108</v>
      </c>
      <c r="V3" s="141">
        <v>42835</v>
      </c>
      <c r="W3" s="141">
        <v>42843</v>
      </c>
      <c r="X3" s="141" t="s">
        <v>112</v>
      </c>
      <c r="Y3" s="108" t="s">
        <v>98</v>
      </c>
      <c r="Z3" s="109" t="s">
        <v>67</v>
      </c>
      <c r="AA3" s="110" t="s">
        <v>68</v>
      </c>
      <c r="AB3" s="109" t="s">
        <v>69</v>
      </c>
      <c r="AC3" s="110" t="s">
        <v>70</v>
      </c>
      <c r="AD3" s="109" t="s">
        <v>99</v>
      </c>
      <c r="AE3" s="114" t="s">
        <v>100</v>
      </c>
      <c r="AF3" s="111" t="s">
        <v>71</v>
      </c>
      <c r="AG3" s="110" t="s">
        <v>72</v>
      </c>
      <c r="AH3" s="111" t="s">
        <v>77</v>
      </c>
      <c r="AI3" s="111" t="s">
        <v>79</v>
      </c>
      <c r="AJ3" s="111" t="s">
        <v>78</v>
      </c>
      <c r="AK3" s="112" t="s">
        <v>101</v>
      </c>
      <c r="AL3" s="111" t="s">
        <v>73</v>
      </c>
      <c r="AM3" s="112" t="s">
        <v>102</v>
      </c>
      <c r="AN3" s="112" t="s">
        <v>118</v>
      </c>
      <c r="AO3" s="113" t="s">
        <v>74</v>
      </c>
      <c r="AP3" s="113" t="s">
        <v>75</v>
      </c>
      <c r="AQ3" s="113" t="s">
        <v>76</v>
      </c>
    </row>
    <row r="4" spans="1:207" x14ac:dyDescent="0.3">
      <c r="A4" s="58">
        <v>1</v>
      </c>
      <c r="B4" s="58">
        <v>1</v>
      </c>
      <c r="C4" s="58">
        <v>1</v>
      </c>
      <c r="D4" s="58">
        <v>1</v>
      </c>
      <c r="E4" s="58">
        <v>3</v>
      </c>
      <c r="F4" s="58">
        <v>2</v>
      </c>
      <c r="G4" s="58">
        <v>1</v>
      </c>
      <c r="H4" s="58">
        <f t="shared" ref="H4:H35" si="0">(E4-1)*18+(F4-1)*6+G4</f>
        <v>43</v>
      </c>
      <c r="I4" s="58">
        <f>VLOOKUP(E4,' NAMES &amp; RATES'!$B$3:$C$6,2,0)</f>
        <v>1</v>
      </c>
      <c r="J4" s="68" t="s">
        <v>33</v>
      </c>
      <c r="K4" s="142" t="s">
        <v>33</v>
      </c>
      <c r="L4" s="68" t="s">
        <v>84</v>
      </c>
      <c r="M4" s="142" t="s">
        <v>19</v>
      </c>
      <c r="N4" s="128" t="s">
        <v>85</v>
      </c>
      <c r="O4" s="68" t="s">
        <v>19</v>
      </c>
      <c r="P4" s="120">
        <v>169000</v>
      </c>
      <c r="Q4" s="11">
        <v>1</v>
      </c>
      <c r="R4" s="11">
        <v>6</v>
      </c>
      <c r="S4" s="11">
        <v>7</v>
      </c>
      <c r="T4" s="11">
        <v>8</v>
      </c>
      <c r="U4" s="11">
        <v>4</v>
      </c>
      <c r="V4" s="11">
        <v>9</v>
      </c>
      <c r="W4" s="72">
        <v>8</v>
      </c>
      <c r="X4" s="72">
        <v>5</v>
      </c>
      <c r="Y4" s="58">
        <v>2</v>
      </c>
      <c r="Z4" s="58">
        <v>0</v>
      </c>
      <c r="AA4" s="58">
        <v>0</v>
      </c>
      <c r="AB4" s="58">
        <v>0</v>
      </c>
      <c r="AC4" s="58">
        <f>AA4*AB4</f>
        <v>0</v>
      </c>
      <c r="AD4" s="58">
        <v>10.1</v>
      </c>
      <c r="AE4" s="58">
        <f>SUM(AD4*2)/10000</f>
        <v>2.0200000000000001E-3</v>
      </c>
      <c r="AF4" s="58">
        <f>Y4*AD4</f>
        <v>20.2</v>
      </c>
      <c r="AG4" s="58">
        <f>AF4-AC4</f>
        <v>20.2</v>
      </c>
      <c r="AH4" s="58">
        <f>SUM(AG4/Y4)</f>
        <v>10.1</v>
      </c>
      <c r="AI4" s="58">
        <f>SUM(AH4*2)</f>
        <v>20.2</v>
      </c>
      <c r="AJ4" s="58">
        <f>SUM(AI4/10000)</f>
        <v>2.0200000000000001E-3</v>
      </c>
      <c r="AK4" s="99">
        <v>2116.1</v>
      </c>
      <c r="AL4" s="99">
        <v>2116.1</v>
      </c>
      <c r="AM4" s="115">
        <f>SUM((AK4/1000)/AJ4)/1000</f>
        <v>1.0475742574257425</v>
      </c>
      <c r="AN4" s="115">
        <v>1.0475742574257425</v>
      </c>
      <c r="AO4" s="99">
        <v>13.1</v>
      </c>
      <c r="AP4" s="99">
        <v>17.2</v>
      </c>
      <c r="AQ4" s="98">
        <v>7.1</v>
      </c>
      <c r="AS4" s="133" t="s">
        <v>120</v>
      </c>
      <c r="AT4" s="133" t="s">
        <v>11</v>
      </c>
      <c r="GY4"/>
    </row>
    <row r="5" spans="1:207" x14ac:dyDescent="0.3">
      <c r="A5" s="58">
        <v>2</v>
      </c>
      <c r="B5" s="58">
        <v>1</v>
      </c>
      <c r="C5" s="58">
        <v>2</v>
      </c>
      <c r="D5" s="58">
        <v>1</v>
      </c>
      <c r="E5" s="58">
        <v>1</v>
      </c>
      <c r="F5" s="58">
        <v>1</v>
      </c>
      <c r="G5" s="58">
        <v>4</v>
      </c>
      <c r="H5" s="58">
        <f t="shared" si="0"/>
        <v>4</v>
      </c>
      <c r="I5" s="58">
        <f>VLOOKUP(E5,' NAMES &amp; RATES'!$B$3:$C$6,2,0)</f>
        <v>0.25</v>
      </c>
      <c r="J5" s="29" t="s">
        <v>31</v>
      </c>
      <c r="K5" s="143" t="s">
        <v>31</v>
      </c>
      <c r="L5" s="29" t="s">
        <v>83</v>
      </c>
      <c r="M5" s="143" t="s">
        <v>83</v>
      </c>
      <c r="N5" s="129" t="s">
        <v>88</v>
      </c>
      <c r="O5" s="29" t="s">
        <v>93</v>
      </c>
      <c r="P5" s="120">
        <v>576000</v>
      </c>
      <c r="Q5" s="11">
        <v>1</v>
      </c>
      <c r="R5" s="11">
        <v>2</v>
      </c>
      <c r="S5" s="11">
        <v>5</v>
      </c>
      <c r="T5" s="11">
        <v>6</v>
      </c>
      <c r="U5" s="11">
        <v>3</v>
      </c>
      <c r="V5" s="11">
        <v>8</v>
      </c>
      <c r="W5" s="72">
        <v>8</v>
      </c>
      <c r="X5" s="72">
        <v>3</v>
      </c>
      <c r="Y5" s="58">
        <v>7</v>
      </c>
      <c r="Z5" s="58">
        <v>0</v>
      </c>
      <c r="AA5" s="58">
        <v>0</v>
      </c>
      <c r="AB5" s="58">
        <v>0</v>
      </c>
      <c r="AC5" s="58">
        <f>AA5*AB5</f>
        <v>0</v>
      </c>
      <c r="AD5" s="58">
        <v>9.66</v>
      </c>
      <c r="AE5" s="58">
        <f t="shared" ref="AE5:AE68" si="1">SUM(AD5*2)/10000</f>
        <v>1.9320000000000001E-3</v>
      </c>
      <c r="AF5" s="58">
        <f>Y5*AD5</f>
        <v>67.62</v>
      </c>
      <c r="AG5" s="58">
        <f>AF5-AC5</f>
        <v>67.62</v>
      </c>
      <c r="AH5" s="58">
        <f>SUM(AG5/Y5)</f>
        <v>9.66</v>
      </c>
      <c r="AI5" s="58">
        <f t="shared" ref="AI5:AI68" si="2">SUM(AH5*2)</f>
        <v>19.32</v>
      </c>
      <c r="AJ5" s="58">
        <f t="shared" ref="AJ5:AJ68" si="3">SUM(AI5/10000)</f>
        <v>1.9320000000000001E-3</v>
      </c>
      <c r="AK5" s="99">
        <v>4477.2</v>
      </c>
      <c r="AL5" s="99">
        <v>4477.2</v>
      </c>
      <c r="AM5" s="115">
        <f t="shared" ref="AM5:AM68" si="4">SUM((AK5/1000)/AJ5)/1000</f>
        <v>2.3173913043478258</v>
      </c>
      <c r="AN5" s="115">
        <v>2.3173913043478258</v>
      </c>
      <c r="AO5" s="99">
        <v>12.8</v>
      </c>
      <c r="AP5" s="99">
        <v>15.8</v>
      </c>
      <c r="AQ5" s="98">
        <v>7.52</v>
      </c>
      <c r="AS5" s="133" t="s">
        <v>13</v>
      </c>
      <c r="AT5" s="58">
        <v>0.98890577507598776</v>
      </c>
      <c r="AU5" s="58">
        <v>1.028840579710145</v>
      </c>
      <c r="AV5" s="58">
        <v>1.0475742574257425</v>
      </c>
      <c r="AW5" s="58">
        <v>1.0574516496018205</v>
      </c>
      <c r="AX5" s="58">
        <v>1.0972727272727272</v>
      </c>
      <c r="AY5" s="58">
        <v>1.1731400966183576</v>
      </c>
      <c r="AZ5" s="58">
        <v>1.2284854563691072</v>
      </c>
      <c r="BA5" s="58">
        <v>1.2318181818181817</v>
      </c>
      <c r="BB5" s="58">
        <v>1.2718435754189943</v>
      </c>
      <c r="BC5" s="58">
        <v>1.27762312633833</v>
      </c>
      <c r="BD5" s="58">
        <v>1.2858071505958828</v>
      </c>
      <c r="BE5" s="58">
        <v>1.2900712830957226</v>
      </c>
      <c r="BF5" s="58">
        <v>1.2910425101214573</v>
      </c>
      <c r="BG5" s="58">
        <v>1.2964435146443516</v>
      </c>
      <c r="BH5" s="58">
        <v>1.3034701857282502</v>
      </c>
      <c r="BI5" s="58">
        <v>1.3045081967213117</v>
      </c>
      <c r="BJ5" s="58">
        <v>1.3057368941641938</v>
      </c>
      <c r="BK5" s="58">
        <v>1.3217062634989203</v>
      </c>
      <c r="BL5" s="58">
        <v>1.3473737373737373</v>
      </c>
      <c r="BM5" s="58">
        <v>1.3475149105367794</v>
      </c>
      <c r="BN5" s="58">
        <v>1.3543627450980396</v>
      </c>
      <c r="BO5" s="58">
        <v>1.3828003875968993</v>
      </c>
      <c r="BP5" s="58">
        <v>1.386534749034749</v>
      </c>
      <c r="BQ5" s="58">
        <v>1.3947680157946694</v>
      </c>
      <c r="BR5" s="58">
        <v>1.4068363273453097</v>
      </c>
      <c r="BS5" s="58">
        <v>1.4100806451612902</v>
      </c>
      <c r="BT5" s="58">
        <v>1.4319941916747336</v>
      </c>
      <c r="BU5" s="58">
        <v>1.4612019230769231</v>
      </c>
      <c r="BV5" s="58">
        <v>1.4641361256544501</v>
      </c>
      <c r="BW5" s="58">
        <v>1.4660925726587732</v>
      </c>
      <c r="BX5" s="58">
        <v>1.4783632286995516</v>
      </c>
      <c r="BY5" s="58">
        <v>1.5059605911330047</v>
      </c>
      <c r="BZ5" s="58">
        <v>1.513976377952756</v>
      </c>
      <c r="CA5" s="58">
        <v>1.5211197339246121</v>
      </c>
      <c r="CB5" s="58">
        <v>1.5413133402275077</v>
      </c>
      <c r="CC5" s="58">
        <v>1.5479757085020243</v>
      </c>
      <c r="CD5" s="58">
        <v>1.5668426103646835</v>
      </c>
      <c r="CE5" s="58">
        <v>1.5691299790356394</v>
      </c>
      <c r="CF5" s="58">
        <v>1.577666666666667</v>
      </c>
      <c r="CG5" s="58">
        <v>1.5804431599229287</v>
      </c>
      <c r="CH5" s="58">
        <v>1.5841369334619093</v>
      </c>
      <c r="CI5" s="58">
        <v>1.5936052366565965</v>
      </c>
      <c r="CJ5" s="58">
        <v>1.5957128614157527</v>
      </c>
      <c r="CK5" s="58">
        <v>1.5975862068965516</v>
      </c>
      <c r="CL5" s="58">
        <v>1.6161993769470402</v>
      </c>
      <c r="CM5" s="58">
        <v>1.6265491452991454</v>
      </c>
      <c r="CN5" s="58">
        <v>1.6337117472852913</v>
      </c>
      <c r="CO5" s="58">
        <v>1.6405274488697525</v>
      </c>
      <c r="CP5" s="58">
        <v>1.6420235546038549</v>
      </c>
      <c r="CQ5" s="58">
        <v>1.6469377510040162</v>
      </c>
      <c r="CR5" s="58">
        <v>1.647995991983968</v>
      </c>
      <c r="CS5" s="58">
        <v>1.6490316004077472</v>
      </c>
      <c r="CT5" s="58">
        <v>1.6806034482758621</v>
      </c>
      <c r="CU5" s="58">
        <v>1.6833663366336635</v>
      </c>
      <c r="CV5" s="58">
        <v>1.6883014623172106</v>
      </c>
      <c r="CW5" s="58">
        <v>1.6888778550148957</v>
      </c>
      <c r="CX5" s="58">
        <v>1.6949651046859422</v>
      </c>
      <c r="CY5" s="58">
        <v>1.6968008255933955</v>
      </c>
      <c r="CZ5" s="58">
        <v>1.7006329113924052</v>
      </c>
      <c r="DA5" s="58">
        <v>1.7016500000000001</v>
      </c>
      <c r="DB5" s="58">
        <v>1.703258426966292</v>
      </c>
      <c r="DC5" s="58">
        <v>1.7042984189723323</v>
      </c>
      <c r="DD5" s="58">
        <v>1.7072393822393821</v>
      </c>
      <c r="DE5" s="58">
        <v>1.7180499999999996</v>
      </c>
      <c r="DF5" s="58">
        <v>1.7188305252725473</v>
      </c>
      <c r="DG5" s="58">
        <v>1.7197368421052632</v>
      </c>
      <c r="DH5" s="58">
        <v>1.7300109529025189</v>
      </c>
      <c r="DI5" s="58">
        <v>1.732121212121212</v>
      </c>
      <c r="DJ5" s="58">
        <v>1.73295</v>
      </c>
      <c r="DK5" s="58">
        <v>1.7379781420765026</v>
      </c>
      <c r="DL5" s="58">
        <v>1.7435654008438819</v>
      </c>
      <c r="DM5" s="58">
        <v>1.7578234704112337</v>
      </c>
      <c r="DN5" s="58">
        <v>1.7614973262032085</v>
      </c>
      <c r="DO5" s="58">
        <v>1.7627649325626202</v>
      </c>
      <c r="DP5" s="58">
        <v>1.7880681818181818</v>
      </c>
      <c r="DQ5" s="58">
        <v>1.7952780692549846</v>
      </c>
      <c r="DR5" s="58">
        <v>1.8079591836734694</v>
      </c>
      <c r="DS5" s="58">
        <v>1.8108610567514674</v>
      </c>
      <c r="DT5" s="58">
        <v>1.8111616161616162</v>
      </c>
      <c r="DU5" s="58">
        <v>1.8138150903294366</v>
      </c>
      <c r="DV5" s="58">
        <v>1.8162937743190664</v>
      </c>
      <c r="DW5" s="58">
        <v>1.8169000000000002</v>
      </c>
      <c r="DX5" s="58">
        <v>1.820642201834862</v>
      </c>
      <c r="DY5" s="58">
        <v>1.8279755849440491</v>
      </c>
      <c r="DZ5" s="58">
        <v>1.8306930693069305</v>
      </c>
      <c r="EA5" s="58">
        <v>1.837171717171717</v>
      </c>
      <c r="EB5" s="58">
        <v>1.8465291750503019</v>
      </c>
      <c r="EC5" s="58">
        <v>1.8497064579256359</v>
      </c>
      <c r="ED5" s="58">
        <v>1.8561377245508983</v>
      </c>
      <c r="EE5" s="58">
        <v>1.8571996027805362</v>
      </c>
      <c r="EF5" s="58">
        <v>1.8592962184873949</v>
      </c>
      <c r="EG5" s="58">
        <v>1.8622319688109163</v>
      </c>
      <c r="EH5" s="58">
        <v>1.8658475426278835</v>
      </c>
      <c r="EI5" s="58">
        <v>1.880157068062827</v>
      </c>
      <c r="EJ5" s="58">
        <v>1.8965568862275453</v>
      </c>
      <c r="EK5" s="58">
        <v>1.9065196078431375</v>
      </c>
      <c r="EL5" s="58">
        <v>1.9094330400782011</v>
      </c>
      <c r="EM5" s="58">
        <v>1.9111273080660833</v>
      </c>
      <c r="EN5" s="58">
        <v>1.9113793103448276</v>
      </c>
      <c r="EO5" s="58">
        <v>1.9162109375</v>
      </c>
      <c r="EP5" s="58">
        <v>1.9252615062761504</v>
      </c>
      <c r="EQ5" s="58">
        <v>1.9316580310880829</v>
      </c>
      <c r="ER5" s="58">
        <v>1.9446601941747572</v>
      </c>
      <c r="ES5" s="58">
        <v>1.9463746223564955</v>
      </c>
      <c r="ET5" s="58">
        <v>1.9485221674876845</v>
      </c>
      <c r="EU5" s="58">
        <v>1.9506012024048098</v>
      </c>
      <c r="EV5" s="58">
        <v>1.9534136546184737</v>
      </c>
      <c r="EW5" s="58">
        <v>1.957495429616088</v>
      </c>
      <c r="EX5" s="58">
        <v>1.9616161616161616</v>
      </c>
      <c r="EY5" s="58">
        <v>1.9939804772234273</v>
      </c>
      <c r="EZ5" s="58">
        <v>2.0016064257028114</v>
      </c>
      <c r="FA5" s="58">
        <v>2.0176049129989764</v>
      </c>
      <c r="FB5" s="58">
        <v>2.0182758620689656</v>
      </c>
      <c r="FC5" s="58">
        <v>2.0317641228939545</v>
      </c>
      <c r="FD5" s="58">
        <v>2.034513274336283</v>
      </c>
      <c r="FE5" s="58">
        <v>2.0379473684210527</v>
      </c>
      <c r="FF5" s="58">
        <v>2.0399507389162563</v>
      </c>
      <c r="FG5" s="58">
        <v>2.0460101010101011</v>
      </c>
      <c r="FH5" s="58">
        <v>2.0463333333333336</v>
      </c>
      <c r="FI5" s="58">
        <v>2.0551136363636364</v>
      </c>
      <c r="FJ5" s="58">
        <v>2.0583065380493037</v>
      </c>
      <c r="FK5" s="58">
        <v>2.0812638580931266</v>
      </c>
      <c r="FL5" s="58">
        <v>2.0870808678500983</v>
      </c>
      <c r="FM5" s="58">
        <v>2.0933471933471934</v>
      </c>
      <c r="FN5" s="58">
        <v>2.1053481331987896</v>
      </c>
      <c r="FO5" s="58">
        <v>2.111534603811434</v>
      </c>
      <c r="FP5" s="58">
        <v>2.1199211045364885</v>
      </c>
      <c r="FQ5" s="58">
        <v>2.1267224409448824</v>
      </c>
      <c r="FR5" s="58">
        <v>2.1314330543933058</v>
      </c>
      <c r="FS5" s="58">
        <v>2.1319499999999998</v>
      </c>
      <c r="FT5" s="58">
        <v>2.1493271221532089</v>
      </c>
      <c r="FU5" s="58">
        <v>2.1667652859960551</v>
      </c>
      <c r="FV5" s="58">
        <v>2.1711377870563675</v>
      </c>
      <c r="FW5" s="58">
        <v>2.172959685349066</v>
      </c>
      <c r="FX5" s="58">
        <v>2.1860839843750002</v>
      </c>
      <c r="FY5" s="58">
        <v>2.224274553571429</v>
      </c>
      <c r="FZ5" s="58">
        <v>2.2257868020304574</v>
      </c>
      <c r="GA5" s="58">
        <v>2.2390452261306533</v>
      </c>
      <c r="GB5" s="58">
        <v>2.2392678034102311</v>
      </c>
      <c r="GC5" s="58">
        <v>2.2494416243654825</v>
      </c>
      <c r="GD5" s="58">
        <v>2.2526826484018265</v>
      </c>
      <c r="GE5" s="58">
        <v>2.3173913043478258</v>
      </c>
      <c r="GF5" s="58">
        <v>2.3235200845665966</v>
      </c>
      <c r="GG5" s="58">
        <v>2.3262254901960788</v>
      </c>
      <c r="GH5" s="58">
        <v>2.3484774066797649</v>
      </c>
      <c r="GI5" s="58">
        <v>2.3488647581441264</v>
      </c>
      <c r="GJ5" s="58">
        <v>2.3559745347698331</v>
      </c>
      <c r="GK5" s="58">
        <v>2.3694527363184079</v>
      </c>
      <c r="GL5" s="58">
        <v>2.37064128256513</v>
      </c>
      <c r="GM5" s="58">
        <v>2.4044243070362472</v>
      </c>
      <c r="GN5" s="58">
        <v>2.4579281183932342</v>
      </c>
      <c r="GO5" s="58">
        <v>2.4700000000000002</v>
      </c>
      <c r="GP5" s="58">
        <v>2.4983299595141699</v>
      </c>
      <c r="GQ5" s="58">
        <v>2.517327766179541</v>
      </c>
      <c r="GR5" s="58">
        <v>2.5304000000000002</v>
      </c>
      <c r="GS5" s="58">
        <v>2.5604439959636736</v>
      </c>
      <c r="GT5" s="58">
        <v>2.5766419491525427</v>
      </c>
      <c r="GU5" s="58">
        <v>2.6847252747252748</v>
      </c>
      <c r="GV5" s="58">
        <v>2.9016281512605047</v>
      </c>
      <c r="GW5" s="58" t="s">
        <v>119</v>
      </c>
      <c r="GX5" s="58" t="s">
        <v>12</v>
      </c>
      <c r="GY5"/>
    </row>
    <row r="6" spans="1:207" x14ac:dyDescent="0.3">
      <c r="A6" s="58">
        <v>3</v>
      </c>
      <c r="B6" s="58">
        <v>1</v>
      </c>
      <c r="C6" s="58">
        <v>3</v>
      </c>
      <c r="D6" s="58">
        <v>1</v>
      </c>
      <c r="E6" s="58">
        <v>1</v>
      </c>
      <c r="F6" s="58">
        <v>2</v>
      </c>
      <c r="G6" s="58">
        <v>4</v>
      </c>
      <c r="H6" s="58">
        <f t="shared" si="0"/>
        <v>10</v>
      </c>
      <c r="I6" s="58">
        <f>VLOOKUP(E6,' NAMES &amp; RATES'!$B$3:$C$6,2,0)</f>
        <v>0.25</v>
      </c>
      <c r="J6" s="68" t="s">
        <v>33</v>
      </c>
      <c r="K6" s="142" t="s">
        <v>33</v>
      </c>
      <c r="L6" s="68" t="s">
        <v>84</v>
      </c>
      <c r="M6" s="142" t="s">
        <v>84</v>
      </c>
      <c r="N6" s="128" t="s">
        <v>88</v>
      </c>
      <c r="O6" s="68" t="s">
        <v>93</v>
      </c>
      <c r="P6" s="120">
        <v>536000</v>
      </c>
      <c r="Q6" s="11">
        <v>1</v>
      </c>
      <c r="R6" s="11">
        <v>2</v>
      </c>
      <c r="S6" s="11">
        <v>2</v>
      </c>
      <c r="T6" s="11">
        <v>6</v>
      </c>
      <c r="U6" s="11">
        <v>2</v>
      </c>
      <c r="V6" s="11">
        <v>7</v>
      </c>
      <c r="W6" s="72">
        <v>8</v>
      </c>
      <c r="X6" s="72">
        <v>3</v>
      </c>
      <c r="Y6" s="58">
        <v>7</v>
      </c>
      <c r="Z6" s="58">
        <v>0</v>
      </c>
      <c r="AA6" s="58">
        <v>0</v>
      </c>
      <c r="AB6" s="58">
        <v>0</v>
      </c>
      <c r="AC6" s="58">
        <f>AA6*AB6</f>
        <v>0</v>
      </c>
      <c r="AD6" s="58">
        <v>9.35</v>
      </c>
      <c r="AE6" s="58">
        <f t="shared" si="1"/>
        <v>1.8699999999999999E-3</v>
      </c>
      <c r="AF6" s="58">
        <f>Y6*AD6</f>
        <v>65.45</v>
      </c>
      <c r="AG6" s="58">
        <f>AF6-AC6</f>
        <v>65.45</v>
      </c>
      <c r="AH6" s="58">
        <f>SUM(AG6/Y6)</f>
        <v>9.35</v>
      </c>
      <c r="AI6" s="58">
        <f t="shared" si="2"/>
        <v>18.7</v>
      </c>
      <c r="AJ6" s="58">
        <f t="shared" si="3"/>
        <v>1.8699999999999999E-3</v>
      </c>
      <c r="AK6" s="99">
        <v>3294</v>
      </c>
      <c r="AL6" s="99">
        <v>3294</v>
      </c>
      <c r="AM6" s="115">
        <f t="shared" si="4"/>
        <v>1.7614973262032085</v>
      </c>
      <c r="AN6" s="115">
        <v>1.7614973262032085</v>
      </c>
      <c r="AO6" s="99">
        <v>13.2</v>
      </c>
      <c r="AP6" s="99">
        <v>17.2</v>
      </c>
      <c r="AQ6" s="98">
        <v>6.79</v>
      </c>
      <c r="AS6" s="58" t="s">
        <v>85</v>
      </c>
      <c r="AT6" s="135"/>
      <c r="AU6" s="135"/>
      <c r="AV6" s="135" t="e">
        <v>#DIV/0!</v>
      </c>
      <c r="AW6" s="135" t="e">
        <v>#DIV/0!</v>
      </c>
      <c r="AX6" s="135"/>
      <c r="AY6" s="135"/>
      <c r="AZ6" s="135"/>
      <c r="BA6" s="135"/>
      <c r="BB6" s="135"/>
      <c r="BC6" s="135" t="e">
        <v>#DIV/0!</v>
      </c>
      <c r="BD6" s="135"/>
      <c r="BE6" s="135"/>
      <c r="BF6" s="135" t="e">
        <v>#DIV/0!</v>
      </c>
      <c r="BG6" s="135"/>
      <c r="BH6" s="135" t="e">
        <v>#DIV/0!</v>
      </c>
      <c r="BI6" s="135" t="e">
        <v>#DIV/0!</v>
      </c>
      <c r="BJ6" s="135"/>
      <c r="BK6" s="135" t="e">
        <v>#DIV/0!</v>
      </c>
      <c r="BL6" s="135"/>
      <c r="BM6" s="135"/>
      <c r="BN6" s="135" t="e">
        <v>#DIV/0!</v>
      </c>
      <c r="BO6" s="135"/>
      <c r="BP6" s="135"/>
      <c r="BQ6" s="135"/>
      <c r="BR6" s="135" t="e">
        <v>#DIV/0!</v>
      </c>
      <c r="BS6" s="135" t="e">
        <v>#DIV/0!</v>
      </c>
      <c r="BT6" s="135"/>
      <c r="BU6" s="135" t="e">
        <v>#DIV/0!</v>
      </c>
      <c r="BV6" s="135" t="e">
        <v>#DIV/0!</v>
      </c>
      <c r="BW6" s="135"/>
      <c r="BX6" s="135" t="e">
        <v>#DIV/0!</v>
      </c>
      <c r="BY6" s="135" t="e">
        <v>#DIV/0!</v>
      </c>
      <c r="BZ6" s="135"/>
      <c r="CA6" s="135" t="e">
        <v>#DIV/0!</v>
      </c>
      <c r="CB6" s="135"/>
      <c r="CC6" s="135" t="e">
        <v>#DIV/0!</v>
      </c>
      <c r="CD6" s="135"/>
      <c r="CE6" s="135"/>
      <c r="CF6" s="135"/>
      <c r="CG6" s="135" t="e">
        <v>#DIV/0!</v>
      </c>
      <c r="CH6" s="135"/>
      <c r="CI6" s="135"/>
      <c r="CJ6" s="135"/>
      <c r="CK6" s="135"/>
      <c r="CL6" s="135" t="e">
        <v>#DIV/0!</v>
      </c>
      <c r="CM6" s="135"/>
      <c r="CN6" s="135"/>
      <c r="CO6" s="135"/>
      <c r="CP6" s="135"/>
      <c r="CQ6" s="135" t="e">
        <v>#DIV/0!</v>
      </c>
      <c r="CR6" s="135"/>
      <c r="CS6" s="135"/>
      <c r="CT6" s="135"/>
      <c r="CU6" s="135"/>
      <c r="CV6" s="135" t="e">
        <v>#DIV/0!</v>
      </c>
      <c r="CW6" s="135"/>
      <c r="CX6" s="135"/>
      <c r="CY6" s="135" t="e">
        <v>#DIV/0!</v>
      </c>
      <c r="CZ6" s="135"/>
      <c r="DA6" s="135"/>
      <c r="DB6" s="135" t="e">
        <v>#DIV/0!</v>
      </c>
      <c r="DC6" s="135"/>
      <c r="DD6" s="135"/>
      <c r="DE6" s="135"/>
      <c r="DF6" s="135"/>
      <c r="DG6" s="135"/>
      <c r="DH6" s="135"/>
      <c r="DI6" s="135"/>
      <c r="DJ6" s="135"/>
      <c r="DK6" s="135" t="e">
        <v>#DIV/0!</v>
      </c>
      <c r="DL6" s="135"/>
      <c r="DM6" s="135"/>
      <c r="DN6" s="135"/>
      <c r="DO6" s="135"/>
      <c r="DP6" s="135"/>
      <c r="DQ6" s="135" t="e">
        <v>#DIV/0!</v>
      </c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 t="e">
        <v>#DIV/0!</v>
      </c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 t="e">
        <v>#DIV/0!</v>
      </c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 t="e">
        <v>#DIV/0!</v>
      </c>
      <c r="GW6" s="135"/>
      <c r="GX6" s="135" t="e">
        <v>#DIV/0!</v>
      </c>
      <c r="GY6"/>
    </row>
    <row r="7" spans="1:207" x14ac:dyDescent="0.3">
      <c r="A7" s="58">
        <v>4</v>
      </c>
      <c r="B7" s="58">
        <v>1</v>
      </c>
      <c r="C7" s="58">
        <v>4</v>
      </c>
      <c r="D7" s="58">
        <v>1</v>
      </c>
      <c r="E7" s="58">
        <v>1</v>
      </c>
      <c r="F7" s="58">
        <v>3</v>
      </c>
      <c r="G7" s="58">
        <v>2</v>
      </c>
      <c r="H7" s="58">
        <f t="shared" si="0"/>
        <v>14</v>
      </c>
      <c r="I7" s="58">
        <f>VLOOKUP(E7,' NAMES &amp; RATES'!$B$3:$C$6,2,0)</f>
        <v>0.25</v>
      </c>
      <c r="J7" s="131" t="s">
        <v>34</v>
      </c>
      <c r="K7" s="131" t="s">
        <v>34</v>
      </c>
      <c r="L7" s="131" t="s">
        <v>82</v>
      </c>
      <c r="M7" s="131" t="s">
        <v>82</v>
      </c>
      <c r="N7" s="130" t="s">
        <v>86</v>
      </c>
      <c r="O7" s="131" t="s">
        <v>91</v>
      </c>
      <c r="P7" s="120">
        <v>400000</v>
      </c>
      <c r="Q7" s="11">
        <v>0</v>
      </c>
      <c r="R7" s="11">
        <v>2</v>
      </c>
      <c r="S7" s="11">
        <v>7</v>
      </c>
      <c r="T7" s="11">
        <v>8</v>
      </c>
      <c r="U7" s="11">
        <v>4</v>
      </c>
      <c r="V7" s="11">
        <v>8</v>
      </c>
      <c r="W7" s="72">
        <v>9</v>
      </c>
      <c r="X7" s="72">
        <v>5</v>
      </c>
      <c r="Y7" s="58">
        <v>7</v>
      </c>
      <c r="Z7" s="58">
        <v>1</v>
      </c>
      <c r="AA7" s="58">
        <f>Y7*Z7</f>
        <v>7</v>
      </c>
      <c r="AB7" s="58">
        <v>0.5</v>
      </c>
      <c r="AC7" s="58">
        <f>AA7*AB7</f>
        <v>3.5</v>
      </c>
      <c r="AD7" s="58">
        <v>10.08</v>
      </c>
      <c r="AE7" s="58">
        <f t="shared" si="1"/>
        <v>2.016E-3</v>
      </c>
      <c r="AF7" s="58">
        <f>Y7*AD7</f>
        <v>70.56</v>
      </c>
      <c r="AG7" s="58">
        <f>AF7-AC7</f>
        <v>67.06</v>
      </c>
      <c r="AH7" s="58">
        <f>SUM(AG7/Y7)</f>
        <v>9.58</v>
      </c>
      <c r="AI7" s="58">
        <f t="shared" si="2"/>
        <v>19.16</v>
      </c>
      <c r="AJ7" s="58">
        <f t="shared" si="3"/>
        <v>1.916E-3</v>
      </c>
      <c r="AK7" s="99">
        <v>4159.8999999999996</v>
      </c>
      <c r="AL7" s="99">
        <f>((AK7*AF7)/AG7)</f>
        <v>4377.0137787056365</v>
      </c>
      <c r="AM7" s="115">
        <f>SUM((AK7/1000)/AJ7)/1000</f>
        <v>2.1711377870563675</v>
      </c>
      <c r="AN7" s="115">
        <v>2.1711377870563675</v>
      </c>
      <c r="AO7" s="99">
        <v>12.8</v>
      </c>
      <c r="AP7" s="99">
        <v>17.2</v>
      </c>
      <c r="AQ7" s="98">
        <v>7.07</v>
      </c>
      <c r="AS7" s="58" t="s">
        <v>86</v>
      </c>
      <c r="AT7" s="135" t="e">
        <v>#DIV/0!</v>
      </c>
      <c r="AU7" s="135"/>
      <c r="AV7" s="135"/>
      <c r="AW7" s="135"/>
      <c r="AX7" s="135"/>
      <c r="AY7" s="135" t="e">
        <v>#DIV/0!</v>
      </c>
      <c r="AZ7" s="135" t="e">
        <v>#DIV/0!</v>
      </c>
      <c r="BA7" s="135"/>
      <c r="BB7" s="135" t="e">
        <v>#DIV/0!</v>
      </c>
      <c r="BC7" s="135"/>
      <c r="BD7" s="135"/>
      <c r="BE7" s="135"/>
      <c r="BF7" s="135"/>
      <c r="BG7" s="135" t="e">
        <v>#DIV/0!</v>
      </c>
      <c r="BH7" s="135"/>
      <c r="BI7" s="135"/>
      <c r="BJ7" s="135" t="e">
        <v>#DIV/0!</v>
      </c>
      <c r="BK7" s="135"/>
      <c r="BL7" s="135" t="e">
        <v>#DIV/0!</v>
      </c>
      <c r="BM7" s="135"/>
      <c r="BN7" s="135"/>
      <c r="BO7" s="135" t="e">
        <v>#DIV/0!</v>
      </c>
      <c r="BP7" s="135"/>
      <c r="BQ7" s="135" t="e">
        <v>#DIV/0!</v>
      </c>
      <c r="BR7" s="135"/>
      <c r="BS7" s="135"/>
      <c r="BT7" s="135" t="e">
        <v>#DIV/0!</v>
      </c>
      <c r="BU7" s="135"/>
      <c r="BV7" s="135"/>
      <c r="BW7" s="135"/>
      <c r="BX7" s="135"/>
      <c r="BY7" s="135"/>
      <c r="BZ7" s="135"/>
      <c r="CA7" s="135"/>
      <c r="CB7" s="135"/>
      <c r="CC7" s="135"/>
      <c r="CD7" s="135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 t="e">
        <v>#DIV/0!</v>
      </c>
      <c r="CP7" s="135" t="e">
        <v>#DIV/0!</v>
      </c>
      <c r="CQ7" s="135"/>
      <c r="CR7" s="135" t="e">
        <v>#DIV/0!</v>
      </c>
      <c r="CS7" s="135"/>
      <c r="CT7" s="135"/>
      <c r="CU7" s="135"/>
      <c r="CV7" s="135"/>
      <c r="CW7" s="135" t="e">
        <v>#DIV/0!</v>
      </c>
      <c r="CX7" s="135"/>
      <c r="CY7" s="135"/>
      <c r="CZ7" s="135"/>
      <c r="DA7" s="135"/>
      <c r="DB7" s="135"/>
      <c r="DC7" s="135"/>
      <c r="DD7" s="135"/>
      <c r="DE7" s="135"/>
      <c r="DF7" s="135"/>
      <c r="DG7" s="135"/>
      <c r="DH7" s="135" t="e">
        <v>#DIV/0!</v>
      </c>
      <c r="DI7" s="135"/>
      <c r="DJ7" s="135" t="e">
        <v>#DIV/0!</v>
      </c>
      <c r="DK7" s="135"/>
      <c r="DL7" s="135" t="e">
        <v>#DIV/0!</v>
      </c>
      <c r="DM7" s="135" t="e">
        <v>#DIV/0!</v>
      </c>
      <c r="DN7" s="135"/>
      <c r="DO7" s="135"/>
      <c r="DP7" s="135"/>
      <c r="DQ7" s="135"/>
      <c r="DR7" s="135"/>
      <c r="DS7" s="135"/>
      <c r="DT7" s="135" t="e">
        <v>#DIV/0!</v>
      </c>
      <c r="DU7" s="135"/>
      <c r="DV7" s="135"/>
      <c r="DW7" s="135"/>
      <c r="DX7" s="135" t="e">
        <v>#DIV/0!</v>
      </c>
      <c r="DY7" s="135"/>
      <c r="DZ7" s="135" t="e">
        <v>#DIV/0!</v>
      </c>
      <c r="EA7" s="135"/>
      <c r="EB7" s="135"/>
      <c r="EC7" s="135"/>
      <c r="ED7" s="135"/>
      <c r="EE7" s="135"/>
      <c r="EF7" s="135"/>
      <c r="EG7" s="135"/>
      <c r="EH7" s="135"/>
      <c r="EI7" s="135"/>
      <c r="EJ7" s="135"/>
      <c r="EK7" s="135"/>
      <c r="EL7" s="135"/>
      <c r="EM7" s="135"/>
      <c r="EN7" s="135"/>
      <c r="EO7" s="135"/>
      <c r="EP7" s="135"/>
      <c r="EQ7" s="135"/>
      <c r="ER7" s="135"/>
      <c r="ES7" s="135" t="e">
        <v>#DIV/0!</v>
      </c>
      <c r="ET7" s="135"/>
      <c r="EU7" s="135"/>
      <c r="EV7" s="135"/>
      <c r="EW7" s="135"/>
      <c r="EX7" s="135"/>
      <c r="EY7" s="135"/>
      <c r="EZ7" s="135"/>
      <c r="FA7" s="135"/>
      <c r="FB7" s="135"/>
      <c r="FC7" s="135" t="e">
        <v>#DIV/0!</v>
      </c>
      <c r="FD7" s="135" t="e">
        <v>#DIV/0!</v>
      </c>
      <c r="FE7" s="135"/>
      <c r="FF7" s="135"/>
      <c r="FG7" s="135" t="e">
        <v>#DIV/0!</v>
      </c>
      <c r="FH7" s="135"/>
      <c r="FI7" s="135"/>
      <c r="FJ7" s="135"/>
      <c r="FK7" s="135"/>
      <c r="FL7" s="135"/>
      <c r="FM7" s="135"/>
      <c r="FN7" s="135"/>
      <c r="FO7" s="135"/>
      <c r="FP7" s="135"/>
      <c r="FQ7" s="135"/>
      <c r="FR7" s="135"/>
      <c r="FS7" s="135"/>
      <c r="FT7" s="135"/>
      <c r="FU7" s="135"/>
      <c r="FV7" s="135" t="e">
        <v>#DIV/0!</v>
      </c>
      <c r="FW7" s="135"/>
      <c r="FX7" s="135"/>
      <c r="FY7" s="135" t="e">
        <v>#DIV/0!</v>
      </c>
      <c r="FZ7" s="135"/>
      <c r="GA7" s="135"/>
      <c r="GB7" s="135"/>
      <c r="GC7" s="135"/>
      <c r="GD7" s="135"/>
      <c r="GE7" s="135"/>
      <c r="GF7" s="135"/>
      <c r="GG7" s="135"/>
      <c r="GH7" s="135"/>
      <c r="GI7" s="135"/>
      <c r="GJ7" s="135"/>
      <c r="GK7" s="135"/>
      <c r="GL7" s="135"/>
      <c r="GM7" s="135"/>
      <c r="GN7" s="135"/>
      <c r="GO7" s="135"/>
      <c r="GP7" s="135"/>
      <c r="GQ7" s="135"/>
      <c r="GR7" s="135"/>
      <c r="GS7" s="135"/>
      <c r="GT7" s="135"/>
      <c r="GU7" s="135"/>
      <c r="GV7" s="135"/>
      <c r="GW7" s="135"/>
      <c r="GX7" s="135" t="e">
        <v>#DIV/0!</v>
      </c>
      <c r="GY7"/>
    </row>
    <row r="8" spans="1:207" x14ac:dyDescent="0.3">
      <c r="A8" s="58">
        <v>5</v>
      </c>
      <c r="B8" s="58">
        <v>1</v>
      </c>
      <c r="C8" s="58">
        <v>5</v>
      </c>
      <c r="D8" s="58">
        <v>1</v>
      </c>
      <c r="E8" s="58">
        <v>2</v>
      </c>
      <c r="F8" s="58">
        <v>1</v>
      </c>
      <c r="G8" s="58">
        <v>2</v>
      </c>
      <c r="H8" s="58">
        <f t="shared" si="0"/>
        <v>20</v>
      </c>
      <c r="I8" s="58">
        <f>VLOOKUP(E8,' NAMES &amp; RATES'!$B$3:$C$6,2,0)</f>
        <v>0.5</v>
      </c>
      <c r="J8" s="29" t="s">
        <v>31</v>
      </c>
      <c r="K8" s="143" t="s">
        <v>31</v>
      </c>
      <c r="L8" s="29" t="s">
        <v>83</v>
      </c>
      <c r="M8" s="143" t="s">
        <v>83</v>
      </c>
      <c r="N8" s="129" t="s">
        <v>86</v>
      </c>
      <c r="O8" s="29" t="s">
        <v>91</v>
      </c>
      <c r="P8" s="120">
        <v>280000</v>
      </c>
      <c r="Q8" s="11">
        <v>0</v>
      </c>
      <c r="R8" s="11">
        <v>3</v>
      </c>
      <c r="S8" s="11">
        <v>7</v>
      </c>
      <c r="T8" s="11">
        <v>8</v>
      </c>
      <c r="U8" s="11">
        <v>5</v>
      </c>
      <c r="V8" s="11">
        <v>8</v>
      </c>
      <c r="W8" s="72">
        <v>9</v>
      </c>
      <c r="X8" s="72">
        <v>5</v>
      </c>
      <c r="Y8" s="58">
        <v>4</v>
      </c>
      <c r="Z8" s="58">
        <v>2</v>
      </c>
      <c r="AA8" s="58">
        <f>Y8*Z8</f>
        <v>8</v>
      </c>
      <c r="AB8" s="58">
        <v>0.5</v>
      </c>
      <c r="AC8" s="58">
        <f t="shared" ref="AC8:AC71" si="5">AA8*AB8</f>
        <v>4</v>
      </c>
      <c r="AD8" s="58">
        <v>10.130000000000001</v>
      </c>
      <c r="AE8" s="58">
        <f t="shared" si="1"/>
        <v>2.026E-3</v>
      </c>
      <c r="AF8" s="58">
        <f t="shared" ref="AF8:AF71" si="6">Y8*AD8</f>
        <v>40.520000000000003</v>
      </c>
      <c r="AG8" s="58">
        <f>AF8-AC8</f>
        <v>36.520000000000003</v>
      </c>
      <c r="AH8" s="58">
        <f t="shared" ref="AH8:AH71" si="7">SUM(AG8/Y8)</f>
        <v>9.1300000000000008</v>
      </c>
      <c r="AI8" s="58">
        <f t="shared" si="2"/>
        <v>18.260000000000002</v>
      </c>
      <c r="AJ8" s="58">
        <f t="shared" si="3"/>
        <v>1.8260000000000001E-3</v>
      </c>
      <c r="AK8" s="99">
        <v>3159</v>
      </c>
      <c r="AL8" s="99">
        <f>((AK8*AF8)/AG8)</f>
        <v>3505.0021905805038</v>
      </c>
      <c r="AM8" s="115">
        <f t="shared" si="4"/>
        <v>1.7300109529025189</v>
      </c>
      <c r="AN8" s="115">
        <v>1.7300109529025189</v>
      </c>
      <c r="AO8" s="99">
        <v>12.8</v>
      </c>
      <c r="AP8" s="99">
        <v>16.899999999999999</v>
      </c>
      <c r="AQ8" s="98">
        <v>6.58</v>
      </c>
      <c r="AS8" s="58" t="s">
        <v>87</v>
      </c>
      <c r="AT8" s="135"/>
      <c r="AU8" s="135"/>
      <c r="AV8" s="135"/>
      <c r="AW8" s="135"/>
      <c r="AX8" s="135" t="e">
        <v>#DIV/0!</v>
      </c>
      <c r="AY8" s="135"/>
      <c r="AZ8" s="135"/>
      <c r="BA8" s="135"/>
      <c r="BB8" s="135"/>
      <c r="BC8" s="135"/>
      <c r="BD8" s="135" t="e">
        <v>#DIV/0!</v>
      </c>
      <c r="BE8" s="135" t="e">
        <v>#DIV/0!</v>
      </c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 t="e">
        <v>#DIV/0!</v>
      </c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 t="e">
        <v>#DIV/0!</v>
      </c>
      <c r="CF8" s="135" t="e">
        <v>#DIV/0!</v>
      </c>
      <c r="CG8" s="135"/>
      <c r="CH8" s="135" t="e">
        <v>#DIV/0!</v>
      </c>
      <c r="CI8" s="135"/>
      <c r="CJ8" s="135" t="e">
        <v>#DIV/0!</v>
      </c>
      <c r="CK8" s="135"/>
      <c r="CL8" s="135"/>
      <c r="CM8" s="135" t="e">
        <v>#DIV/0!</v>
      </c>
      <c r="CN8" s="135"/>
      <c r="CO8" s="135"/>
      <c r="CP8" s="135"/>
      <c r="CQ8" s="135"/>
      <c r="CR8" s="135"/>
      <c r="CS8" s="135"/>
      <c r="CT8" s="135"/>
      <c r="CU8" s="135" t="e">
        <v>#DIV/0!</v>
      </c>
      <c r="CV8" s="135"/>
      <c r="CW8" s="135"/>
      <c r="CX8" s="135"/>
      <c r="CY8" s="135"/>
      <c r="CZ8" s="135"/>
      <c r="DA8" s="135"/>
      <c r="DB8" s="135"/>
      <c r="DC8" s="135"/>
      <c r="DD8" s="135"/>
      <c r="DE8" s="135"/>
      <c r="DF8" s="135"/>
      <c r="DG8" s="135"/>
      <c r="DH8" s="135"/>
      <c r="DI8" s="135"/>
      <c r="DJ8" s="135"/>
      <c r="DK8" s="135"/>
      <c r="DL8" s="135"/>
      <c r="DM8" s="135"/>
      <c r="DN8" s="135"/>
      <c r="DO8" s="135"/>
      <c r="DP8" s="135"/>
      <c r="DQ8" s="135"/>
      <c r="DR8" s="135"/>
      <c r="DS8" s="135"/>
      <c r="DT8" s="135"/>
      <c r="DU8" s="135"/>
      <c r="DV8" s="135" t="e">
        <v>#DIV/0!</v>
      </c>
      <c r="DW8" s="135"/>
      <c r="DX8" s="135"/>
      <c r="DY8" s="135"/>
      <c r="DZ8" s="135"/>
      <c r="EA8" s="135"/>
      <c r="EB8" s="135" t="e">
        <v>#DIV/0!</v>
      </c>
      <c r="EC8" s="135"/>
      <c r="ED8" s="135" t="e">
        <v>#DIV/0!</v>
      </c>
      <c r="EE8" s="135" t="e">
        <v>#DIV/0!</v>
      </c>
      <c r="EF8" s="135" t="e">
        <v>#DIV/0!</v>
      </c>
      <c r="EG8" s="135"/>
      <c r="EH8" s="135" t="e">
        <v>#DIV/0!</v>
      </c>
      <c r="EI8" s="135"/>
      <c r="EJ8" s="135"/>
      <c r="EK8" s="135"/>
      <c r="EL8" s="135"/>
      <c r="EM8" s="135"/>
      <c r="EN8" s="135"/>
      <c r="EO8" s="135"/>
      <c r="EP8" s="135"/>
      <c r="EQ8" s="135" t="e">
        <v>#DIV/0!</v>
      </c>
      <c r="ER8" s="135"/>
      <c r="ES8" s="135"/>
      <c r="ET8" s="135"/>
      <c r="EU8" s="135" t="e">
        <v>#DIV/0!</v>
      </c>
      <c r="EV8" s="135" t="e">
        <v>#DIV/0!</v>
      </c>
      <c r="EW8" s="135"/>
      <c r="EX8" s="135"/>
      <c r="EY8" s="135"/>
      <c r="EZ8" s="135"/>
      <c r="FA8" s="135" t="e">
        <v>#DIV/0!</v>
      </c>
      <c r="FB8" s="135" t="e">
        <v>#DIV/0!</v>
      </c>
      <c r="FC8" s="135"/>
      <c r="FD8" s="135"/>
      <c r="FE8" s="135" t="e">
        <v>#DIV/0!</v>
      </c>
      <c r="FF8" s="135"/>
      <c r="FG8" s="135"/>
      <c r="FH8" s="135" t="e">
        <v>#DIV/0!</v>
      </c>
      <c r="FI8" s="135" t="e">
        <v>#DIV/0!</v>
      </c>
      <c r="FJ8" s="135"/>
      <c r="FK8" s="135"/>
      <c r="FL8" s="135"/>
      <c r="FM8" s="135"/>
      <c r="FN8" s="135"/>
      <c r="FO8" s="135"/>
      <c r="FP8" s="135"/>
      <c r="FQ8" s="135"/>
      <c r="FR8" s="135"/>
      <c r="FS8" s="135"/>
      <c r="FT8" s="135"/>
      <c r="FU8" s="135"/>
      <c r="FV8" s="135"/>
      <c r="FW8" s="135"/>
      <c r="FX8" s="135"/>
      <c r="FY8" s="135"/>
      <c r="FZ8" s="135"/>
      <c r="GA8" s="135"/>
      <c r="GB8" s="135"/>
      <c r="GC8" s="135"/>
      <c r="GD8" s="135"/>
      <c r="GE8" s="135"/>
      <c r="GF8" s="135"/>
      <c r="GG8" s="135"/>
      <c r="GH8" s="135" t="e">
        <v>#DIV/0!</v>
      </c>
      <c r="GI8" s="135"/>
      <c r="GJ8" s="135"/>
      <c r="GK8" s="135"/>
      <c r="GL8" s="135"/>
      <c r="GM8" s="135" t="e">
        <v>#DIV/0!</v>
      </c>
      <c r="GN8" s="135"/>
      <c r="GO8" s="135"/>
      <c r="GP8" s="135"/>
      <c r="GQ8" s="135"/>
      <c r="GR8" s="135"/>
      <c r="GS8" s="135"/>
      <c r="GT8" s="135"/>
      <c r="GU8" s="135"/>
      <c r="GV8" s="135"/>
      <c r="GW8" s="135" t="e">
        <v>#DIV/0!</v>
      </c>
      <c r="GX8" s="135" t="e">
        <v>#DIV/0!</v>
      </c>
    </row>
    <row r="9" spans="1:207" x14ac:dyDescent="0.3">
      <c r="A9" s="58">
        <v>6</v>
      </c>
      <c r="B9" s="58">
        <v>1</v>
      </c>
      <c r="C9" s="58">
        <v>6</v>
      </c>
      <c r="D9" s="58">
        <v>1</v>
      </c>
      <c r="E9" s="58">
        <v>2</v>
      </c>
      <c r="F9" s="58">
        <v>3</v>
      </c>
      <c r="G9" s="58">
        <v>3</v>
      </c>
      <c r="H9" s="58">
        <f t="shared" si="0"/>
        <v>33</v>
      </c>
      <c r="I9" s="58">
        <f>VLOOKUP(E9,' NAMES &amp; RATES'!$B$3:$C$6,2,0)</f>
        <v>0.5</v>
      </c>
      <c r="J9" s="131" t="s">
        <v>34</v>
      </c>
      <c r="K9" s="131" t="s">
        <v>34</v>
      </c>
      <c r="L9" s="131" t="s">
        <v>82</v>
      </c>
      <c r="M9" s="131" t="s">
        <v>82</v>
      </c>
      <c r="N9" s="130" t="s">
        <v>87</v>
      </c>
      <c r="O9" s="131" t="s">
        <v>92</v>
      </c>
      <c r="P9" s="120">
        <v>326000</v>
      </c>
      <c r="Q9" s="11">
        <v>1</v>
      </c>
      <c r="R9" s="11">
        <v>2</v>
      </c>
      <c r="S9" s="11">
        <v>3</v>
      </c>
      <c r="T9" s="11">
        <v>7</v>
      </c>
      <c r="U9" s="11">
        <v>4</v>
      </c>
      <c r="V9" s="11">
        <v>8</v>
      </c>
      <c r="W9" s="72">
        <v>8</v>
      </c>
      <c r="X9" s="72">
        <v>5</v>
      </c>
      <c r="Y9" s="58">
        <v>4</v>
      </c>
      <c r="Z9" s="58">
        <v>0</v>
      </c>
      <c r="AA9" s="58">
        <v>0</v>
      </c>
      <c r="AB9" s="58">
        <v>0</v>
      </c>
      <c r="AC9" s="58">
        <f t="shared" si="5"/>
        <v>0</v>
      </c>
      <c r="AD9" s="58">
        <v>10.07</v>
      </c>
      <c r="AE9" s="58">
        <f t="shared" si="1"/>
        <v>2.0140000000000002E-3</v>
      </c>
      <c r="AF9" s="58">
        <f t="shared" si="6"/>
        <v>40.28</v>
      </c>
      <c r="AG9" s="58">
        <f t="shared" ref="AG9:AG72" si="8">AF9-AC9</f>
        <v>40.28</v>
      </c>
      <c r="AH9" s="58">
        <f t="shared" si="7"/>
        <v>10.07</v>
      </c>
      <c r="AI9" s="58">
        <f t="shared" si="2"/>
        <v>20.14</v>
      </c>
      <c r="AJ9" s="58">
        <f t="shared" si="3"/>
        <v>2.0140000000000002E-3</v>
      </c>
      <c r="AK9" s="99">
        <v>3740.4</v>
      </c>
      <c r="AL9" s="99">
        <v>3740.4</v>
      </c>
      <c r="AM9" s="115">
        <f t="shared" si="4"/>
        <v>1.8571996027805362</v>
      </c>
      <c r="AN9" s="115">
        <v>1.8571996027805362</v>
      </c>
      <c r="AO9" s="99">
        <v>12.4</v>
      </c>
      <c r="AP9" s="99">
        <v>17.3</v>
      </c>
      <c r="AQ9" s="98">
        <v>6.95</v>
      </c>
      <c r="AS9" s="58" t="s">
        <v>88</v>
      </c>
      <c r="AT9" s="135"/>
      <c r="AU9" s="135" t="e">
        <v>#DIV/0!</v>
      </c>
      <c r="AV9" s="135"/>
      <c r="AW9" s="135"/>
      <c r="AX9" s="135"/>
      <c r="AY9" s="135"/>
      <c r="AZ9" s="135"/>
      <c r="BA9" s="135" t="e">
        <v>#DIV/0!</v>
      </c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  <c r="BZ9" s="135"/>
      <c r="CA9" s="135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135"/>
      <c r="CS9" s="135" t="e">
        <v>#DIV/0!</v>
      </c>
      <c r="CT9" s="135" t="e">
        <v>#DIV/0!</v>
      </c>
      <c r="CU9" s="135"/>
      <c r="CV9" s="135"/>
      <c r="CW9" s="135"/>
      <c r="CX9" s="135"/>
      <c r="CY9" s="135"/>
      <c r="CZ9" s="135"/>
      <c r="DA9" s="135"/>
      <c r="DB9" s="135"/>
      <c r="DC9" s="135"/>
      <c r="DD9" s="135"/>
      <c r="DE9" s="135"/>
      <c r="DF9" s="135"/>
      <c r="DG9" s="135" t="e">
        <v>#DIV/0!</v>
      </c>
      <c r="DH9" s="135"/>
      <c r="DI9" s="135" t="e">
        <v>#DIV/0!</v>
      </c>
      <c r="DJ9" s="135"/>
      <c r="DK9" s="135"/>
      <c r="DL9" s="135"/>
      <c r="DM9" s="135"/>
      <c r="DN9" s="135" t="e">
        <v>#DIV/0!</v>
      </c>
      <c r="DO9" s="135"/>
      <c r="DP9" s="135"/>
      <c r="DQ9" s="135"/>
      <c r="DR9" s="135"/>
      <c r="DS9" s="135"/>
      <c r="DT9" s="135"/>
      <c r="DU9" s="135"/>
      <c r="DV9" s="135"/>
      <c r="DW9" s="135"/>
      <c r="DX9" s="135"/>
      <c r="DY9" s="135"/>
      <c r="DZ9" s="135"/>
      <c r="EA9" s="135"/>
      <c r="EB9" s="135"/>
      <c r="EC9" s="135"/>
      <c r="ED9" s="135"/>
      <c r="EE9" s="135"/>
      <c r="EF9" s="135"/>
      <c r="EG9" s="135" t="e">
        <v>#DIV/0!</v>
      </c>
      <c r="EH9" s="135"/>
      <c r="EI9" s="135"/>
      <c r="EJ9" s="135"/>
      <c r="EK9" s="135"/>
      <c r="EL9" s="135"/>
      <c r="EM9" s="135"/>
      <c r="EN9" s="135"/>
      <c r="EO9" s="135" t="e">
        <v>#DIV/0!</v>
      </c>
      <c r="EP9" s="135"/>
      <c r="EQ9" s="135"/>
      <c r="ER9" s="135" t="e">
        <v>#DIV/0!</v>
      </c>
      <c r="ES9" s="135"/>
      <c r="ET9" s="135" t="e">
        <v>#DIV/0!</v>
      </c>
      <c r="EU9" s="135"/>
      <c r="EV9" s="135"/>
      <c r="EW9" s="135" t="e">
        <v>#DIV/0!</v>
      </c>
      <c r="EX9" s="135"/>
      <c r="EY9" s="135"/>
      <c r="EZ9" s="135"/>
      <c r="FA9" s="135"/>
      <c r="FB9" s="135"/>
      <c r="FC9" s="135"/>
      <c r="FD9" s="135"/>
      <c r="FE9" s="135"/>
      <c r="FF9" s="135"/>
      <c r="FG9" s="135"/>
      <c r="FH9" s="135"/>
      <c r="FI9" s="135"/>
      <c r="FJ9" s="135" t="e">
        <v>#DIV/0!</v>
      </c>
      <c r="FK9" s="135" t="e">
        <v>#DIV/0!</v>
      </c>
      <c r="FL9" s="135"/>
      <c r="FM9" s="135" t="e">
        <v>#DIV/0!</v>
      </c>
      <c r="FN9" s="135" t="e">
        <v>#DIV/0!</v>
      </c>
      <c r="FO9" s="135"/>
      <c r="FP9" s="135" t="e">
        <v>#DIV/0!</v>
      </c>
      <c r="FQ9" s="135"/>
      <c r="FR9" s="135"/>
      <c r="FS9" s="135"/>
      <c r="FT9" s="135"/>
      <c r="FU9" s="135"/>
      <c r="FV9" s="135"/>
      <c r="FW9" s="135" t="e">
        <v>#DIV/0!</v>
      </c>
      <c r="FX9" s="135"/>
      <c r="FY9" s="135"/>
      <c r="FZ9" s="135" t="e">
        <v>#DIV/0!</v>
      </c>
      <c r="GA9" s="135"/>
      <c r="GB9" s="135"/>
      <c r="GC9" s="135"/>
      <c r="GD9" s="135"/>
      <c r="GE9" s="135" t="e">
        <v>#DIV/0!</v>
      </c>
      <c r="GF9" s="135" t="e">
        <v>#DIV/0!</v>
      </c>
      <c r="GG9" s="135"/>
      <c r="GH9" s="135"/>
      <c r="GI9" s="135"/>
      <c r="GJ9" s="135" t="e">
        <v>#DIV/0!</v>
      </c>
      <c r="GK9" s="135" t="e">
        <v>#DIV/0!</v>
      </c>
      <c r="GL9" s="135" t="e">
        <v>#DIV/0!</v>
      </c>
      <c r="GM9" s="135"/>
      <c r="GN9" s="135"/>
      <c r="GO9" s="135" t="e">
        <v>#DIV/0!</v>
      </c>
      <c r="GP9" s="135"/>
      <c r="GQ9" s="135"/>
      <c r="GR9" s="135"/>
      <c r="GS9" s="135"/>
      <c r="GT9" s="135" t="e">
        <v>#DIV/0!</v>
      </c>
      <c r="GU9" s="135" t="e">
        <v>#DIV/0!</v>
      </c>
      <c r="GV9" s="135"/>
      <c r="GW9" s="135"/>
      <c r="GX9" s="135" t="e">
        <v>#DIV/0!</v>
      </c>
    </row>
    <row r="10" spans="1:207" x14ac:dyDescent="0.3">
      <c r="A10" s="58">
        <v>7</v>
      </c>
      <c r="B10" s="58">
        <v>1</v>
      </c>
      <c r="C10" s="58">
        <v>7</v>
      </c>
      <c r="D10" s="58">
        <v>1</v>
      </c>
      <c r="E10" s="58">
        <v>2</v>
      </c>
      <c r="F10" s="58">
        <v>2</v>
      </c>
      <c r="G10" s="58">
        <v>4</v>
      </c>
      <c r="H10" s="58">
        <f t="shared" si="0"/>
        <v>28</v>
      </c>
      <c r="I10" s="58">
        <f>VLOOKUP(E10,' NAMES &amp; RATES'!$B$3:$C$6,2,0)</f>
        <v>0.5</v>
      </c>
      <c r="J10" s="68" t="s">
        <v>33</v>
      </c>
      <c r="K10" s="142" t="s">
        <v>33</v>
      </c>
      <c r="L10" s="68" t="s">
        <v>84</v>
      </c>
      <c r="M10" s="142" t="s">
        <v>84</v>
      </c>
      <c r="N10" s="128" t="s">
        <v>88</v>
      </c>
      <c r="O10" s="68" t="s">
        <v>93</v>
      </c>
      <c r="P10" s="120">
        <v>346000</v>
      </c>
      <c r="Q10" s="11">
        <v>1</v>
      </c>
      <c r="R10" s="11">
        <v>2</v>
      </c>
      <c r="S10" s="11">
        <v>3</v>
      </c>
      <c r="T10" s="11">
        <v>6</v>
      </c>
      <c r="U10" s="11">
        <v>3</v>
      </c>
      <c r="V10" s="11">
        <v>7</v>
      </c>
      <c r="W10" s="72">
        <v>7</v>
      </c>
      <c r="X10" s="72">
        <v>3</v>
      </c>
      <c r="Y10" s="58">
        <v>4</v>
      </c>
      <c r="Z10" s="58">
        <v>0</v>
      </c>
      <c r="AA10" s="58">
        <v>0</v>
      </c>
      <c r="AB10" s="58">
        <v>0</v>
      </c>
      <c r="AC10" s="58">
        <f t="shared" si="5"/>
        <v>0</v>
      </c>
      <c r="AD10" s="58">
        <v>10.14</v>
      </c>
      <c r="AE10" s="58">
        <f t="shared" si="1"/>
        <v>2.0280000000000003E-3</v>
      </c>
      <c r="AF10" s="58">
        <f t="shared" si="6"/>
        <v>40.56</v>
      </c>
      <c r="AG10" s="58">
        <f t="shared" si="8"/>
        <v>40.56</v>
      </c>
      <c r="AH10" s="58">
        <f t="shared" si="7"/>
        <v>10.14</v>
      </c>
      <c r="AI10" s="58">
        <f t="shared" si="2"/>
        <v>20.28</v>
      </c>
      <c r="AJ10" s="58">
        <f t="shared" si="3"/>
        <v>2.0280000000000003E-3</v>
      </c>
      <c r="AK10" s="99">
        <v>4299.2</v>
      </c>
      <c r="AL10" s="99">
        <v>4299.2</v>
      </c>
      <c r="AM10" s="115">
        <f t="shared" si="4"/>
        <v>2.1199211045364885</v>
      </c>
      <c r="AN10" s="115">
        <v>2.1199211045364885</v>
      </c>
      <c r="AO10" s="99">
        <v>12.6</v>
      </c>
      <c r="AP10" s="99">
        <v>16.600000000000001</v>
      </c>
      <c r="AQ10" s="98">
        <v>7.1</v>
      </c>
      <c r="AS10" s="58" t="s">
        <v>89</v>
      </c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5"/>
      <c r="BT10" s="135"/>
      <c r="BU10" s="135"/>
      <c r="BV10" s="135"/>
      <c r="BW10" s="135" t="e">
        <v>#DIV/0!</v>
      </c>
      <c r="BX10" s="135"/>
      <c r="BY10" s="135"/>
      <c r="BZ10" s="135"/>
      <c r="CA10" s="135"/>
      <c r="CB10" s="135" t="e">
        <v>#DIV/0!</v>
      </c>
      <c r="CC10" s="135"/>
      <c r="CD10" s="135" t="e">
        <v>#DIV/0!</v>
      </c>
      <c r="CE10" s="135"/>
      <c r="CF10" s="135"/>
      <c r="CG10" s="135"/>
      <c r="CH10" s="135"/>
      <c r="CI10" s="135" t="e">
        <v>#DIV/0!</v>
      </c>
      <c r="CJ10" s="135"/>
      <c r="CK10" s="135"/>
      <c r="CL10" s="135"/>
      <c r="CM10" s="135"/>
      <c r="CN10" s="135" t="e">
        <v>#DIV/0!</v>
      </c>
      <c r="CO10" s="135"/>
      <c r="CP10" s="135"/>
      <c r="CQ10" s="135"/>
      <c r="CR10" s="135"/>
      <c r="CS10" s="135"/>
      <c r="CT10" s="135"/>
      <c r="CU10" s="135"/>
      <c r="CV10" s="135"/>
      <c r="CW10" s="135"/>
      <c r="CX10" s="135" t="e">
        <v>#DIV/0!</v>
      </c>
      <c r="CY10" s="135"/>
      <c r="CZ10" s="135" t="e">
        <v>#DIV/0!</v>
      </c>
      <c r="DA10" s="135" t="e">
        <v>#DIV/0!</v>
      </c>
      <c r="DB10" s="135"/>
      <c r="DC10" s="135"/>
      <c r="DD10" s="135"/>
      <c r="DE10" s="135"/>
      <c r="DF10" s="135" t="e">
        <v>#DIV/0!</v>
      </c>
      <c r="DG10" s="135"/>
      <c r="DH10" s="135"/>
      <c r="DI10" s="135"/>
      <c r="DJ10" s="135"/>
      <c r="DK10" s="135"/>
      <c r="DL10" s="135"/>
      <c r="DM10" s="135"/>
      <c r="DN10" s="135"/>
      <c r="DO10" s="135"/>
      <c r="DP10" s="135"/>
      <c r="DQ10" s="135"/>
      <c r="DR10" s="135" t="e">
        <v>#DIV/0!</v>
      </c>
      <c r="DS10" s="135" t="e">
        <v>#DIV/0!</v>
      </c>
      <c r="DT10" s="135"/>
      <c r="DU10" s="135" t="e">
        <v>#DIV/0!</v>
      </c>
      <c r="DV10" s="135"/>
      <c r="DW10" s="135"/>
      <c r="DX10" s="135"/>
      <c r="DY10" s="135" t="e">
        <v>#DIV/0!</v>
      </c>
      <c r="DZ10" s="135"/>
      <c r="EA10" s="135"/>
      <c r="EB10" s="135"/>
      <c r="EC10" s="135" t="e">
        <v>#DIV/0!</v>
      </c>
      <c r="ED10" s="135"/>
      <c r="EE10" s="135"/>
      <c r="EF10" s="135"/>
      <c r="EG10" s="135"/>
      <c r="EH10" s="135"/>
      <c r="EI10" s="135" t="e">
        <v>#DIV/0!</v>
      </c>
      <c r="EJ10" s="135"/>
      <c r="EK10" s="135"/>
      <c r="EL10" s="135"/>
      <c r="EM10" s="135" t="e">
        <v>#DIV/0!</v>
      </c>
      <c r="EN10" s="135" t="e">
        <v>#DIV/0!</v>
      </c>
      <c r="EO10" s="135"/>
      <c r="EP10" s="135"/>
      <c r="EQ10" s="135"/>
      <c r="ER10" s="135"/>
      <c r="ES10" s="135"/>
      <c r="ET10" s="135"/>
      <c r="EU10" s="135"/>
      <c r="EV10" s="135"/>
      <c r="EW10" s="135"/>
      <c r="EX10" s="135"/>
      <c r="EY10" s="135"/>
      <c r="EZ10" s="135" t="e">
        <v>#DIV/0!</v>
      </c>
      <c r="FA10" s="135"/>
      <c r="FB10" s="135"/>
      <c r="FC10" s="135"/>
      <c r="FD10" s="135"/>
      <c r="FE10" s="135"/>
      <c r="FF10" s="135" t="e">
        <v>#DIV/0!</v>
      </c>
      <c r="FG10" s="135"/>
      <c r="FH10" s="135"/>
      <c r="FI10" s="135"/>
      <c r="FJ10" s="135"/>
      <c r="FK10" s="135"/>
      <c r="FL10" s="135" t="e">
        <v>#DIV/0!</v>
      </c>
      <c r="FM10" s="135"/>
      <c r="FN10" s="135"/>
      <c r="FO10" s="135"/>
      <c r="FP10" s="135"/>
      <c r="FQ10" s="135"/>
      <c r="FR10" s="135"/>
      <c r="FS10" s="135" t="e">
        <v>#DIV/0!</v>
      </c>
      <c r="FT10" s="135"/>
      <c r="FU10" s="135"/>
      <c r="FV10" s="135"/>
      <c r="FW10" s="135"/>
      <c r="FX10" s="135"/>
      <c r="FY10" s="135"/>
      <c r="FZ10" s="135"/>
      <c r="GA10" s="135" t="e">
        <v>#DIV/0!</v>
      </c>
      <c r="GB10" s="135"/>
      <c r="GC10" s="135"/>
      <c r="GD10" s="135" t="e">
        <v>#DIV/0!</v>
      </c>
      <c r="GE10" s="135"/>
      <c r="GF10" s="135"/>
      <c r="GG10" s="135" t="e">
        <v>#DIV/0!</v>
      </c>
      <c r="GH10" s="135"/>
      <c r="GI10" s="135"/>
      <c r="GJ10" s="135"/>
      <c r="GK10" s="135"/>
      <c r="GL10" s="135"/>
      <c r="GM10" s="135"/>
      <c r="GN10" s="135" t="e">
        <v>#DIV/0!</v>
      </c>
      <c r="GO10" s="135"/>
      <c r="GP10" s="135"/>
      <c r="GQ10" s="135" t="e">
        <v>#DIV/0!</v>
      </c>
      <c r="GR10" s="135"/>
      <c r="GS10" s="135"/>
      <c r="GT10" s="135"/>
      <c r="GU10" s="135"/>
      <c r="GV10" s="135"/>
      <c r="GW10" s="135" t="e">
        <v>#DIV/0!</v>
      </c>
      <c r="GX10" s="135" t="e">
        <v>#DIV/0!</v>
      </c>
    </row>
    <row r="11" spans="1:207" x14ac:dyDescent="0.3">
      <c r="A11" s="58">
        <v>8</v>
      </c>
      <c r="B11" s="58">
        <v>1</v>
      </c>
      <c r="C11" s="58">
        <v>8</v>
      </c>
      <c r="D11" s="58">
        <v>1</v>
      </c>
      <c r="E11" s="58">
        <v>1</v>
      </c>
      <c r="F11" s="58">
        <v>1</v>
      </c>
      <c r="G11" s="58">
        <v>6</v>
      </c>
      <c r="H11" s="58">
        <f t="shared" si="0"/>
        <v>6</v>
      </c>
      <c r="I11" s="58">
        <f>VLOOKUP(E11,' NAMES &amp; RATES'!$B$3:$C$6,2,0)</f>
        <v>0.25</v>
      </c>
      <c r="J11" s="29" t="s">
        <v>31</v>
      </c>
      <c r="K11" s="143" t="s">
        <v>31</v>
      </c>
      <c r="L11" s="29" t="s">
        <v>83</v>
      </c>
      <c r="M11" s="143" t="s">
        <v>83</v>
      </c>
      <c r="N11" s="129" t="s">
        <v>90</v>
      </c>
      <c r="O11" s="29" t="s">
        <v>95</v>
      </c>
      <c r="P11" s="120">
        <v>412000</v>
      </c>
      <c r="Q11" s="11">
        <v>1</v>
      </c>
      <c r="R11" s="11">
        <v>6</v>
      </c>
      <c r="S11" s="11">
        <v>4</v>
      </c>
      <c r="T11" s="11">
        <v>7</v>
      </c>
      <c r="U11" s="11">
        <v>3</v>
      </c>
      <c r="V11" s="11">
        <v>8</v>
      </c>
      <c r="W11" s="72">
        <v>7</v>
      </c>
      <c r="X11" s="72">
        <v>3</v>
      </c>
      <c r="Y11" s="58">
        <v>7</v>
      </c>
      <c r="Z11" s="58">
        <v>0</v>
      </c>
      <c r="AA11" s="58">
        <v>0</v>
      </c>
      <c r="AB11" s="58">
        <v>0</v>
      </c>
      <c r="AC11" s="58">
        <f t="shared" si="5"/>
        <v>0</v>
      </c>
      <c r="AD11" s="58">
        <v>10.24</v>
      </c>
      <c r="AE11" s="58">
        <f t="shared" si="1"/>
        <v>2.0479999999999999E-3</v>
      </c>
      <c r="AF11" s="58">
        <f t="shared" si="6"/>
        <v>71.680000000000007</v>
      </c>
      <c r="AG11" s="58">
        <f t="shared" si="8"/>
        <v>71.680000000000007</v>
      </c>
      <c r="AH11" s="58">
        <f t="shared" si="7"/>
        <v>10.24</v>
      </c>
      <c r="AI11" s="58">
        <f t="shared" si="2"/>
        <v>20.48</v>
      </c>
      <c r="AJ11" s="58">
        <f t="shared" si="3"/>
        <v>2.0479999999999999E-3</v>
      </c>
      <c r="AK11" s="99">
        <v>4477.1000000000004</v>
      </c>
      <c r="AL11" s="99">
        <v>4477.1000000000004</v>
      </c>
      <c r="AM11" s="115">
        <f t="shared" si="4"/>
        <v>2.1860839843750002</v>
      </c>
      <c r="AN11" s="115">
        <v>2.1860839843750002</v>
      </c>
      <c r="AO11" s="99">
        <v>12.1</v>
      </c>
      <c r="AP11" s="99">
        <v>17.3</v>
      </c>
      <c r="AQ11" s="98">
        <v>6.72</v>
      </c>
      <c r="AS11" s="58" t="s">
        <v>90</v>
      </c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 t="e">
        <v>#DIV/0!</v>
      </c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BZ11" s="135" t="e">
        <v>#DIV/0!</v>
      </c>
      <c r="CA11" s="135"/>
      <c r="CB11" s="135"/>
      <c r="CC11" s="135"/>
      <c r="CD11" s="135"/>
      <c r="CE11" s="135"/>
      <c r="CF11" s="135"/>
      <c r="CG11" s="135"/>
      <c r="CH11" s="135"/>
      <c r="CI11" s="135"/>
      <c r="CJ11" s="135"/>
      <c r="CK11" s="135" t="e">
        <v>#DIV/0!</v>
      </c>
      <c r="CL11" s="135"/>
      <c r="CM11" s="135"/>
      <c r="CN11" s="135"/>
      <c r="CO11" s="135"/>
      <c r="CP11" s="135"/>
      <c r="CQ11" s="135"/>
      <c r="CR11" s="135"/>
      <c r="CS11" s="135"/>
      <c r="CT11" s="135"/>
      <c r="CU11" s="135"/>
      <c r="CV11" s="135"/>
      <c r="CW11" s="135"/>
      <c r="CX11" s="135"/>
      <c r="CY11" s="135"/>
      <c r="CZ11" s="135"/>
      <c r="DA11" s="135"/>
      <c r="DB11" s="135"/>
      <c r="DC11" s="135" t="e">
        <v>#DIV/0!</v>
      </c>
      <c r="DD11" s="135" t="e">
        <v>#DIV/0!</v>
      </c>
      <c r="DE11" s="135" t="e">
        <v>#DIV/0!</v>
      </c>
      <c r="DF11" s="135"/>
      <c r="DG11" s="135"/>
      <c r="DH11" s="135"/>
      <c r="DI11" s="135"/>
      <c r="DJ11" s="135"/>
      <c r="DK11" s="135"/>
      <c r="DL11" s="135"/>
      <c r="DM11" s="135"/>
      <c r="DN11" s="135"/>
      <c r="DO11" s="135" t="e">
        <v>#DIV/0!</v>
      </c>
      <c r="DP11" s="135" t="e">
        <v>#DIV/0!</v>
      </c>
      <c r="DQ11" s="135"/>
      <c r="DR11" s="135"/>
      <c r="DS11" s="135"/>
      <c r="DT11" s="135"/>
      <c r="DU11" s="135"/>
      <c r="DV11" s="135"/>
      <c r="DW11" s="135" t="e">
        <v>#DIV/0!</v>
      </c>
      <c r="DX11" s="135"/>
      <c r="DY11" s="135"/>
      <c r="DZ11" s="135"/>
      <c r="EA11" s="135" t="e">
        <v>#DIV/0!</v>
      </c>
      <c r="EB11" s="135"/>
      <c r="EC11" s="135"/>
      <c r="ED11" s="135"/>
      <c r="EE11" s="135"/>
      <c r="EF11" s="135"/>
      <c r="EG11" s="135"/>
      <c r="EH11" s="135"/>
      <c r="EI11" s="135"/>
      <c r="EJ11" s="135"/>
      <c r="EK11" s="135" t="e">
        <v>#DIV/0!</v>
      </c>
      <c r="EL11" s="135" t="e">
        <v>#DIV/0!</v>
      </c>
      <c r="EM11" s="135"/>
      <c r="EN11" s="135"/>
      <c r="EO11" s="135"/>
      <c r="EP11" s="135" t="e">
        <v>#DIV/0!</v>
      </c>
      <c r="EQ11" s="135"/>
      <c r="ER11" s="135"/>
      <c r="ES11" s="135"/>
      <c r="ET11" s="135"/>
      <c r="EU11" s="135"/>
      <c r="EV11" s="135"/>
      <c r="EW11" s="135"/>
      <c r="EX11" s="135" t="e">
        <v>#DIV/0!</v>
      </c>
      <c r="EY11" s="135" t="e">
        <v>#DIV/0!</v>
      </c>
      <c r="EZ11" s="135"/>
      <c r="FA11" s="135"/>
      <c r="FB11" s="135"/>
      <c r="FC11" s="135"/>
      <c r="FD11" s="135"/>
      <c r="FE11" s="135"/>
      <c r="FF11" s="135"/>
      <c r="FG11" s="135"/>
      <c r="FH11" s="135"/>
      <c r="FI11" s="135"/>
      <c r="FJ11" s="135"/>
      <c r="FK11" s="135"/>
      <c r="FL11" s="135"/>
      <c r="FM11" s="135"/>
      <c r="FN11" s="135"/>
      <c r="FO11" s="135" t="e">
        <v>#DIV/0!</v>
      </c>
      <c r="FP11" s="135"/>
      <c r="FQ11" s="135" t="e">
        <v>#DIV/0!</v>
      </c>
      <c r="FR11" s="135"/>
      <c r="FS11" s="135"/>
      <c r="FT11" s="135" t="e">
        <v>#DIV/0!</v>
      </c>
      <c r="FU11" s="135" t="e">
        <v>#DIV/0!</v>
      </c>
      <c r="FV11" s="135"/>
      <c r="FW11" s="135"/>
      <c r="FX11" s="135" t="e">
        <v>#DIV/0!</v>
      </c>
      <c r="FY11" s="135"/>
      <c r="FZ11" s="135"/>
      <c r="GA11" s="135"/>
      <c r="GB11" s="135" t="e">
        <v>#DIV/0!</v>
      </c>
      <c r="GC11" s="135" t="e">
        <v>#DIV/0!</v>
      </c>
      <c r="GD11" s="135"/>
      <c r="GE11" s="135"/>
      <c r="GF11" s="135"/>
      <c r="GG11" s="135"/>
      <c r="GH11" s="135"/>
      <c r="GI11" s="135" t="e">
        <v>#DIV/0!</v>
      </c>
      <c r="GJ11" s="135"/>
      <c r="GK11" s="135"/>
      <c r="GL11" s="135"/>
      <c r="GM11" s="135"/>
      <c r="GN11" s="135"/>
      <c r="GO11" s="135"/>
      <c r="GP11" s="135" t="e">
        <v>#DIV/0!</v>
      </c>
      <c r="GQ11" s="135"/>
      <c r="GR11" s="135" t="e">
        <v>#DIV/0!</v>
      </c>
      <c r="GS11" s="135" t="e">
        <v>#DIV/0!</v>
      </c>
      <c r="GT11" s="135"/>
      <c r="GU11" s="135"/>
      <c r="GV11" s="135"/>
      <c r="GW11" s="135" t="e">
        <v>#DIV/0!</v>
      </c>
      <c r="GX11" s="135" t="e">
        <v>#DIV/0!</v>
      </c>
    </row>
    <row r="12" spans="1:207" x14ac:dyDescent="0.3">
      <c r="A12" s="58">
        <v>9</v>
      </c>
      <c r="B12" s="58">
        <v>1</v>
      </c>
      <c r="C12" s="58">
        <v>9</v>
      </c>
      <c r="D12" s="58">
        <v>1</v>
      </c>
      <c r="E12" s="58">
        <v>2</v>
      </c>
      <c r="F12" s="58">
        <v>3</v>
      </c>
      <c r="G12" s="58">
        <v>1</v>
      </c>
      <c r="H12" s="58">
        <f t="shared" si="0"/>
        <v>31</v>
      </c>
      <c r="I12" s="58">
        <f>VLOOKUP(E12,' NAMES &amp; RATES'!$B$3:$C$6,2,0)</f>
        <v>0.5</v>
      </c>
      <c r="J12" s="131" t="s">
        <v>34</v>
      </c>
      <c r="K12" s="131" t="s">
        <v>34</v>
      </c>
      <c r="L12" s="131" t="s">
        <v>82</v>
      </c>
      <c r="M12" s="142" t="s">
        <v>19</v>
      </c>
      <c r="N12" s="130" t="s">
        <v>85</v>
      </c>
      <c r="O12" s="131" t="s">
        <v>19</v>
      </c>
      <c r="P12" s="120">
        <v>294000</v>
      </c>
      <c r="Q12" s="11">
        <v>1</v>
      </c>
      <c r="R12" s="11">
        <v>6</v>
      </c>
      <c r="S12" s="11">
        <v>7</v>
      </c>
      <c r="T12" s="11">
        <v>8</v>
      </c>
      <c r="U12" s="11">
        <v>5</v>
      </c>
      <c r="V12" s="11">
        <v>8</v>
      </c>
      <c r="W12" s="72">
        <v>9</v>
      </c>
      <c r="X12" s="72">
        <v>5</v>
      </c>
      <c r="Y12" s="58">
        <v>4</v>
      </c>
      <c r="Z12" s="58">
        <v>0</v>
      </c>
      <c r="AA12" s="58">
        <v>0</v>
      </c>
      <c r="AB12" s="58">
        <v>0</v>
      </c>
      <c r="AC12" s="58">
        <f t="shared" si="5"/>
        <v>0</v>
      </c>
      <c r="AD12" s="58">
        <v>9.92</v>
      </c>
      <c r="AE12" s="58">
        <f t="shared" si="1"/>
        <v>1.9840000000000001E-3</v>
      </c>
      <c r="AF12" s="58">
        <f t="shared" si="6"/>
        <v>39.68</v>
      </c>
      <c r="AG12" s="58">
        <f t="shared" si="8"/>
        <v>39.68</v>
      </c>
      <c r="AH12" s="58">
        <f t="shared" si="7"/>
        <v>9.92</v>
      </c>
      <c r="AI12" s="58">
        <f t="shared" si="2"/>
        <v>19.84</v>
      </c>
      <c r="AJ12" s="58">
        <f t="shared" si="3"/>
        <v>1.9840000000000001E-3</v>
      </c>
      <c r="AK12" s="99">
        <v>2797.6</v>
      </c>
      <c r="AL12" s="99">
        <v>2797.6</v>
      </c>
      <c r="AM12" s="115">
        <f t="shared" si="4"/>
        <v>1.4100806451612902</v>
      </c>
      <c r="AN12" s="115">
        <v>1.4100806451612902</v>
      </c>
      <c r="AO12" s="99">
        <v>12.6</v>
      </c>
      <c r="AP12" s="99">
        <v>17.399999999999999</v>
      </c>
      <c r="AQ12" s="98">
        <v>6.72</v>
      </c>
      <c r="AS12" s="58" t="s">
        <v>12</v>
      </c>
      <c r="AT12" s="135" t="e">
        <v>#DIV/0!</v>
      </c>
      <c r="AU12" s="135" t="e">
        <v>#DIV/0!</v>
      </c>
      <c r="AV12" s="135" t="e">
        <v>#DIV/0!</v>
      </c>
      <c r="AW12" s="135" t="e">
        <v>#DIV/0!</v>
      </c>
      <c r="AX12" s="135" t="e">
        <v>#DIV/0!</v>
      </c>
      <c r="AY12" s="135" t="e">
        <v>#DIV/0!</v>
      </c>
      <c r="AZ12" s="135" t="e">
        <v>#DIV/0!</v>
      </c>
      <c r="BA12" s="135" t="e">
        <v>#DIV/0!</v>
      </c>
      <c r="BB12" s="135" t="e">
        <v>#DIV/0!</v>
      </c>
      <c r="BC12" s="135" t="e">
        <v>#DIV/0!</v>
      </c>
      <c r="BD12" s="135" t="e">
        <v>#DIV/0!</v>
      </c>
      <c r="BE12" s="135" t="e">
        <v>#DIV/0!</v>
      </c>
      <c r="BF12" s="135" t="e">
        <v>#DIV/0!</v>
      </c>
      <c r="BG12" s="135" t="e">
        <v>#DIV/0!</v>
      </c>
      <c r="BH12" s="135" t="e">
        <v>#DIV/0!</v>
      </c>
      <c r="BI12" s="135" t="e">
        <v>#DIV/0!</v>
      </c>
      <c r="BJ12" s="135" t="e">
        <v>#DIV/0!</v>
      </c>
      <c r="BK12" s="135" t="e">
        <v>#DIV/0!</v>
      </c>
      <c r="BL12" s="135" t="e">
        <v>#DIV/0!</v>
      </c>
      <c r="BM12" s="135" t="e">
        <v>#DIV/0!</v>
      </c>
      <c r="BN12" s="135" t="e">
        <v>#DIV/0!</v>
      </c>
      <c r="BO12" s="135" t="e">
        <v>#DIV/0!</v>
      </c>
      <c r="BP12" s="135" t="e">
        <v>#DIV/0!</v>
      </c>
      <c r="BQ12" s="135" t="e">
        <v>#DIV/0!</v>
      </c>
      <c r="BR12" s="135" t="e">
        <v>#DIV/0!</v>
      </c>
      <c r="BS12" s="135" t="e">
        <v>#DIV/0!</v>
      </c>
      <c r="BT12" s="135" t="e">
        <v>#DIV/0!</v>
      </c>
      <c r="BU12" s="135" t="e">
        <v>#DIV/0!</v>
      </c>
      <c r="BV12" s="135" t="e">
        <v>#DIV/0!</v>
      </c>
      <c r="BW12" s="135" t="e">
        <v>#DIV/0!</v>
      </c>
      <c r="BX12" s="135" t="e">
        <v>#DIV/0!</v>
      </c>
      <c r="BY12" s="135" t="e">
        <v>#DIV/0!</v>
      </c>
      <c r="BZ12" s="135" t="e">
        <v>#DIV/0!</v>
      </c>
      <c r="CA12" s="135" t="e">
        <v>#DIV/0!</v>
      </c>
      <c r="CB12" s="135" t="e">
        <v>#DIV/0!</v>
      </c>
      <c r="CC12" s="135" t="e">
        <v>#DIV/0!</v>
      </c>
      <c r="CD12" s="135" t="e">
        <v>#DIV/0!</v>
      </c>
      <c r="CE12" s="135" t="e">
        <v>#DIV/0!</v>
      </c>
      <c r="CF12" s="135" t="e">
        <v>#DIV/0!</v>
      </c>
      <c r="CG12" s="135" t="e">
        <v>#DIV/0!</v>
      </c>
      <c r="CH12" s="135" t="e">
        <v>#DIV/0!</v>
      </c>
      <c r="CI12" s="135" t="e">
        <v>#DIV/0!</v>
      </c>
      <c r="CJ12" s="135" t="e">
        <v>#DIV/0!</v>
      </c>
      <c r="CK12" s="135" t="e">
        <v>#DIV/0!</v>
      </c>
      <c r="CL12" s="135" t="e">
        <v>#DIV/0!</v>
      </c>
      <c r="CM12" s="135" t="e">
        <v>#DIV/0!</v>
      </c>
      <c r="CN12" s="135" t="e">
        <v>#DIV/0!</v>
      </c>
      <c r="CO12" s="135" t="e">
        <v>#DIV/0!</v>
      </c>
      <c r="CP12" s="135" t="e">
        <v>#DIV/0!</v>
      </c>
      <c r="CQ12" s="135" t="e">
        <v>#DIV/0!</v>
      </c>
      <c r="CR12" s="135" t="e">
        <v>#DIV/0!</v>
      </c>
      <c r="CS12" s="135" t="e">
        <v>#DIV/0!</v>
      </c>
      <c r="CT12" s="135" t="e">
        <v>#DIV/0!</v>
      </c>
      <c r="CU12" s="135" t="e">
        <v>#DIV/0!</v>
      </c>
      <c r="CV12" s="135" t="e">
        <v>#DIV/0!</v>
      </c>
      <c r="CW12" s="135" t="e">
        <v>#DIV/0!</v>
      </c>
      <c r="CX12" s="135" t="e">
        <v>#DIV/0!</v>
      </c>
      <c r="CY12" s="135" t="e">
        <v>#DIV/0!</v>
      </c>
      <c r="CZ12" s="135" t="e">
        <v>#DIV/0!</v>
      </c>
      <c r="DA12" s="135" t="e">
        <v>#DIV/0!</v>
      </c>
      <c r="DB12" s="135" t="e">
        <v>#DIV/0!</v>
      </c>
      <c r="DC12" s="135" t="e">
        <v>#DIV/0!</v>
      </c>
      <c r="DD12" s="135" t="e">
        <v>#DIV/0!</v>
      </c>
      <c r="DE12" s="135" t="e">
        <v>#DIV/0!</v>
      </c>
      <c r="DF12" s="135" t="e">
        <v>#DIV/0!</v>
      </c>
      <c r="DG12" s="135" t="e">
        <v>#DIV/0!</v>
      </c>
      <c r="DH12" s="135" t="e">
        <v>#DIV/0!</v>
      </c>
      <c r="DI12" s="135" t="e">
        <v>#DIV/0!</v>
      </c>
      <c r="DJ12" s="135" t="e">
        <v>#DIV/0!</v>
      </c>
      <c r="DK12" s="135" t="e">
        <v>#DIV/0!</v>
      </c>
      <c r="DL12" s="135" t="e">
        <v>#DIV/0!</v>
      </c>
      <c r="DM12" s="135" t="e">
        <v>#DIV/0!</v>
      </c>
      <c r="DN12" s="135" t="e">
        <v>#DIV/0!</v>
      </c>
      <c r="DO12" s="135" t="e">
        <v>#DIV/0!</v>
      </c>
      <c r="DP12" s="135" t="e">
        <v>#DIV/0!</v>
      </c>
      <c r="DQ12" s="135" t="e">
        <v>#DIV/0!</v>
      </c>
      <c r="DR12" s="135" t="e">
        <v>#DIV/0!</v>
      </c>
      <c r="DS12" s="135" t="e">
        <v>#DIV/0!</v>
      </c>
      <c r="DT12" s="135" t="e">
        <v>#DIV/0!</v>
      </c>
      <c r="DU12" s="135" t="e">
        <v>#DIV/0!</v>
      </c>
      <c r="DV12" s="135" t="e">
        <v>#DIV/0!</v>
      </c>
      <c r="DW12" s="135" t="e">
        <v>#DIV/0!</v>
      </c>
      <c r="DX12" s="135" t="e">
        <v>#DIV/0!</v>
      </c>
      <c r="DY12" s="135" t="e">
        <v>#DIV/0!</v>
      </c>
      <c r="DZ12" s="135" t="e">
        <v>#DIV/0!</v>
      </c>
      <c r="EA12" s="135" t="e">
        <v>#DIV/0!</v>
      </c>
      <c r="EB12" s="135" t="e">
        <v>#DIV/0!</v>
      </c>
      <c r="EC12" s="135" t="e">
        <v>#DIV/0!</v>
      </c>
      <c r="ED12" s="135" t="e">
        <v>#DIV/0!</v>
      </c>
      <c r="EE12" s="135" t="e">
        <v>#DIV/0!</v>
      </c>
      <c r="EF12" s="135" t="e">
        <v>#DIV/0!</v>
      </c>
      <c r="EG12" s="135" t="e">
        <v>#DIV/0!</v>
      </c>
      <c r="EH12" s="135" t="e">
        <v>#DIV/0!</v>
      </c>
      <c r="EI12" s="135" t="e">
        <v>#DIV/0!</v>
      </c>
      <c r="EJ12" s="135" t="e">
        <v>#DIV/0!</v>
      </c>
      <c r="EK12" s="135" t="e">
        <v>#DIV/0!</v>
      </c>
      <c r="EL12" s="135" t="e">
        <v>#DIV/0!</v>
      </c>
      <c r="EM12" s="135" t="e">
        <v>#DIV/0!</v>
      </c>
      <c r="EN12" s="135" t="e">
        <v>#DIV/0!</v>
      </c>
      <c r="EO12" s="135" t="e">
        <v>#DIV/0!</v>
      </c>
      <c r="EP12" s="135" t="e">
        <v>#DIV/0!</v>
      </c>
      <c r="EQ12" s="135" t="e">
        <v>#DIV/0!</v>
      </c>
      <c r="ER12" s="135" t="e">
        <v>#DIV/0!</v>
      </c>
      <c r="ES12" s="135" t="e">
        <v>#DIV/0!</v>
      </c>
      <c r="ET12" s="135" t="e">
        <v>#DIV/0!</v>
      </c>
      <c r="EU12" s="135" t="e">
        <v>#DIV/0!</v>
      </c>
      <c r="EV12" s="135" t="e">
        <v>#DIV/0!</v>
      </c>
      <c r="EW12" s="135" t="e">
        <v>#DIV/0!</v>
      </c>
      <c r="EX12" s="135" t="e">
        <v>#DIV/0!</v>
      </c>
      <c r="EY12" s="135" t="e">
        <v>#DIV/0!</v>
      </c>
      <c r="EZ12" s="135" t="e">
        <v>#DIV/0!</v>
      </c>
      <c r="FA12" s="135" t="e">
        <v>#DIV/0!</v>
      </c>
      <c r="FB12" s="135" t="e">
        <v>#DIV/0!</v>
      </c>
      <c r="FC12" s="135" t="e">
        <v>#DIV/0!</v>
      </c>
      <c r="FD12" s="135" t="e">
        <v>#DIV/0!</v>
      </c>
      <c r="FE12" s="135" t="e">
        <v>#DIV/0!</v>
      </c>
      <c r="FF12" s="135" t="e">
        <v>#DIV/0!</v>
      </c>
      <c r="FG12" s="135" t="e">
        <v>#DIV/0!</v>
      </c>
      <c r="FH12" s="135" t="e">
        <v>#DIV/0!</v>
      </c>
      <c r="FI12" s="135" t="e">
        <v>#DIV/0!</v>
      </c>
      <c r="FJ12" s="135" t="e">
        <v>#DIV/0!</v>
      </c>
      <c r="FK12" s="135" t="e">
        <v>#DIV/0!</v>
      </c>
      <c r="FL12" s="135" t="e">
        <v>#DIV/0!</v>
      </c>
      <c r="FM12" s="135" t="e">
        <v>#DIV/0!</v>
      </c>
      <c r="FN12" s="135" t="e">
        <v>#DIV/0!</v>
      </c>
      <c r="FO12" s="135" t="e">
        <v>#DIV/0!</v>
      </c>
      <c r="FP12" s="135" t="e">
        <v>#DIV/0!</v>
      </c>
      <c r="FQ12" s="135" t="e">
        <v>#DIV/0!</v>
      </c>
      <c r="FR12" s="135" t="e">
        <v>#DIV/0!</v>
      </c>
      <c r="FS12" s="135" t="e">
        <v>#DIV/0!</v>
      </c>
      <c r="FT12" s="135" t="e">
        <v>#DIV/0!</v>
      </c>
      <c r="FU12" s="135" t="e">
        <v>#DIV/0!</v>
      </c>
      <c r="FV12" s="135" t="e">
        <v>#DIV/0!</v>
      </c>
      <c r="FW12" s="135" t="e">
        <v>#DIV/0!</v>
      </c>
      <c r="FX12" s="135" t="e">
        <v>#DIV/0!</v>
      </c>
      <c r="FY12" s="135" t="e">
        <v>#DIV/0!</v>
      </c>
      <c r="FZ12" s="135" t="e">
        <v>#DIV/0!</v>
      </c>
      <c r="GA12" s="135" t="e">
        <v>#DIV/0!</v>
      </c>
      <c r="GB12" s="135" t="e">
        <v>#DIV/0!</v>
      </c>
      <c r="GC12" s="135" t="e">
        <v>#DIV/0!</v>
      </c>
      <c r="GD12" s="135" t="e">
        <v>#DIV/0!</v>
      </c>
      <c r="GE12" s="135" t="e">
        <v>#DIV/0!</v>
      </c>
      <c r="GF12" s="135" t="e">
        <v>#DIV/0!</v>
      </c>
      <c r="GG12" s="135" t="e">
        <v>#DIV/0!</v>
      </c>
      <c r="GH12" s="135" t="e">
        <v>#DIV/0!</v>
      </c>
      <c r="GI12" s="135" t="e">
        <v>#DIV/0!</v>
      </c>
      <c r="GJ12" s="135" t="e">
        <v>#DIV/0!</v>
      </c>
      <c r="GK12" s="135" t="e">
        <v>#DIV/0!</v>
      </c>
      <c r="GL12" s="135" t="e">
        <v>#DIV/0!</v>
      </c>
      <c r="GM12" s="135" t="e">
        <v>#DIV/0!</v>
      </c>
      <c r="GN12" s="135" t="e">
        <v>#DIV/0!</v>
      </c>
      <c r="GO12" s="135" t="e">
        <v>#DIV/0!</v>
      </c>
      <c r="GP12" s="135" t="e">
        <v>#DIV/0!</v>
      </c>
      <c r="GQ12" s="135" t="e">
        <v>#DIV/0!</v>
      </c>
      <c r="GR12" s="135" t="e">
        <v>#DIV/0!</v>
      </c>
      <c r="GS12" s="135" t="e">
        <v>#DIV/0!</v>
      </c>
      <c r="GT12" s="135" t="e">
        <v>#DIV/0!</v>
      </c>
      <c r="GU12" s="135" t="e">
        <v>#DIV/0!</v>
      </c>
      <c r="GV12" s="135" t="e">
        <v>#DIV/0!</v>
      </c>
      <c r="GW12" s="135" t="e">
        <v>#DIV/0!</v>
      </c>
      <c r="GX12" s="135" t="e">
        <v>#DIV/0!</v>
      </c>
    </row>
    <row r="13" spans="1:207" x14ac:dyDescent="0.3">
      <c r="A13" s="58">
        <v>10</v>
      </c>
      <c r="B13" s="58">
        <v>1</v>
      </c>
      <c r="C13" s="58">
        <v>10</v>
      </c>
      <c r="D13" s="58">
        <v>1</v>
      </c>
      <c r="E13" s="58">
        <v>2</v>
      </c>
      <c r="F13" s="58">
        <v>1</v>
      </c>
      <c r="G13" s="58">
        <v>6</v>
      </c>
      <c r="H13" s="58">
        <f t="shared" si="0"/>
        <v>24</v>
      </c>
      <c r="I13" s="58">
        <f>VLOOKUP(E13,' NAMES &amp; RATES'!$B$3:$C$6,2,0)</f>
        <v>0.5</v>
      </c>
      <c r="J13" s="29" t="s">
        <v>31</v>
      </c>
      <c r="K13" s="143" t="s">
        <v>31</v>
      </c>
      <c r="L13" s="29" t="s">
        <v>83</v>
      </c>
      <c r="M13" s="143" t="s">
        <v>83</v>
      </c>
      <c r="N13" s="129" t="s">
        <v>90</v>
      </c>
      <c r="O13" s="29" t="s">
        <v>95</v>
      </c>
      <c r="P13" s="120">
        <v>324000</v>
      </c>
      <c r="Q13" s="11">
        <v>1</v>
      </c>
      <c r="R13" s="11">
        <v>6</v>
      </c>
      <c r="S13" s="11">
        <v>6</v>
      </c>
      <c r="T13" s="11">
        <v>7</v>
      </c>
      <c r="U13" s="11">
        <v>3</v>
      </c>
      <c r="V13" s="11">
        <v>8</v>
      </c>
      <c r="W13" s="72">
        <v>8</v>
      </c>
      <c r="X13" s="72">
        <v>4</v>
      </c>
      <c r="Y13" s="58">
        <v>4</v>
      </c>
      <c r="Z13" s="58">
        <v>0</v>
      </c>
      <c r="AA13" s="58">
        <v>0</v>
      </c>
      <c r="AB13" s="58">
        <v>0</v>
      </c>
      <c r="AC13" s="58">
        <f t="shared" si="5"/>
        <v>0</v>
      </c>
      <c r="AD13" s="58">
        <v>10.5</v>
      </c>
      <c r="AE13" s="58">
        <f t="shared" si="1"/>
        <v>2.0999999999999999E-3</v>
      </c>
      <c r="AF13" s="58">
        <f t="shared" si="6"/>
        <v>42</v>
      </c>
      <c r="AG13" s="58">
        <f t="shared" si="8"/>
        <v>42</v>
      </c>
      <c r="AH13" s="58">
        <f t="shared" si="7"/>
        <v>10.5</v>
      </c>
      <c r="AI13" s="58">
        <f t="shared" si="2"/>
        <v>21</v>
      </c>
      <c r="AJ13" s="58">
        <f t="shared" si="3"/>
        <v>2.0999999999999999E-3</v>
      </c>
      <c r="AK13" s="99">
        <v>2110.8000000000002</v>
      </c>
      <c r="AL13" s="99">
        <v>2110.8000000000002</v>
      </c>
      <c r="AM13" s="115">
        <f t="shared" si="4"/>
        <v>1.0051428571428573</v>
      </c>
      <c r="AN13" s="115"/>
      <c r="AO13" s="99">
        <v>12.4</v>
      </c>
      <c r="AP13" s="99">
        <v>17.100000000000001</v>
      </c>
      <c r="AQ13" s="98">
        <v>7.47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</row>
    <row r="14" spans="1:207" x14ac:dyDescent="0.3">
      <c r="A14" s="58">
        <v>11</v>
      </c>
      <c r="B14" s="58">
        <v>1</v>
      </c>
      <c r="C14" s="58">
        <v>11</v>
      </c>
      <c r="D14" s="58">
        <v>1</v>
      </c>
      <c r="E14" s="58">
        <v>3</v>
      </c>
      <c r="F14" s="58">
        <v>3</v>
      </c>
      <c r="G14" s="58">
        <v>2</v>
      </c>
      <c r="H14" s="58">
        <f t="shared" si="0"/>
        <v>50</v>
      </c>
      <c r="I14" s="58">
        <f>VLOOKUP(E14,' NAMES &amp; RATES'!$B$3:$C$6,2,0)</f>
        <v>1</v>
      </c>
      <c r="J14" s="131" t="s">
        <v>34</v>
      </c>
      <c r="K14" s="131" t="s">
        <v>34</v>
      </c>
      <c r="L14" s="131" t="s">
        <v>82</v>
      </c>
      <c r="M14" s="131" t="s">
        <v>82</v>
      </c>
      <c r="N14" s="130" t="s">
        <v>86</v>
      </c>
      <c r="O14" s="131" t="s">
        <v>91</v>
      </c>
      <c r="P14" s="120">
        <v>227000</v>
      </c>
      <c r="Q14" s="11">
        <v>0</v>
      </c>
      <c r="R14" s="11">
        <v>3</v>
      </c>
      <c r="S14" s="11">
        <v>8</v>
      </c>
      <c r="T14" s="11">
        <v>8</v>
      </c>
      <c r="U14" s="11">
        <v>5</v>
      </c>
      <c r="V14" s="11">
        <v>8</v>
      </c>
      <c r="W14" s="72">
        <v>9</v>
      </c>
      <c r="X14" s="72">
        <v>5</v>
      </c>
      <c r="Y14" s="58">
        <v>2</v>
      </c>
      <c r="Z14" s="58">
        <v>2</v>
      </c>
      <c r="AA14" s="58">
        <f>Y14*Z14</f>
        <v>4</v>
      </c>
      <c r="AB14" s="58">
        <v>0.5</v>
      </c>
      <c r="AC14" s="58">
        <f t="shared" si="5"/>
        <v>2</v>
      </c>
      <c r="AD14" s="58">
        <v>10.29</v>
      </c>
      <c r="AE14" s="58">
        <f t="shared" si="1"/>
        <v>2.0579999999999999E-3</v>
      </c>
      <c r="AF14" s="58">
        <f t="shared" si="6"/>
        <v>20.58</v>
      </c>
      <c r="AG14" s="58">
        <f t="shared" si="8"/>
        <v>18.579999999999998</v>
      </c>
      <c r="AH14" s="58">
        <f t="shared" si="7"/>
        <v>9.2899999999999991</v>
      </c>
      <c r="AI14" s="58">
        <f t="shared" si="2"/>
        <v>18.579999999999998</v>
      </c>
      <c r="AJ14" s="58">
        <f t="shared" si="3"/>
        <v>1.8579999999999998E-3</v>
      </c>
      <c r="AK14" s="99">
        <v>3048.1</v>
      </c>
      <c r="AL14" s="99">
        <f>((AK14*AF14)/AG14)</f>
        <v>3376.2054897739504</v>
      </c>
      <c r="AM14" s="115">
        <f t="shared" si="4"/>
        <v>1.6405274488697525</v>
      </c>
      <c r="AN14" s="115">
        <v>1.6405274488697525</v>
      </c>
      <c r="AO14" s="99">
        <v>12.6</v>
      </c>
      <c r="AP14" s="99">
        <v>20.5</v>
      </c>
      <c r="AQ14" s="98">
        <v>7.29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</row>
    <row r="15" spans="1:207" x14ac:dyDescent="0.3">
      <c r="A15" s="58">
        <v>12</v>
      </c>
      <c r="B15" s="58">
        <v>1</v>
      </c>
      <c r="C15" s="58">
        <v>12</v>
      </c>
      <c r="D15" s="58">
        <v>1</v>
      </c>
      <c r="E15" s="58">
        <v>1</v>
      </c>
      <c r="F15" s="58">
        <v>3</v>
      </c>
      <c r="G15" s="58">
        <v>5</v>
      </c>
      <c r="H15" s="58">
        <f t="shared" si="0"/>
        <v>17</v>
      </c>
      <c r="I15" s="58">
        <f>VLOOKUP(E15,' NAMES &amp; RATES'!$B$3:$C$6,2,0)</f>
        <v>0.25</v>
      </c>
      <c r="J15" s="131" t="s">
        <v>34</v>
      </c>
      <c r="K15" s="131" t="s">
        <v>34</v>
      </c>
      <c r="L15" s="131" t="s">
        <v>82</v>
      </c>
      <c r="M15" s="131" t="s">
        <v>82</v>
      </c>
      <c r="N15" s="130" t="s">
        <v>89</v>
      </c>
      <c r="O15" s="131" t="s">
        <v>94</v>
      </c>
      <c r="P15" s="120">
        <v>428000</v>
      </c>
      <c r="Q15" s="11">
        <v>1</v>
      </c>
      <c r="R15" s="11">
        <v>6</v>
      </c>
      <c r="S15" s="11">
        <v>6</v>
      </c>
      <c r="T15" s="11">
        <v>7</v>
      </c>
      <c r="U15" s="11">
        <v>3</v>
      </c>
      <c r="V15" s="11">
        <v>7</v>
      </c>
      <c r="W15" s="72">
        <v>8</v>
      </c>
      <c r="X15" s="72">
        <v>4</v>
      </c>
      <c r="Y15" s="58">
        <v>7</v>
      </c>
      <c r="Z15" s="58">
        <v>1</v>
      </c>
      <c r="AA15" s="58">
        <f>Y15*Z15</f>
        <v>7</v>
      </c>
      <c r="AB15" s="58">
        <v>0.5</v>
      </c>
      <c r="AC15" s="58">
        <f t="shared" si="5"/>
        <v>3.5</v>
      </c>
      <c r="AD15" s="58">
        <v>9.9600000000000009</v>
      </c>
      <c r="AE15" s="58">
        <f t="shared" si="1"/>
        <v>1.9920000000000003E-3</v>
      </c>
      <c r="AF15" s="58">
        <f t="shared" si="6"/>
        <v>69.72</v>
      </c>
      <c r="AG15" s="58">
        <f t="shared" si="8"/>
        <v>66.22</v>
      </c>
      <c r="AH15" s="58">
        <f t="shared" si="7"/>
        <v>9.4599999999999991</v>
      </c>
      <c r="AI15" s="58">
        <f t="shared" si="2"/>
        <v>18.919999999999998</v>
      </c>
      <c r="AJ15" s="58">
        <f t="shared" si="3"/>
        <v>1.8919999999999998E-3</v>
      </c>
      <c r="AK15" s="99">
        <v>4650.3999999999996</v>
      </c>
      <c r="AL15" s="99">
        <f>((AK15*AF15)/AG15)</f>
        <v>4896.1928118393234</v>
      </c>
      <c r="AM15" s="115">
        <f t="shared" si="4"/>
        <v>2.4579281183932342</v>
      </c>
      <c r="AN15" s="115">
        <v>2.4579281183932342</v>
      </c>
      <c r="AO15" s="99">
        <v>12.7</v>
      </c>
      <c r="AP15" s="99">
        <v>19.7</v>
      </c>
      <c r="AQ15" s="98">
        <v>7.24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</row>
    <row r="16" spans="1:207" x14ac:dyDescent="0.3">
      <c r="A16" s="58">
        <v>13</v>
      </c>
      <c r="B16" s="58">
        <v>1</v>
      </c>
      <c r="C16" s="58">
        <v>13</v>
      </c>
      <c r="D16" s="58">
        <v>1</v>
      </c>
      <c r="E16" s="58">
        <v>1</v>
      </c>
      <c r="F16" s="58">
        <v>2</v>
      </c>
      <c r="G16" s="58">
        <v>5</v>
      </c>
      <c r="H16" s="58">
        <f t="shared" si="0"/>
        <v>11</v>
      </c>
      <c r="I16" s="58">
        <f>VLOOKUP(E16,' NAMES &amp; RATES'!$B$3:$C$6,2,0)</f>
        <v>0.25</v>
      </c>
      <c r="J16" s="68" t="s">
        <v>33</v>
      </c>
      <c r="K16" s="142" t="s">
        <v>33</v>
      </c>
      <c r="L16" s="68" t="s">
        <v>84</v>
      </c>
      <c r="M16" s="142" t="s">
        <v>84</v>
      </c>
      <c r="N16" s="128" t="s">
        <v>89</v>
      </c>
      <c r="O16" s="68" t="s">
        <v>94</v>
      </c>
      <c r="P16" s="120">
        <v>424000</v>
      </c>
      <c r="Q16" s="11">
        <v>1</v>
      </c>
      <c r="R16" s="11">
        <v>6</v>
      </c>
      <c r="S16" s="11">
        <v>6</v>
      </c>
      <c r="T16" s="11">
        <v>6</v>
      </c>
      <c r="U16" s="11">
        <v>3</v>
      </c>
      <c r="V16" s="11">
        <v>8</v>
      </c>
      <c r="W16" s="72">
        <v>8</v>
      </c>
      <c r="X16" s="72">
        <v>4</v>
      </c>
      <c r="Y16" s="58">
        <v>7</v>
      </c>
      <c r="Z16" s="58">
        <v>0</v>
      </c>
      <c r="AA16" s="58">
        <v>0</v>
      </c>
      <c r="AB16" s="58">
        <v>0</v>
      </c>
      <c r="AC16" s="58">
        <f t="shared" si="5"/>
        <v>0</v>
      </c>
      <c r="AD16" s="58">
        <v>9.58</v>
      </c>
      <c r="AE16" s="58">
        <f t="shared" si="1"/>
        <v>1.916E-3</v>
      </c>
      <c r="AF16" s="58">
        <f t="shared" si="6"/>
        <v>67.06</v>
      </c>
      <c r="AG16" s="58">
        <f t="shared" si="8"/>
        <v>67.06</v>
      </c>
      <c r="AH16" s="58">
        <f t="shared" si="7"/>
        <v>9.58</v>
      </c>
      <c r="AI16" s="58">
        <f t="shared" si="2"/>
        <v>19.16</v>
      </c>
      <c r="AJ16" s="58">
        <f t="shared" si="3"/>
        <v>1.916E-3</v>
      </c>
      <c r="AK16" s="99">
        <v>4823.2</v>
      </c>
      <c r="AL16" s="99">
        <v>4823.2</v>
      </c>
      <c r="AM16" s="115">
        <f t="shared" si="4"/>
        <v>2.517327766179541</v>
      </c>
      <c r="AN16" s="115">
        <v>2.517327766179541</v>
      </c>
      <c r="AO16" s="99">
        <v>12.7</v>
      </c>
      <c r="AP16" s="99">
        <v>19.5</v>
      </c>
      <c r="AQ16" s="98">
        <v>7.06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</row>
    <row r="17" spans="1:206" x14ac:dyDescent="0.3">
      <c r="A17" s="58">
        <v>14</v>
      </c>
      <c r="B17" s="58">
        <v>1</v>
      </c>
      <c r="C17" s="58">
        <v>14</v>
      </c>
      <c r="D17" s="58">
        <v>1</v>
      </c>
      <c r="E17" s="58">
        <v>2</v>
      </c>
      <c r="F17" s="58">
        <v>2</v>
      </c>
      <c r="G17" s="58">
        <v>6</v>
      </c>
      <c r="H17" s="58">
        <f t="shared" si="0"/>
        <v>30</v>
      </c>
      <c r="I17" s="58">
        <f>VLOOKUP(E17,' NAMES &amp; RATES'!$B$3:$C$6,2,0)</f>
        <v>0.5</v>
      </c>
      <c r="J17" s="68" t="s">
        <v>33</v>
      </c>
      <c r="K17" s="142" t="s">
        <v>33</v>
      </c>
      <c r="L17" s="68" t="s">
        <v>84</v>
      </c>
      <c r="M17" s="142" t="s">
        <v>84</v>
      </c>
      <c r="N17" s="128" t="s">
        <v>90</v>
      </c>
      <c r="O17" s="68" t="s">
        <v>95</v>
      </c>
      <c r="P17" s="120">
        <v>324000</v>
      </c>
      <c r="Q17" s="11">
        <v>1</v>
      </c>
      <c r="R17" s="11">
        <v>6</v>
      </c>
      <c r="S17" s="11">
        <v>6</v>
      </c>
      <c r="T17" s="11">
        <v>6</v>
      </c>
      <c r="U17" s="11">
        <v>4</v>
      </c>
      <c r="V17" s="11">
        <v>8</v>
      </c>
      <c r="W17" s="72">
        <v>8</v>
      </c>
      <c r="X17" s="72">
        <v>3</v>
      </c>
      <c r="Y17" s="58">
        <v>4</v>
      </c>
      <c r="Z17" s="58">
        <v>0</v>
      </c>
      <c r="AA17" s="58">
        <v>0</v>
      </c>
      <c r="AB17" s="58">
        <v>0</v>
      </c>
      <c r="AC17" s="58">
        <f t="shared" si="5"/>
        <v>0</v>
      </c>
      <c r="AD17" s="58">
        <v>9.85</v>
      </c>
      <c r="AE17" s="58">
        <f t="shared" si="1"/>
        <v>1.97E-3</v>
      </c>
      <c r="AF17" s="58">
        <f t="shared" si="6"/>
        <v>39.4</v>
      </c>
      <c r="AG17" s="58">
        <f t="shared" si="8"/>
        <v>39.4</v>
      </c>
      <c r="AH17" s="58">
        <f t="shared" si="7"/>
        <v>9.85</v>
      </c>
      <c r="AI17" s="58">
        <f t="shared" si="2"/>
        <v>19.7</v>
      </c>
      <c r="AJ17" s="58">
        <f t="shared" si="3"/>
        <v>1.97E-3</v>
      </c>
      <c r="AK17" s="99">
        <v>4431.3999999999996</v>
      </c>
      <c r="AL17" s="99">
        <v>4431.3999999999996</v>
      </c>
      <c r="AM17" s="115">
        <f t="shared" si="4"/>
        <v>2.2494416243654825</v>
      </c>
      <c r="AN17" s="115">
        <v>2.2494416243654825</v>
      </c>
      <c r="AO17" s="99">
        <v>12.3</v>
      </c>
      <c r="AP17" s="99">
        <v>17.899999999999999</v>
      </c>
      <c r="AQ17" s="98">
        <v>7.4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</row>
    <row r="18" spans="1:206" x14ac:dyDescent="0.3">
      <c r="A18" s="58">
        <v>15</v>
      </c>
      <c r="B18" s="58">
        <v>1</v>
      </c>
      <c r="C18" s="58">
        <v>15</v>
      </c>
      <c r="D18" s="58">
        <v>1</v>
      </c>
      <c r="E18" s="58">
        <v>2</v>
      </c>
      <c r="F18" s="58">
        <v>3</v>
      </c>
      <c r="G18" s="58">
        <v>5</v>
      </c>
      <c r="H18" s="58">
        <f t="shared" si="0"/>
        <v>35</v>
      </c>
      <c r="I18" s="58">
        <f>VLOOKUP(E18,' NAMES &amp; RATES'!$B$3:$C$6,2,0)</f>
        <v>0.5</v>
      </c>
      <c r="J18" s="131" t="s">
        <v>34</v>
      </c>
      <c r="K18" s="131" t="s">
        <v>34</v>
      </c>
      <c r="L18" s="131" t="s">
        <v>82</v>
      </c>
      <c r="M18" s="131" t="s">
        <v>82</v>
      </c>
      <c r="N18" s="130" t="s">
        <v>89</v>
      </c>
      <c r="O18" s="131" t="s">
        <v>94</v>
      </c>
      <c r="P18" s="120">
        <v>272000</v>
      </c>
      <c r="Q18" s="11">
        <v>1</v>
      </c>
      <c r="R18" s="11">
        <v>6</v>
      </c>
      <c r="S18" s="11">
        <v>6</v>
      </c>
      <c r="T18" s="11">
        <v>6</v>
      </c>
      <c r="U18" s="11">
        <v>3</v>
      </c>
      <c r="V18" s="11">
        <v>8</v>
      </c>
      <c r="W18" s="72">
        <v>8</v>
      </c>
      <c r="X18" s="72">
        <v>4</v>
      </c>
      <c r="Y18" s="58">
        <v>4</v>
      </c>
      <c r="Z18" s="58">
        <v>0</v>
      </c>
      <c r="AA18" s="58">
        <v>0</v>
      </c>
      <c r="AB18" s="58">
        <v>0</v>
      </c>
      <c r="AC18" s="58">
        <f t="shared" si="5"/>
        <v>0</v>
      </c>
      <c r="AD18" s="58">
        <v>9.9499999999999993</v>
      </c>
      <c r="AE18" s="58">
        <f t="shared" si="1"/>
        <v>1.99E-3</v>
      </c>
      <c r="AF18" s="58">
        <f t="shared" si="6"/>
        <v>39.799999999999997</v>
      </c>
      <c r="AG18" s="58">
        <f t="shared" si="8"/>
        <v>39.799999999999997</v>
      </c>
      <c r="AH18" s="58">
        <f t="shared" si="7"/>
        <v>9.9499999999999993</v>
      </c>
      <c r="AI18" s="58">
        <f t="shared" si="2"/>
        <v>19.899999999999999</v>
      </c>
      <c r="AJ18" s="58">
        <f t="shared" si="3"/>
        <v>1.99E-3</v>
      </c>
      <c r="AK18" s="99">
        <v>4455.7</v>
      </c>
      <c r="AL18" s="99">
        <v>4455.7</v>
      </c>
      <c r="AM18" s="115">
        <f t="shared" si="4"/>
        <v>2.2390452261306533</v>
      </c>
      <c r="AN18" s="115">
        <v>2.2390452261306533</v>
      </c>
      <c r="AO18" s="99">
        <v>12.5</v>
      </c>
      <c r="AP18" s="99">
        <v>21.4</v>
      </c>
      <c r="AQ18" s="98">
        <v>7.16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</row>
    <row r="19" spans="1:206" x14ac:dyDescent="0.3">
      <c r="A19" s="58">
        <v>16</v>
      </c>
      <c r="B19" s="58">
        <v>1</v>
      </c>
      <c r="C19" s="58">
        <v>16</v>
      </c>
      <c r="D19" s="58">
        <v>1</v>
      </c>
      <c r="E19" s="58">
        <v>1</v>
      </c>
      <c r="F19" s="58">
        <v>2</v>
      </c>
      <c r="G19" s="58">
        <v>2</v>
      </c>
      <c r="H19" s="58">
        <f t="shared" si="0"/>
        <v>8</v>
      </c>
      <c r="I19" s="58">
        <f>VLOOKUP(E19,' NAMES &amp; RATES'!$B$3:$C$6,2,0)</f>
        <v>0.25</v>
      </c>
      <c r="J19" s="68" t="s">
        <v>33</v>
      </c>
      <c r="K19" s="142" t="s">
        <v>33</v>
      </c>
      <c r="L19" s="68" t="s">
        <v>84</v>
      </c>
      <c r="M19" s="142" t="s">
        <v>84</v>
      </c>
      <c r="N19" s="128" t="s">
        <v>86</v>
      </c>
      <c r="O19" s="68" t="s">
        <v>91</v>
      </c>
      <c r="P19" s="120">
        <v>452000</v>
      </c>
      <c r="Q19" s="11">
        <v>0</v>
      </c>
      <c r="R19" s="11">
        <v>3</v>
      </c>
      <c r="S19" s="11">
        <v>7</v>
      </c>
      <c r="T19" s="11">
        <v>8</v>
      </c>
      <c r="U19" s="11">
        <v>4</v>
      </c>
      <c r="V19" s="11">
        <v>8</v>
      </c>
      <c r="W19" s="72">
        <v>9</v>
      </c>
      <c r="X19" s="72">
        <v>5</v>
      </c>
      <c r="Y19" s="58">
        <v>7</v>
      </c>
      <c r="Z19" s="58">
        <v>0</v>
      </c>
      <c r="AA19" s="58">
        <v>0</v>
      </c>
      <c r="AB19" s="58">
        <v>0</v>
      </c>
      <c r="AC19" s="58">
        <f t="shared" si="5"/>
        <v>0</v>
      </c>
      <c r="AD19" s="58">
        <v>9.9</v>
      </c>
      <c r="AE19" s="58">
        <f t="shared" si="1"/>
        <v>1.98E-3</v>
      </c>
      <c r="AF19" s="58">
        <f t="shared" si="6"/>
        <v>69.3</v>
      </c>
      <c r="AG19" s="58">
        <f t="shared" si="8"/>
        <v>69.3</v>
      </c>
      <c r="AH19" s="58">
        <f t="shared" si="7"/>
        <v>9.9</v>
      </c>
      <c r="AI19" s="58">
        <f t="shared" si="2"/>
        <v>19.8</v>
      </c>
      <c r="AJ19" s="58">
        <f t="shared" si="3"/>
        <v>1.98E-3</v>
      </c>
      <c r="AK19" s="99">
        <v>4051.1</v>
      </c>
      <c r="AL19" s="99">
        <v>4051.1</v>
      </c>
      <c r="AM19" s="115">
        <f t="shared" si="4"/>
        <v>2.0460101010101011</v>
      </c>
      <c r="AN19" s="115">
        <v>2.0460101010101011</v>
      </c>
      <c r="AO19" s="99">
        <v>12.8</v>
      </c>
      <c r="AP19" s="99">
        <v>20.8</v>
      </c>
      <c r="AQ19" s="98">
        <v>7.06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</row>
    <row r="20" spans="1:206" x14ac:dyDescent="0.3">
      <c r="A20" s="58">
        <v>17</v>
      </c>
      <c r="B20" s="58">
        <v>1</v>
      </c>
      <c r="C20" s="58">
        <v>17</v>
      </c>
      <c r="D20" s="58">
        <v>1</v>
      </c>
      <c r="E20" s="58">
        <v>2</v>
      </c>
      <c r="F20" s="58">
        <v>1</v>
      </c>
      <c r="G20" s="58">
        <v>1</v>
      </c>
      <c r="H20" s="58">
        <f t="shared" si="0"/>
        <v>19</v>
      </c>
      <c r="I20" s="58">
        <f>VLOOKUP(E20,' NAMES &amp; RATES'!$B$3:$C$6,2,0)</f>
        <v>0.5</v>
      </c>
      <c r="J20" s="29" t="s">
        <v>31</v>
      </c>
      <c r="K20" s="143" t="s">
        <v>31</v>
      </c>
      <c r="L20" s="29" t="s">
        <v>83</v>
      </c>
      <c r="M20" s="142" t="s">
        <v>19</v>
      </c>
      <c r="N20" s="129" t="s">
        <v>85</v>
      </c>
      <c r="O20" s="29" t="s">
        <v>19</v>
      </c>
      <c r="P20" s="120">
        <v>356000</v>
      </c>
      <c r="Q20" s="11">
        <v>1</v>
      </c>
      <c r="R20" s="11">
        <v>6</v>
      </c>
      <c r="S20" s="11">
        <v>8</v>
      </c>
      <c r="T20" s="11">
        <v>8</v>
      </c>
      <c r="U20" s="11">
        <v>5</v>
      </c>
      <c r="V20" s="11">
        <v>8</v>
      </c>
      <c r="W20" s="72">
        <v>9</v>
      </c>
      <c r="X20" s="72">
        <v>5</v>
      </c>
      <c r="Y20" s="58">
        <v>4</v>
      </c>
      <c r="Z20" s="58">
        <v>1.5</v>
      </c>
      <c r="AA20" s="58">
        <f>Y20*Z20</f>
        <v>6</v>
      </c>
      <c r="AB20" s="58">
        <v>0.5</v>
      </c>
      <c r="AC20" s="58">
        <f t="shared" si="5"/>
        <v>3</v>
      </c>
      <c r="AD20" s="58">
        <v>9.77</v>
      </c>
      <c r="AE20" s="58">
        <f t="shared" si="1"/>
        <v>1.954E-3</v>
      </c>
      <c r="AF20" s="58">
        <f t="shared" si="6"/>
        <v>39.08</v>
      </c>
      <c r="AG20" s="58">
        <f t="shared" si="8"/>
        <v>36.08</v>
      </c>
      <c r="AH20" s="58">
        <f t="shared" si="7"/>
        <v>9.02</v>
      </c>
      <c r="AI20" s="58">
        <f t="shared" si="2"/>
        <v>18.04</v>
      </c>
      <c r="AJ20" s="58">
        <f t="shared" si="3"/>
        <v>1.8039999999999998E-3</v>
      </c>
      <c r="AK20" s="99">
        <v>2744.1</v>
      </c>
      <c r="AL20" s="99">
        <f>((AK20*AF20)/AG20)</f>
        <v>2972.2679600886913</v>
      </c>
      <c r="AM20" s="115">
        <f t="shared" si="4"/>
        <v>1.5211197339246121</v>
      </c>
      <c r="AN20" s="115">
        <v>1.5211197339246121</v>
      </c>
      <c r="AO20" s="99">
        <v>12.9</v>
      </c>
      <c r="AP20" s="99">
        <v>21.6</v>
      </c>
      <c r="AQ20" s="98">
        <v>7.23</v>
      </c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</row>
    <row r="21" spans="1:206" x14ac:dyDescent="0.3">
      <c r="A21" s="58">
        <v>18</v>
      </c>
      <c r="B21" s="58">
        <v>1</v>
      </c>
      <c r="C21" s="58">
        <v>18</v>
      </c>
      <c r="D21" s="58">
        <v>1</v>
      </c>
      <c r="E21" s="58">
        <v>1</v>
      </c>
      <c r="F21" s="58">
        <v>1</v>
      </c>
      <c r="G21" s="58">
        <v>1</v>
      </c>
      <c r="H21" s="58">
        <f t="shared" si="0"/>
        <v>1</v>
      </c>
      <c r="I21" s="58">
        <f>VLOOKUP(E21,' NAMES &amp; RATES'!$B$3:$C$6,2,0)</f>
        <v>0.25</v>
      </c>
      <c r="J21" s="29" t="s">
        <v>31</v>
      </c>
      <c r="K21" s="143" t="s">
        <v>31</v>
      </c>
      <c r="L21" s="29" t="s">
        <v>83</v>
      </c>
      <c r="M21" s="142" t="s">
        <v>19</v>
      </c>
      <c r="N21" s="129" t="s">
        <v>85</v>
      </c>
      <c r="O21" s="29" t="s">
        <v>19</v>
      </c>
      <c r="P21" s="120">
        <v>464000</v>
      </c>
      <c r="Q21" s="11">
        <v>1</v>
      </c>
      <c r="R21" s="11">
        <v>6</v>
      </c>
      <c r="S21" s="11">
        <v>8</v>
      </c>
      <c r="T21" s="11">
        <v>8</v>
      </c>
      <c r="U21" s="11">
        <v>4</v>
      </c>
      <c r="V21" s="11">
        <v>8</v>
      </c>
      <c r="W21" s="72">
        <v>9</v>
      </c>
      <c r="X21" s="72">
        <v>5</v>
      </c>
      <c r="Y21" s="58">
        <v>7</v>
      </c>
      <c r="Z21" s="58">
        <v>1.5</v>
      </c>
      <c r="AA21" s="58">
        <f>Y21*Z21</f>
        <v>10.5</v>
      </c>
      <c r="AB21" s="58">
        <v>0.5</v>
      </c>
      <c r="AC21" s="58">
        <f t="shared" si="5"/>
        <v>5.25</v>
      </c>
      <c r="AD21" s="58">
        <v>10.28</v>
      </c>
      <c r="AE21" s="58">
        <f t="shared" si="1"/>
        <v>2.0559999999999997E-3</v>
      </c>
      <c r="AF21" s="58">
        <f t="shared" si="6"/>
        <v>71.959999999999994</v>
      </c>
      <c r="AG21" s="58">
        <f t="shared" si="8"/>
        <v>66.709999999999994</v>
      </c>
      <c r="AH21" s="58">
        <f t="shared" si="7"/>
        <v>9.5299999999999994</v>
      </c>
      <c r="AI21" s="58">
        <f t="shared" si="2"/>
        <v>19.059999999999999</v>
      </c>
      <c r="AJ21" s="58">
        <f t="shared" si="3"/>
        <v>1.9059999999999999E-3</v>
      </c>
      <c r="AK21" s="99">
        <v>3421.8</v>
      </c>
      <c r="AL21" s="99">
        <f>((AK21*AF21)/AG21)</f>
        <v>3691.091710388248</v>
      </c>
      <c r="AM21" s="115">
        <f t="shared" si="4"/>
        <v>1.7952780692549846</v>
      </c>
      <c r="AN21" s="115">
        <v>1.7952780692549846</v>
      </c>
      <c r="AO21" s="99">
        <v>12.2</v>
      </c>
      <c r="AP21" s="99">
        <v>15.8</v>
      </c>
      <c r="AQ21" s="98">
        <v>7.04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</row>
    <row r="22" spans="1:206" x14ac:dyDescent="0.3">
      <c r="A22" s="58">
        <v>19</v>
      </c>
      <c r="B22" s="58">
        <v>1</v>
      </c>
      <c r="C22" s="58">
        <v>19</v>
      </c>
      <c r="D22" s="58">
        <v>1</v>
      </c>
      <c r="E22" s="58">
        <v>3</v>
      </c>
      <c r="F22" s="58">
        <v>1</v>
      </c>
      <c r="G22" s="58">
        <v>4</v>
      </c>
      <c r="H22" s="58">
        <f t="shared" si="0"/>
        <v>40</v>
      </c>
      <c r="I22" s="58">
        <f>VLOOKUP(E22,' NAMES &amp; RATES'!$B$3:$C$6,2,0)</f>
        <v>1</v>
      </c>
      <c r="J22" s="29" t="s">
        <v>31</v>
      </c>
      <c r="K22" s="143" t="s">
        <v>31</v>
      </c>
      <c r="L22" s="29" t="s">
        <v>83</v>
      </c>
      <c r="M22" s="143" t="s">
        <v>83</v>
      </c>
      <c r="N22" s="129" t="s">
        <v>88</v>
      </c>
      <c r="O22" s="29" t="s">
        <v>93</v>
      </c>
      <c r="P22" s="120">
        <v>204000</v>
      </c>
      <c r="Q22" s="11">
        <v>1</v>
      </c>
      <c r="R22" s="11">
        <v>3</v>
      </c>
      <c r="S22" s="11">
        <v>7</v>
      </c>
      <c r="T22" s="11">
        <v>7</v>
      </c>
      <c r="U22" s="11">
        <v>4</v>
      </c>
      <c r="V22" s="11">
        <v>8</v>
      </c>
      <c r="W22" s="72">
        <v>8</v>
      </c>
      <c r="X22" s="72">
        <v>4</v>
      </c>
      <c r="Y22" s="58">
        <v>2</v>
      </c>
      <c r="Z22" s="58">
        <v>0</v>
      </c>
      <c r="AA22" s="58">
        <v>0</v>
      </c>
      <c r="AB22" s="58">
        <v>0</v>
      </c>
      <c r="AC22" s="58">
        <f t="shared" si="5"/>
        <v>0</v>
      </c>
      <c r="AD22" s="58">
        <v>9.9</v>
      </c>
      <c r="AE22" s="58">
        <f t="shared" si="1"/>
        <v>1.98E-3</v>
      </c>
      <c r="AF22" s="58">
        <f t="shared" si="6"/>
        <v>19.8</v>
      </c>
      <c r="AG22" s="58">
        <f t="shared" si="8"/>
        <v>19.8</v>
      </c>
      <c r="AH22" s="58">
        <f t="shared" si="7"/>
        <v>9.9</v>
      </c>
      <c r="AI22" s="58">
        <f t="shared" si="2"/>
        <v>19.8</v>
      </c>
      <c r="AJ22" s="58">
        <f t="shared" si="3"/>
        <v>1.98E-3</v>
      </c>
      <c r="AK22" s="99">
        <v>3429.6</v>
      </c>
      <c r="AL22" s="99">
        <v>3429.6</v>
      </c>
      <c r="AM22" s="115">
        <f t="shared" si="4"/>
        <v>1.732121212121212</v>
      </c>
      <c r="AN22" s="115">
        <v>1.732121212121212</v>
      </c>
      <c r="AO22" s="99">
        <v>12.5</v>
      </c>
      <c r="AP22" s="99">
        <v>18.7</v>
      </c>
      <c r="AQ22" s="98">
        <v>7.34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</row>
    <row r="23" spans="1:206" x14ac:dyDescent="0.3">
      <c r="A23" s="58">
        <v>20</v>
      </c>
      <c r="B23" s="58">
        <v>1</v>
      </c>
      <c r="C23" s="58">
        <v>20</v>
      </c>
      <c r="D23" s="58">
        <v>1</v>
      </c>
      <c r="E23" s="58">
        <v>3</v>
      </c>
      <c r="F23" s="58">
        <v>3</v>
      </c>
      <c r="G23" s="58">
        <v>6</v>
      </c>
      <c r="H23" s="58">
        <f t="shared" si="0"/>
        <v>54</v>
      </c>
      <c r="I23" s="58">
        <f>VLOOKUP(E23,' NAMES &amp; RATES'!$B$3:$C$6,2,0)</f>
        <v>1</v>
      </c>
      <c r="J23" s="131" t="s">
        <v>34</v>
      </c>
      <c r="K23" s="131" t="s">
        <v>34</v>
      </c>
      <c r="L23" s="131" t="s">
        <v>82</v>
      </c>
      <c r="M23" s="131" t="s">
        <v>82</v>
      </c>
      <c r="N23" s="130" t="s">
        <v>90</v>
      </c>
      <c r="O23" s="131" t="s">
        <v>95</v>
      </c>
      <c r="P23" s="120">
        <v>171000</v>
      </c>
      <c r="Q23" s="11">
        <v>1</v>
      </c>
      <c r="R23" s="11">
        <v>6</v>
      </c>
      <c r="S23" s="11">
        <v>5</v>
      </c>
      <c r="T23" s="11">
        <v>7</v>
      </c>
      <c r="U23" s="11">
        <v>3</v>
      </c>
      <c r="V23" s="11">
        <v>8</v>
      </c>
      <c r="W23" s="72">
        <v>8</v>
      </c>
      <c r="X23" s="72">
        <v>3</v>
      </c>
      <c r="Y23" s="58">
        <v>2</v>
      </c>
      <c r="Z23" s="58">
        <v>0</v>
      </c>
      <c r="AA23" s="58">
        <v>0</v>
      </c>
      <c r="AB23" s="58">
        <v>0</v>
      </c>
      <c r="AC23" s="58">
        <f t="shared" si="5"/>
        <v>0</v>
      </c>
      <c r="AD23" s="58">
        <v>9.9</v>
      </c>
      <c r="AE23" s="58">
        <f t="shared" si="1"/>
        <v>1.98E-3</v>
      </c>
      <c r="AF23" s="58">
        <f t="shared" si="6"/>
        <v>19.8</v>
      </c>
      <c r="AG23" s="58">
        <f t="shared" si="8"/>
        <v>19.8</v>
      </c>
      <c r="AH23" s="58">
        <f t="shared" si="7"/>
        <v>9.9</v>
      </c>
      <c r="AI23" s="58">
        <f t="shared" si="2"/>
        <v>19.8</v>
      </c>
      <c r="AJ23" s="58">
        <f t="shared" si="3"/>
        <v>1.98E-3</v>
      </c>
      <c r="AK23" s="99">
        <v>3637.6</v>
      </c>
      <c r="AL23" s="99">
        <v>3637.6</v>
      </c>
      <c r="AM23" s="115">
        <f t="shared" si="4"/>
        <v>1.837171717171717</v>
      </c>
      <c r="AN23" s="115">
        <v>1.837171717171717</v>
      </c>
      <c r="AO23" s="99">
        <v>12.3</v>
      </c>
      <c r="AP23" s="99">
        <v>16.899999999999999</v>
      </c>
      <c r="AQ23" s="98">
        <v>7.28</v>
      </c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</row>
    <row r="24" spans="1:206" x14ac:dyDescent="0.3">
      <c r="A24" s="58">
        <v>21</v>
      </c>
      <c r="B24" s="58">
        <v>1</v>
      </c>
      <c r="C24" s="58">
        <v>21</v>
      </c>
      <c r="D24" s="58">
        <v>1</v>
      </c>
      <c r="E24" s="58">
        <v>1</v>
      </c>
      <c r="F24" s="58">
        <v>3</v>
      </c>
      <c r="G24" s="58">
        <v>3</v>
      </c>
      <c r="H24" s="58">
        <f t="shared" si="0"/>
        <v>15</v>
      </c>
      <c r="I24" s="58">
        <f>VLOOKUP(E24,' NAMES &amp; RATES'!$B$3:$C$6,2,0)</f>
        <v>0.25</v>
      </c>
      <c r="J24" s="131" t="s">
        <v>34</v>
      </c>
      <c r="K24" s="131" t="s">
        <v>34</v>
      </c>
      <c r="L24" s="131" t="s">
        <v>82</v>
      </c>
      <c r="M24" s="131" t="s">
        <v>82</v>
      </c>
      <c r="N24" s="130" t="s">
        <v>87</v>
      </c>
      <c r="O24" s="131" t="s">
        <v>92</v>
      </c>
      <c r="P24" s="120">
        <v>412000</v>
      </c>
      <c r="Q24" s="11">
        <v>1</v>
      </c>
      <c r="R24" s="11">
        <v>3</v>
      </c>
      <c r="S24" s="11">
        <v>7</v>
      </c>
      <c r="T24" s="11">
        <v>8</v>
      </c>
      <c r="U24" s="11">
        <v>4</v>
      </c>
      <c r="V24" s="11">
        <v>8</v>
      </c>
      <c r="W24" s="72">
        <v>8</v>
      </c>
      <c r="X24" s="72">
        <v>5</v>
      </c>
      <c r="Y24" s="58">
        <v>7</v>
      </c>
      <c r="Z24" s="58">
        <v>0</v>
      </c>
      <c r="AA24" s="58">
        <v>0</v>
      </c>
      <c r="AB24" s="58">
        <v>0</v>
      </c>
      <c r="AC24" s="58">
        <f t="shared" si="5"/>
        <v>0</v>
      </c>
      <c r="AD24" s="58">
        <v>9.94</v>
      </c>
      <c r="AE24" s="58">
        <f t="shared" si="1"/>
        <v>1.9879999999999997E-3</v>
      </c>
      <c r="AF24" s="58">
        <f t="shared" si="6"/>
        <v>69.58</v>
      </c>
      <c r="AG24" s="58">
        <f t="shared" si="8"/>
        <v>69.58</v>
      </c>
      <c r="AH24" s="58">
        <f t="shared" si="7"/>
        <v>9.94</v>
      </c>
      <c r="AI24" s="58">
        <f t="shared" si="2"/>
        <v>19.88</v>
      </c>
      <c r="AJ24" s="58">
        <f t="shared" si="3"/>
        <v>1.9879999999999997E-3</v>
      </c>
      <c r="AK24" s="99">
        <v>3670.9</v>
      </c>
      <c r="AL24" s="99">
        <v>3670.9</v>
      </c>
      <c r="AM24" s="115">
        <f t="shared" si="4"/>
        <v>1.8465291750503019</v>
      </c>
      <c r="AN24" s="115">
        <v>1.8465291750503019</v>
      </c>
      <c r="AO24" s="99">
        <v>12.4</v>
      </c>
      <c r="AP24" s="99">
        <v>20.100000000000001</v>
      </c>
      <c r="AQ24" s="98">
        <v>6.84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</row>
    <row r="25" spans="1:206" x14ac:dyDescent="0.3">
      <c r="A25" s="58">
        <v>22</v>
      </c>
      <c r="B25" s="58">
        <v>1</v>
      </c>
      <c r="C25" s="58">
        <v>22</v>
      </c>
      <c r="D25" s="58">
        <v>1</v>
      </c>
      <c r="E25" s="58">
        <v>3</v>
      </c>
      <c r="F25" s="58">
        <v>2</v>
      </c>
      <c r="G25" s="58">
        <v>5</v>
      </c>
      <c r="H25" s="58">
        <f t="shared" si="0"/>
        <v>47</v>
      </c>
      <c r="I25" s="58">
        <f>VLOOKUP(E25,' NAMES &amp; RATES'!$B$3:$C$6,2,0)</f>
        <v>1</v>
      </c>
      <c r="J25" s="68" t="s">
        <v>33</v>
      </c>
      <c r="K25" s="142" t="s">
        <v>33</v>
      </c>
      <c r="L25" s="68" t="s">
        <v>84</v>
      </c>
      <c r="M25" s="142" t="s">
        <v>84</v>
      </c>
      <c r="N25" s="128" t="s">
        <v>89</v>
      </c>
      <c r="O25" s="68" t="s">
        <v>94</v>
      </c>
      <c r="P25" s="120">
        <v>253000</v>
      </c>
      <c r="Q25" s="11">
        <v>1</v>
      </c>
      <c r="R25" s="11">
        <v>6</v>
      </c>
      <c r="S25" s="11">
        <v>6</v>
      </c>
      <c r="T25" s="11">
        <v>7</v>
      </c>
      <c r="U25" s="11">
        <v>4</v>
      </c>
      <c r="V25" s="11">
        <v>8</v>
      </c>
      <c r="W25" s="72">
        <v>8</v>
      </c>
      <c r="X25" s="72">
        <v>4</v>
      </c>
      <c r="Y25" s="58">
        <v>2</v>
      </c>
      <c r="Z25" s="58">
        <v>0</v>
      </c>
      <c r="AA25" s="58">
        <v>0</v>
      </c>
      <c r="AB25" s="58">
        <v>0</v>
      </c>
      <c r="AC25" s="58">
        <f t="shared" si="5"/>
        <v>0</v>
      </c>
      <c r="AD25" s="58">
        <v>10.27</v>
      </c>
      <c r="AE25" s="58">
        <f t="shared" si="1"/>
        <v>2.0539999999999998E-3</v>
      </c>
      <c r="AF25" s="58">
        <f t="shared" si="6"/>
        <v>20.54</v>
      </c>
      <c r="AG25" s="58">
        <f t="shared" si="8"/>
        <v>20.54</v>
      </c>
      <c r="AH25" s="58">
        <f t="shared" si="7"/>
        <v>10.27</v>
      </c>
      <c r="AI25" s="58">
        <f t="shared" si="2"/>
        <v>20.54</v>
      </c>
      <c r="AJ25" s="58">
        <f t="shared" si="3"/>
        <v>2.0539999999999998E-3</v>
      </c>
      <c r="AK25" s="99">
        <v>3493.1</v>
      </c>
      <c r="AL25" s="99">
        <v>3493.1</v>
      </c>
      <c r="AM25" s="115">
        <f t="shared" si="4"/>
        <v>1.7006329113924052</v>
      </c>
      <c r="AN25" s="115">
        <v>1.7006329113924052</v>
      </c>
      <c r="AO25" s="99">
        <v>13</v>
      </c>
      <c r="AP25" s="99">
        <v>21.4</v>
      </c>
      <c r="AQ25" s="98">
        <v>7.69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</row>
    <row r="26" spans="1:206" x14ac:dyDescent="0.3">
      <c r="A26" s="58">
        <v>23</v>
      </c>
      <c r="B26" s="58">
        <v>1</v>
      </c>
      <c r="C26" s="58">
        <v>23</v>
      </c>
      <c r="D26" s="58">
        <v>1</v>
      </c>
      <c r="E26" s="58">
        <v>3</v>
      </c>
      <c r="F26" s="58">
        <v>2</v>
      </c>
      <c r="G26" s="58">
        <v>2</v>
      </c>
      <c r="H26" s="58">
        <f t="shared" si="0"/>
        <v>44</v>
      </c>
      <c r="I26" s="58">
        <f>VLOOKUP(E26,' NAMES &amp; RATES'!$B$3:$C$6,2,0)</f>
        <v>1</v>
      </c>
      <c r="J26" s="68" t="s">
        <v>33</v>
      </c>
      <c r="K26" s="142" t="s">
        <v>33</v>
      </c>
      <c r="L26" s="68" t="s">
        <v>84</v>
      </c>
      <c r="M26" s="142" t="s">
        <v>84</v>
      </c>
      <c r="N26" s="128" t="s">
        <v>86</v>
      </c>
      <c r="O26" s="68" t="s">
        <v>91</v>
      </c>
      <c r="P26" s="120">
        <v>227000</v>
      </c>
      <c r="Q26" s="11">
        <v>0</v>
      </c>
      <c r="R26" s="11">
        <v>5</v>
      </c>
      <c r="S26" s="11">
        <v>8</v>
      </c>
      <c r="T26" s="11">
        <v>9</v>
      </c>
      <c r="U26" s="11">
        <v>5</v>
      </c>
      <c r="V26" s="11">
        <v>9</v>
      </c>
      <c r="W26" s="72">
        <v>9</v>
      </c>
      <c r="X26" s="72">
        <v>5</v>
      </c>
      <c r="Y26" s="58">
        <v>2</v>
      </c>
      <c r="Z26" s="58">
        <v>0</v>
      </c>
      <c r="AA26" s="58">
        <v>0</v>
      </c>
      <c r="AB26" s="58">
        <v>0</v>
      </c>
      <c r="AC26" s="58">
        <f t="shared" si="5"/>
        <v>0</v>
      </c>
      <c r="AD26" s="58">
        <v>10.35</v>
      </c>
      <c r="AE26" s="58">
        <f t="shared" si="1"/>
        <v>2.0699999999999998E-3</v>
      </c>
      <c r="AF26" s="58">
        <f t="shared" si="6"/>
        <v>20.7</v>
      </c>
      <c r="AG26" s="58">
        <f t="shared" si="8"/>
        <v>20.7</v>
      </c>
      <c r="AH26" s="58">
        <f t="shared" si="7"/>
        <v>10.35</v>
      </c>
      <c r="AI26" s="58">
        <f t="shared" si="2"/>
        <v>20.7</v>
      </c>
      <c r="AJ26" s="58">
        <f t="shared" si="3"/>
        <v>2.0699999999999998E-3</v>
      </c>
      <c r="AK26" s="99">
        <v>2428.4</v>
      </c>
      <c r="AL26" s="99">
        <v>2428.4</v>
      </c>
      <c r="AM26" s="115">
        <f t="shared" si="4"/>
        <v>1.1731400966183576</v>
      </c>
      <c r="AN26" s="115">
        <v>1.1731400966183576</v>
      </c>
      <c r="AO26" s="99">
        <v>12.6</v>
      </c>
      <c r="AP26" s="99">
        <v>20</v>
      </c>
      <c r="AQ26" s="98">
        <v>7.02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</row>
    <row r="27" spans="1:206" x14ac:dyDescent="0.3">
      <c r="A27" s="58">
        <v>24</v>
      </c>
      <c r="B27" s="58">
        <v>1</v>
      </c>
      <c r="C27" s="58">
        <v>24</v>
      </c>
      <c r="D27" s="58">
        <v>1</v>
      </c>
      <c r="E27" s="58">
        <v>3</v>
      </c>
      <c r="F27" s="58">
        <v>1</v>
      </c>
      <c r="G27" s="58">
        <v>5</v>
      </c>
      <c r="H27" s="58">
        <f t="shared" si="0"/>
        <v>41</v>
      </c>
      <c r="I27" s="58">
        <f>VLOOKUP(E27,' NAMES &amp; RATES'!$B$3:$C$6,2,0)</f>
        <v>1</v>
      </c>
      <c r="J27" s="29" t="s">
        <v>31</v>
      </c>
      <c r="K27" s="143" t="s">
        <v>31</v>
      </c>
      <c r="L27" s="29" t="s">
        <v>83</v>
      </c>
      <c r="M27" s="143" t="s">
        <v>83</v>
      </c>
      <c r="N27" s="129" t="s">
        <v>89</v>
      </c>
      <c r="O27" s="29" t="s">
        <v>94</v>
      </c>
      <c r="P27" s="120">
        <v>237000</v>
      </c>
      <c r="Q27" s="11">
        <v>1</v>
      </c>
      <c r="R27" s="11">
        <v>6</v>
      </c>
      <c r="S27" s="11">
        <v>6</v>
      </c>
      <c r="T27" s="11">
        <v>8</v>
      </c>
      <c r="U27" s="11">
        <v>4</v>
      </c>
      <c r="V27" s="11">
        <v>8</v>
      </c>
      <c r="W27" s="72">
        <v>8</v>
      </c>
      <c r="X27" s="72">
        <v>4</v>
      </c>
      <c r="Y27" s="58">
        <v>2</v>
      </c>
      <c r="Z27" s="58">
        <v>2</v>
      </c>
      <c r="AA27" s="58">
        <f>Y27*Z27</f>
        <v>4</v>
      </c>
      <c r="AB27" s="58">
        <v>0.5</v>
      </c>
      <c r="AC27" s="58">
        <f t="shared" si="5"/>
        <v>2</v>
      </c>
      <c r="AD27" s="58">
        <v>10.29</v>
      </c>
      <c r="AE27" s="58">
        <f t="shared" si="1"/>
        <v>2.0579999999999999E-3</v>
      </c>
      <c r="AF27" s="58">
        <f t="shared" si="6"/>
        <v>20.58</v>
      </c>
      <c r="AG27" s="58">
        <f t="shared" si="8"/>
        <v>18.579999999999998</v>
      </c>
      <c r="AH27" s="58">
        <f t="shared" si="7"/>
        <v>9.2899999999999991</v>
      </c>
      <c r="AI27" s="58">
        <f t="shared" si="2"/>
        <v>18.579999999999998</v>
      </c>
      <c r="AJ27" s="58">
        <f t="shared" si="3"/>
        <v>1.8579999999999998E-3</v>
      </c>
      <c r="AK27" s="99">
        <v>2724</v>
      </c>
      <c r="AL27" s="99">
        <f>((AK27*AF27)/AG27)</f>
        <v>3017.2185145317549</v>
      </c>
      <c r="AM27" s="115">
        <f t="shared" si="4"/>
        <v>1.4660925726587732</v>
      </c>
      <c r="AN27" s="115">
        <v>1.4660925726587732</v>
      </c>
      <c r="AO27" s="99">
        <v>13.5</v>
      </c>
      <c r="AP27" s="99">
        <v>16.399999999999999</v>
      </c>
      <c r="AQ27" s="98">
        <v>7.51</v>
      </c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</row>
    <row r="28" spans="1:206" x14ac:dyDescent="0.3">
      <c r="A28" s="58">
        <v>25</v>
      </c>
      <c r="B28" s="58">
        <v>1</v>
      </c>
      <c r="C28" s="58">
        <v>25</v>
      </c>
      <c r="D28" s="58">
        <v>1</v>
      </c>
      <c r="E28" s="58">
        <v>2</v>
      </c>
      <c r="F28" s="58">
        <v>2</v>
      </c>
      <c r="G28" s="58">
        <v>3</v>
      </c>
      <c r="H28" s="58">
        <f t="shared" si="0"/>
        <v>27</v>
      </c>
      <c r="I28" s="58">
        <f>VLOOKUP(E28,' NAMES &amp; RATES'!$B$3:$C$6,2,0)</f>
        <v>0.5</v>
      </c>
      <c r="J28" s="68" t="s">
        <v>33</v>
      </c>
      <c r="K28" s="142" t="s">
        <v>33</v>
      </c>
      <c r="L28" s="68" t="s">
        <v>84</v>
      </c>
      <c r="M28" s="142" t="s">
        <v>84</v>
      </c>
      <c r="N28" s="128" t="s">
        <v>87</v>
      </c>
      <c r="O28" s="68" t="s">
        <v>92</v>
      </c>
      <c r="P28" s="120">
        <v>378000</v>
      </c>
      <c r="Q28" s="11">
        <v>0</v>
      </c>
      <c r="R28" s="11">
        <v>2</v>
      </c>
      <c r="S28" s="11">
        <v>2</v>
      </c>
      <c r="T28" s="11">
        <v>8</v>
      </c>
      <c r="U28" s="11">
        <v>4</v>
      </c>
      <c r="V28" s="11">
        <v>8</v>
      </c>
      <c r="W28" s="72">
        <v>8</v>
      </c>
      <c r="X28" s="72">
        <v>5</v>
      </c>
      <c r="Y28" s="58">
        <v>4</v>
      </c>
      <c r="Z28" s="58">
        <v>1</v>
      </c>
      <c r="AA28" s="58">
        <f>Y28*Z28</f>
        <v>4</v>
      </c>
      <c r="AB28" s="58">
        <v>0.5</v>
      </c>
      <c r="AC28" s="58">
        <f t="shared" si="5"/>
        <v>2</v>
      </c>
      <c r="AD28" s="58">
        <v>10.039999999999999</v>
      </c>
      <c r="AE28" s="58">
        <f t="shared" si="1"/>
        <v>2.0079999999999998E-3</v>
      </c>
      <c r="AF28" s="58">
        <f t="shared" si="6"/>
        <v>40.159999999999997</v>
      </c>
      <c r="AG28" s="58">
        <f t="shared" si="8"/>
        <v>38.159999999999997</v>
      </c>
      <c r="AH28" s="58">
        <f t="shared" si="7"/>
        <v>9.5399999999999991</v>
      </c>
      <c r="AI28" s="58">
        <f t="shared" si="2"/>
        <v>19.079999999999998</v>
      </c>
      <c r="AJ28" s="58">
        <f t="shared" si="3"/>
        <v>1.9079999999999998E-3</v>
      </c>
      <c r="AK28" s="99">
        <v>2993.9</v>
      </c>
      <c r="AL28" s="99">
        <f>((AK28*AF28)/AG28)</f>
        <v>3150.8129979035639</v>
      </c>
      <c r="AM28" s="115">
        <f t="shared" si="4"/>
        <v>1.5691299790356394</v>
      </c>
      <c r="AN28" s="115">
        <v>1.5691299790356394</v>
      </c>
      <c r="AO28" s="99">
        <v>12.7</v>
      </c>
      <c r="AP28" s="99">
        <v>18.2</v>
      </c>
      <c r="AQ28" s="98">
        <v>6.9</v>
      </c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</row>
    <row r="29" spans="1:206" x14ac:dyDescent="0.3">
      <c r="A29" s="58">
        <v>26</v>
      </c>
      <c r="B29" s="58">
        <v>1</v>
      </c>
      <c r="C29" s="58">
        <v>26</v>
      </c>
      <c r="D29" s="58">
        <v>1</v>
      </c>
      <c r="E29" s="58">
        <v>3</v>
      </c>
      <c r="F29" s="58">
        <v>1</v>
      </c>
      <c r="G29" s="58">
        <v>3</v>
      </c>
      <c r="H29" s="58">
        <f t="shared" si="0"/>
        <v>39</v>
      </c>
      <c r="I29" s="58">
        <f>VLOOKUP(E29,' NAMES &amp; RATES'!$B$3:$C$6,2,0)</f>
        <v>1</v>
      </c>
      <c r="J29" s="29" t="s">
        <v>31</v>
      </c>
      <c r="K29" s="143" t="s">
        <v>31</v>
      </c>
      <c r="L29" s="29" t="s">
        <v>83</v>
      </c>
      <c r="M29" s="143" t="s">
        <v>83</v>
      </c>
      <c r="N29" s="129" t="s">
        <v>87</v>
      </c>
      <c r="O29" s="29" t="s">
        <v>92</v>
      </c>
      <c r="P29" s="120">
        <v>221000</v>
      </c>
      <c r="Q29" s="11">
        <v>1</v>
      </c>
      <c r="R29" s="11">
        <v>3</v>
      </c>
      <c r="S29" s="11">
        <v>6</v>
      </c>
      <c r="T29" s="11">
        <v>8</v>
      </c>
      <c r="U29" s="11">
        <v>4</v>
      </c>
      <c r="V29" s="11">
        <v>8</v>
      </c>
      <c r="W29" s="72">
        <v>8</v>
      </c>
      <c r="X29" s="72">
        <v>5</v>
      </c>
      <c r="Y29" s="58">
        <v>2</v>
      </c>
      <c r="Z29" s="58">
        <v>0</v>
      </c>
      <c r="AA29" s="58">
        <v>0</v>
      </c>
      <c r="AB29" s="58">
        <v>0</v>
      </c>
      <c r="AC29" s="58">
        <f t="shared" si="5"/>
        <v>0</v>
      </c>
      <c r="AD29" s="58">
        <v>9.9</v>
      </c>
      <c r="AE29" s="58">
        <f t="shared" si="1"/>
        <v>1.98E-3</v>
      </c>
      <c r="AF29" s="58">
        <f t="shared" si="6"/>
        <v>19.8</v>
      </c>
      <c r="AG29" s="58">
        <f t="shared" si="8"/>
        <v>19.8</v>
      </c>
      <c r="AH29" s="58">
        <f t="shared" si="7"/>
        <v>9.9</v>
      </c>
      <c r="AI29" s="58">
        <f t="shared" si="2"/>
        <v>19.8</v>
      </c>
      <c r="AJ29" s="58">
        <f t="shared" si="3"/>
        <v>1.98E-3</v>
      </c>
      <c r="AK29" s="99">
        <v>2172.6</v>
      </c>
      <c r="AL29" s="99">
        <v>2172.6</v>
      </c>
      <c r="AM29" s="115">
        <f t="shared" si="4"/>
        <v>1.0972727272727272</v>
      </c>
      <c r="AN29" s="115">
        <v>1.0972727272727272</v>
      </c>
      <c r="AO29" s="99">
        <v>12.5</v>
      </c>
      <c r="AP29" s="99">
        <v>20</v>
      </c>
      <c r="AQ29" s="98">
        <v>6.81</v>
      </c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</row>
    <row r="30" spans="1:206" x14ac:dyDescent="0.3">
      <c r="A30" s="58">
        <v>27</v>
      </c>
      <c r="B30" s="58">
        <v>1</v>
      </c>
      <c r="C30" s="58">
        <v>27</v>
      </c>
      <c r="D30" s="58">
        <v>1</v>
      </c>
      <c r="E30" s="58">
        <v>3</v>
      </c>
      <c r="F30" s="58">
        <v>3</v>
      </c>
      <c r="G30" s="58">
        <v>4</v>
      </c>
      <c r="H30" s="58">
        <f t="shared" si="0"/>
        <v>52</v>
      </c>
      <c r="I30" s="58">
        <f>VLOOKUP(E30,' NAMES &amp; RATES'!$B$3:$C$6,2,0)</f>
        <v>1</v>
      </c>
      <c r="J30" s="131" t="s">
        <v>34</v>
      </c>
      <c r="K30" s="131" t="s">
        <v>34</v>
      </c>
      <c r="L30" s="131" t="s">
        <v>82</v>
      </c>
      <c r="M30" s="131" t="s">
        <v>82</v>
      </c>
      <c r="N30" s="130" t="s">
        <v>88</v>
      </c>
      <c r="O30" s="131" t="s">
        <v>93</v>
      </c>
      <c r="P30" s="120">
        <v>242000</v>
      </c>
      <c r="Q30" s="11">
        <v>1</v>
      </c>
      <c r="R30" s="11">
        <v>2</v>
      </c>
      <c r="S30" s="11">
        <v>6</v>
      </c>
      <c r="T30" s="11">
        <v>7</v>
      </c>
      <c r="U30" s="11">
        <v>4</v>
      </c>
      <c r="V30" s="11">
        <v>8</v>
      </c>
      <c r="W30" s="72">
        <v>8</v>
      </c>
      <c r="X30" s="72">
        <v>4</v>
      </c>
      <c r="Y30" s="58">
        <v>2</v>
      </c>
      <c r="Z30" s="58">
        <v>0</v>
      </c>
      <c r="AA30" s="58">
        <v>0</v>
      </c>
      <c r="AB30" s="58">
        <v>0</v>
      </c>
      <c r="AC30" s="58">
        <f t="shared" si="5"/>
        <v>0</v>
      </c>
      <c r="AD30" s="58">
        <v>10.35</v>
      </c>
      <c r="AE30" s="58">
        <f t="shared" si="1"/>
        <v>2.0699999999999998E-3</v>
      </c>
      <c r="AF30" s="58">
        <f t="shared" si="6"/>
        <v>20.7</v>
      </c>
      <c r="AG30" s="58">
        <f t="shared" si="8"/>
        <v>20.7</v>
      </c>
      <c r="AH30" s="58">
        <f t="shared" si="7"/>
        <v>10.35</v>
      </c>
      <c r="AI30" s="58">
        <f t="shared" si="2"/>
        <v>20.7</v>
      </c>
      <c r="AJ30" s="58">
        <f t="shared" si="3"/>
        <v>2.0699999999999998E-3</v>
      </c>
      <c r="AK30" s="99">
        <v>2129.6999999999998</v>
      </c>
      <c r="AL30" s="99">
        <v>2129.6999999999998</v>
      </c>
      <c r="AM30" s="115">
        <f t="shared" si="4"/>
        <v>1.028840579710145</v>
      </c>
      <c r="AN30" s="115">
        <v>1.028840579710145</v>
      </c>
      <c r="AO30" s="99">
        <v>12.5</v>
      </c>
      <c r="AP30" s="99">
        <v>19.2</v>
      </c>
      <c r="AQ30" s="98">
        <v>7.16</v>
      </c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</row>
    <row r="31" spans="1:206" x14ac:dyDescent="0.3">
      <c r="A31" s="58">
        <v>28</v>
      </c>
      <c r="B31" s="58">
        <v>1</v>
      </c>
      <c r="C31" s="58">
        <v>1</v>
      </c>
      <c r="D31" s="58">
        <v>2</v>
      </c>
      <c r="E31" s="58">
        <v>1</v>
      </c>
      <c r="F31" s="58">
        <v>3</v>
      </c>
      <c r="G31" s="58">
        <v>6</v>
      </c>
      <c r="H31" s="58">
        <f t="shared" si="0"/>
        <v>18</v>
      </c>
      <c r="I31" s="58">
        <f>VLOOKUP(E31,' NAMES &amp; RATES'!$B$3:$C$6,2,0)</f>
        <v>0.25</v>
      </c>
      <c r="J31" s="131" t="s">
        <v>34</v>
      </c>
      <c r="K31" s="131" t="s">
        <v>34</v>
      </c>
      <c r="L31" s="131" t="s">
        <v>82</v>
      </c>
      <c r="M31" s="131" t="s">
        <v>82</v>
      </c>
      <c r="N31" s="130" t="s">
        <v>90</v>
      </c>
      <c r="O31" s="131" t="s">
        <v>95</v>
      </c>
      <c r="P31" s="120">
        <v>676000</v>
      </c>
      <c r="Q31" s="11">
        <v>1</v>
      </c>
      <c r="R31" s="11">
        <v>6</v>
      </c>
      <c r="S31" s="11">
        <v>5</v>
      </c>
      <c r="T31" s="11">
        <v>6</v>
      </c>
      <c r="U31" s="11">
        <v>3</v>
      </c>
      <c r="V31" s="11">
        <v>8</v>
      </c>
      <c r="W31" s="72">
        <v>8</v>
      </c>
      <c r="X31" s="72">
        <v>3</v>
      </c>
      <c r="Y31" s="58">
        <v>7</v>
      </c>
      <c r="Z31" s="58">
        <v>0</v>
      </c>
      <c r="AA31" s="58">
        <v>0</v>
      </c>
      <c r="AB31" s="58">
        <v>0</v>
      </c>
      <c r="AC31" s="58">
        <f t="shared" si="5"/>
        <v>0</v>
      </c>
      <c r="AD31" s="58">
        <v>10.199999999999999</v>
      </c>
      <c r="AE31" s="58">
        <f t="shared" si="1"/>
        <v>2.0399999999999997E-3</v>
      </c>
      <c r="AF31" s="58">
        <f t="shared" si="6"/>
        <v>71.399999999999991</v>
      </c>
      <c r="AG31" s="58">
        <f t="shared" si="8"/>
        <v>71.399999999999991</v>
      </c>
      <c r="AH31" s="58">
        <f t="shared" si="7"/>
        <v>10.199999999999999</v>
      </c>
      <c r="AI31" s="58">
        <f t="shared" si="2"/>
        <v>20.399999999999999</v>
      </c>
      <c r="AJ31" s="58">
        <f t="shared" si="3"/>
        <v>2.0399999999999997E-3</v>
      </c>
      <c r="AK31" s="99">
        <v>3889.3</v>
      </c>
      <c r="AL31" s="99">
        <v>3889.3</v>
      </c>
      <c r="AM31" s="115">
        <f t="shared" si="4"/>
        <v>1.9065196078431375</v>
      </c>
      <c r="AN31" s="115">
        <v>1.9065196078431375</v>
      </c>
      <c r="AO31" s="99">
        <v>12.7</v>
      </c>
      <c r="AP31" s="99">
        <v>17.3</v>
      </c>
      <c r="AQ31" s="98">
        <v>7.54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206" x14ac:dyDescent="0.3">
      <c r="A32" s="58">
        <v>29</v>
      </c>
      <c r="B32" s="58">
        <v>1</v>
      </c>
      <c r="C32" s="58">
        <v>2</v>
      </c>
      <c r="D32" s="58">
        <v>2</v>
      </c>
      <c r="E32" s="58">
        <v>2</v>
      </c>
      <c r="F32" s="58">
        <v>2</v>
      </c>
      <c r="G32" s="58">
        <v>1</v>
      </c>
      <c r="H32" s="58">
        <f t="shared" si="0"/>
        <v>25</v>
      </c>
      <c r="I32" s="58">
        <f>VLOOKUP(E32,' NAMES &amp; RATES'!$B$3:$C$6,2,0)</f>
        <v>0.5</v>
      </c>
      <c r="J32" s="68" t="s">
        <v>33</v>
      </c>
      <c r="K32" s="142" t="s">
        <v>33</v>
      </c>
      <c r="L32" s="68" t="s">
        <v>84</v>
      </c>
      <c r="M32" s="142" t="s">
        <v>19</v>
      </c>
      <c r="N32" s="128" t="s">
        <v>85</v>
      </c>
      <c r="O32" s="68" t="s">
        <v>19</v>
      </c>
      <c r="P32" s="120">
        <v>402000</v>
      </c>
      <c r="Q32" s="11">
        <v>1</v>
      </c>
      <c r="R32" s="11">
        <v>6</v>
      </c>
      <c r="S32" s="11">
        <v>7</v>
      </c>
      <c r="T32" s="11">
        <v>8</v>
      </c>
      <c r="U32" s="11">
        <v>4</v>
      </c>
      <c r="V32" s="11">
        <v>8</v>
      </c>
      <c r="W32" s="72">
        <v>9</v>
      </c>
      <c r="X32" s="72">
        <v>5</v>
      </c>
      <c r="Y32" s="58">
        <v>4</v>
      </c>
      <c r="Z32" s="58">
        <v>1</v>
      </c>
      <c r="AA32" s="58">
        <f>Y32*Z32</f>
        <v>4</v>
      </c>
      <c r="AB32" s="58">
        <v>0.5</v>
      </c>
      <c r="AC32" s="58">
        <f t="shared" si="5"/>
        <v>2</v>
      </c>
      <c r="AD32" s="58">
        <v>10.050000000000001</v>
      </c>
      <c r="AE32" s="58">
        <f t="shared" si="1"/>
        <v>2.0100000000000001E-3</v>
      </c>
      <c r="AF32" s="58">
        <f t="shared" si="6"/>
        <v>40.200000000000003</v>
      </c>
      <c r="AG32" s="58">
        <f t="shared" si="8"/>
        <v>38.200000000000003</v>
      </c>
      <c r="AH32" s="58">
        <f t="shared" si="7"/>
        <v>9.5500000000000007</v>
      </c>
      <c r="AI32" s="58">
        <f t="shared" si="2"/>
        <v>19.100000000000001</v>
      </c>
      <c r="AJ32" s="58">
        <f t="shared" si="3"/>
        <v>1.9100000000000002E-3</v>
      </c>
      <c r="AK32" s="99">
        <v>2796.5</v>
      </c>
      <c r="AL32" s="99">
        <f>((AK32*AF32)/AG32)</f>
        <v>2942.913612565445</v>
      </c>
      <c r="AM32" s="115">
        <f t="shared" si="4"/>
        <v>1.4641361256544501</v>
      </c>
      <c r="AN32" s="115">
        <v>1.4641361256544501</v>
      </c>
      <c r="AO32" s="99">
        <v>12.6</v>
      </c>
      <c r="AP32" s="99">
        <v>17.2</v>
      </c>
      <c r="AQ32" s="98">
        <v>6.97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x14ac:dyDescent="0.3">
      <c r="A33" s="58">
        <v>30</v>
      </c>
      <c r="B33" s="58">
        <v>1</v>
      </c>
      <c r="C33" s="58">
        <v>3</v>
      </c>
      <c r="D33" s="58">
        <v>2</v>
      </c>
      <c r="E33" s="58">
        <v>3</v>
      </c>
      <c r="F33" s="58">
        <v>1</v>
      </c>
      <c r="G33" s="58">
        <v>1</v>
      </c>
      <c r="H33" s="58">
        <f t="shared" si="0"/>
        <v>37</v>
      </c>
      <c r="I33" s="58">
        <f>VLOOKUP(E33,' NAMES &amp; RATES'!$B$3:$C$6,2,0)</f>
        <v>1</v>
      </c>
      <c r="J33" s="29" t="s">
        <v>31</v>
      </c>
      <c r="K33" s="143" t="s">
        <v>31</v>
      </c>
      <c r="L33" s="29" t="s">
        <v>83</v>
      </c>
      <c r="M33" s="142" t="s">
        <v>19</v>
      </c>
      <c r="N33" s="129" t="s">
        <v>85</v>
      </c>
      <c r="O33" s="29" t="s">
        <v>19</v>
      </c>
      <c r="P33" s="120">
        <v>228000</v>
      </c>
      <c r="Q33" s="11">
        <v>1</v>
      </c>
      <c r="R33" s="11">
        <v>5</v>
      </c>
      <c r="S33" s="11">
        <v>7</v>
      </c>
      <c r="T33" s="11">
        <v>8</v>
      </c>
      <c r="U33" s="11">
        <v>5</v>
      </c>
      <c r="V33" s="11">
        <v>9</v>
      </c>
      <c r="W33" s="72">
        <v>9</v>
      </c>
      <c r="X33" s="72">
        <v>5</v>
      </c>
      <c r="Y33" s="58">
        <v>2</v>
      </c>
      <c r="Z33" s="58">
        <v>2</v>
      </c>
      <c r="AA33" s="58">
        <f>Y33*Z33</f>
        <v>4</v>
      </c>
      <c r="AB33" s="58">
        <v>0.5</v>
      </c>
      <c r="AC33" s="58">
        <f t="shared" si="5"/>
        <v>2</v>
      </c>
      <c r="AD33" s="58">
        <v>10.26</v>
      </c>
      <c r="AE33" s="58">
        <f t="shared" si="1"/>
        <v>2.052E-3</v>
      </c>
      <c r="AF33" s="58">
        <f t="shared" si="6"/>
        <v>20.52</v>
      </c>
      <c r="AG33" s="58">
        <f t="shared" si="8"/>
        <v>18.52</v>
      </c>
      <c r="AH33" s="58">
        <f t="shared" si="7"/>
        <v>9.26</v>
      </c>
      <c r="AI33" s="58">
        <f t="shared" si="2"/>
        <v>18.52</v>
      </c>
      <c r="AJ33" s="58">
        <f t="shared" si="3"/>
        <v>1.8519999999999999E-3</v>
      </c>
      <c r="AK33" s="99">
        <v>2447.8000000000002</v>
      </c>
      <c r="AL33" s="99">
        <f>((AK33*AF33)/AG33)</f>
        <v>2712.1412526997842</v>
      </c>
      <c r="AM33" s="115">
        <f t="shared" si="4"/>
        <v>1.3217062634989203</v>
      </c>
      <c r="AN33" s="115">
        <v>1.3217062634989203</v>
      </c>
      <c r="AO33" s="99">
        <v>12.5</v>
      </c>
      <c r="AP33" s="99">
        <v>16.2</v>
      </c>
      <c r="AQ33" s="98">
        <v>7.31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x14ac:dyDescent="0.3">
      <c r="A34" s="58">
        <v>31</v>
      </c>
      <c r="B34" s="58">
        <v>1</v>
      </c>
      <c r="C34" s="58">
        <v>4</v>
      </c>
      <c r="D34" s="58">
        <v>2</v>
      </c>
      <c r="E34" s="58">
        <v>3</v>
      </c>
      <c r="F34" s="58">
        <v>1</v>
      </c>
      <c r="G34" s="58">
        <v>6</v>
      </c>
      <c r="H34" s="58">
        <f t="shared" si="0"/>
        <v>42</v>
      </c>
      <c r="I34" s="58">
        <f>VLOOKUP(E34,' NAMES &amp; RATES'!$B$3:$C$6,2,0)</f>
        <v>1</v>
      </c>
      <c r="J34" s="29" t="s">
        <v>31</v>
      </c>
      <c r="K34" s="143" t="s">
        <v>31</v>
      </c>
      <c r="L34" s="29" t="s">
        <v>83</v>
      </c>
      <c r="M34" s="143" t="s">
        <v>83</v>
      </c>
      <c r="N34" s="129" t="s">
        <v>90</v>
      </c>
      <c r="O34" s="29" t="s">
        <v>95</v>
      </c>
      <c r="P34" s="120">
        <v>188000</v>
      </c>
      <c r="Q34" s="11">
        <v>1</v>
      </c>
      <c r="R34" s="11">
        <v>5</v>
      </c>
      <c r="S34" s="11">
        <v>6</v>
      </c>
      <c r="T34" s="11">
        <v>7</v>
      </c>
      <c r="U34" s="11">
        <v>3</v>
      </c>
      <c r="V34" s="11">
        <v>8</v>
      </c>
      <c r="W34" s="72">
        <v>8</v>
      </c>
      <c r="X34" s="72">
        <v>4</v>
      </c>
      <c r="Y34" s="58">
        <v>2</v>
      </c>
      <c r="Z34" s="58">
        <v>1</v>
      </c>
      <c r="AA34" s="58">
        <f>Y34*Z34</f>
        <v>2</v>
      </c>
      <c r="AB34" s="58">
        <v>0.5</v>
      </c>
      <c r="AC34" s="58">
        <f t="shared" si="5"/>
        <v>1</v>
      </c>
      <c r="AD34" s="58">
        <v>10.06</v>
      </c>
      <c r="AE34" s="58">
        <f t="shared" si="1"/>
        <v>2.0119999999999999E-3</v>
      </c>
      <c r="AF34" s="58">
        <f t="shared" si="6"/>
        <v>20.12</v>
      </c>
      <c r="AG34" s="58">
        <f t="shared" si="8"/>
        <v>19.12</v>
      </c>
      <c r="AH34" s="58">
        <f t="shared" si="7"/>
        <v>9.56</v>
      </c>
      <c r="AI34" s="58">
        <f t="shared" si="2"/>
        <v>19.12</v>
      </c>
      <c r="AJ34" s="58">
        <f t="shared" si="3"/>
        <v>1.9120000000000001E-3</v>
      </c>
      <c r="AK34" s="99">
        <v>3681.1</v>
      </c>
      <c r="AL34" s="99">
        <f>((AK34*AF34)/AG34)</f>
        <v>3873.6261506276151</v>
      </c>
      <c r="AM34" s="115">
        <f t="shared" si="4"/>
        <v>1.9252615062761504</v>
      </c>
      <c r="AN34" s="115">
        <v>1.9252615062761504</v>
      </c>
      <c r="AO34" s="99">
        <v>12.4</v>
      </c>
      <c r="AP34" s="99">
        <v>16.600000000000001</v>
      </c>
      <c r="AQ34" s="98">
        <v>6.97</v>
      </c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x14ac:dyDescent="0.3">
      <c r="A35" s="58">
        <v>32</v>
      </c>
      <c r="B35" s="58">
        <v>1</v>
      </c>
      <c r="C35" s="58">
        <v>5</v>
      </c>
      <c r="D35" s="58">
        <v>2</v>
      </c>
      <c r="E35" s="58">
        <v>1</v>
      </c>
      <c r="F35" s="58">
        <v>2</v>
      </c>
      <c r="G35" s="58">
        <v>6</v>
      </c>
      <c r="H35" s="58">
        <f t="shared" si="0"/>
        <v>12</v>
      </c>
      <c r="I35" s="58">
        <f>VLOOKUP(E35,' NAMES &amp; RATES'!$B$3:$C$6,2,0)</f>
        <v>0.25</v>
      </c>
      <c r="J35" s="68" t="s">
        <v>33</v>
      </c>
      <c r="K35" s="142" t="s">
        <v>33</v>
      </c>
      <c r="L35" s="68" t="s">
        <v>84</v>
      </c>
      <c r="M35" s="142" t="s">
        <v>84</v>
      </c>
      <c r="N35" s="128" t="s">
        <v>90</v>
      </c>
      <c r="O35" s="68" t="s">
        <v>95</v>
      </c>
      <c r="P35" s="120">
        <v>508000</v>
      </c>
      <c r="Q35" s="11">
        <v>1</v>
      </c>
      <c r="R35" s="11">
        <v>5</v>
      </c>
      <c r="S35" s="11">
        <v>6</v>
      </c>
      <c r="T35" s="11">
        <v>6</v>
      </c>
      <c r="U35" s="11">
        <v>2</v>
      </c>
      <c r="V35" s="11">
        <v>8</v>
      </c>
      <c r="W35" s="72">
        <v>8</v>
      </c>
      <c r="X35" s="72">
        <v>3</v>
      </c>
      <c r="Y35" s="58">
        <v>7</v>
      </c>
      <c r="Z35" s="58">
        <v>0</v>
      </c>
      <c r="AA35" s="58">
        <v>0</v>
      </c>
      <c r="AB35" s="58">
        <v>0</v>
      </c>
      <c r="AC35" s="58">
        <f t="shared" si="5"/>
        <v>0</v>
      </c>
      <c r="AD35" s="58">
        <v>10.14</v>
      </c>
      <c r="AE35" s="58">
        <f t="shared" si="1"/>
        <v>2.0280000000000003E-3</v>
      </c>
      <c r="AF35" s="58">
        <f t="shared" si="6"/>
        <v>70.98</v>
      </c>
      <c r="AG35" s="58">
        <f t="shared" si="8"/>
        <v>70.98</v>
      </c>
      <c r="AH35" s="58">
        <f t="shared" si="7"/>
        <v>10.14</v>
      </c>
      <c r="AI35" s="58">
        <f t="shared" si="2"/>
        <v>20.28</v>
      </c>
      <c r="AJ35" s="58">
        <f t="shared" si="3"/>
        <v>2.0280000000000003E-3</v>
      </c>
      <c r="AK35" s="99">
        <v>4394.2</v>
      </c>
      <c r="AL35" s="99">
        <v>4394.2</v>
      </c>
      <c r="AM35" s="115">
        <f t="shared" si="4"/>
        <v>2.1667652859960551</v>
      </c>
      <c r="AN35" s="115">
        <v>2.1667652859960551</v>
      </c>
      <c r="AO35" s="99">
        <v>12.5</v>
      </c>
      <c r="AP35" s="99">
        <v>18.100000000000001</v>
      </c>
      <c r="AQ35" s="98">
        <v>7.47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x14ac:dyDescent="0.3">
      <c r="A36" s="58">
        <v>33</v>
      </c>
      <c r="B36" s="58">
        <v>1</v>
      </c>
      <c r="C36" s="58">
        <v>6</v>
      </c>
      <c r="D36" s="58">
        <v>2</v>
      </c>
      <c r="E36" s="58">
        <v>3</v>
      </c>
      <c r="F36" s="58">
        <v>2</v>
      </c>
      <c r="G36" s="58">
        <v>6</v>
      </c>
      <c r="H36" s="58">
        <f t="shared" ref="H36:H67" si="9">(E36-1)*18+(F36-1)*6+G36</f>
        <v>48</v>
      </c>
      <c r="I36" s="58">
        <f>VLOOKUP(E36,' NAMES &amp; RATES'!$B$3:$C$6,2,0)</f>
        <v>1</v>
      </c>
      <c r="J36" s="68" t="s">
        <v>33</v>
      </c>
      <c r="K36" s="142" t="s">
        <v>33</v>
      </c>
      <c r="L36" s="68" t="s">
        <v>84</v>
      </c>
      <c r="M36" s="142" t="s">
        <v>84</v>
      </c>
      <c r="N36" s="128" t="s">
        <v>90</v>
      </c>
      <c r="O36" s="68" t="s">
        <v>95</v>
      </c>
      <c r="P36" s="120">
        <v>198000</v>
      </c>
      <c r="Q36" s="11">
        <v>1</v>
      </c>
      <c r="R36" s="11">
        <v>5</v>
      </c>
      <c r="S36" s="11">
        <v>5</v>
      </c>
      <c r="T36" s="11">
        <v>6</v>
      </c>
      <c r="U36" s="11">
        <v>3</v>
      </c>
      <c r="V36" s="11">
        <v>8</v>
      </c>
      <c r="W36" s="72">
        <v>8</v>
      </c>
      <c r="X36" s="72">
        <v>3</v>
      </c>
      <c r="Y36" s="58">
        <v>2</v>
      </c>
      <c r="Z36" s="58">
        <v>0</v>
      </c>
      <c r="AA36" s="58">
        <v>0</v>
      </c>
      <c r="AB36" s="58">
        <v>0</v>
      </c>
      <c r="AC36" s="58">
        <f t="shared" si="5"/>
        <v>0</v>
      </c>
      <c r="AD36" s="58">
        <v>10.38</v>
      </c>
      <c r="AE36" s="58">
        <f t="shared" si="1"/>
        <v>2.0760000000000002E-3</v>
      </c>
      <c r="AF36" s="58">
        <f t="shared" si="6"/>
        <v>20.76</v>
      </c>
      <c r="AG36" s="58">
        <f t="shared" si="8"/>
        <v>20.76</v>
      </c>
      <c r="AH36" s="58">
        <f t="shared" si="7"/>
        <v>10.38</v>
      </c>
      <c r="AI36" s="58">
        <f t="shared" si="2"/>
        <v>20.76</v>
      </c>
      <c r="AJ36" s="58">
        <f t="shared" si="3"/>
        <v>2.0760000000000002E-3</v>
      </c>
      <c r="AK36" s="99">
        <v>3659.5</v>
      </c>
      <c r="AL36" s="99">
        <v>3659.5</v>
      </c>
      <c r="AM36" s="115">
        <f t="shared" si="4"/>
        <v>1.7627649325626202</v>
      </c>
      <c r="AN36" s="115">
        <v>1.7627649325626202</v>
      </c>
      <c r="AO36" s="99">
        <v>12.9</v>
      </c>
      <c r="AP36" s="99">
        <v>16.3</v>
      </c>
      <c r="AQ36" s="98">
        <v>7.38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x14ac:dyDescent="0.3">
      <c r="A37" s="58">
        <v>34</v>
      </c>
      <c r="B37" s="58">
        <v>1</v>
      </c>
      <c r="C37" s="58">
        <v>7</v>
      </c>
      <c r="D37" s="58">
        <v>2</v>
      </c>
      <c r="E37" s="58">
        <v>3</v>
      </c>
      <c r="F37" s="58">
        <v>3</v>
      </c>
      <c r="G37" s="58">
        <v>3</v>
      </c>
      <c r="H37" s="58">
        <f t="shared" si="9"/>
        <v>51</v>
      </c>
      <c r="I37" s="58">
        <f>VLOOKUP(E37,' NAMES &amp; RATES'!$B$3:$C$6,2,0)</f>
        <v>1</v>
      </c>
      <c r="J37" s="131" t="s">
        <v>34</v>
      </c>
      <c r="K37" s="131" t="s">
        <v>34</v>
      </c>
      <c r="L37" s="131" t="s">
        <v>82</v>
      </c>
      <c r="M37" s="131" t="s">
        <v>82</v>
      </c>
      <c r="N37" s="130" t="s">
        <v>87</v>
      </c>
      <c r="O37" s="131" t="s">
        <v>92</v>
      </c>
      <c r="P37" s="120">
        <v>202000</v>
      </c>
      <c r="Q37" s="11">
        <v>1</v>
      </c>
      <c r="R37" s="11">
        <v>2</v>
      </c>
      <c r="S37" s="11">
        <v>4</v>
      </c>
      <c r="T37" s="11">
        <v>8</v>
      </c>
      <c r="U37" s="11">
        <v>4</v>
      </c>
      <c r="V37" s="11">
        <v>8</v>
      </c>
      <c r="W37" s="72">
        <v>8</v>
      </c>
      <c r="X37" s="72">
        <v>5</v>
      </c>
      <c r="Y37" s="58">
        <v>7</v>
      </c>
      <c r="Z37" s="58">
        <v>0</v>
      </c>
      <c r="AA37" s="58">
        <v>0</v>
      </c>
      <c r="AB37" s="58">
        <v>0</v>
      </c>
      <c r="AC37" s="58">
        <f t="shared" si="5"/>
        <v>0</v>
      </c>
      <c r="AD37" s="58">
        <v>10.37</v>
      </c>
      <c r="AE37" s="58">
        <f t="shared" si="1"/>
        <v>2.0739999999999999E-3</v>
      </c>
      <c r="AF37" s="58">
        <f t="shared" si="6"/>
        <v>72.589999999999989</v>
      </c>
      <c r="AG37" s="58">
        <f t="shared" si="8"/>
        <v>72.589999999999989</v>
      </c>
      <c r="AH37" s="58">
        <f t="shared" si="7"/>
        <v>10.37</v>
      </c>
      <c r="AI37" s="58">
        <f t="shared" si="2"/>
        <v>20.74</v>
      </c>
      <c r="AJ37" s="58">
        <f t="shared" si="3"/>
        <v>2.0739999999999999E-3</v>
      </c>
      <c r="AK37" s="99">
        <v>3285.5</v>
      </c>
      <c r="AL37" s="99">
        <v>3285.5</v>
      </c>
      <c r="AM37" s="115">
        <f t="shared" si="4"/>
        <v>1.5841369334619093</v>
      </c>
      <c r="AN37" s="115">
        <v>1.5841369334619093</v>
      </c>
      <c r="AO37" s="99">
        <v>12.4</v>
      </c>
      <c r="AP37" s="99">
        <v>17.100000000000001</v>
      </c>
      <c r="AQ37" s="98">
        <v>7.2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x14ac:dyDescent="0.3">
      <c r="A38" s="58">
        <v>35</v>
      </c>
      <c r="B38" s="58">
        <v>1</v>
      </c>
      <c r="C38" s="58">
        <v>8</v>
      </c>
      <c r="D38" s="58">
        <v>2</v>
      </c>
      <c r="E38" s="58">
        <v>3</v>
      </c>
      <c r="F38" s="58">
        <v>3</v>
      </c>
      <c r="G38" s="58">
        <v>1</v>
      </c>
      <c r="H38" s="58">
        <f t="shared" si="9"/>
        <v>49</v>
      </c>
      <c r="I38" s="58">
        <f>VLOOKUP(E38,' NAMES &amp; RATES'!$B$3:$C$6,2,0)</f>
        <v>1</v>
      </c>
      <c r="J38" s="131" t="s">
        <v>34</v>
      </c>
      <c r="K38" s="131" t="s">
        <v>34</v>
      </c>
      <c r="L38" s="131" t="s">
        <v>82</v>
      </c>
      <c r="M38" s="131" t="s">
        <v>19</v>
      </c>
      <c r="N38" s="130" t="s">
        <v>85</v>
      </c>
      <c r="O38" s="131" t="s">
        <v>19</v>
      </c>
      <c r="P38" s="120">
        <v>215000</v>
      </c>
      <c r="Q38" s="11">
        <v>1</v>
      </c>
      <c r="R38" s="11">
        <v>5</v>
      </c>
      <c r="S38" s="11">
        <v>7</v>
      </c>
      <c r="T38" s="11">
        <v>8</v>
      </c>
      <c r="U38" s="11">
        <v>5</v>
      </c>
      <c r="V38" s="11">
        <v>9</v>
      </c>
      <c r="W38" s="72">
        <v>9</v>
      </c>
      <c r="X38" s="72">
        <v>5</v>
      </c>
      <c r="Y38" s="58">
        <v>7</v>
      </c>
      <c r="Z38" s="58">
        <v>0</v>
      </c>
      <c r="AA38" s="58">
        <v>0</v>
      </c>
      <c r="AB38" s="58">
        <v>0</v>
      </c>
      <c r="AC38" s="58">
        <f t="shared" si="5"/>
        <v>0</v>
      </c>
      <c r="AD38" s="58">
        <v>10.38</v>
      </c>
      <c r="AE38" s="58">
        <f t="shared" si="1"/>
        <v>2.0760000000000002E-3</v>
      </c>
      <c r="AF38" s="58">
        <f t="shared" si="6"/>
        <v>72.660000000000011</v>
      </c>
      <c r="AG38" s="58">
        <f t="shared" si="8"/>
        <v>72.660000000000011</v>
      </c>
      <c r="AH38" s="58">
        <f t="shared" si="7"/>
        <v>10.38</v>
      </c>
      <c r="AI38" s="58">
        <f t="shared" si="2"/>
        <v>20.76</v>
      </c>
      <c r="AJ38" s="58">
        <f t="shared" si="3"/>
        <v>2.0760000000000002E-3</v>
      </c>
      <c r="AK38" s="99">
        <v>3281</v>
      </c>
      <c r="AL38" s="99">
        <v>3281</v>
      </c>
      <c r="AM38" s="115">
        <f t="shared" si="4"/>
        <v>1.5804431599229287</v>
      </c>
      <c r="AN38" s="115">
        <v>1.5804431599229287</v>
      </c>
      <c r="AO38" s="99">
        <v>12.4</v>
      </c>
      <c r="AP38" s="99">
        <v>17.399999999999999</v>
      </c>
      <c r="AQ38" s="98">
        <v>7.16</v>
      </c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x14ac:dyDescent="0.3">
      <c r="A39" s="139">
        <v>36</v>
      </c>
      <c r="B39" s="58">
        <v>1</v>
      </c>
      <c r="C39" s="58">
        <v>9</v>
      </c>
      <c r="D39" s="58">
        <v>2</v>
      </c>
      <c r="E39" s="58">
        <v>3</v>
      </c>
      <c r="F39" s="58">
        <v>2</v>
      </c>
      <c r="G39" s="58">
        <v>3</v>
      </c>
      <c r="H39" s="58">
        <f t="shared" si="9"/>
        <v>45</v>
      </c>
      <c r="I39" s="58">
        <f>VLOOKUP(E39,' NAMES &amp; RATES'!$B$3:$C$6,2,0)</f>
        <v>1</v>
      </c>
      <c r="J39" s="68" t="s">
        <v>33</v>
      </c>
      <c r="K39" s="142" t="s">
        <v>33</v>
      </c>
      <c r="L39" s="68" t="s">
        <v>84</v>
      </c>
      <c r="M39" s="142" t="s">
        <v>84</v>
      </c>
      <c r="N39" s="128" t="s">
        <v>87</v>
      </c>
      <c r="O39" s="68" t="s">
        <v>92</v>
      </c>
      <c r="P39" s="120">
        <v>419000</v>
      </c>
      <c r="Q39" s="11">
        <v>1</v>
      </c>
      <c r="R39" s="11">
        <v>2</v>
      </c>
      <c r="S39" s="11">
        <v>3</v>
      </c>
      <c r="T39" s="11">
        <v>8</v>
      </c>
      <c r="U39" s="11">
        <v>4</v>
      </c>
      <c r="V39" s="11">
        <v>8</v>
      </c>
      <c r="W39" s="72">
        <v>8</v>
      </c>
      <c r="X39" s="72">
        <v>5</v>
      </c>
      <c r="Y39" s="58">
        <v>2</v>
      </c>
      <c r="Z39" s="58">
        <v>2</v>
      </c>
      <c r="AA39" s="58">
        <f>Y39*Z39</f>
        <v>4</v>
      </c>
      <c r="AB39" s="58">
        <v>0.5</v>
      </c>
      <c r="AC39" s="58">
        <f t="shared" si="5"/>
        <v>2</v>
      </c>
      <c r="AD39" s="58">
        <v>10</v>
      </c>
      <c r="AE39" s="58">
        <f t="shared" si="1"/>
        <v>2E-3</v>
      </c>
      <c r="AF39" s="58">
        <f t="shared" si="6"/>
        <v>20</v>
      </c>
      <c r="AG39" s="58">
        <f t="shared" si="8"/>
        <v>18</v>
      </c>
      <c r="AH39" s="58">
        <f t="shared" si="7"/>
        <v>9</v>
      </c>
      <c r="AI39" s="58">
        <f t="shared" si="2"/>
        <v>18</v>
      </c>
      <c r="AJ39" s="58">
        <f t="shared" si="3"/>
        <v>1.8E-3</v>
      </c>
      <c r="AK39" s="99">
        <v>2839.8</v>
      </c>
      <c r="AL39" s="106">
        <f>((AK39*AF39)/AG39)</f>
        <v>3155.3333333333335</v>
      </c>
      <c r="AM39" s="115">
        <f t="shared" si="4"/>
        <v>1.577666666666667</v>
      </c>
      <c r="AN39" s="115">
        <v>1.577666666666667</v>
      </c>
      <c r="AO39" s="99">
        <v>12.2</v>
      </c>
      <c r="AP39" s="99">
        <v>18.399999999999999</v>
      </c>
      <c r="AQ39" s="98">
        <v>7.21</v>
      </c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x14ac:dyDescent="0.3">
      <c r="A40" s="58">
        <v>37</v>
      </c>
      <c r="B40" s="58">
        <v>1</v>
      </c>
      <c r="C40" s="58">
        <v>10</v>
      </c>
      <c r="D40" s="58">
        <v>2</v>
      </c>
      <c r="E40" s="58">
        <v>1</v>
      </c>
      <c r="F40" s="58">
        <v>2</v>
      </c>
      <c r="G40" s="58">
        <v>1</v>
      </c>
      <c r="H40" s="58">
        <f t="shared" si="9"/>
        <v>7</v>
      </c>
      <c r="I40" s="58">
        <f>VLOOKUP(E40,' NAMES &amp; RATES'!$B$3:$C$6,2,0)</f>
        <v>0.25</v>
      </c>
      <c r="J40" s="68" t="s">
        <v>33</v>
      </c>
      <c r="K40" s="142" t="s">
        <v>33</v>
      </c>
      <c r="L40" s="68" t="s">
        <v>84</v>
      </c>
      <c r="M40" s="142" t="s">
        <v>19</v>
      </c>
      <c r="N40" s="128" t="s">
        <v>85</v>
      </c>
      <c r="O40" s="68" t="s">
        <v>19</v>
      </c>
      <c r="P40" s="120">
        <v>436000</v>
      </c>
      <c r="Q40" s="11">
        <v>1</v>
      </c>
      <c r="R40" s="11">
        <v>6</v>
      </c>
      <c r="S40" s="11">
        <v>7</v>
      </c>
      <c r="T40" s="11">
        <v>8</v>
      </c>
      <c r="U40" s="11">
        <v>4</v>
      </c>
      <c r="V40" s="11">
        <v>9</v>
      </c>
      <c r="W40" s="72">
        <v>9</v>
      </c>
      <c r="X40" s="72">
        <v>5</v>
      </c>
      <c r="Y40" s="58">
        <v>7</v>
      </c>
      <c r="Z40" s="58">
        <v>1</v>
      </c>
      <c r="AA40" s="58">
        <f>Y40*Z40</f>
        <v>7</v>
      </c>
      <c r="AB40" s="58">
        <v>0.5</v>
      </c>
      <c r="AC40" s="58">
        <f t="shared" si="5"/>
        <v>3.5</v>
      </c>
      <c r="AD40" s="58">
        <v>10.02</v>
      </c>
      <c r="AE40" s="58">
        <f t="shared" si="1"/>
        <v>2.0039999999999997E-3</v>
      </c>
      <c r="AF40" s="58">
        <f t="shared" si="6"/>
        <v>70.14</v>
      </c>
      <c r="AG40" s="58">
        <f t="shared" si="8"/>
        <v>66.64</v>
      </c>
      <c r="AH40" s="58">
        <f t="shared" si="7"/>
        <v>9.52</v>
      </c>
      <c r="AI40" s="58">
        <f t="shared" si="2"/>
        <v>19.04</v>
      </c>
      <c r="AJ40" s="58">
        <f t="shared" si="3"/>
        <v>1.9039999999999999E-3</v>
      </c>
      <c r="AK40" s="99">
        <v>5524.7</v>
      </c>
      <c r="AL40" s="99">
        <f>((AK40*AF40)/AG40)</f>
        <v>5814.86281512605</v>
      </c>
      <c r="AM40" s="115">
        <f t="shared" si="4"/>
        <v>2.9016281512605047</v>
      </c>
      <c r="AN40" s="115">
        <v>2.9016281512605047</v>
      </c>
      <c r="AO40" s="99">
        <v>12.5</v>
      </c>
      <c r="AP40" s="99">
        <v>17</v>
      </c>
      <c r="AQ40" s="98">
        <v>6.98</v>
      </c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x14ac:dyDescent="0.3">
      <c r="A41" s="58">
        <v>38</v>
      </c>
      <c r="B41" s="58">
        <v>1</v>
      </c>
      <c r="C41" s="58">
        <v>11</v>
      </c>
      <c r="D41" s="58">
        <v>2</v>
      </c>
      <c r="E41" s="58">
        <v>1</v>
      </c>
      <c r="F41" s="58">
        <v>1</v>
      </c>
      <c r="G41" s="58">
        <v>3</v>
      </c>
      <c r="H41" s="58">
        <f t="shared" si="9"/>
        <v>3</v>
      </c>
      <c r="I41" s="58">
        <f>VLOOKUP(E41,' NAMES &amp; RATES'!$B$3:$C$6,2,0)</f>
        <v>0.25</v>
      </c>
      <c r="J41" s="29" t="s">
        <v>31</v>
      </c>
      <c r="K41" s="143" t="s">
        <v>31</v>
      </c>
      <c r="L41" s="29" t="s">
        <v>83</v>
      </c>
      <c r="M41" s="143" t="s">
        <v>83</v>
      </c>
      <c r="N41" s="129" t="s">
        <v>87</v>
      </c>
      <c r="O41" s="29" t="s">
        <v>92</v>
      </c>
      <c r="P41" s="120">
        <v>396000</v>
      </c>
      <c r="Q41" s="11">
        <v>1</v>
      </c>
      <c r="R41" s="11">
        <v>2</v>
      </c>
      <c r="S41" s="11">
        <v>6</v>
      </c>
      <c r="T41" s="11">
        <v>8</v>
      </c>
      <c r="U41" s="11">
        <v>4</v>
      </c>
      <c r="V41" s="11">
        <v>8</v>
      </c>
      <c r="W41" s="72">
        <v>9</v>
      </c>
      <c r="X41" s="72">
        <v>5</v>
      </c>
      <c r="Y41" s="58">
        <v>7</v>
      </c>
      <c r="Z41" s="58">
        <v>0</v>
      </c>
      <c r="AA41" s="58">
        <v>0</v>
      </c>
      <c r="AB41" s="58">
        <v>0</v>
      </c>
      <c r="AC41" s="58">
        <f t="shared" si="5"/>
        <v>0</v>
      </c>
      <c r="AD41" s="58">
        <v>10.28</v>
      </c>
      <c r="AE41" s="58">
        <f t="shared" si="1"/>
        <v>2.0559999999999997E-3</v>
      </c>
      <c r="AF41" s="58">
        <f t="shared" si="6"/>
        <v>71.959999999999994</v>
      </c>
      <c r="AG41" s="58">
        <f t="shared" si="8"/>
        <v>71.959999999999994</v>
      </c>
      <c r="AH41" s="58">
        <f t="shared" si="7"/>
        <v>10.28</v>
      </c>
      <c r="AI41" s="58">
        <f t="shared" si="2"/>
        <v>20.56</v>
      </c>
      <c r="AJ41" s="58">
        <f t="shared" si="3"/>
        <v>2.0559999999999997E-3</v>
      </c>
      <c r="AK41" s="99">
        <v>3734.3</v>
      </c>
      <c r="AL41" s="99">
        <v>3734.3</v>
      </c>
      <c r="AM41" s="115">
        <f t="shared" si="4"/>
        <v>1.8162937743190664</v>
      </c>
      <c r="AN41" s="115">
        <v>1.8162937743190664</v>
      </c>
      <c r="AO41" s="99">
        <v>12.9</v>
      </c>
      <c r="AP41" s="99">
        <v>21.6</v>
      </c>
      <c r="AQ41" s="98">
        <v>7.26</v>
      </c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x14ac:dyDescent="0.3">
      <c r="A42" s="58">
        <v>39</v>
      </c>
      <c r="B42" s="58">
        <v>1</v>
      </c>
      <c r="C42" s="58">
        <v>12</v>
      </c>
      <c r="D42" s="58">
        <v>2</v>
      </c>
      <c r="E42" s="58">
        <v>3</v>
      </c>
      <c r="F42" s="58">
        <v>2</v>
      </c>
      <c r="G42" s="58">
        <v>4</v>
      </c>
      <c r="H42" s="58">
        <f t="shared" si="9"/>
        <v>46</v>
      </c>
      <c r="I42" s="58">
        <f>VLOOKUP(E42,' NAMES &amp; RATES'!$B$3:$C$6,2,0)</f>
        <v>1</v>
      </c>
      <c r="J42" s="68" t="s">
        <v>33</v>
      </c>
      <c r="K42" s="142" t="s">
        <v>33</v>
      </c>
      <c r="L42" s="68" t="s">
        <v>84</v>
      </c>
      <c r="M42" s="142" t="s">
        <v>84</v>
      </c>
      <c r="N42" s="128" t="s">
        <v>88</v>
      </c>
      <c r="O42" s="68" t="s">
        <v>93</v>
      </c>
      <c r="P42" s="120">
        <v>195000</v>
      </c>
      <c r="Q42" s="11">
        <v>1</v>
      </c>
      <c r="R42" s="11">
        <v>2</v>
      </c>
      <c r="S42" s="11">
        <v>3</v>
      </c>
      <c r="T42" s="11">
        <v>6</v>
      </c>
      <c r="U42" s="11">
        <v>3</v>
      </c>
      <c r="V42" s="11">
        <v>8</v>
      </c>
      <c r="W42" s="72">
        <v>8</v>
      </c>
      <c r="X42" s="72">
        <v>4</v>
      </c>
      <c r="Y42" s="58">
        <v>2</v>
      </c>
      <c r="Z42" s="58">
        <v>0</v>
      </c>
      <c r="AA42" s="58">
        <v>0</v>
      </c>
      <c r="AB42" s="58">
        <v>0</v>
      </c>
      <c r="AC42" s="58">
        <f t="shared" si="5"/>
        <v>0</v>
      </c>
      <c r="AD42" s="58">
        <v>10.24</v>
      </c>
      <c r="AE42" s="58">
        <f t="shared" si="1"/>
        <v>2.0479999999999999E-3</v>
      </c>
      <c r="AF42" s="58">
        <f t="shared" si="6"/>
        <v>20.48</v>
      </c>
      <c r="AG42" s="58">
        <f t="shared" si="8"/>
        <v>20.48</v>
      </c>
      <c r="AH42" s="58">
        <f t="shared" si="7"/>
        <v>10.24</v>
      </c>
      <c r="AI42" s="58">
        <f t="shared" si="2"/>
        <v>20.48</v>
      </c>
      <c r="AJ42" s="58">
        <f t="shared" si="3"/>
        <v>2.0479999999999999E-3</v>
      </c>
      <c r="AK42" s="99">
        <v>3924.4</v>
      </c>
      <c r="AL42" s="99">
        <v>3924.4</v>
      </c>
      <c r="AM42" s="115">
        <f t="shared" si="4"/>
        <v>1.9162109375</v>
      </c>
      <c r="AN42" s="115">
        <v>1.9162109375</v>
      </c>
      <c r="AO42" s="99">
        <v>12.5</v>
      </c>
      <c r="AP42" s="99">
        <v>17.100000000000001</v>
      </c>
      <c r="AQ42" s="98">
        <v>7.33</v>
      </c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3">
      <c r="A43" s="58">
        <v>40</v>
      </c>
      <c r="B43" s="58">
        <v>1</v>
      </c>
      <c r="C43" s="58">
        <v>13</v>
      </c>
      <c r="D43" s="58">
        <v>2</v>
      </c>
      <c r="E43" s="58">
        <v>3</v>
      </c>
      <c r="F43" s="58">
        <v>1</v>
      </c>
      <c r="G43" s="58">
        <v>2</v>
      </c>
      <c r="H43" s="58">
        <f t="shared" si="9"/>
        <v>38</v>
      </c>
      <c r="I43" s="58">
        <f>VLOOKUP(E43,' NAMES &amp; RATES'!$B$3:$C$6,2,0)</f>
        <v>1</v>
      </c>
      <c r="J43" s="29" t="s">
        <v>31</v>
      </c>
      <c r="K43" s="143" t="s">
        <v>31</v>
      </c>
      <c r="L43" s="29" t="s">
        <v>83</v>
      </c>
      <c r="M43" s="143" t="s">
        <v>83</v>
      </c>
      <c r="N43" s="129" t="s">
        <v>86</v>
      </c>
      <c r="O43" s="29" t="s">
        <v>91</v>
      </c>
      <c r="P43" s="120">
        <v>220000</v>
      </c>
      <c r="Q43" s="11">
        <v>0</v>
      </c>
      <c r="R43" s="11">
        <v>5</v>
      </c>
      <c r="S43" s="11">
        <v>7</v>
      </c>
      <c r="T43" s="11">
        <v>8</v>
      </c>
      <c r="U43" s="11">
        <v>5</v>
      </c>
      <c r="V43" s="11">
        <v>9</v>
      </c>
      <c r="W43" s="72">
        <v>9</v>
      </c>
      <c r="X43" s="72">
        <v>5</v>
      </c>
      <c r="Y43" s="58">
        <v>2</v>
      </c>
      <c r="Z43" s="58">
        <v>0</v>
      </c>
      <c r="AA43" s="58">
        <v>0</v>
      </c>
      <c r="AB43" s="58">
        <v>0</v>
      </c>
      <c r="AC43" s="58">
        <f t="shared" si="5"/>
        <v>0</v>
      </c>
      <c r="AD43" s="58">
        <v>10.32</v>
      </c>
      <c r="AE43" s="58">
        <f t="shared" si="1"/>
        <v>2.0639999999999999E-3</v>
      </c>
      <c r="AF43" s="58">
        <f t="shared" si="6"/>
        <v>20.64</v>
      </c>
      <c r="AG43" s="58">
        <f t="shared" si="8"/>
        <v>20.64</v>
      </c>
      <c r="AH43" s="58">
        <f t="shared" si="7"/>
        <v>10.32</v>
      </c>
      <c r="AI43" s="58">
        <f t="shared" si="2"/>
        <v>20.64</v>
      </c>
      <c r="AJ43" s="58">
        <f t="shared" si="3"/>
        <v>2.0639999999999999E-3</v>
      </c>
      <c r="AK43" s="99">
        <v>2854.1</v>
      </c>
      <c r="AL43" s="99">
        <v>2854.1</v>
      </c>
      <c r="AM43" s="115">
        <f t="shared" si="4"/>
        <v>1.3828003875968993</v>
      </c>
      <c r="AN43" s="115">
        <v>1.3828003875968993</v>
      </c>
      <c r="AO43" s="99">
        <v>12.3</v>
      </c>
      <c r="AP43" s="99">
        <v>17.5</v>
      </c>
      <c r="AQ43" s="98">
        <v>7.62</v>
      </c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x14ac:dyDescent="0.3">
      <c r="A44" s="58">
        <v>41</v>
      </c>
      <c r="B44" s="58">
        <v>1</v>
      </c>
      <c r="C44" s="58">
        <v>14</v>
      </c>
      <c r="D44" s="58">
        <v>2</v>
      </c>
      <c r="E44" s="58">
        <v>3</v>
      </c>
      <c r="F44" s="58">
        <v>3</v>
      </c>
      <c r="G44" s="58">
        <v>5</v>
      </c>
      <c r="H44" s="58">
        <f t="shared" si="9"/>
        <v>53</v>
      </c>
      <c r="I44" s="58">
        <f>VLOOKUP(E44,' NAMES &amp; RATES'!$B$3:$C$6,2,0)</f>
        <v>1</v>
      </c>
      <c r="J44" s="131" t="s">
        <v>34</v>
      </c>
      <c r="K44" s="131" t="s">
        <v>34</v>
      </c>
      <c r="L44" s="131" t="s">
        <v>82</v>
      </c>
      <c r="M44" s="131" t="s">
        <v>82</v>
      </c>
      <c r="N44" s="130" t="s">
        <v>89</v>
      </c>
      <c r="O44" s="131" t="s">
        <v>94</v>
      </c>
      <c r="P44" s="120">
        <v>198000</v>
      </c>
      <c r="Q44" s="11">
        <v>1</v>
      </c>
      <c r="R44" s="11">
        <v>6</v>
      </c>
      <c r="S44" s="11">
        <v>4</v>
      </c>
      <c r="T44" s="11">
        <v>7</v>
      </c>
      <c r="U44" s="11">
        <v>4</v>
      </c>
      <c r="V44" s="11">
        <v>8</v>
      </c>
      <c r="W44" s="72">
        <v>8</v>
      </c>
      <c r="X44" s="72">
        <v>5</v>
      </c>
      <c r="Y44" s="58">
        <v>2</v>
      </c>
      <c r="Z44" s="58">
        <v>0</v>
      </c>
      <c r="AA44" s="58">
        <v>0</v>
      </c>
      <c r="AB44" s="58">
        <v>0</v>
      </c>
      <c r="AC44" s="58">
        <f t="shared" si="5"/>
        <v>0</v>
      </c>
      <c r="AD44" s="58">
        <v>10.220000000000001</v>
      </c>
      <c r="AE44" s="58">
        <f t="shared" si="1"/>
        <v>2.0440000000000002E-3</v>
      </c>
      <c r="AF44" s="58">
        <f t="shared" si="6"/>
        <v>20.440000000000001</v>
      </c>
      <c r="AG44" s="58">
        <f t="shared" si="8"/>
        <v>20.440000000000001</v>
      </c>
      <c r="AH44" s="58">
        <f t="shared" si="7"/>
        <v>10.220000000000001</v>
      </c>
      <c r="AI44" s="58">
        <f t="shared" si="2"/>
        <v>20.440000000000001</v>
      </c>
      <c r="AJ44" s="58">
        <f t="shared" si="3"/>
        <v>2.0440000000000002E-3</v>
      </c>
      <c r="AK44" s="99">
        <v>3701.4</v>
      </c>
      <c r="AL44" s="99">
        <v>3701.4</v>
      </c>
      <c r="AM44" s="115">
        <f t="shared" si="4"/>
        <v>1.8108610567514674</v>
      </c>
      <c r="AN44" s="115">
        <v>1.8108610567514674</v>
      </c>
      <c r="AO44" s="99">
        <v>12.5</v>
      </c>
      <c r="AP44" s="99">
        <v>17.600000000000001</v>
      </c>
      <c r="AQ44" s="98">
        <v>7.88</v>
      </c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x14ac:dyDescent="0.3">
      <c r="A45" s="58">
        <v>42</v>
      </c>
      <c r="B45" s="58">
        <v>1</v>
      </c>
      <c r="C45" s="58">
        <v>15</v>
      </c>
      <c r="D45" s="58">
        <v>2</v>
      </c>
      <c r="E45" s="58">
        <v>1</v>
      </c>
      <c r="F45" s="58">
        <v>2</v>
      </c>
      <c r="G45" s="58">
        <v>3</v>
      </c>
      <c r="H45" s="58">
        <f t="shared" si="9"/>
        <v>9</v>
      </c>
      <c r="I45" s="58">
        <f>VLOOKUP(E45,' NAMES &amp; RATES'!$B$3:$C$6,2,0)</f>
        <v>0.25</v>
      </c>
      <c r="J45" s="68" t="s">
        <v>33</v>
      </c>
      <c r="K45" s="142" t="s">
        <v>33</v>
      </c>
      <c r="L45" s="68" t="s">
        <v>84</v>
      </c>
      <c r="M45" s="142" t="s">
        <v>84</v>
      </c>
      <c r="N45" s="128" t="s">
        <v>87</v>
      </c>
      <c r="O45" s="68" t="s">
        <v>92</v>
      </c>
      <c r="P45" s="120">
        <v>488000</v>
      </c>
      <c r="Q45" s="11">
        <v>1</v>
      </c>
      <c r="R45" s="11">
        <v>2</v>
      </c>
      <c r="S45" s="11">
        <v>3</v>
      </c>
      <c r="T45" s="11">
        <v>7</v>
      </c>
      <c r="U45" s="11">
        <v>4</v>
      </c>
      <c r="V45" s="11">
        <v>8</v>
      </c>
      <c r="W45" s="72">
        <v>8</v>
      </c>
      <c r="X45" s="72">
        <v>5</v>
      </c>
      <c r="Y45" s="58">
        <v>7</v>
      </c>
      <c r="Z45" s="58">
        <v>1</v>
      </c>
      <c r="AA45" s="58">
        <f>Y45*Z45</f>
        <v>7</v>
      </c>
      <c r="AB45" s="58">
        <v>0.5</v>
      </c>
      <c r="AC45" s="58">
        <f t="shared" si="5"/>
        <v>3.5</v>
      </c>
      <c r="AD45" s="58">
        <v>10.02</v>
      </c>
      <c r="AE45" s="58">
        <f t="shared" si="1"/>
        <v>2.0039999999999997E-3</v>
      </c>
      <c r="AF45" s="58">
        <f t="shared" si="6"/>
        <v>70.14</v>
      </c>
      <c r="AG45" s="58">
        <f t="shared" si="8"/>
        <v>66.64</v>
      </c>
      <c r="AH45" s="58">
        <f t="shared" si="7"/>
        <v>9.52</v>
      </c>
      <c r="AI45" s="58">
        <f t="shared" si="2"/>
        <v>19.04</v>
      </c>
      <c r="AJ45" s="58">
        <f t="shared" si="3"/>
        <v>1.9039999999999999E-3</v>
      </c>
      <c r="AK45" s="99">
        <v>3540.1</v>
      </c>
      <c r="AL45" s="99">
        <f>((AK45*AF45)/AG45)</f>
        <v>3726.0296218487397</v>
      </c>
      <c r="AM45" s="115">
        <f t="shared" si="4"/>
        <v>1.8592962184873949</v>
      </c>
      <c r="AN45" s="115">
        <v>1.8592962184873949</v>
      </c>
      <c r="AO45" s="99">
        <v>12.6</v>
      </c>
      <c r="AP45" s="99">
        <v>21.2</v>
      </c>
      <c r="AQ45" s="98">
        <v>7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x14ac:dyDescent="0.3">
      <c r="A46" s="58">
        <v>43</v>
      </c>
      <c r="B46" s="58">
        <v>1</v>
      </c>
      <c r="C46" s="58">
        <v>16</v>
      </c>
      <c r="D46" s="58">
        <v>2</v>
      </c>
      <c r="E46" s="58">
        <v>2</v>
      </c>
      <c r="F46" s="58">
        <v>1</v>
      </c>
      <c r="G46" s="58">
        <v>4</v>
      </c>
      <c r="H46" s="58">
        <f t="shared" si="9"/>
        <v>22</v>
      </c>
      <c r="I46" s="58">
        <f>VLOOKUP(E46,' NAMES &amp; RATES'!$B$3:$C$6,2,0)</f>
        <v>0.5</v>
      </c>
      <c r="J46" s="29" t="s">
        <v>31</v>
      </c>
      <c r="K46" s="143" t="s">
        <v>31</v>
      </c>
      <c r="L46" s="29" t="s">
        <v>83</v>
      </c>
      <c r="M46" s="143" t="s">
        <v>83</v>
      </c>
      <c r="N46" s="129" t="s">
        <v>88</v>
      </c>
      <c r="O46" s="29" t="s">
        <v>93</v>
      </c>
      <c r="P46" s="120">
        <v>330000</v>
      </c>
      <c r="Q46" s="11">
        <v>1</v>
      </c>
      <c r="R46" s="11">
        <v>3</v>
      </c>
      <c r="S46" s="11">
        <v>5</v>
      </c>
      <c r="T46" s="11">
        <v>7</v>
      </c>
      <c r="U46" s="11">
        <v>3</v>
      </c>
      <c r="V46" s="11">
        <v>8</v>
      </c>
      <c r="W46" s="72">
        <v>8</v>
      </c>
      <c r="X46" s="72">
        <v>4</v>
      </c>
      <c r="Y46" s="58">
        <v>4</v>
      </c>
      <c r="Z46" s="58">
        <v>2</v>
      </c>
      <c r="AA46" s="58">
        <f>Y46*Z46</f>
        <v>8</v>
      </c>
      <c r="AB46" s="58">
        <v>0.5</v>
      </c>
      <c r="AC46" s="58">
        <f t="shared" si="5"/>
        <v>4</v>
      </c>
      <c r="AD46" s="58">
        <v>10.02</v>
      </c>
      <c r="AE46" s="58">
        <f t="shared" si="1"/>
        <v>2.0039999999999997E-3</v>
      </c>
      <c r="AF46" s="58">
        <f t="shared" si="6"/>
        <v>40.08</v>
      </c>
      <c r="AG46" s="58">
        <f t="shared" si="8"/>
        <v>36.08</v>
      </c>
      <c r="AH46" s="58">
        <f t="shared" si="7"/>
        <v>9.02</v>
      </c>
      <c r="AI46" s="58">
        <f t="shared" si="2"/>
        <v>18.04</v>
      </c>
      <c r="AJ46" s="58">
        <f t="shared" si="3"/>
        <v>1.8039999999999998E-3</v>
      </c>
      <c r="AK46" s="99">
        <v>3754.6</v>
      </c>
      <c r="AL46" s="99">
        <f>((AK46*AF46)/AG46)</f>
        <v>4170.8527716186254</v>
      </c>
      <c r="AM46" s="115">
        <f t="shared" si="4"/>
        <v>2.0812638580931266</v>
      </c>
      <c r="AN46" s="115">
        <v>2.0812638580931266</v>
      </c>
      <c r="AO46" s="99">
        <v>12</v>
      </c>
      <c r="AP46" s="99">
        <v>18.3</v>
      </c>
      <c r="AQ46" s="98">
        <v>7.24</v>
      </c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x14ac:dyDescent="0.3">
      <c r="A47" s="58">
        <v>44</v>
      </c>
      <c r="B47" s="58">
        <v>1</v>
      </c>
      <c r="C47" s="58">
        <v>17</v>
      </c>
      <c r="D47" s="58">
        <v>2</v>
      </c>
      <c r="E47" s="58">
        <v>1</v>
      </c>
      <c r="F47" s="58">
        <v>3</v>
      </c>
      <c r="G47" s="58">
        <v>4</v>
      </c>
      <c r="H47" s="58">
        <f t="shared" si="9"/>
        <v>16</v>
      </c>
      <c r="I47" s="58">
        <f>VLOOKUP(E47,' NAMES &amp; RATES'!$B$3:$C$6,2,0)</f>
        <v>0.25</v>
      </c>
      <c r="J47" s="131" t="s">
        <v>34</v>
      </c>
      <c r="K47" s="131" t="s">
        <v>34</v>
      </c>
      <c r="L47" s="131" t="s">
        <v>82</v>
      </c>
      <c r="M47" s="131" t="s">
        <v>82</v>
      </c>
      <c r="N47" s="130" t="s">
        <v>88</v>
      </c>
      <c r="O47" s="131" t="s">
        <v>93</v>
      </c>
      <c r="P47" s="120">
        <v>444000</v>
      </c>
      <c r="Q47" s="11">
        <v>1</v>
      </c>
      <c r="R47" s="11">
        <v>3</v>
      </c>
      <c r="S47" s="11">
        <v>4</v>
      </c>
      <c r="T47" s="11">
        <v>7</v>
      </c>
      <c r="U47" s="11">
        <v>2</v>
      </c>
      <c r="V47" s="11">
        <v>7</v>
      </c>
      <c r="W47" s="72">
        <v>8</v>
      </c>
      <c r="X47" s="72">
        <v>3</v>
      </c>
      <c r="Y47" s="58">
        <v>7</v>
      </c>
      <c r="Z47" s="58">
        <v>0</v>
      </c>
      <c r="AA47" s="58">
        <v>0</v>
      </c>
      <c r="AB47" s="58">
        <v>0</v>
      </c>
      <c r="AC47" s="58">
        <f t="shared" si="5"/>
        <v>0</v>
      </c>
      <c r="AD47" s="58">
        <v>10.050000000000001</v>
      </c>
      <c r="AE47" s="58">
        <f t="shared" si="1"/>
        <v>2.0100000000000001E-3</v>
      </c>
      <c r="AF47" s="58">
        <f t="shared" si="6"/>
        <v>70.350000000000009</v>
      </c>
      <c r="AG47" s="58">
        <f t="shared" si="8"/>
        <v>70.350000000000009</v>
      </c>
      <c r="AH47" s="58">
        <f t="shared" si="7"/>
        <v>10.050000000000001</v>
      </c>
      <c r="AI47" s="58">
        <f t="shared" si="2"/>
        <v>20.100000000000001</v>
      </c>
      <c r="AJ47" s="58">
        <f t="shared" si="3"/>
        <v>2.0100000000000001E-3</v>
      </c>
      <c r="AK47" s="99">
        <v>4762.6000000000004</v>
      </c>
      <c r="AL47" s="99">
        <v>4762.6000000000004</v>
      </c>
      <c r="AM47" s="115">
        <f t="shared" si="4"/>
        <v>2.3694527363184079</v>
      </c>
      <c r="AN47" s="115">
        <v>2.3694527363184079</v>
      </c>
      <c r="AO47" s="99">
        <v>13.5</v>
      </c>
      <c r="AP47" s="99">
        <v>19.600000000000001</v>
      </c>
      <c r="AQ47" s="98">
        <v>8.36</v>
      </c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x14ac:dyDescent="0.3">
      <c r="A48" s="58">
        <v>45</v>
      </c>
      <c r="B48" s="58">
        <v>1</v>
      </c>
      <c r="C48" s="58">
        <v>18</v>
      </c>
      <c r="D48" s="58">
        <v>2</v>
      </c>
      <c r="E48" s="58">
        <v>2</v>
      </c>
      <c r="F48" s="58">
        <v>3</v>
      </c>
      <c r="G48" s="58">
        <v>2</v>
      </c>
      <c r="H48" s="58">
        <f t="shared" si="9"/>
        <v>32</v>
      </c>
      <c r="I48" s="58">
        <f>VLOOKUP(E48,' NAMES &amp; RATES'!$B$3:$C$6,2,0)</f>
        <v>0.5</v>
      </c>
      <c r="J48" s="131" t="s">
        <v>34</v>
      </c>
      <c r="K48" s="131" t="s">
        <v>34</v>
      </c>
      <c r="L48" s="131" t="s">
        <v>82</v>
      </c>
      <c r="M48" s="131" t="s">
        <v>82</v>
      </c>
      <c r="N48" s="130" t="s">
        <v>86</v>
      </c>
      <c r="O48" s="131" t="s">
        <v>91</v>
      </c>
      <c r="P48" s="120">
        <v>324000</v>
      </c>
      <c r="Q48" s="11">
        <v>0</v>
      </c>
      <c r="R48" s="11">
        <v>5</v>
      </c>
      <c r="S48" s="11">
        <v>8</v>
      </c>
      <c r="T48" s="11">
        <v>8</v>
      </c>
      <c r="U48" s="11">
        <v>4</v>
      </c>
      <c r="V48" s="11">
        <v>8</v>
      </c>
      <c r="W48" s="72">
        <v>8</v>
      </c>
      <c r="X48" s="72">
        <v>5</v>
      </c>
      <c r="Y48" s="58">
        <v>4</v>
      </c>
      <c r="Z48" s="58">
        <v>0</v>
      </c>
      <c r="AA48" s="58">
        <v>0</v>
      </c>
      <c r="AB48" s="58">
        <v>0</v>
      </c>
      <c r="AC48" s="58">
        <f t="shared" si="5"/>
        <v>0</v>
      </c>
      <c r="AD48" s="58">
        <v>9.98</v>
      </c>
      <c r="AE48" s="58">
        <f t="shared" si="1"/>
        <v>1.9959999999999999E-3</v>
      </c>
      <c r="AF48" s="58">
        <f t="shared" si="6"/>
        <v>39.92</v>
      </c>
      <c r="AG48" s="58">
        <f t="shared" si="8"/>
        <v>39.92</v>
      </c>
      <c r="AH48" s="58">
        <f t="shared" si="7"/>
        <v>9.98</v>
      </c>
      <c r="AI48" s="58">
        <f t="shared" si="2"/>
        <v>19.96</v>
      </c>
      <c r="AJ48" s="58">
        <f t="shared" si="3"/>
        <v>1.9959999999999999E-3</v>
      </c>
      <c r="AK48" s="99">
        <v>3289.4</v>
      </c>
      <c r="AL48" s="99">
        <v>3289.4</v>
      </c>
      <c r="AM48" s="115">
        <f t="shared" si="4"/>
        <v>1.647995991983968</v>
      </c>
      <c r="AN48" s="115">
        <v>1.647995991983968</v>
      </c>
      <c r="AO48" s="99">
        <v>12.6</v>
      </c>
      <c r="AP48" s="99">
        <v>17.2</v>
      </c>
      <c r="AQ48" s="98">
        <v>7.29</v>
      </c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x14ac:dyDescent="0.3">
      <c r="A49" s="58">
        <v>46</v>
      </c>
      <c r="B49" s="58">
        <v>1</v>
      </c>
      <c r="C49" s="58">
        <v>19</v>
      </c>
      <c r="D49" s="58">
        <v>2</v>
      </c>
      <c r="E49" s="58">
        <v>1</v>
      </c>
      <c r="F49" s="58">
        <v>3</v>
      </c>
      <c r="G49" s="58">
        <v>1</v>
      </c>
      <c r="H49" s="58">
        <f t="shared" si="9"/>
        <v>13</v>
      </c>
      <c r="I49" s="58">
        <f>VLOOKUP(E49,' NAMES &amp; RATES'!$B$3:$C$6,2,0)</f>
        <v>0.25</v>
      </c>
      <c r="J49" s="131" t="s">
        <v>34</v>
      </c>
      <c r="K49" s="131" t="s">
        <v>34</v>
      </c>
      <c r="L49" s="131" t="s">
        <v>82</v>
      </c>
      <c r="M49" s="142" t="s">
        <v>19</v>
      </c>
      <c r="N49" s="130" t="s">
        <v>85</v>
      </c>
      <c r="O49" s="131" t="s">
        <v>19</v>
      </c>
      <c r="P49" s="120">
        <v>464000</v>
      </c>
      <c r="Q49" s="11">
        <v>1</v>
      </c>
      <c r="R49" s="11">
        <v>6</v>
      </c>
      <c r="S49" s="11">
        <v>8</v>
      </c>
      <c r="T49" s="11">
        <v>8</v>
      </c>
      <c r="U49" s="11">
        <v>4</v>
      </c>
      <c r="V49" s="11">
        <v>8</v>
      </c>
      <c r="W49" s="72">
        <v>9</v>
      </c>
      <c r="X49" s="72">
        <v>5</v>
      </c>
      <c r="Y49" s="58">
        <v>7</v>
      </c>
      <c r="Z49" s="58">
        <v>0</v>
      </c>
      <c r="AA49" s="58">
        <v>0</v>
      </c>
      <c r="AB49" s="58">
        <v>0</v>
      </c>
      <c r="AC49" s="58">
        <f t="shared" si="5"/>
        <v>0</v>
      </c>
      <c r="AD49" s="58">
        <v>9.8800000000000008</v>
      </c>
      <c r="AE49" s="58">
        <f t="shared" si="1"/>
        <v>1.9760000000000003E-3</v>
      </c>
      <c r="AF49" s="58">
        <f t="shared" si="6"/>
        <v>69.160000000000011</v>
      </c>
      <c r="AG49" s="58">
        <f t="shared" si="8"/>
        <v>69.160000000000011</v>
      </c>
      <c r="AH49" s="58">
        <f t="shared" si="7"/>
        <v>9.8800000000000008</v>
      </c>
      <c r="AI49" s="58">
        <f t="shared" si="2"/>
        <v>19.760000000000002</v>
      </c>
      <c r="AJ49" s="58">
        <f t="shared" si="3"/>
        <v>1.9760000000000003E-3</v>
      </c>
      <c r="AK49" s="99">
        <v>2551.1</v>
      </c>
      <c r="AL49" s="99">
        <v>2551.1</v>
      </c>
      <c r="AM49" s="115">
        <f t="shared" si="4"/>
        <v>1.2910425101214573</v>
      </c>
      <c r="AN49" s="115">
        <v>1.2910425101214573</v>
      </c>
      <c r="AO49" s="99">
        <v>12.5</v>
      </c>
      <c r="AP49" s="99">
        <v>17.600000000000001</v>
      </c>
      <c r="AQ49" s="98">
        <v>6.41</v>
      </c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x14ac:dyDescent="0.3">
      <c r="A50" s="58">
        <v>47</v>
      </c>
      <c r="B50" s="58">
        <v>1</v>
      </c>
      <c r="C50" s="58">
        <v>20</v>
      </c>
      <c r="D50" s="58">
        <v>2</v>
      </c>
      <c r="E50" s="58">
        <v>2</v>
      </c>
      <c r="F50" s="58">
        <v>1</v>
      </c>
      <c r="G50" s="58">
        <v>3</v>
      </c>
      <c r="H50" s="58">
        <f t="shared" si="9"/>
        <v>21</v>
      </c>
      <c r="I50" s="58">
        <f>VLOOKUP(E50,' NAMES &amp; RATES'!$B$3:$C$6,2,0)</f>
        <v>0.5</v>
      </c>
      <c r="J50" s="29" t="s">
        <v>31</v>
      </c>
      <c r="K50" s="143" t="s">
        <v>31</v>
      </c>
      <c r="L50" s="29" t="s">
        <v>83</v>
      </c>
      <c r="M50" s="143" t="s">
        <v>83</v>
      </c>
      <c r="N50" s="129" t="s">
        <v>87</v>
      </c>
      <c r="O50" s="29" t="s">
        <v>92</v>
      </c>
      <c r="P50" s="120">
        <v>324000</v>
      </c>
      <c r="Q50" s="11">
        <v>1</v>
      </c>
      <c r="R50" s="11">
        <v>3</v>
      </c>
      <c r="S50" s="11">
        <v>7</v>
      </c>
      <c r="T50" s="11">
        <v>8</v>
      </c>
      <c r="U50" s="11">
        <v>4</v>
      </c>
      <c r="V50" s="11">
        <v>9</v>
      </c>
      <c r="W50" s="72">
        <v>9</v>
      </c>
      <c r="X50" s="72">
        <v>5</v>
      </c>
      <c r="Y50" s="58">
        <v>4</v>
      </c>
      <c r="Z50" s="58">
        <v>0</v>
      </c>
      <c r="AA50" s="58">
        <v>0</v>
      </c>
      <c r="AB50" s="58">
        <v>0</v>
      </c>
      <c r="AC50" s="58">
        <f t="shared" si="5"/>
        <v>0</v>
      </c>
      <c r="AD50" s="58">
        <v>9.9700000000000006</v>
      </c>
      <c r="AE50" s="58">
        <f t="shared" si="1"/>
        <v>1.9940000000000001E-3</v>
      </c>
      <c r="AF50" s="58">
        <f t="shared" si="6"/>
        <v>39.880000000000003</v>
      </c>
      <c r="AG50" s="58">
        <f t="shared" si="8"/>
        <v>39.880000000000003</v>
      </c>
      <c r="AH50" s="58">
        <f t="shared" si="7"/>
        <v>9.9700000000000006</v>
      </c>
      <c r="AI50" s="58">
        <f t="shared" si="2"/>
        <v>19.940000000000001</v>
      </c>
      <c r="AJ50" s="58">
        <f t="shared" si="3"/>
        <v>1.9940000000000001E-3</v>
      </c>
      <c r="AK50" s="99">
        <v>3720.5</v>
      </c>
      <c r="AL50" s="99">
        <v>3720.5</v>
      </c>
      <c r="AM50" s="115">
        <f t="shared" si="4"/>
        <v>1.8658475426278835</v>
      </c>
      <c r="AN50" s="115">
        <v>1.8658475426278835</v>
      </c>
      <c r="AO50" s="99">
        <v>12.2</v>
      </c>
      <c r="AP50" s="99">
        <v>19.8</v>
      </c>
      <c r="AQ50" s="98">
        <v>7.04</v>
      </c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x14ac:dyDescent="0.3">
      <c r="A51" s="58">
        <v>48</v>
      </c>
      <c r="B51" s="58">
        <v>1</v>
      </c>
      <c r="C51" s="58">
        <v>21</v>
      </c>
      <c r="D51" s="58">
        <v>2</v>
      </c>
      <c r="E51" s="58">
        <v>2</v>
      </c>
      <c r="F51" s="58">
        <v>2</v>
      </c>
      <c r="G51" s="58">
        <v>5</v>
      </c>
      <c r="H51" s="58">
        <f t="shared" si="9"/>
        <v>29</v>
      </c>
      <c r="I51" s="58">
        <f>VLOOKUP(E51,' NAMES &amp; RATES'!$B$3:$C$6,2,0)</f>
        <v>0.5</v>
      </c>
      <c r="J51" s="68" t="s">
        <v>33</v>
      </c>
      <c r="K51" s="142" t="s">
        <v>33</v>
      </c>
      <c r="L51" s="68" t="s">
        <v>84</v>
      </c>
      <c r="M51" s="142" t="s">
        <v>84</v>
      </c>
      <c r="N51" s="128" t="s">
        <v>89</v>
      </c>
      <c r="O51" s="68" t="s">
        <v>94</v>
      </c>
      <c r="P51" s="120">
        <v>352000</v>
      </c>
      <c r="Q51" s="11">
        <v>1</v>
      </c>
      <c r="R51" s="11">
        <v>6</v>
      </c>
      <c r="S51" s="11">
        <v>6</v>
      </c>
      <c r="T51" s="11">
        <v>7</v>
      </c>
      <c r="U51" s="11">
        <v>3</v>
      </c>
      <c r="V51" s="11">
        <v>8</v>
      </c>
      <c r="W51" s="72">
        <v>8</v>
      </c>
      <c r="X51" s="72">
        <v>4</v>
      </c>
      <c r="Y51" s="58">
        <v>4</v>
      </c>
      <c r="Z51" s="58">
        <v>0</v>
      </c>
      <c r="AA51" s="58">
        <v>0</v>
      </c>
      <c r="AB51" s="58">
        <v>0</v>
      </c>
      <c r="AC51" s="58">
        <f t="shared" si="5"/>
        <v>0</v>
      </c>
      <c r="AD51" s="58">
        <v>10.029999999999999</v>
      </c>
      <c r="AE51" s="58">
        <f t="shared" si="1"/>
        <v>2.006E-3</v>
      </c>
      <c r="AF51" s="58">
        <f t="shared" si="6"/>
        <v>40.119999999999997</v>
      </c>
      <c r="AG51" s="58">
        <f t="shared" si="8"/>
        <v>40.119999999999997</v>
      </c>
      <c r="AH51" s="58">
        <f t="shared" si="7"/>
        <v>10.029999999999999</v>
      </c>
      <c r="AI51" s="58">
        <f t="shared" si="2"/>
        <v>20.059999999999999</v>
      </c>
      <c r="AJ51" s="58">
        <f t="shared" si="3"/>
        <v>2.006E-3</v>
      </c>
      <c r="AK51" s="99">
        <v>3400.1</v>
      </c>
      <c r="AL51" s="99">
        <v>3400.1</v>
      </c>
      <c r="AM51" s="115">
        <f t="shared" si="4"/>
        <v>1.6949651046859422</v>
      </c>
      <c r="AN51" s="115">
        <v>1.6949651046859422</v>
      </c>
      <c r="AO51" s="99">
        <v>12.3</v>
      </c>
      <c r="AP51" s="99">
        <v>17.7</v>
      </c>
      <c r="AQ51" s="98">
        <v>6.51</v>
      </c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x14ac:dyDescent="0.3">
      <c r="A52" s="58">
        <v>49</v>
      </c>
      <c r="B52" s="58">
        <v>1</v>
      </c>
      <c r="C52" s="58">
        <v>22</v>
      </c>
      <c r="D52" s="58">
        <v>2</v>
      </c>
      <c r="E52" s="58">
        <v>2</v>
      </c>
      <c r="F52" s="58">
        <v>3</v>
      </c>
      <c r="G52" s="58">
        <v>6</v>
      </c>
      <c r="H52" s="58">
        <f t="shared" si="9"/>
        <v>36</v>
      </c>
      <c r="I52" s="58">
        <f>VLOOKUP(E52,' NAMES &amp; RATES'!$B$3:$C$6,2,0)</f>
        <v>0.5</v>
      </c>
      <c r="J52" s="131" t="s">
        <v>34</v>
      </c>
      <c r="K52" s="131" t="s">
        <v>34</v>
      </c>
      <c r="L52" s="131" t="s">
        <v>82</v>
      </c>
      <c r="M52" s="131" t="s">
        <v>82</v>
      </c>
      <c r="N52" s="130" t="s">
        <v>90</v>
      </c>
      <c r="O52" s="131" t="s">
        <v>95</v>
      </c>
      <c r="P52" s="120">
        <v>358000</v>
      </c>
      <c r="Q52" s="11">
        <v>1</v>
      </c>
      <c r="R52" s="11">
        <v>6</v>
      </c>
      <c r="S52" s="11">
        <v>6</v>
      </c>
      <c r="T52" s="11">
        <v>7</v>
      </c>
      <c r="U52" s="11">
        <v>3</v>
      </c>
      <c r="V52" s="11">
        <v>8</v>
      </c>
      <c r="W52" s="72">
        <v>8</v>
      </c>
      <c r="X52" s="72">
        <v>3</v>
      </c>
      <c r="Y52" s="58">
        <v>4</v>
      </c>
      <c r="Z52" s="58">
        <v>1.5</v>
      </c>
      <c r="AA52" s="58">
        <f>Y52*Z52</f>
        <v>6</v>
      </c>
      <c r="AB52" s="58">
        <v>0.5</v>
      </c>
      <c r="AC52" s="58">
        <f t="shared" si="5"/>
        <v>3</v>
      </c>
      <c r="AD52" s="58">
        <v>9.9700000000000006</v>
      </c>
      <c r="AE52" s="58">
        <f t="shared" si="1"/>
        <v>1.9940000000000001E-3</v>
      </c>
      <c r="AF52" s="58">
        <f t="shared" si="6"/>
        <v>39.880000000000003</v>
      </c>
      <c r="AG52" s="58">
        <f t="shared" si="8"/>
        <v>36.880000000000003</v>
      </c>
      <c r="AH52" s="58">
        <f t="shared" si="7"/>
        <v>9.2200000000000006</v>
      </c>
      <c r="AI52" s="58">
        <f t="shared" si="2"/>
        <v>18.440000000000001</v>
      </c>
      <c r="AJ52" s="58">
        <f t="shared" si="3"/>
        <v>1.8440000000000002E-3</v>
      </c>
      <c r="AK52" s="99">
        <v>3676.9</v>
      </c>
      <c r="AL52" s="99">
        <f>((AK52*AF52)/AG52)</f>
        <v>3975.9970715835148</v>
      </c>
      <c r="AM52" s="115">
        <f t="shared" si="4"/>
        <v>1.9939804772234273</v>
      </c>
      <c r="AN52" s="115">
        <v>1.9939804772234273</v>
      </c>
      <c r="AO52" s="99">
        <v>12.6</v>
      </c>
      <c r="AP52" s="99">
        <v>19.899999999999999</v>
      </c>
      <c r="AQ52" s="98">
        <v>7.85</v>
      </c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x14ac:dyDescent="0.3">
      <c r="A53" s="58">
        <v>50</v>
      </c>
      <c r="B53" s="58">
        <v>1</v>
      </c>
      <c r="C53" s="58">
        <v>23</v>
      </c>
      <c r="D53" s="58">
        <v>2</v>
      </c>
      <c r="E53" s="58">
        <v>1</v>
      </c>
      <c r="F53" s="58">
        <v>1</v>
      </c>
      <c r="G53" s="58">
        <v>5</v>
      </c>
      <c r="H53" s="58">
        <f t="shared" si="9"/>
        <v>5</v>
      </c>
      <c r="I53" s="58">
        <f>VLOOKUP(E53,' NAMES &amp; RATES'!$B$3:$C$6,2,0)</f>
        <v>0.25</v>
      </c>
      <c r="J53" s="29" t="s">
        <v>31</v>
      </c>
      <c r="K53" s="143" t="s">
        <v>31</v>
      </c>
      <c r="L53" s="29" t="s">
        <v>83</v>
      </c>
      <c r="M53" s="143" t="s">
        <v>83</v>
      </c>
      <c r="N53" s="129" t="s">
        <v>89</v>
      </c>
      <c r="O53" s="29" t="s">
        <v>94</v>
      </c>
      <c r="P53" s="120">
        <v>432000</v>
      </c>
      <c r="Q53" s="11">
        <v>1</v>
      </c>
      <c r="R53" s="11">
        <v>6</v>
      </c>
      <c r="S53" s="11">
        <v>6</v>
      </c>
      <c r="T53" s="11">
        <v>7</v>
      </c>
      <c r="U53" s="11">
        <v>3</v>
      </c>
      <c r="V53" s="11">
        <v>8</v>
      </c>
      <c r="W53" s="72">
        <v>8</v>
      </c>
      <c r="X53" s="72">
        <v>4</v>
      </c>
      <c r="Y53" s="58">
        <v>7</v>
      </c>
      <c r="Z53" s="58">
        <v>1.5</v>
      </c>
      <c r="AA53" s="58">
        <f>Y53*Z53</f>
        <v>10.5</v>
      </c>
      <c r="AB53" s="58">
        <v>0.5</v>
      </c>
      <c r="AC53" s="58">
        <f t="shared" si="5"/>
        <v>5.25</v>
      </c>
      <c r="AD53" s="58">
        <v>10.16</v>
      </c>
      <c r="AE53" s="58">
        <f t="shared" si="1"/>
        <v>2.032E-3</v>
      </c>
      <c r="AF53" s="58">
        <f t="shared" si="6"/>
        <v>71.12</v>
      </c>
      <c r="AG53" s="58">
        <f t="shared" si="8"/>
        <v>65.87</v>
      </c>
      <c r="AH53" s="58">
        <f t="shared" si="7"/>
        <v>9.41</v>
      </c>
      <c r="AI53" s="58">
        <f t="shared" si="2"/>
        <v>18.82</v>
      </c>
      <c r="AJ53" s="58">
        <f t="shared" si="3"/>
        <v>1.882E-3</v>
      </c>
      <c r="AK53" s="99">
        <v>3413.6</v>
      </c>
      <c r="AL53" s="99">
        <f>((AK53*AF53)/AG53)</f>
        <v>3685.6722635494157</v>
      </c>
      <c r="AM53" s="115">
        <f t="shared" si="4"/>
        <v>1.8138150903294366</v>
      </c>
      <c r="AN53" s="115">
        <v>1.8138150903294366</v>
      </c>
      <c r="AO53" s="99">
        <v>13.4</v>
      </c>
      <c r="AP53" s="99">
        <v>16.5</v>
      </c>
      <c r="AQ53" s="98">
        <v>6.93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x14ac:dyDescent="0.3">
      <c r="A54" s="58">
        <v>51</v>
      </c>
      <c r="B54" s="58">
        <v>1</v>
      </c>
      <c r="C54" s="58">
        <v>24</v>
      </c>
      <c r="D54" s="58">
        <v>2</v>
      </c>
      <c r="E54" s="58">
        <v>2</v>
      </c>
      <c r="F54" s="58">
        <v>3</v>
      </c>
      <c r="G54" s="58">
        <v>4</v>
      </c>
      <c r="H54" s="58">
        <f t="shared" si="9"/>
        <v>34</v>
      </c>
      <c r="I54" s="58">
        <f>VLOOKUP(E54,' NAMES &amp; RATES'!$B$3:$C$6,2,0)</f>
        <v>0.5</v>
      </c>
      <c r="J54" s="131" t="s">
        <v>34</v>
      </c>
      <c r="K54" s="131" t="s">
        <v>34</v>
      </c>
      <c r="L54" s="131" t="s">
        <v>82</v>
      </c>
      <c r="M54" s="131" t="s">
        <v>82</v>
      </c>
      <c r="N54" s="130" t="s">
        <v>88</v>
      </c>
      <c r="O54" s="131" t="s">
        <v>93</v>
      </c>
      <c r="P54" s="120">
        <v>370000</v>
      </c>
      <c r="Q54" s="11">
        <v>1</v>
      </c>
      <c r="R54" s="11">
        <v>2</v>
      </c>
      <c r="S54" s="11">
        <v>7</v>
      </c>
      <c r="T54" s="11">
        <v>7</v>
      </c>
      <c r="U54" s="11">
        <v>3</v>
      </c>
      <c r="V54" s="11">
        <v>8</v>
      </c>
      <c r="W54" s="72">
        <v>8</v>
      </c>
      <c r="X54" s="72">
        <v>3</v>
      </c>
      <c r="Y54" s="58">
        <v>4</v>
      </c>
      <c r="Z54" s="58">
        <v>0</v>
      </c>
      <c r="AA54" s="58">
        <v>0</v>
      </c>
      <c r="AB54" s="58">
        <v>0</v>
      </c>
      <c r="AC54" s="58">
        <f t="shared" si="5"/>
        <v>0</v>
      </c>
      <c r="AD54" s="58">
        <v>10.94</v>
      </c>
      <c r="AE54" s="58">
        <f t="shared" si="1"/>
        <v>2.1879999999999998E-3</v>
      </c>
      <c r="AF54" s="58">
        <f t="shared" si="6"/>
        <v>43.76</v>
      </c>
      <c r="AG54" s="58">
        <f t="shared" si="8"/>
        <v>43.76</v>
      </c>
      <c r="AH54" s="58">
        <f t="shared" si="7"/>
        <v>10.94</v>
      </c>
      <c r="AI54" s="58">
        <f t="shared" si="2"/>
        <v>21.88</v>
      </c>
      <c r="AJ54" s="58">
        <f t="shared" si="3"/>
        <v>2.1879999999999998E-3</v>
      </c>
      <c r="AK54" s="99">
        <v>4283</v>
      </c>
      <c r="AL54" s="99">
        <v>4283</v>
      </c>
      <c r="AM54" s="115">
        <f t="shared" si="4"/>
        <v>1.957495429616088</v>
      </c>
      <c r="AN54" s="115">
        <v>1.957495429616088</v>
      </c>
      <c r="AO54" s="99">
        <v>13.2</v>
      </c>
      <c r="AP54" s="99">
        <v>16.899999999999999</v>
      </c>
      <c r="AQ54" s="98">
        <v>7.3</v>
      </c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x14ac:dyDescent="0.3">
      <c r="A55" s="58">
        <v>52</v>
      </c>
      <c r="B55" s="58">
        <v>1</v>
      </c>
      <c r="C55" s="58">
        <v>25</v>
      </c>
      <c r="D55" s="58">
        <v>2</v>
      </c>
      <c r="E55" s="58">
        <v>1</v>
      </c>
      <c r="F55" s="58">
        <v>1</v>
      </c>
      <c r="G55" s="58">
        <v>2</v>
      </c>
      <c r="H55" s="58">
        <f t="shared" si="9"/>
        <v>2</v>
      </c>
      <c r="I55" s="58">
        <f>VLOOKUP(E55,' NAMES &amp; RATES'!$B$3:$C$6,2,0)</f>
        <v>0.25</v>
      </c>
      <c r="J55" s="29" t="s">
        <v>31</v>
      </c>
      <c r="K55" s="143" t="s">
        <v>31</v>
      </c>
      <c r="L55" s="29" t="s">
        <v>83</v>
      </c>
      <c r="M55" s="143" t="s">
        <v>83</v>
      </c>
      <c r="N55" s="129" t="s">
        <v>86</v>
      </c>
      <c r="O55" s="29" t="s">
        <v>91</v>
      </c>
      <c r="P55" s="120">
        <v>488000</v>
      </c>
      <c r="Q55" s="11">
        <v>0</v>
      </c>
      <c r="R55" s="11">
        <v>6</v>
      </c>
      <c r="S55" s="11">
        <v>8</v>
      </c>
      <c r="T55" s="11">
        <v>8</v>
      </c>
      <c r="U55" s="11">
        <v>5</v>
      </c>
      <c r="V55" s="11">
        <v>9</v>
      </c>
      <c r="W55" s="72">
        <v>9</v>
      </c>
      <c r="X55" s="72">
        <v>5</v>
      </c>
      <c r="Y55" s="58">
        <v>7</v>
      </c>
      <c r="Z55" s="58">
        <v>0</v>
      </c>
      <c r="AA55" s="58">
        <v>0</v>
      </c>
      <c r="AB55" s="58">
        <v>0</v>
      </c>
      <c r="AC55" s="58">
        <f t="shared" si="5"/>
        <v>0</v>
      </c>
      <c r="AD55" s="58">
        <v>10.130000000000001</v>
      </c>
      <c r="AE55" s="58">
        <f t="shared" si="1"/>
        <v>2.026E-3</v>
      </c>
      <c r="AF55" s="58">
        <f t="shared" si="6"/>
        <v>70.910000000000011</v>
      </c>
      <c r="AG55" s="58">
        <f t="shared" si="8"/>
        <v>70.910000000000011</v>
      </c>
      <c r="AH55" s="58">
        <f t="shared" si="7"/>
        <v>10.130000000000001</v>
      </c>
      <c r="AI55" s="58">
        <f t="shared" si="2"/>
        <v>20.260000000000002</v>
      </c>
      <c r="AJ55" s="58">
        <f t="shared" si="3"/>
        <v>2.026E-3</v>
      </c>
      <c r="AK55" s="99">
        <v>2825.8</v>
      </c>
      <c r="AL55" s="99">
        <v>2825.8</v>
      </c>
      <c r="AM55" s="115">
        <f t="shared" si="4"/>
        <v>1.3947680157946694</v>
      </c>
      <c r="AN55" s="115">
        <v>1.3947680157946694</v>
      </c>
      <c r="AO55" s="99">
        <v>11.9</v>
      </c>
      <c r="AP55" s="99">
        <v>18.399999999999999</v>
      </c>
      <c r="AQ55" s="98">
        <v>6.98</v>
      </c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x14ac:dyDescent="0.3">
      <c r="A56" s="58">
        <v>53</v>
      </c>
      <c r="B56" s="58">
        <v>1</v>
      </c>
      <c r="C56" s="58">
        <v>26</v>
      </c>
      <c r="D56" s="58">
        <v>2</v>
      </c>
      <c r="E56" s="58">
        <v>2</v>
      </c>
      <c r="F56" s="58">
        <v>2</v>
      </c>
      <c r="G56" s="58">
        <v>2</v>
      </c>
      <c r="H56" s="58">
        <f t="shared" si="9"/>
        <v>26</v>
      </c>
      <c r="I56" s="58">
        <f>VLOOKUP(E56,' NAMES &amp; RATES'!$B$3:$C$6,2,0)</f>
        <v>0.5</v>
      </c>
      <c r="J56" s="68" t="s">
        <v>33</v>
      </c>
      <c r="K56" s="142" t="s">
        <v>33</v>
      </c>
      <c r="L56" s="68" t="s">
        <v>84</v>
      </c>
      <c r="M56" s="142" t="s">
        <v>84</v>
      </c>
      <c r="N56" s="128" t="s">
        <v>86</v>
      </c>
      <c r="O56" s="68" t="s">
        <v>91</v>
      </c>
      <c r="P56" s="120">
        <v>320000</v>
      </c>
      <c r="Q56" s="11">
        <v>0</v>
      </c>
      <c r="R56" s="11">
        <v>5</v>
      </c>
      <c r="S56" s="11">
        <v>8</v>
      </c>
      <c r="T56" s="11">
        <v>9</v>
      </c>
      <c r="U56" s="11">
        <v>5</v>
      </c>
      <c r="V56" s="11">
        <v>9</v>
      </c>
      <c r="W56" s="72">
        <v>9</v>
      </c>
      <c r="X56" s="72">
        <v>5</v>
      </c>
      <c r="Y56" s="58">
        <v>4</v>
      </c>
      <c r="Z56" s="58">
        <v>0</v>
      </c>
      <c r="AA56" s="58">
        <v>0</v>
      </c>
      <c r="AB56" s="58">
        <v>0</v>
      </c>
      <c r="AC56" s="58">
        <f t="shared" si="5"/>
        <v>0</v>
      </c>
      <c r="AD56" s="58">
        <v>10.33</v>
      </c>
      <c r="AE56" s="58">
        <f t="shared" si="1"/>
        <v>2.0660000000000001E-3</v>
      </c>
      <c r="AF56" s="58">
        <f t="shared" si="6"/>
        <v>41.32</v>
      </c>
      <c r="AG56" s="58">
        <f t="shared" si="8"/>
        <v>41.32</v>
      </c>
      <c r="AH56" s="58">
        <f t="shared" si="7"/>
        <v>10.33</v>
      </c>
      <c r="AI56" s="58">
        <f t="shared" si="2"/>
        <v>20.66</v>
      </c>
      <c r="AJ56" s="58">
        <f t="shared" si="3"/>
        <v>2.0660000000000001E-3</v>
      </c>
      <c r="AK56" s="99">
        <v>2958.5</v>
      </c>
      <c r="AL56" s="99">
        <v>2958.5</v>
      </c>
      <c r="AM56" s="115">
        <f t="shared" si="4"/>
        <v>1.4319941916747336</v>
      </c>
      <c r="AN56" s="115">
        <v>1.4319941916747336</v>
      </c>
      <c r="AO56" s="99">
        <v>12.8</v>
      </c>
      <c r="AP56" s="99">
        <v>20.3</v>
      </c>
      <c r="AQ56" s="98">
        <v>7.16</v>
      </c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 x14ac:dyDescent="0.3">
      <c r="A57" s="58">
        <v>54</v>
      </c>
      <c r="B57" s="58">
        <v>1</v>
      </c>
      <c r="C57" s="58">
        <v>27</v>
      </c>
      <c r="D57" s="58">
        <v>2</v>
      </c>
      <c r="E57" s="58">
        <v>2</v>
      </c>
      <c r="F57" s="58">
        <v>1</v>
      </c>
      <c r="G57" s="58">
        <v>5</v>
      </c>
      <c r="H57" s="58">
        <f t="shared" si="9"/>
        <v>23</v>
      </c>
      <c r="I57" s="58">
        <f>VLOOKUP(E57,' NAMES &amp; RATES'!$B$3:$C$6,2,0)</f>
        <v>0.5</v>
      </c>
      <c r="J57" s="29" t="s">
        <v>31</v>
      </c>
      <c r="K57" s="143" t="s">
        <v>31</v>
      </c>
      <c r="L57" s="29" t="s">
        <v>83</v>
      </c>
      <c r="M57" s="143" t="s">
        <v>83</v>
      </c>
      <c r="N57" s="129" t="s">
        <v>89</v>
      </c>
      <c r="O57" s="29" t="s">
        <v>94</v>
      </c>
      <c r="P57" s="120">
        <v>336000</v>
      </c>
      <c r="Q57" s="11">
        <v>1</v>
      </c>
      <c r="R57" s="11">
        <v>6</v>
      </c>
      <c r="S57" s="11">
        <v>6</v>
      </c>
      <c r="T57" s="11">
        <v>8</v>
      </c>
      <c r="U57" s="11">
        <v>4</v>
      </c>
      <c r="V57" s="11">
        <v>8</v>
      </c>
      <c r="W57" s="72">
        <v>8</v>
      </c>
      <c r="X57" s="72">
        <v>4</v>
      </c>
      <c r="Y57" s="58">
        <v>4</v>
      </c>
      <c r="Z57" s="58">
        <v>0</v>
      </c>
      <c r="AA57" s="58">
        <v>0</v>
      </c>
      <c r="AB57" s="58">
        <v>0</v>
      </c>
      <c r="AC57" s="58">
        <f t="shared" si="5"/>
        <v>0</v>
      </c>
      <c r="AD57" s="58">
        <v>9.83</v>
      </c>
      <c r="AE57" s="58">
        <f t="shared" si="1"/>
        <v>1.9659999999999999E-3</v>
      </c>
      <c r="AF57" s="58">
        <f t="shared" si="6"/>
        <v>39.32</v>
      </c>
      <c r="AG57" s="58">
        <f t="shared" si="8"/>
        <v>39.32</v>
      </c>
      <c r="AH57" s="58">
        <f t="shared" si="7"/>
        <v>9.83</v>
      </c>
      <c r="AI57" s="58">
        <f t="shared" si="2"/>
        <v>19.66</v>
      </c>
      <c r="AJ57" s="58">
        <f t="shared" si="3"/>
        <v>1.9659999999999999E-3</v>
      </c>
      <c r="AK57" s="99">
        <v>3593.8</v>
      </c>
      <c r="AL57" s="99">
        <v>3593.8</v>
      </c>
      <c r="AM57" s="115">
        <f t="shared" si="4"/>
        <v>1.8279755849440491</v>
      </c>
      <c r="AN57" s="115">
        <v>1.8279755849440491</v>
      </c>
      <c r="AO57" s="99">
        <v>12.2</v>
      </c>
      <c r="AP57" s="99">
        <v>19.7</v>
      </c>
      <c r="AQ57" s="98">
        <v>7.07</v>
      </c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x14ac:dyDescent="0.3">
      <c r="A58" s="139">
        <v>55</v>
      </c>
      <c r="B58" s="58">
        <v>2</v>
      </c>
      <c r="C58" s="58">
        <v>1</v>
      </c>
      <c r="D58" s="58">
        <f>D4+2</f>
        <v>3</v>
      </c>
      <c r="E58" s="58">
        <v>2</v>
      </c>
      <c r="F58" s="58">
        <v>1</v>
      </c>
      <c r="G58" s="58">
        <v>3</v>
      </c>
      <c r="H58" s="58">
        <f t="shared" si="9"/>
        <v>21</v>
      </c>
      <c r="I58" s="58">
        <f>VLOOKUP(E58,' NAMES &amp; RATES'!$B$3:$C$6,2,0)</f>
        <v>0.5</v>
      </c>
      <c r="J58" s="29" t="s">
        <v>31</v>
      </c>
      <c r="K58" s="143" t="s">
        <v>31</v>
      </c>
      <c r="L58" s="29" t="s">
        <v>83</v>
      </c>
      <c r="M58" s="143" t="s">
        <v>83</v>
      </c>
      <c r="N58" s="129" t="s">
        <v>87</v>
      </c>
      <c r="O58" s="29" t="s">
        <v>92</v>
      </c>
      <c r="P58" s="120">
        <v>426000</v>
      </c>
      <c r="Q58" s="11">
        <v>1</v>
      </c>
      <c r="R58" s="11">
        <v>2</v>
      </c>
      <c r="S58" s="11">
        <v>5</v>
      </c>
      <c r="T58" s="11">
        <v>8</v>
      </c>
      <c r="U58" s="11">
        <v>4</v>
      </c>
      <c r="V58" s="11">
        <v>8</v>
      </c>
      <c r="W58" s="72">
        <v>8</v>
      </c>
      <c r="X58" s="72">
        <v>5</v>
      </c>
      <c r="Y58" s="58">
        <v>4</v>
      </c>
      <c r="Z58" s="58">
        <v>2</v>
      </c>
      <c r="AA58" s="58">
        <f>Y58*Z58</f>
        <v>8</v>
      </c>
      <c r="AB58" s="58">
        <v>0.5</v>
      </c>
      <c r="AC58" s="58">
        <f t="shared" si="5"/>
        <v>4</v>
      </c>
      <c r="AD58" s="58">
        <v>10.16</v>
      </c>
      <c r="AE58" s="58">
        <f t="shared" si="1"/>
        <v>2.032E-3</v>
      </c>
      <c r="AF58" s="58">
        <f t="shared" si="6"/>
        <v>40.64</v>
      </c>
      <c r="AG58" s="58">
        <f t="shared" si="8"/>
        <v>36.64</v>
      </c>
      <c r="AH58" s="58">
        <f t="shared" si="7"/>
        <v>9.16</v>
      </c>
      <c r="AI58" s="58">
        <f t="shared" si="2"/>
        <v>18.32</v>
      </c>
      <c r="AJ58" s="58">
        <f t="shared" si="3"/>
        <v>1.8320000000000001E-3</v>
      </c>
      <c r="AK58" s="99">
        <v>191.3</v>
      </c>
      <c r="AL58" s="106"/>
      <c r="AM58" s="115"/>
      <c r="AN58" s="115"/>
      <c r="AO58" s="99">
        <v>12.9</v>
      </c>
      <c r="AP58" s="99">
        <v>16.8</v>
      </c>
      <c r="AQ58" s="98">
        <v>7.47</v>
      </c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 x14ac:dyDescent="0.3">
      <c r="A59" s="58">
        <v>56</v>
      </c>
      <c r="B59" s="58">
        <v>2</v>
      </c>
      <c r="C59" s="58">
        <v>2</v>
      </c>
      <c r="D59" s="58">
        <f t="shared" ref="D59:D122" si="10">D5+2</f>
        <v>3</v>
      </c>
      <c r="E59" s="58">
        <v>1</v>
      </c>
      <c r="F59" s="58">
        <v>2</v>
      </c>
      <c r="G59" s="58">
        <v>3</v>
      </c>
      <c r="H59" s="58">
        <f t="shared" si="9"/>
        <v>9</v>
      </c>
      <c r="I59" s="58">
        <f>VLOOKUP(E59,' NAMES &amp; RATES'!$B$3:$C$6,2,0)</f>
        <v>0.25</v>
      </c>
      <c r="J59" s="68" t="s">
        <v>33</v>
      </c>
      <c r="K59" s="142" t="s">
        <v>33</v>
      </c>
      <c r="L59" s="68" t="s">
        <v>84</v>
      </c>
      <c r="M59" s="142" t="s">
        <v>84</v>
      </c>
      <c r="N59" s="128" t="s">
        <v>87</v>
      </c>
      <c r="O59" s="68" t="s">
        <v>92</v>
      </c>
      <c r="P59" s="120">
        <v>604000</v>
      </c>
      <c r="Q59" s="11">
        <v>1</v>
      </c>
      <c r="R59" s="11">
        <v>2</v>
      </c>
      <c r="S59" s="11">
        <v>3</v>
      </c>
      <c r="T59" s="11">
        <v>7</v>
      </c>
      <c r="U59" s="11">
        <v>4</v>
      </c>
      <c r="V59" s="11">
        <v>8</v>
      </c>
      <c r="W59" s="72">
        <v>8</v>
      </c>
      <c r="X59" s="72">
        <v>5</v>
      </c>
      <c r="Y59" s="58">
        <v>7</v>
      </c>
      <c r="Z59" s="58">
        <v>1</v>
      </c>
      <c r="AA59" s="58">
        <f>Y59*Z59</f>
        <v>7</v>
      </c>
      <c r="AB59" s="58">
        <v>0.5</v>
      </c>
      <c r="AC59" s="58">
        <f t="shared" si="5"/>
        <v>3.5</v>
      </c>
      <c r="AD59" s="58">
        <v>10</v>
      </c>
      <c r="AE59" s="58">
        <f t="shared" si="1"/>
        <v>2E-3</v>
      </c>
      <c r="AF59" s="58">
        <f t="shared" si="6"/>
        <v>70</v>
      </c>
      <c r="AG59" s="58">
        <f t="shared" si="8"/>
        <v>66.5</v>
      </c>
      <c r="AH59" s="58">
        <f t="shared" si="7"/>
        <v>9.5</v>
      </c>
      <c r="AI59" s="58">
        <f t="shared" si="2"/>
        <v>19</v>
      </c>
      <c r="AJ59" s="58">
        <f t="shared" si="3"/>
        <v>1.9E-3</v>
      </c>
      <c r="AK59" s="99">
        <v>3872.1</v>
      </c>
      <c r="AL59" s="99">
        <f>((AK59*AF59)/AG59)</f>
        <v>4075.8947368421054</v>
      </c>
      <c r="AM59" s="115">
        <f t="shared" si="4"/>
        <v>2.0379473684210527</v>
      </c>
      <c r="AN59" s="115">
        <v>2.0379473684210527</v>
      </c>
      <c r="AO59" s="99">
        <v>12.5</v>
      </c>
      <c r="AP59" s="99">
        <v>16.600000000000001</v>
      </c>
      <c r="AQ59" s="98">
        <v>6.89</v>
      </c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 x14ac:dyDescent="0.3">
      <c r="A60" s="58">
        <v>57</v>
      </c>
      <c r="B60" s="58">
        <v>2</v>
      </c>
      <c r="C60" s="58">
        <v>3</v>
      </c>
      <c r="D60" s="58">
        <f t="shared" si="10"/>
        <v>3</v>
      </c>
      <c r="E60" s="58">
        <v>1</v>
      </c>
      <c r="F60" s="58">
        <v>1</v>
      </c>
      <c r="G60" s="58">
        <v>5</v>
      </c>
      <c r="H60" s="58">
        <f t="shared" si="9"/>
        <v>5</v>
      </c>
      <c r="I60" s="58">
        <f>VLOOKUP(E60,' NAMES &amp; RATES'!$B$3:$C$6,2,0)</f>
        <v>0.25</v>
      </c>
      <c r="J60" s="29" t="s">
        <v>31</v>
      </c>
      <c r="K60" s="143" t="s">
        <v>31</v>
      </c>
      <c r="L60" s="29" t="s">
        <v>83</v>
      </c>
      <c r="M60" s="143" t="s">
        <v>83</v>
      </c>
      <c r="N60" s="129" t="s">
        <v>89</v>
      </c>
      <c r="O60" s="29" t="s">
        <v>94</v>
      </c>
      <c r="P60" s="120">
        <v>560000</v>
      </c>
      <c r="Q60" s="11">
        <v>1</v>
      </c>
      <c r="R60" s="11">
        <v>5</v>
      </c>
      <c r="S60" s="11">
        <v>6</v>
      </c>
      <c r="T60" s="11">
        <v>7</v>
      </c>
      <c r="U60" s="11">
        <v>3</v>
      </c>
      <c r="V60" s="11">
        <v>8</v>
      </c>
      <c r="W60" s="72">
        <v>8</v>
      </c>
      <c r="X60" s="72">
        <v>4</v>
      </c>
      <c r="Y60" s="58">
        <v>7</v>
      </c>
      <c r="Z60" s="58">
        <v>0</v>
      </c>
      <c r="AA60" s="58">
        <v>0</v>
      </c>
      <c r="AB60" s="58">
        <v>0</v>
      </c>
      <c r="AC60" s="58">
        <f t="shared" si="5"/>
        <v>0</v>
      </c>
      <c r="AD60" s="58">
        <v>10.42</v>
      </c>
      <c r="AE60" s="58">
        <f t="shared" si="1"/>
        <v>2.0839999999999999E-3</v>
      </c>
      <c r="AF60" s="58">
        <f t="shared" si="6"/>
        <v>72.94</v>
      </c>
      <c r="AG60" s="58">
        <f t="shared" si="8"/>
        <v>72.94</v>
      </c>
      <c r="AH60" s="58">
        <f t="shared" si="7"/>
        <v>10.42</v>
      </c>
      <c r="AI60" s="58">
        <f t="shared" si="2"/>
        <v>20.84</v>
      </c>
      <c r="AJ60" s="58">
        <f t="shared" si="3"/>
        <v>2.0839999999999999E-3</v>
      </c>
      <c r="AK60" s="99">
        <v>3265.3</v>
      </c>
      <c r="AL60" s="99">
        <v>3265.3</v>
      </c>
      <c r="AM60" s="115">
        <f t="shared" si="4"/>
        <v>1.5668426103646835</v>
      </c>
      <c r="AN60" s="115">
        <v>1.5668426103646835</v>
      </c>
      <c r="AO60" s="99">
        <v>12.8</v>
      </c>
      <c r="AP60" s="99">
        <v>16.600000000000001</v>
      </c>
      <c r="AQ60" s="98">
        <v>6.78</v>
      </c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 x14ac:dyDescent="0.3">
      <c r="A61" s="58">
        <v>58</v>
      </c>
      <c r="B61" s="58">
        <v>2</v>
      </c>
      <c r="C61" s="58">
        <v>4</v>
      </c>
      <c r="D61" s="58">
        <f t="shared" si="10"/>
        <v>3</v>
      </c>
      <c r="E61" s="58">
        <v>1</v>
      </c>
      <c r="F61" s="58">
        <v>3</v>
      </c>
      <c r="G61" s="58">
        <v>5</v>
      </c>
      <c r="H61" s="58">
        <f t="shared" si="9"/>
        <v>17</v>
      </c>
      <c r="I61" s="58">
        <f>VLOOKUP(E61,' NAMES &amp; RATES'!$B$3:$C$6,2,0)</f>
        <v>0.25</v>
      </c>
      <c r="J61" s="131" t="s">
        <v>34</v>
      </c>
      <c r="K61" s="131" t="s">
        <v>34</v>
      </c>
      <c r="L61" s="131" t="s">
        <v>82</v>
      </c>
      <c r="M61" s="131" t="s">
        <v>82</v>
      </c>
      <c r="N61" s="130" t="s">
        <v>89</v>
      </c>
      <c r="O61" s="131" t="s">
        <v>94</v>
      </c>
      <c r="P61" s="120">
        <v>524000</v>
      </c>
      <c r="Q61" s="11">
        <v>1</v>
      </c>
      <c r="R61" s="11">
        <v>5</v>
      </c>
      <c r="S61" s="11">
        <v>5</v>
      </c>
      <c r="T61" s="11">
        <v>7</v>
      </c>
      <c r="U61" s="11">
        <v>3</v>
      </c>
      <c r="V61" s="11">
        <v>8</v>
      </c>
      <c r="W61" s="72">
        <v>8</v>
      </c>
      <c r="X61" s="72">
        <v>4</v>
      </c>
      <c r="Y61" s="58">
        <v>7</v>
      </c>
      <c r="Z61" s="58">
        <v>0</v>
      </c>
      <c r="AA61" s="58">
        <v>0</v>
      </c>
      <c r="AB61" s="58">
        <v>0</v>
      </c>
      <c r="AC61" s="58">
        <f t="shared" si="5"/>
        <v>0</v>
      </c>
      <c r="AD61" s="58">
        <v>10.199999999999999</v>
      </c>
      <c r="AE61" s="58">
        <f t="shared" si="1"/>
        <v>2.0399999999999997E-3</v>
      </c>
      <c r="AF61" s="58">
        <f t="shared" si="6"/>
        <v>71.399999999999991</v>
      </c>
      <c r="AG61" s="58">
        <f t="shared" si="8"/>
        <v>71.399999999999991</v>
      </c>
      <c r="AH61" s="58">
        <f t="shared" si="7"/>
        <v>10.199999999999999</v>
      </c>
      <c r="AI61" s="58">
        <f t="shared" si="2"/>
        <v>20.399999999999999</v>
      </c>
      <c r="AJ61" s="58">
        <f t="shared" si="3"/>
        <v>2.0399999999999997E-3</v>
      </c>
      <c r="AK61" s="99">
        <v>4745.5</v>
      </c>
      <c r="AL61" s="99">
        <v>4745.5</v>
      </c>
      <c r="AM61" s="115">
        <f t="shared" si="4"/>
        <v>2.3262254901960788</v>
      </c>
      <c r="AN61" s="115">
        <v>2.3262254901960788</v>
      </c>
      <c r="AO61" s="99">
        <v>12.4</v>
      </c>
      <c r="AP61" s="99">
        <v>16.5</v>
      </c>
      <c r="AQ61" s="98">
        <v>7.01</v>
      </c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 x14ac:dyDescent="0.3">
      <c r="A62" s="58">
        <v>59</v>
      </c>
      <c r="B62" s="58">
        <v>2</v>
      </c>
      <c r="C62" s="58">
        <v>5</v>
      </c>
      <c r="D62" s="58">
        <f t="shared" si="10"/>
        <v>3</v>
      </c>
      <c r="E62" s="58">
        <v>3</v>
      </c>
      <c r="F62" s="58">
        <v>2</v>
      </c>
      <c r="G62" s="58">
        <v>5</v>
      </c>
      <c r="H62" s="58">
        <f t="shared" si="9"/>
        <v>47</v>
      </c>
      <c r="I62" s="58">
        <f>VLOOKUP(E62,' NAMES &amp; RATES'!$B$3:$C$6,2,0)</f>
        <v>1</v>
      </c>
      <c r="J62" s="68" t="s">
        <v>33</v>
      </c>
      <c r="K62" s="142" t="s">
        <v>33</v>
      </c>
      <c r="L62" s="68" t="s">
        <v>84</v>
      </c>
      <c r="M62" s="142" t="s">
        <v>84</v>
      </c>
      <c r="N62" s="128" t="s">
        <v>89</v>
      </c>
      <c r="O62" s="68" t="s">
        <v>94</v>
      </c>
      <c r="P62" s="120">
        <v>206000</v>
      </c>
      <c r="Q62" s="11">
        <v>1</v>
      </c>
      <c r="R62" s="11">
        <v>6</v>
      </c>
      <c r="S62" s="11">
        <v>6</v>
      </c>
      <c r="T62" s="11">
        <v>8</v>
      </c>
      <c r="U62" s="11">
        <v>3</v>
      </c>
      <c r="V62" s="11">
        <v>8</v>
      </c>
      <c r="W62" s="72">
        <v>8</v>
      </c>
      <c r="X62" s="72">
        <v>5</v>
      </c>
      <c r="Y62" s="58">
        <v>2</v>
      </c>
      <c r="Z62" s="58">
        <v>0</v>
      </c>
      <c r="AA62" s="58">
        <v>0</v>
      </c>
      <c r="AB62" s="58">
        <v>0</v>
      </c>
      <c r="AC62" s="58">
        <f t="shared" si="5"/>
        <v>0</v>
      </c>
      <c r="AD62" s="58">
        <v>10.09</v>
      </c>
      <c r="AE62" s="58">
        <f t="shared" si="1"/>
        <v>2.0179999999999998E-3</v>
      </c>
      <c r="AF62" s="58">
        <f t="shared" si="6"/>
        <v>20.18</v>
      </c>
      <c r="AG62" s="58">
        <f t="shared" si="8"/>
        <v>20.18</v>
      </c>
      <c r="AH62" s="58">
        <f t="shared" si="7"/>
        <v>10.09</v>
      </c>
      <c r="AI62" s="58">
        <f t="shared" si="2"/>
        <v>20.18</v>
      </c>
      <c r="AJ62" s="58">
        <f t="shared" si="3"/>
        <v>2.0179999999999998E-3</v>
      </c>
      <c r="AK62" s="99">
        <v>3468.6</v>
      </c>
      <c r="AL62" s="99">
        <v>3468.6</v>
      </c>
      <c r="AM62" s="115">
        <f t="shared" si="4"/>
        <v>1.7188305252725473</v>
      </c>
      <c r="AN62" s="115">
        <v>1.7188305252725473</v>
      </c>
      <c r="AO62" s="99">
        <v>13.4</v>
      </c>
      <c r="AP62" s="99">
        <v>19.600000000000001</v>
      </c>
      <c r="AQ62" s="98">
        <v>7.18</v>
      </c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x14ac:dyDescent="0.3">
      <c r="A63" s="58">
        <v>60</v>
      </c>
      <c r="B63" s="58">
        <v>2</v>
      </c>
      <c r="C63" s="58">
        <v>6</v>
      </c>
      <c r="D63" s="58">
        <f t="shared" si="10"/>
        <v>3</v>
      </c>
      <c r="E63" s="58">
        <v>3</v>
      </c>
      <c r="F63" s="58">
        <v>3</v>
      </c>
      <c r="G63" s="58">
        <v>1</v>
      </c>
      <c r="H63" s="58">
        <f t="shared" si="9"/>
        <v>49</v>
      </c>
      <c r="I63" s="58">
        <f>VLOOKUP(E63,' NAMES &amp; RATES'!$B$3:$C$6,2,0)</f>
        <v>1</v>
      </c>
      <c r="J63" s="131" t="s">
        <v>34</v>
      </c>
      <c r="K63" s="131" t="s">
        <v>34</v>
      </c>
      <c r="L63" s="131" t="s">
        <v>82</v>
      </c>
      <c r="M63" s="142" t="s">
        <v>19</v>
      </c>
      <c r="N63" s="130" t="s">
        <v>85</v>
      </c>
      <c r="O63" s="131" t="s">
        <v>19</v>
      </c>
      <c r="P63" s="120">
        <v>202000</v>
      </c>
      <c r="Q63" s="11">
        <v>1</v>
      </c>
      <c r="R63" s="11">
        <v>5</v>
      </c>
      <c r="S63" s="11">
        <v>7</v>
      </c>
      <c r="T63" s="11">
        <v>8</v>
      </c>
      <c r="U63" s="11">
        <v>4</v>
      </c>
      <c r="V63" s="11">
        <v>9</v>
      </c>
      <c r="W63" s="72">
        <v>9</v>
      </c>
      <c r="X63" s="72">
        <v>5</v>
      </c>
      <c r="Y63" s="58">
        <v>2</v>
      </c>
      <c r="Z63" s="58">
        <v>0</v>
      </c>
      <c r="AA63" s="58">
        <v>0</v>
      </c>
      <c r="AB63" s="58">
        <v>0</v>
      </c>
      <c r="AC63" s="58">
        <f t="shared" si="5"/>
        <v>0</v>
      </c>
      <c r="AD63" s="58">
        <v>10.4</v>
      </c>
      <c r="AE63" s="58">
        <f t="shared" si="1"/>
        <v>2.0800000000000003E-3</v>
      </c>
      <c r="AF63" s="58">
        <f t="shared" si="6"/>
        <v>20.8</v>
      </c>
      <c r="AG63" s="58">
        <f t="shared" si="8"/>
        <v>20.8</v>
      </c>
      <c r="AH63" s="58">
        <f t="shared" si="7"/>
        <v>10.4</v>
      </c>
      <c r="AI63" s="58">
        <f t="shared" si="2"/>
        <v>20.8</v>
      </c>
      <c r="AJ63" s="58">
        <f t="shared" si="3"/>
        <v>2.0800000000000003E-3</v>
      </c>
      <c r="AK63" s="99">
        <v>3039.3</v>
      </c>
      <c r="AL63" s="99">
        <v>3039.3</v>
      </c>
      <c r="AM63" s="115">
        <f t="shared" si="4"/>
        <v>1.4612019230769231</v>
      </c>
      <c r="AN63" s="115">
        <v>1.4612019230769231</v>
      </c>
      <c r="AO63" s="99">
        <v>12.9</v>
      </c>
      <c r="AP63" s="99">
        <v>17.100000000000001</v>
      </c>
      <c r="AQ63" s="98">
        <v>6.76</v>
      </c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 x14ac:dyDescent="0.3">
      <c r="A64" s="58">
        <v>61</v>
      </c>
      <c r="B64" s="58">
        <v>2</v>
      </c>
      <c r="C64" s="58">
        <v>7</v>
      </c>
      <c r="D64" s="58">
        <f t="shared" si="10"/>
        <v>3</v>
      </c>
      <c r="E64" s="58">
        <v>3</v>
      </c>
      <c r="F64" s="58">
        <v>1</v>
      </c>
      <c r="G64" s="58">
        <v>5</v>
      </c>
      <c r="H64" s="58">
        <f t="shared" si="9"/>
        <v>41</v>
      </c>
      <c r="I64" s="58">
        <f>VLOOKUP(E64,' NAMES &amp; RATES'!$B$3:$C$6,2,0)</f>
        <v>1</v>
      </c>
      <c r="J64" s="29" t="s">
        <v>31</v>
      </c>
      <c r="K64" s="143" t="s">
        <v>31</v>
      </c>
      <c r="L64" s="29" t="s">
        <v>83</v>
      </c>
      <c r="M64" s="143" t="s">
        <v>83</v>
      </c>
      <c r="N64" s="129" t="s">
        <v>89</v>
      </c>
      <c r="O64" s="29" t="s">
        <v>94</v>
      </c>
      <c r="P64" s="120">
        <v>208000</v>
      </c>
      <c r="Q64" s="11">
        <v>1</v>
      </c>
      <c r="R64" s="11">
        <v>6</v>
      </c>
      <c r="S64" s="11">
        <v>6</v>
      </c>
      <c r="T64" s="11">
        <v>8</v>
      </c>
      <c r="U64" s="11">
        <v>4</v>
      </c>
      <c r="V64" s="11">
        <v>8</v>
      </c>
      <c r="W64" s="72">
        <v>8</v>
      </c>
      <c r="X64" s="72">
        <v>5</v>
      </c>
      <c r="Y64" s="58">
        <v>2</v>
      </c>
      <c r="Z64" s="58">
        <v>1.5</v>
      </c>
      <c r="AA64" s="58">
        <f>Y64*Z64</f>
        <v>3</v>
      </c>
      <c r="AB64" s="58">
        <v>0.5</v>
      </c>
      <c r="AC64" s="58">
        <f t="shared" si="5"/>
        <v>1.5</v>
      </c>
      <c r="AD64" s="58">
        <v>10.42</v>
      </c>
      <c r="AE64" s="58">
        <f t="shared" si="1"/>
        <v>2.0839999999999999E-3</v>
      </c>
      <c r="AF64" s="58">
        <f t="shared" si="6"/>
        <v>20.84</v>
      </c>
      <c r="AG64" s="58">
        <f t="shared" si="8"/>
        <v>19.34</v>
      </c>
      <c r="AH64" s="58">
        <f t="shared" si="7"/>
        <v>9.67</v>
      </c>
      <c r="AI64" s="58">
        <f t="shared" si="2"/>
        <v>19.34</v>
      </c>
      <c r="AJ64" s="58">
        <f t="shared" si="3"/>
        <v>1.934E-3</v>
      </c>
      <c r="AK64" s="99">
        <v>2980.9</v>
      </c>
      <c r="AL64" s="99">
        <f>((AK64*AF64)/AG64)</f>
        <v>3212.0970010341262</v>
      </c>
      <c r="AM64" s="115">
        <f t="shared" si="4"/>
        <v>1.5413133402275077</v>
      </c>
      <c r="AN64" s="115">
        <v>1.5413133402275077</v>
      </c>
      <c r="AO64" s="99">
        <v>12.4</v>
      </c>
      <c r="AP64" s="99">
        <v>17.399999999999999</v>
      </c>
      <c r="AQ64" s="98">
        <v>7.31</v>
      </c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 x14ac:dyDescent="0.3">
      <c r="A65" s="58">
        <v>62</v>
      </c>
      <c r="B65" s="58">
        <v>2</v>
      </c>
      <c r="C65" s="58">
        <v>8</v>
      </c>
      <c r="D65" s="58">
        <f t="shared" si="10"/>
        <v>3</v>
      </c>
      <c r="E65" s="58">
        <v>3</v>
      </c>
      <c r="F65" s="58">
        <v>1</v>
      </c>
      <c r="G65" s="58">
        <v>2</v>
      </c>
      <c r="H65" s="58">
        <f t="shared" si="9"/>
        <v>38</v>
      </c>
      <c r="I65" s="58">
        <f>VLOOKUP(E65,' NAMES &amp; RATES'!$B$3:$C$6,2,0)</f>
        <v>1</v>
      </c>
      <c r="J65" s="29" t="s">
        <v>31</v>
      </c>
      <c r="K65" s="143" t="s">
        <v>31</v>
      </c>
      <c r="L65" s="29" t="s">
        <v>83</v>
      </c>
      <c r="M65" s="143" t="s">
        <v>83</v>
      </c>
      <c r="N65" s="129" t="s">
        <v>86</v>
      </c>
      <c r="O65" s="29" t="s">
        <v>91</v>
      </c>
      <c r="P65" s="120">
        <v>196000</v>
      </c>
      <c r="Q65" s="11">
        <v>0</v>
      </c>
      <c r="R65" s="11">
        <v>5</v>
      </c>
      <c r="S65" s="11">
        <v>7</v>
      </c>
      <c r="T65" s="11">
        <v>8</v>
      </c>
      <c r="U65" s="11">
        <v>5</v>
      </c>
      <c r="V65" s="11">
        <v>9</v>
      </c>
      <c r="W65" s="72">
        <v>9</v>
      </c>
      <c r="X65" s="72">
        <v>5</v>
      </c>
      <c r="Y65" s="58">
        <v>2</v>
      </c>
      <c r="Z65" s="58">
        <v>1.5</v>
      </c>
      <c r="AA65" s="58">
        <f>Y65*Z65</f>
        <v>3</v>
      </c>
      <c r="AB65" s="58">
        <v>0.5</v>
      </c>
      <c r="AC65" s="58">
        <f t="shared" si="5"/>
        <v>1.5</v>
      </c>
      <c r="AD65" s="58">
        <v>10.09</v>
      </c>
      <c r="AE65" s="58">
        <f t="shared" si="1"/>
        <v>2.0179999999999998E-3</v>
      </c>
      <c r="AF65" s="58">
        <f t="shared" si="6"/>
        <v>20.18</v>
      </c>
      <c r="AG65" s="58">
        <f t="shared" si="8"/>
        <v>18.68</v>
      </c>
      <c r="AH65" s="58">
        <f t="shared" si="7"/>
        <v>9.34</v>
      </c>
      <c r="AI65" s="58">
        <f t="shared" si="2"/>
        <v>18.68</v>
      </c>
      <c r="AJ65" s="58">
        <f t="shared" si="3"/>
        <v>1.8679999999999999E-3</v>
      </c>
      <c r="AK65" s="99">
        <v>3067.3</v>
      </c>
      <c r="AL65" s="99">
        <f>((AK65*AF65)/AG65)</f>
        <v>3313.6035331905782</v>
      </c>
      <c r="AM65" s="115">
        <f t="shared" si="4"/>
        <v>1.6420235546038549</v>
      </c>
      <c r="AN65" s="115">
        <v>1.6420235546038549</v>
      </c>
      <c r="AO65" s="99">
        <v>12.3</v>
      </c>
      <c r="AP65" s="99">
        <v>16.899999999999999</v>
      </c>
      <c r="AQ65" s="98">
        <v>6.97</v>
      </c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 x14ac:dyDescent="0.3">
      <c r="A66" s="58">
        <v>63</v>
      </c>
      <c r="B66" s="58">
        <v>2</v>
      </c>
      <c r="C66" s="58">
        <v>9</v>
      </c>
      <c r="D66" s="58">
        <f t="shared" si="10"/>
        <v>3</v>
      </c>
      <c r="E66" s="58">
        <v>1</v>
      </c>
      <c r="F66" s="58">
        <v>2</v>
      </c>
      <c r="G66" s="58">
        <v>4</v>
      </c>
      <c r="H66" s="58">
        <f t="shared" si="9"/>
        <v>10</v>
      </c>
      <c r="I66" s="58">
        <f>VLOOKUP(E66,' NAMES &amp; RATES'!$B$3:$C$6,2,0)</f>
        <v>0.25</v>
      </c>
      <c r="J66" s="68" t="s">
        <v>33</v>
      </c>
      <c r="K66" s="142" t="s">
        <v>33</v>
      </c>
      <c r="L66" s="68" t="s">
        <v>84</v>
      </c>
      <c r="M66" s="142" t="s">
        <v>84</v>
      </c>
      <c r="N66" s="128" t="s">
        <v>88</v>
      </c>
      <c r="O66" s="68" t="s">
        <v>93</v>
      </c>
      <c r="P66" s="120">
        <v>456000</v>
      </c>
      <c r="Q66" s="11">
        <v>1</v>
      </c>
      <c r="R66" s="11">
        <v>3</v>
      </c>
      <c r="S66" s="11">
        <v>3</v>
      </c>
      <c r="T66" s="11">
        <v>6</v>
      </c>
      <c r="U66" s="11">
        <v>2</v>
      </c>
      <c r="V66" s="11">
        <v>8</v>
      </c>
      <c r="W66" s="72">
        <v>8</v>
      </c>
      <c r="X66" s="72">
        <v>4</v>
      </c>
      <c r="Y66" s="58">
        <v>7</v>
      </c>
      <c r="Z66" s="58">
        <v>0</v>
      </c>
      <c r="AA66" s="58">
        <v>0</v>
      </c>
      <c r="AB66" s="58">
        <v>0</v>
      </c>
      <c r="AC66" s="58">
        <f t="shared" si="5"/>
        <v>0</v>
      </c>
      <c r="AD66" s="58">
        <v>10.17</v>
      </c>
      <c r="AE66" s="58">
        <f t="shared" si="1"/>
        <v>2.0339999999999998E-3</v>
      </c>
      <c r="AF66" s="58">
        <f t="shared" si="6"/>
        <v>71.19</v>
      </c>
      <c r="AG66" s="58">
        <f t="shared" si="8"/>
        <v>71.19</v>
      </c>
      <c r="AH66" s="58">
        <f t="shared" si="7"/>
        <v>10.17</v>
      </c>
      <c r="AI66" s="58">
        <f t="shared" si="2"/>
        <v>20.34</v>
      </c>
      <c r="AJ66" s="58">
        <f t="shared" si="3"/>
        <v>2.0339999999999998E-3</v>
      </c>
      <c r="AK66" s="99">
        <v>4419.8</v>
      </c>
      <c r="AL66" s="99">
        <v>4419.8</v>
      </c>
      <c r="AM66" s="115">
        <f t="shared" si="4"/>
        <v>2.172959685349066</v>
      </c>
      <c r="AN66" s="115">
        <v>2.172959685349066</v>
      </c>
      <c r="AO66" s="99">
        <v>13.1</v>
      </c>
      <c r="AP66" s="99">
        <v>19</v>
      </c>
      <c r="AQ66" s="98">
        <v>7.37</v>
      </c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 x14ac:dyDescent="0.3">
      <c r="A67" s="58">
        <v>64</v>
      </c>
      <c r="B67" s="58">
        <v>2</v>
      </c>
      <c r="C67" s="58">
        <v>10</v>
      </c>
      <c r="D67" s="58">
        <f t="shared" si="10"/>
        <v>3</v>
      </c>
      <c r="E67" s="58">
        <v>3</v>
      </c>
      <c r="F67" s="58">
        <v>2</v>
      </c>
      <c r="G67" s="58">
        <v>4</v>
      </c>
      <c r="H67" s="58">
        <f t="shared" si="9"/>
        <v>46</v>
      </c>
      <c r="I67" s="58">
        <f>VLOOKUP(E67,' NAMES &amp; RATES'!$B$3:$C$6,2,0)</f>
        <v>1</v>
      </c>
      <c r="J67" s="68" t="s">
        <v>33</v>
      </c>
      <c r="K67" s="142" t="s">
        <v>33</v>
      </c>
      <c r="L67" s="68" t="s">
        <v>84</v>
      </c>
      <c r="M67" s="142" t="s">
        <v>84</v>
      </c>
      <c r="N67" s="128" t="s">
        <v>88</v>
      </c>
      <c r="O67" s="68" t="s">
        <v>93</v>
      </c>
      <c r="P67" s="120">
        <v>214000</v>
      </c>
      <c r="Q67" s="11">
        <v>1</v>
      </c>
      <c r="R67" s="11">
        <v>2</v>
      </c>
      <c r="S67" s="11">
        <v>4</v>
      </c>
      <c r="T67" s="11">
        <v>6</v>
      </c>
      <c r="U67" s="11">
        <v>3</v>
      </c>
      <c r="V67" s="11">
        <v>8</v>
      </c>
      <c r="W67" s="72">
        <v>8</v>
      </c>
      <c r="X67" s="72">
        <v>4</v>
      </c>
      <c r="Y67" s="58">
        <v>2</v>
      </c>
      <c r="Z67" s="58">
        <v>0</v>
      </c>
      <c r="AA67" s="58">
        <v>0</v>
      </c>
      <c r="AB67" s="58">
        <v>0</v>
      </c>
      <c r="AC67" s="58">
        <f t="shared" si="5"/>
        <v>0</v>
      </c>
      <c r="AD67" s="58">
        <v>10.210000000000001</v>
      </c>
      <c r="AE67" s="58">
        <f t="shared" si="1"/>
        <v>2.042E-3</v>
      </c>
      <c r="AF67" s="58">
        <f t="shared" si="6"/>
        <v>20.420000000000002</v>
      </c>
      <c r="AG67" s="58">
        <f t="shared" si="8"/>
        <v>20.420000000000002</v>
      </c>
      <c r="AH67" s="58">
        <f t="shared" si="7"/>
        <v>10.210000000000001</v>
      </c>
      <c r="AI67" s="58">
        <f t="shared" si="2"/>
        <v>20.420000000000002</v>
      </c>
      <c r="AJ67" s="58">
        <f t="shared" si="3"/>
        <v>2.042E-3</v>
      </c>
      <c r="AK67" s="99">
        <v>4810.8999999999996</v>
      </c>
      <c r="AL67" s="99">
        <v>4810.8999999999996</v>
      </c>
      <c r="AM67" s="115">
        <f t="shared" si="4"/>
        <v>2.3559745347698331</v>
      </c>
      <c r="AN67" s="115">
        <v>2.3559745347698331</v>
      </c>
      <c r="AO67" s="99">
        <v>12.6</v>
      </c>
      <c r="AP67" s="99">
        <v>16.3</v>
      </c>
      <c r="AQ67" s="98">
        <v>7.12</v>
      </c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 x14ac:dyDescent="0.3">
      <c r="A68" s="58">
        <v>65</v>
      </c>
      <c r="B68" s="58">
        <v>2</v>
      </c>
      <c r="C68" s="58">
        <v>11</v>
      </c>
      <c r="D68" s="58">
        <f t="shared" si="10"/>
        <v>3</v>
      </c>
      <c r="E68" s="58">
        <v>1</v>
      </c>
      <c r="F68" s="58">
        <v>1</v>
      </c>
      <c r="G68" s="58">
        <v>2</v>
      </c>
      <c r="H68" s="58">
        <f t="shared" ref="H68:H99" si="11">(E68-1)*18+(F68-1)*6+G68</f>
        <v>2</v>
      </c>
      <c r="I68" s="58">
        <f>VLOOKUP(E68,' NAMES &amp; RATES'!$B$3:$C$6,2,0)</f>
        <v>0.25</v>
      </c>
      <c r="J68" s="29" t="s">
        <v>31</v>
      </c>
      <c r="K68" s="143" t="s">
        <v>31</v>
      </c>
      <c r="L68" s="29" t="s">
        <v>83</v>
      </c>
      <c r="M68" s="143" t="s">
        <v>83</v>
      </c>
      <c r="N68" s="129" t="s">
        <v>86</v>
      </c>
      <c r="O68" s="29" t="s">
        <v>91</v>
      </c>
      <c r="P68" s="120">
        <v>436000</v>
      </c>
      <c r="Q68" s="11">
        <v>0</v>
      </c>
      <c r="R68" s="11">
        <v>5</v>
      </c>
      <c r="S68" s="11">
        <v>7</v>
      </c>
      <c r="T68" s="11">
        <v>8</v>
      </c>
      <c r="U68" s="11">
        <v>5</v>
      </c>
      <c r="V68" s="11">
        <v>8</v>
      </c>
      <c r="W68" s="72">
        <v>9</v>
      </c>
      <c r="X68" s="72">
        <v>5</v>
      </c>
      <c r="Y68" s="58">
        <v>7</v>
      </c>
      <c r="Z68" s="58">
        <v>0</v>
      </c>
      <c r="AA68" s="58">
        <v>0</v>
      </c>
      <c r="AB68" s="58">
        <v>0</v>
      </c>
      <c r="AC68" s="58">
        <f t="shared" si="5"/>
        <v>0</v>
      </c>
      <c r="AD68" s="58">
        <v>10.17</v>
      </c>
      <c r="AE68" s="58">
        <f t="shared" si="1"/>
        <v>2.0339999999999998E-3</v>
      </c>
      <c r="AF68" s="58">
        <f t="shared" si="6"/>
        <v>71.19</v>
      </c>
      <c r="AG68" s="58">
        <f t="shared" si="8"/>
        <v>71.19</v>
      </c>
      <c r="AH68" s="58">
        <f t="shared" si="7"/>
        <v>10.17</v>
      </c>
      <c r="AI68" s="58">
        <f t="shared" si="2"/>
        <v>20.34</v>
      </c>
      <c r="AJ68" s="58">
        <f t="shared" si="3"/>
        <v>2.0339999999999998E-3</v>
      </c>
      <c r="AK68" s="99">
        <v>4138.2</v>
      </c>
      <c r="AL68" s="99">
        <v>4138.2</v>
      </c>
      <c r="AM68" s="115">
        <f t="shared" si="4"/>
        <v>2.034513274336283</v>
      </c>
      <c r="AN68" s="115">
        <v>2.034513274336283</v>
      </c>
      <c r="AO68" s="99">
        <v>12.4</v>
      </c>
      <c r="AP68" s="99">
        <v>16.600000000000001</v>
      </c>
      <c r="AQ68" s="98">
        <v>7.46</v>
      </c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 x14ac:dyDescent="0.3">
      <c r="A69" s="58">
        <v>66</v>
      </c>
      <c r="B69" s="58">
        <v>2</v>
      </c>
      <c r="C69" s="58">
        <v>12</v>
      </c>
      <c r="D69" s="58">
        <f t="shared" si="10"/>
        <v>3</v>
      </c>
      <c r="E69" s="58">
        <v>2</v>
      </c>
      <c r="F69" s="58">
        <v>3</v>
      </c>
      <c r="G69" s="58">
        <v>2</v>
      </c>
      <c r="H69" s="58">
        <f t="shared" si="11"/>
        <v>32</v>
      </c>
      <c r="I69" s="58">
        <f>VLOOKUP(E69,' NAMES &amp; RATES'!$B$3:$C$6,2,0)</f>
        <v>0.5</v>
      </c>
      <c r="J69" s="131" t="s">
        <v>34</v>
      </c>
      <c r="K69" s="131" t="s">
        <v>34</v>
      </c>
      <c r="L69" s="131" t="s">
        <v>82</v>
      </c>
      <c r="M69" s="131" t="s">
        <v>82</v>
      </c>
      <c r="N69" s="130" t="s">
        <v>86</v>
      </c>
      <c r="O69" s="131" t="s">
        <v>91</v>
      </c>
      <c r="P69" s="120">
        <v>316000</v>
      </c>
      <c r="Q69" s="11">
        <v>0</v>
      </c>
      <c r="R69" s="11">
        <v>5</v>
      </c>
      <c r="S69" s="11">
        <v>8</v>
      </c>
      <c r="T69" s="11">
        <v>8</v>
      </c>
      <c r="U69" s="11">
        <v>5</v>
      </c>
      <c r="V69" s="11">
        <v>8</v>
      </c>
      <c r="W69" s="72">
        <v>9</v>
      </c>
      <c r="X69" s="72">
        <v>5</v>
      </c>
      <c r="Y69" s="58">
        <v>4</v>
      </c>
      <c r="Z69" s="58">
        <v>0</v>
      </c>
      <c r="AA69" s="58">
        <v>0</v>
      </c>
      <c r="AB69" s="58">
        <v>0</v>
      </c>
      <c r="AC69" s="58">
        <f t="shared" si="5"/>
        <v>0</v>
      </c>
      <c r="AD69" s="58">
        <v>9.9</v>
      </c>
      <c r="AE69" s="58">
        <f t="shared" ref="AE69:AE132" si="12">SUM(AD69*2)/10000</f>
        <v>1.98E-3</v>
      </c>
      <c r="AF69" s="58">
        <f t="shared" si="6"/>
        <v>39.6</v>
      </c>
      <c r="AG69" s="58">
        <f t="shared" si="8"/>
        <v>39.6</v>
      </c>
      <c r="AH69" s="58">
        <f t="shared" si="7"/>
        <v>9.9</v>
      </c>
      <c r="AI69" s="58">
        <f t="shared" ref="AI69:AI132" si="13">SUM(AH69*2)</f>
        <v>19.8</v>
      </c>
      <c r="AJ69" s="58">
        <f t="shared" ref="AJ69:AJ132" si="14">SUM(AI69/10000)</f>
        <v>1.98E-3</v>
      </c>
      <c r="AK69" s="99">
        <v>3586.1</v>
      </c>
      <c r="AL69" s="99">
        <v>3586.1</v>
      </c>
      <c r="AM69" s="115">
        <f t="shared" ref="AM69:AM132" si="15">SUM((AK69/1000)/AJ69)/1000</f>
        <v>1.8111616161616162</v>
      </c>
      <c r="AN69" s="115">
        <v>1.8111616161616162</v>
      </c>
      <c r="AO69" s="99">
        <v>12.7</v>
      </c>
      <c r="AP69" s="99">
        <v>20.5</v>
      </c>
      <c r="AQ69" s="98">
        <v>6.98</v>
      </c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x14ac:dyDescent="0.3">
      <c r="A70" s="58">
        <v>67</v>
      </c>
      <c r="B70" s="58">
        <v>2</v>
      </c>
      <c r="C70" s="58">
        <v>13</v>
      </c>
      <c r="D70" s="58">
        <f t="shared" si="10"/>
        <v>3</v>
      </c>
      <c r="E70" s="58">
        <v>1</v>
      </c>
      <c r="F70" s="58">
        <v>1</v>
      </c>
      <c r="G70" s="58">
        <v>4</v>
      </c>
      <c r="H70" s="58">
        <f t="shared" si="11"/>
        <v>4</v>
      </c>
      <c r="I70" s="58">
        <f>VLOOKUP(E70,' NAMES &amp; RATES'!$B$3:$C$6,2,0)</f>
        <v>0.25</v>
      </c>
      <c r="J70" s="29" t="s">
        <v>31</v>
      </c>
      <c r="K70" s="143" t="s">
        <v>31</v>
      </c>
      <c r="L70" s="29" t="s">
        <v>83</v>
      </c>
      <c r="M70" s="143" t="s">
        <v>83</v>
      </c>
      <c r="N70" s="129" t="s">
        <v>88</v>
      </c>
      <c r="O70" s="29" t="s">
        <v>93</v>
      </c>
      <c r="P70" s="120">
        <v>440000</v>
      </c>
      <c r="Q70" s="11">
        <v>1</v>
      </c>
      <c r="R70" s="11">
        <v>2</v>
      </c>
      <c r="S70" s="11">
        <v>3</v>
      </c>
      <c r="T70" s="11">
        <v>7</v>
      </c>
      <c r="U70" s="11">
        <v>3</v>
      </c>
      <c r="V70" s="11">
        <v>8</v>
      </c>
      <c r="W70" s="72">
        <v>8</v>
      </c>
      <c r="X70" s="72">
        <v>4</v>
      </c>
      <c r="Y70" s="58">
        <v>7</v>
      </c>
      <c r="Z70" s="58">
        <v>1</v>
      </c>
      <c r="AA70" s="58">
        <f>Y70*Z70</f>
        <v>7</v>
      </c>
      <c r="AB70" s="58">
        <v>0.5</v>
      </c>
      <c r="AC70" s="58">
        <f t="shared" si="5"/>
        <v>3.5</v>
      </c>
      <c r="AD70" s="58">
        <v>9.94</v>
      </c>
      <c r="AE70" s="58">
        <f t="shared" si="12"/>
        <v>1.9879999999999997E-3</v>
      </c>
      <c r="AF70" s="58">
        <f t="shared" si="6"/>
        <v>69.58</v>
      </c>
      <c r="AG70" s="58">
        <f t="shared" si="8"/>
        <v>66.08</v>
      </c>
      <c r="AH70" s="58">
        <f t="shared" si="7"/>
        <v>9.44</v>
      </c>
      <c r="AI70" s="58">
        <f t="shared" si="13"/>
        <v>18.88</v>
      </c>
      <c r="AJ70" s="58">
        <f t="shared" si="14"/>
        <v>1.8879999999999999E-3</v>
      </c>
      <c r="AK70" s="99">
        <v>4864.7</v>
      </c>
      <c r="AL70" s="99">
        <f>((AK70*AF70)/AG70)</f>
        <v>5122.3641949152543</v>
      </c>
      <c r="AM70" s="115">
        <f t="shared" si="15"/>
        <v>2.5766419491525427</v>
      </c>
      <c r="AN70" s="115">
        <v>2.5766419491525427</v>
      </c>
      <c r="AO70" s="99">
        <v>12.5</v>
      </c>
      <c r="AP70" s="99">
        <v>19.100000000000001</v>
      </c>
      <c r="AQ70" s="98">
        <v>7.27</v>
      </c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 x14ac:dyDescent="0.3">
      <c r="A71" s="58">
        <v>68</v>
      </c>
      <c r="B71" s="58">
        <v>2</v>
      </c>
      <c r="C71" s="58">
        <v>14</v>
      </c>
      <c r="D71" s="58">
        <f t="shared" si="10"/>
        <v>3</v>
      </c>
      <c r="E71" s="58">
        <v>2</v>
      </c>
      <c r="F71" s="58">
        <v>3</v>
      </c>
      <c r="G71" s="58">
        <v>3</v>
      </c>
      <c r="H71" s="58">
        <f t="shared" si="11"/>
        <v>33</v>
      </c>
      <c r="I71" s="58">
        <f>VLOOKUP(E71,' NAMES &amp; RATES'!$B$3:$C$6,2,0)</f>
        <v>0.5</v>
      </c>
      <c r="J71" s="131" t="s">
        <v>34</v>
      </c>
      <c r="K71" s="131" t="s">
        <v>34</v>
      </c>
      <c r="L71" s="131" t="s">
        <v>82</v>
      </c>
      <c r="M71" s="131" t="s">
        <v>82</v>
      </c>
      <c r="N71" s="130" t="s">
        <v>87</v>
      </c>
      <c r="O71" s="131" t="s">
        <v>92</v>
      </c>
      <c r="P71" s="120">
        <v>326000</v>
      </c>
      <c r="Q71" s="11">
        <v>1</v>
      </c>
      <c r="R71" s="11">
        <v>2</v>
      </c>
      <c r="S71" s="11">
        <v>4</v>
      </c>
      <c r="T71" s="11">
        <v>8</v>
      </c>
      <c r="U71" s="11">
        <v>4</v>
      </c>
      <c r="V71" s="11">
        <v>8</v>
      </c>
      <c r="W71" s="72">
        <v>8</v>
      </c>
      <c r="X71" s="72">
        <v>5</v>
      </c>
      <c r="Y71" s="58">
        <v>4</v>
      </c>
      <c r="Z71" s="58">
        <v>2</v>
      </c>
      <c r="AA71" s="58">
        <f>Y71*Z71</f>
        <v>8</v>
      </c>
      <c r="AB71" s="58">
        <v>0.5</v>
      </c>
      <c r="AC71" s="58">
        <f t="shared" si="5"/>
        <v>4</v>
      </c>
      <c r="AD71" s="58">
        <v>10</v>
      </c>
      <c r="AE71" s="58">
        <f t="shared" si="12"/>
        <v>2E-3</v>
      </c>
      <c r="AF71" s="58">
        <f t="shared" si="6"/>
        <v>40</v>
      </c>
      <c r="AG71" s="58">
        <f t="shared" si="8"/>
        <v>36</v>
      </c>
      <c r="AH71" s="58">
        <f t="shared" si="7"/>
        <v>9</v>
      </c>
      <c r="AI71" s="58">
        <f t="shared" si="13"/>
        <v>18</v>
      </c>
      <c r="AJ71" s="58">
        <f t="shared" si="14"/>
        <v>1.8E-3</v>
      </c>
      <c r="AK71" s="99">
        <v>3683.4</v>
      </c>
      <c r="AL71" s="99">
        <f>((AK71*AF71)/AG71)</f>
        <v>4092.6666666666665</v>
      </c>
      <c r="AM71" s="115">
        <f t="shared" si="15"/>
        <v>2.0463333333333336</v>
      </c>
      <c r="AN71" s="115">
        <v>2.0463333333333336</v>
      </c>
      <c r="AO71" s="99">
        <v>12.2</v>
      </c>
      <c r="AP71" s="99">
        <v>15.8</v>
      </c>
      <c r="AQ71" s="98">
        <v>7.48</v>
      </c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 x14ac:dyDescent="0.3">
      <c r="A72" s="58">
        <v>69</v>
      </c>
      <c r="B72" s="58">
        <v>2</v>
      </c>
      <c r="C72" s="58">
        <v>15</v>
      </c>
      <c r="D72" s="58">
        <f t="shared" si="10"/>
        <v>3</v>
      </c>
      <c r="E72" s="58">
        <v>2</v>
      </c>
      <c r="F72" s="58">
        <v>1</v>
      </c>
      <c r="G72" s="58">
        <v>6</v>
      </c>
      <c r="H72" s="58">
        <f t="shared" si="11"/>
        <v>24</v>
      </c>
      <c r="I72" s="58">
        <f>VLOOKUP(E72,' NAMES &amp; RATES'!$B$3:$C$6,2,0)</f>
        <v>0.5</v>
      </c>
      <c r="J72" s="29" t="s">
        <v>31</v>
      </c>
      <c r="K72" s="143" t="s">
        <v>31</v>
      </c>
      <c r="L72" s="29" t="s">
        <v>83</v>
      </c>
      <c r="M72" s="143" t="s">
        <v>83</v>
      </c>
      <c r="N72" s="129" t="s">
        <v>90</v>
      </c>
      <c r="O72" s="29" t="s">
        <v>95</v>
      </c>
      <c r="P72" s="120">
        <v>380000</v>
      </c>
      <c r="Q72" s="11">
        <v>1</v>
      </c>
      <c r="R72" s="11">
        <v>6</v>
      </c>
      <c r="S72" s="11">
        <v>6</v>
      </c>
      <c r="T72" s="11">
        <v>8</v>
      </c>
      <c r="U72" s="11">
        <v>4</v>
      </c>
      <c r="V72" s="11">
        <v>8</v>
      </c>
      <c r="W72" s="72">
        <v>8</v>
      </c>
      <c r="X72" s="72">
        <v>4</v>
      </c>
      <c r="Y72" s="58">
        <v>4</v>
      </c>
      <c r="Z72" s="58">
        <v>0</v>
      </c>
      <c r="AA72" s="58">
        <v>0</v>
      </c>
      <c r="AB72" s="58">
        <v>0</v>
      </c>
      <c r="AC72" s="58">
        <f t="shared" ref="AC72:AC135" si="16">AA72*AB72</f>
        <v>0</v>
      </c>
      <c r="AD72" s="58">
        <v>10</v>
      </c>
      <c r="AE72" s="58">
        <f t="shared" si="12"/>
        <v>2E-3</v>
      </c>
      <c r="AF72" s="58">
        <f t="shared" ref="AF72:AF135" si="17">Y72*AD72</f>
        <v>40</v>
      </c>
      <c r="AG72" s="58">
        <f t="shared" si="8"/>
        <v>40</v>
      </c>
      <c r="AH72" s="58">
        <f t="shared" ref="AH72:AH135" si="18">SUM(AG72/Y72)</f>
        <v>10</v>
      </c>
      <c r="AI72" s="58">
        <f t="shared" si="13"/>
        <v>20</v>
      </c>
      <c r="AJ72" s="58">
        <f t="shared" si="14"/>
        <v>2E-3</v>
      </c>
      <c r="AK72" s="99">
        <v>3436.1</v>
      </c>
      <c r="AL72" s="99">
        <v>3436.1</v>
      </c>
      <c r="AM72" s="115">
        <f t="shared" si="15"/>
        <v>1.7180499999999996</v>
      </c>
      <c r="AN72" s="115">
        <v>1.7180499999999996</v>
      </c>
      <c r="AO72" s="99">
        <v>13.5</v>
      </c>
      <c r="AP72" s="99">
        <v>19.2</v>
      </c>
      <c r="AQ72" s="98">
        <v>6.82</v>
      </c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 x14ac:dyDescent="0.3">
      <c r="A73" s="58">
        <v>70</v>
      </c>
      <c r="B73" s="58">
        <v>2</v>
      </c>
      <c r="C73" s="58">
        <v>16</v>
      </c>
      <c r="D73" s="58">
        <f t="shared" si="10"/>
        <v>3</v>
      </c>
      <c r="E73" s="58">
        <v>2</v>
      </c>
      <c r="F73" s="58">
        <v>2</v>
      </c>
      <c r="G73" s="58">
        <v>2</v>
      </c>
      <c r="H73" s="58">
        <f t="shared" si="11"/>
        <v>26</v>
      </c>
      <c r="I73" s="58">
        <f>VLOOKUP(E73,' NAMES &amp; RATES'!$B$3:$C$6,2,0)</f>
        <v>0.5</v>
      </c>
      <c r="J73" s="68" t="s">
        <v>33</v>
      </c>
      <c r="K73" s="142" t="s">
        <v>33</v>
      </c>
      <c r="L73" s="68" t="s">
        <v>84</v>
      </c>
      <c r="M73" s="142" t="s">
        <v>84</v>
      </c>
      <c r="N73" s="128" t="s">
        <v>86</v>
      </c>
      <c r="O73" s="68" t="s">
        <v>91</v>
      </c>
      <c r="P73" s="120">
        <v>356000</v>
      </c>
      <c r="Q73" s="11">
        <v>0</v>
      </c>
      <c r="R73" s="11">
        <v>5</v>
      </c>
      <c r="S73" s="11">
        <v>7</v>
      </c>
      <c r="T73" s="11">
        <v>8</v>
      </c>
      <c r="U73" s="11">
        <v>4</v>
      </c>
      <c r="V73" s="11">
        <v>8</v>
      </c>
      <c r="W73" s="72">
        <v>8</v>
      </c>
      <c r="X73" s="72">
        <v>5</v>
      </c>
      <c r="Y73" s="58">
        <v>4</v>
      </c>
      <c r="Z73" s="58">
        <v>0</v>
      </c>
      <c r="AA73" s="58">
        <v>0</v>
      </c>
      <c r="AB73" s="58">
        <v>0</v>
      </c>
      <c r="AC73" s="58">
        <f t="shared" si="16"/>
        <v>0</v>
      </c>
      <c r="AD73" s="58">
        <v>9.93</v>
      </c>
      <c r="AE73" s="58">
        <f t="shared" si="12"/>
        <v>1.9859999999999999E-3</v>
      </c>
      <c r="AF73" s="58">
        <f t="shared" si="17"/>
        <v>39.72</v>
      </c>
      <c r="AG73" s="58">
        <f t="shared" ref="AG73:AG136" si="19">AF73-AC73</f>
        <v>39.72</v>
      </c>
      <c r="AH73" s="58">
        <f t="shared" si="18"/>
        <v>9.93</v>
      </c>
      <c r="AI73" s="58">
        <f t="shared" si="13"/>
        <v>19.86</v>
      </c>
      <c r="AJ73" s="58">
        <f t="shared" si="14"/>
        <v>1.9859999999999999E-3</v>
      </c>
      <c r="AK73" s="99">
        <v>3865.5</v>
      </c>
      <c r="AL73" s="99">
        <v>3865.5</v>
      </c>
      <c r="AM73" s="115">
        <f t="shared" si="15"/>
        <v>1.9463746223564955</v>
      </c>
      <c r="AN73" s="115">
        <v>1.9463746223564955</v>
      </c>
      <c r="AO73" s="99">
        <v>12.5</v>
      </c>
      <c r="AP73" s="99">
        <v>21.7</v>
      </c>
      <c r="AQ73" s="98">
        <v>7.9359999999999999</v>
      </c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 x14ac:dyDescent="0.3">
      <c r="A74" s="58">
        <v>71</v>
      </c>
      <c r="B74" s="58">
        <v>2</v>
      </c>
      <c r="C74" s="58">
        <v>17</v>
      </c>
      <c r="D74" s="58">
        <f t="shared" si="10"/>
        <v>3</v>
      </c>
      <c r="E74" s="58">
        <v>1</v>
      </c>
      <c r="F74" s="58">
        <v>2</v>
      </c>
      <c r="G74" s="58">
        <v>1</v>
      </c>
      <c r="H74" s="58">
        <f t="shared" si="11"/>
        <v>7</v>
      </c>
      <c r="I74" s="58">
        <f>VLOOKUP(E74,' NAMES &amp; RATES'!$B$3:$C$6,2,0)</f>
        <v>0.25</v>
      </c>
      <c r="J74" s="68" t="s">
        <v>33</v>
      </c>
      <c r="K74" s="142" t="s">
        <v>33</v>
      </c>
      <c r="L74" s="68" t="s">
        <v>84</v>
      </c>
      <c r="M74" s="142" t="s">
        <v>19</v>
      </c>
      <c r="N74" s="128" t="s">
        <v>85</v>
      </c>
      <c r="O74" s="68" t="s">
        <v>19</v>
      </c>
      <c r="P74" s="120">
        <v>468000</v>
      </c>
      <c r="Q74" s="11">
        <v>1</v>
      </c>
      <c r="R74" s="11">
        <v>6</v>
      </c>
      <c r="S74" s="11">
        <v>8</v>
      </c>
      <c r="T74" s="11">
        <v>8</v>
      </c>
      <c r="U74" s="11">
        <v>5</v>
      </c>
      <c r="V74" s="11">
        <v>9</v>
      </c>
      <c r="W74" s="72">
        <v>9</v>
      </c>
      <c r="X74" s="72">
        <v>5</v>
      </c>
      <c r="Y74" s="58">
        <v>7</v>
      </c>
      <c r="Z74" s="58">
        <v>0</v>
      </c>
      <c r="AA74" s="58">
        <v>0</v>
      </c>
      <c r="AB74" s="58">
        <v>0</v>
      </c>
      <c r="AC74" s="58">
        <f t="shared" si="16"/>
        <v>0</v>
      </c>
      <c r="AD74" s="58">
        <v>9.9600000000000009</v>
      </c>
      <c r="AE74" s="58">
        <f t="shared" si="12"/>
        <v>1.9920000000000003E-3</v>
      </c>
      <c r="AF74" s="58">
        <f t="shared" si="17"/>
        <v>69.72</v>
      </c>
      <c r="AG74" s="58">
        <f t="shared" si="19"/>
        <v>69.72</v>
      </c>
      <c r="AH74" s="58">
        <f t="shared" si="18"/>
        <v>9.9599999999999991</v>
      </c>
      <c r="AI74" s="58">
        <f t="shared" si="13"/>
        <v>19.919999999999998</v>
      </c>
      <c r="AJ74" s="58">
        <f t="shared" si="14"/>
        <v>1.9919999999999998E-3</v>
      </c>
      <c r="AK74" s="99">
        <v>3280.7</v>
      </c>
      <c r="AL74" s="99">
        <v>3280.7</v>
      </c>
      <c r="AM74" s="115">
        <f t="shared" si="15"/>
        <v>1.6469377510040162</v>
      </c>
      <c r="AN74" s="115">
        <v>1.6469377510040162</v>
      </c>
      <c r="AO74" s="99">
        <v>12.8</v>
      </c>
      <c r="AP74" s="99">
        <v>17.899999999999999</v>
      </c>
      <c r="AQ74" s="98">
        <v>6.91</v>
      </c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x14ac:dyDescent="0.3">
      <c r="A75" s="58">
        <v>72</v>
      </c>
      <c r="B75" s="58">
        <v>2</v>
      </c>
      <c r="C75" s="58">
        <v>18</v>
      </c>
      <c r="D75" s="58">
        <f t="shared" si="10"/>
        <v>3</v>
      </c>
      <c r="E75" s="58">
        <v>1</v>
      </c>
      <c r="F75" s="58">
        <v>3</v>
      </c>
      <c r="G75" s="58">
        <v>2</v>
      </c>
      <c r="H75" s="58">
        <f t="shared" si="11"/>
        <v>14</v>
      </c>
      <c r="I75" s="58">
        <f>VLOOKUP(E75,' NAMES &amp; RATES'!$B$3:$C$6,2,0)</f>
        <v>0.25</v>
      </c>
      <c r="J75" s="131" t="s">
        <v>34</v>
      </c>
      <c r="K75" s="131" t="s">
        <v>34</v>
      </c>
      <c r="L75" s="131" t="s">
        <v>82</v>
      </c>
      <c r="M75" s="131" t="s">
        <v>82</v>
      </c>
      <c r="N75" s="130" t="s">
        <v>86</v>
      </c>
      <c r="O75" s="131" t="s">
        <v>91</v>
      </c>
      <c r="P75" s="120">
        <v>512000</v>
      </c>
      <c r="Q75" s="11">
        <v>0</v>
      </c>
      <c r="R75" s="11">
        <v>5</v>
      </c>
      <c r="S75" s="11">
        <v>8</v>
      </c>
      <c r="T75" s="11">
        <v>8</v>
      </c>
      <c r="U75" s="11">
        <v>4</v>
      </c>
      <c r="V75" s="11">
        <v>8</v>
      </c>
      <c r="W75" s="72">
        <v>8</v>
      </c>
      <c r="X75" s="72">
        <v>5</v>
      </c>
      <c r="Y75" s="58">
        <v>7</v>
      </c>
      <c r="Z75" s="58">
        <v>0</v>
      </c>
      <c r="AA75" s="58">
        <v>0</v>
      </c>
      <c r="AB75" s="58">
        <v>0</v>
      </c>
      <c r="AC75" s="58">
        <f t="shared" si="16"/>
        <v>0</v>
      </c>
      <c r="AD75" s="58">
        <v>9.9700000000000006</v>
      </c>
      <c r="AE75" s="58">
        <f t="shared" si="12"/>
        <v>1.9940000000000001E-3</v>
      </c>
      <c r="AF75" s="58">
        <f t="shared" si="17"/>
        <v>69.790000000000006</v>
      </c>
      <c r="AG75" s="58">
        <f t="shared" si="19"/>
        <v>69.790000000000006</v>
      </c>
      <c r="AH75" s="58">
        <f t="shared" si="18"/>
        <v>9.9700000000000006</v>
      </c>
      <c r="AI75" s="58">
        <f t="shared" si="13"/>
        <v>19.940000000000001</v>
      </c>
      <c r="AJ75" s="58">
        <f t="shared" si="14"/>
        <v>1.9940000000000001E-3</v>
      </c>
      <c r="AK75" s="99">
        <v>3505.1</v>
      </c>
      <c r="AL75" s="99">
        <v>3505.1</v>
      </c>
      <c r="AM75" s="115">
        <f t="shared" si="15"/>
        <v>1.7578234704112337</v>
      </c>
      <c r="AN75" s="115">
        <v>1.7578234704112337</v>
      </c>
      <c r="AO75" s="99">
        <v>12.9</v>
      </c>
      <c r="AP75" s="99">
        <v>19.100000000000001</v>
      </c>
      <c r="AQ75" s="98">
        <v>7.07</v>
      </c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 x14ac:dyDescent="0.3">
      <c r="A76" s="58">
        <v>73</v>
      </c>
      <c r="B76" s="58">
        <v>2</v>
      </c>
      <c r="C76" s="58">
        <v>19</v>
      </c>
      <c r="D76" s="58">
        <f t="shared" si="10"/>
        <v>3</v>
      </c>
      <c r="E76" s="58">
        <v>3</v>
      </c>
      <c r="F76" s="58">
        <v>3</v>
      </c>
      <c r="G76" s="58">
        <v>6</v>
      </c>
      <c r="H76" s="58">
        <f t="shared" si="11"/>
        <v>54</v>
      </c>
      <c r="I76" s="58">
        <f>VLOOKUP(E76,' NAMES &amp; RATES'!$B$3:$C$6,2,0)</f>
        <v>1</v>
      </c>
      <c r="J76" s="131" t="s">
        <v>34</v>
      </c>
      <c r="K76" s="131" t="s">
        <v>34</v>
      </c>
      <c r="L76" s="131" t="s">
        <v>82</v>
      </c>
      <c r="M76" s="131" t="s">
        <v>82</v>
      </c>
      <c r="N76" s="130" t="s">
        <v>90</v>
      </c>
      <c r="O76" s="131" t="s">
        <v>95</v>
      </c>
      <c r="P76" s="120">
        <v>221000</v>
      </c>
      <c r="Q76" s="11">
        <v>1</v>
      </c>
      <c r="R76" s="11">
        <v>6</v>
      </c>
      <c r="S76" s="11">
        <v>6</v>
      </c>
      <c r="T76" s="11">
        <v>7</v>
      </c>
      <c r="U76" s="11">
        <v>3</v>
      </c>
      <c r="V76" s="11">
        <v>8</v>
      </c>
      <c r="W76" s="72">
        <v>8</v>
      </c>
      <c r="X76" s="72">
        <v>3</v>
      </c>
      <c r="Y76" s="58">
        <v>2</v>
      </c>
      <c r="Z76" s="58">
        <v>0</v>
      </c>
      <c r="AA76" s="58">
        <v>0</v>
      </c>
      <c r="AB76" s="58">
        <v>0</v>
      </c>
      <c r="AC76" s="58">
        <f t="shared" si="16"/>
        <v>0</v>
      </c>
      <c r="AD76" s="58">
        <v>10.36</v>
      </c>
      <c r="AE76" s="58">
        <f t="shared" si="12"/>
        <v>2.0720000000000001E-3</v>
      </c>
      <c r="AF76" s="58">
        <f t="shared" si="17"/>
        <v>20.72</v>
      </c>
      <c r="AG76" s="58">
        <f t="shared" si="19"/>
        <v>20.72</v>
      </c>
      <c r="AH76" s="58">
        <f t="shared" si="18"/>
        <v>10.36</v>
      </c>
      <c r="AI76" s="58">
        <f t="shared" si="13"/>
        <v>20.72</v>
      </c>
      <c r="AJ76" s="58">
        <f t="shared" si="14"/>
        <v>2.0720000000000001E-3</v>
      </c>
      <c r="AK76" s="99">
        <v>3537.4</v>
      </c>
      <c r="AL76" s="99">
        <v>3537.4</v>
      </c>
      <c r="AM76" s="115">
        <f t="shared" si="15"/>
        <v>1.7072393822393821</v>
      </c>
      <c r="AN76" s="115">
        <v>1.7072393822393821</v>
      </c>
      <c r="AO76" s="99">
        <v>12.2</v>
      </c>
      <c r="AP76" s="99">
        <v>18.7</v>
      </c>
      <c r="AQ76" s="98">
        <v>6.96</v>
      </c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x14ac:dyDescent="0.3">
      <c r="A77" s="58">
        <v>74</v>
      </c>
      <c r="B77" s="58">
        <v>2</v>
      </c>
      <c r="C77" s="58">
        <v>20</v>
      </c>
      <c r="D77" s="58">
        <f t="shared" si="10"/>
        <v>3</v>
      </c>
      <c r="E77" s="58">
        <v>3</v>
      </c>
      <c r="F77" s="58">
        <v>2</v>
      </c>
      <c r="G77" s="58">
        <v>1</v>
      </c>
      <c r="H77" s="58">
        <f t="shared" si="11"/>
        <v>43</v>
      </c>
      <c r="I77" s="58">
        <f>VLOOKUP(E77,' NAMES &amp; RATES'!$B$3:$C$6,2,0)</f>
        <v>1</v>
      </c>
      <c r="J77" s="68" t="s">
        <v>33</v>
      </c>
      <c r="K77" s="142" t="s">
        <v>33</v>
      </c>
      <c r="L77" s="68" t="s">
        <v>84</v>
      </c>
      <c r="M77" s="142" t="s">
        <v>19</v>
      </c>
      <c r="N77" s="128" t="s">
        <v>85</v>
      </c>
      <c r="O77" s="68" t="s">
        <v>19</v>
      </c>
      <c r="P77" s="120">
        <v>255000</v>
      </c>
      <c r="Q77" s="11">
        <v>1</v>
      </c>
      <c r="R77" s="11">
        <v>6</v>
      </c>
      <c r="S77" s="11">
        <v>8</v>
      </c>
      <c r="T77" s="11">
        <v>9</v>
      </c>
      <c r="U77" s="11">
        <v>5</v>
      </c>
      <c r="V77" s="11">
        <v>9</v>
      </c>
      <c r="W77" s="72">
        <v>9</v>
      </c>
      <c r="X77" s="72">
        <v>5</v>
      </c>
      <c r="Y77" s="58">
        <v>2</v>
      </c>
      <c r="Z77" s="58">
        <v>1.5</v>
      </c>
      <c r="AA77" s="58">
        <f>Y77*Z77</f>
        <v>3</v>
      </c>
      <c r="AB77" s="58">
        <v>0.5</v>
      </c>
      <c r="AC77" s="58">
        <f t="shared" si="16"/>
        <v>1.5</v>
      </c>
      <c r="AD77" s="58">
        <v>10.09</v>
      </c>
      <c r="AE77" s="58">
        <f t="shared" si="12"/>
        <v>2.0179999999999998E-3</v>
      </c>
      <c r="AF77" s="58">
        <f t="shared" si="17"/>
        <v>20.18</v>
      </c>
      <c r="AG77" s="58">
        <f t="shared" si="19"/>
        <v>18.68</v>
      </c>
      <c r="AH77" s="58">
        <f t="shared" si="18"/>
        <v>9.34</v>
      </c>
      <c r="AI77" s="58">
        <f t="shared" si="13"/>
        <v>18.68</v>
      </c>
      <c r="AJ77" s="58">
        <f t="shared" si="14"/>
        <v>1.8679999999999999E-3</v>
      </c>
      <c r="AK77" s="99">
        <v>2386.6</v>
      </c>
      <c r="AL77" s="99">
        <f>((AK77*AF77)/AG77)</f>
        <v>2578.2434689507495</v>
      </c>
      <c r="AM77" s="115">
        <f t="shared" si="15"/>
        <v>1.27762312633833</v>
      </c>
      <c r="AN77" s="115">
        <v>1.27762312633833</v>
      </c>
      <c r="AO77" s="99">
        <v>12.7</v>
      </c>
      <c r="AP77" s="99">
        <v>17.399999999999999</v>
      </c>
      <c r="AQ77" s="98">
        <v>6.87</v>
      </c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x14ac:dyDescent="0.3">
      <c r="A78" s="58">
        <v>75</v>
      </c>
      <c r="B78" s="58">
        <v>2</v>
      </c>
      <c r="C78" s="58">
        <v>21</v>
      </c>
      <c r="D78" s="58">
        <f t="shared" si="10"/>
        <v>3</v>
      </c>
      <c r="E78" s="58">
        <v>3</v>
      </c>
      <c r="F78" s="58">
        <v>3</v>
      </c>
      <c r="G78" s="58">
        <v>3</v>
      </c>
      <c r="H78" s="58">
        <f t="shared" si="11"/>
        <v>51</v>
      </c>
      <c r="I78" s="58">
        <f>VLOOKUP(E78,' NAMES &amp; RATES'!$B$3:$C$6,2,0)</f>
        <v>1</v>
      </c>
      <c r="J78" s="131" t="s">
        <v>34</v>
      </c>
      <c r="K78" s="131" t="s">
        <v>34</v>
      </c>
      <c r="L78" s="131" t="s">
        <v>82</v>
      </c>
      <c r="M78" s="131" t="s">
        <v>82</v>
      </c>
      <c r="N78" s="130" t="s">
        <v>87</v>
      </c>
      <c r="O78" s="131" t="s">
        <v>92</v>
      </c>
      <c r="P78" s="120">
        <v>215000</v>
      </c>
      <c r="Q78" s="11">
        <v>1</v>
      </c>
      <c r="R78" s="11">
        <v>3</v>
      </c>
      <c r="S78" s="11">
        <v>7</v>
      </c>
      <c r="T78" s="11">
        <v>8</v>
      </c>
      <c r="U78" s="11">
        <v>4</v>
      </c>
      <c r="V78" s="11">
        <v>8</v>
      </c>
      <c r="W78" s="72">
        <v>9</v>
      </c>
      <c r="X78" s="72">
        <v>5</v>
      </c>
      <c r="Y78" s="58">
        <v>2</v>
      </c>
      <c r="Z78" s="58">
        <v>1.5</v>
      </c>
      <c r="AA78" s="58">
        <f>Y78*Z78</f>
        <v>3</v>
      </c>
      <c r="AB78" s="58">
        <v>0.5</v>
      </c>
      <c r="AC78" s="58">
        <f t="shared" si="16"/>
        <v>1.5</v>
      </c>
      <c r="AD78" s="58">
        <v>9.98</v>
      </c>
      <c r="AE78" s="58">
        <f t="shared" si="12"/>
        <v>1.9959999999999999E-3</v>
      </c>
      <c r="AF78" s="58">
        <f t="shared" si="17"/>
        <v>19.96</v>
      </c>
      <c r="AG78" s="58">
        <f t="shared" si="19"/>
        <v>18.46</v>
      </c>
      <c r="AH78" s="58">
        <f t="shared" si="18"/>
        <v>9.23</v>
      </c>
      <c r="AI78" s="58">
        <f t="shared" si="13"/>
        <v>18.46</v>
      </c>
      <c r="AJ78" s="58">
        <f t="shared" si="14"/>
        <v>1.846E-3</v>
      </c>
      <c r="AK78" s="99">
        <v>2373.6</v>
      </c>
      <c r="AL78" s="99">
        <f>((AK78*AF78)/AG78)</f>
        <v>2566.4710725893819</v>
      </c>
      <c r="AM78" s="115">
        <f t="shared" si="15"/>
        <v>1.2858071505958828</v>
      </c>
      <c r="AN78" s="115">
        <v>1.2858071505958828</v>
      </c>
      <c r="AO78" s="99">
        <v>12.5</v>
      </c>
      <c r="AP78" s="99">
        <v>19.399999999999999</v>
      </c>
      <c r="AQ78" s="98">
        <v>7.13</v>
      </c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x14ac:dyDescent="0.3">
      <c r="A79" s="58">
        <v>76</v>
      </c>
      <c r="B79" s="58">
        <v>2</v>
      </c>
      <c r="C79" s="58">
        <v>22</v>
      </c>
      <c r="D79" s="58">
        <f t="shared" si="10"/>
        <v>3</v>
      </c>
      <c r="E79" s="58">
        <v>1</v>
      </c>
      <c r="F79" s="58">
        <v>2</v>
      </c>
      <c r="G79" s="58">
        <v>6</v>
      </c>
      <c r="H79" s="58">
        <f t="shared" si="11"/>
        <v>12</v>
      </c>
      <c r="I79" s="58">
        <f>VLOOKUP(E79,' NAMES &amp; RATES'!$B$3:$C$6,2,0)</f>
        <v>0.25</v>
      </c>
      <c r="J79" s="68" t="s">
        <v>33</v>
      </c>
      <c r="K79" s="142" t="s">
        <v>33</v>
      </c>
      <c r="L79" s="68" t="s">
        <v>84</v>
      </c>
      <c r="M79" s="142" t="s">
        <v>84</v>
      </c>
      <c r="N79" s="128" t="s">
        <v>90</v>
      </c>
      <c r="O79" s="68" t="s">
        <v>95</v>
      </c>
      <c r="P79" s="120">
        <v>444000</v>
      </c>
      <c r="Q79" s="11">
        <v>0</v>
      </c>
      <c r="R79" s="11">
        <v>6</v>
      </c>
      <c r="S79" s="11">
        <v>6</v>
      </c>
      <c r="T79" s="11">
        <v>6</v>
      </c>
      <c r="U79" s="11">
        <v>2</v>
      </c>
      <c r="V79" s="11">
        <v>8</v>
      </c>
      <c r="W79" s="72">
        <v>8</v>
      </c>
      <c r="X79" s="72">
        <v>3</v>
      </c>
      <c r="Y79" s="58">
        <v>7</v>
      </c>
      <c r="Z79" s="58">
        <v>0</v>
      </c>
      <c r="AA79" s="58">
        <v>0</v>
      </c>
      <c r="AB79" s="58">
        <v>0</v>
      </c>
      <c r="AC79" s="58">
        <f t="shared" si="16"/>
        <v>0</v>
      </c>
      <c r="AD79" s="58">
        <v>9.9700000000000006</v>
      </c>
      <c r="AE79" s="58">
        <f t="shared" si="12"/>
        <v>1.9940000000000001E-3</v>
      </c>
      <c r="AF79" s="58">
        <f t="shared" si="17"/>
        <v>69.790000000000006</v>
      </c>
      <c r="AG79" s="58">
        <f t="shared" si="19"/>
        <v>69.790000000000006</v>
      </c>
      <c r="AH79" s="58">
        <f t="shared" si="18"/>
        <v>9.9700000000000006</v>
      </c>
      <c r="AI79" s="58">
        <f t="shared" si="13"/>
        <v>19.940000000000001</v>
      </c>
      <c r="AJ79" s="58">
        <f t="shared" si="14"/>
        <v>1.9940000000000001E-3</v>
      </c>
      <c r="AK79" s="99">
        <v>4465.1000000000004</v>
      </c>
      <c r="AL79" s="99">
        <v>4465.1000000000004</v>
      </c>
      <c r="AM79" s="115">
        <f t="shared" si="15"/>
        <v>2.2392678034102311</v>
      </c>
      <c r="AN79" s="115">
        <v>2.2392678034102311</v>
      </c>
      <c r="AO79" s="99">
        <v>12.4</v>
      </c>
      <c r="AP79" s="99">
        <v>20</v>
      </c>
      <c r="AQ79" s="98">
        <v>6.88</v>
      </c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x14ac:dyDescent="0.3">
      <c r="A80" s="58">
        <v>77</v>
      </c>
      <c r="B80" s="58">
        <v>2</v>
      </c>
      <c r="C80" s="58">
        <v>23</v>
      </c>
      <c r="D80" s="58">
        <f t="shared" si="10"/>
        <v>3</v>
      </c>
      <c r="E80" s="58">
        <v>2</v>
      </c>
      <c r="F80" s="58">
        <v>3</v>
      </c>
      <c r="G80" s="58">
        <v>6</v>
      </c>
      <c r="H80" s="58">
        <f t="shared" si="11"/>
        <v>36</v>
      </c>
      <c r="I80" s="58">
        <f>VLOOKUP(E80,' NAMES &amp; RATES'!$B$3:$C$6,2,0)</f>
        <v>0.5</v>
      </c>
      <c r="J80" s="131" t="s">
        <v>34</v>
      </c>
      <c r="K80" s="131" t="s">
        <v>34</v>
      </c>
      <c r="L80" s="131" t="s">
        <v>82</v>
      </c>
      <c r="M80" s="131" t="s">
        <v>82</v>
      </c>
      <c r="N80" s="130" t="s">
        <v>90</v>
      </c>
      <c r="O80" s="131" t="s">
        <v>95</v>
      </c>
      <c r="P80" s="120">
        <v>346000</v>
      </c>
      <c r="Q80" s="11">
        <v>1</v>
      </c>
      <c r="R80" s="11">
        <v>6</v>
      </c>
      <c r="S80" s="11">
        <v>6</v>
      </c>
      <c r="T80" s="11">
        <v>8</v>
      </c>
      <c r="U80" s="11">
        <v>3</v>
      </c>
      <c r="V80" s="11">
        <v>8</v>
      </c>
      <c r="W80" s="72">
        <v>8</v>
      </c>
      <c r="X80" s="72">
        <v>4</v>
      </c>
      <c r="Y80" s="58">
        <v>4</v>
      </c>
      <c r="Z80" s="58">
        <v>0</v>
      </c>
      <c r="AA80" s="58">
        <v>0</v>
      </c>
      <c r="AB80" s="58">
        <v>0</v>
      </c>
      <c r="AC80" s="58">
        <f t="shared" si="16"/>
        <v>0</v>
      </c>
      <c r="AD80" s="58">
        <v>9.9700000000000006</v>
      </c>
      <c r="AE80" s="58">
        <f t="shared" si="12"/>
        <v>1.9940000000000001E-3</v>
      </c>
      <c r="AF80" s="58">
        <f t="shared" si="17"/>
        <v>39.880000000000003</v>
      </c>
      <c r="AG80" s="58">
        <f t="shared" si="19"/>
        <v>39.880000000000003</v>
      </c>
      <c r="AH80" s="58">
        <f t="shared" si="18"/>
        <v>9.9700000000000006</v>
      </c>
      <c r="AI80" s="58">
        <f t="shared" si="13"/>
        <v>19.940000000000001</v>
      </c>
      <c r="AJ80" s="58">
        <f t="shared" si="14"/>
        <v>1.9940000000000001E-3</v>
      </c>
      <c r="AK80" s="99">
        <v>4210.3999999999996</v>
      </c>
      <c r="AL80" s="99">
        <v>4210.3999999999996</v>
      </c>
      <c r="AM80" s="115">
        <f t="shared" si="15"/>
        <v>2.111534603811434</v>
      </c>
      <c r="AN80" s="115">
        <v>2.111534603811434</v>
      </c>
      <c r="AO80" s="99">
        <v>12.7</v>
      </c>
      <c r="AP80" s="99">
        <v>17.899999999999999</v>
      </c>
      <c r="AQ80" s="98">
        <v>7.26</v>
      </c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x14ac:dyDescent="0.3">
      <c r="A81" s="58">
        <v>78</v>
      </c>
      <c r="B81" s="58">
        <v>2</v>
      </c>
      <c r="C81" s="58">
        <v>24</v>
      </c>
      <c r="D81" s="58">
        <f t="shared" si="10"/>
        <v>3</v>
      </c>
      <c r="E81" s="58">
        <v>3</v>
      </c>
      <c r="F81" s="58">
        <v>3</v>
      </c>
      <c r="G81" s="58">
        <v>4</v>
      </c>
      <c r="H81" s="58">
        <f t="shared" si="11"/>
        <v>52</v>
      </c>
      <c r="I81" s="58">
        <f>VLOOKUP(E81,' NAMES &amp; RATES'!$B$3:$C$6,2,0)</f>
        <v>1</v>
      </c>
      <c r="J81" s="131" t="s">
        <v>34</v>
      </c>
      <c r="K81" s="131" t="s">
        <v>34</v>
      </c>
      <c r="L81" s="131" t="s">
        <v>82</v>
      </c>
      <c r="M81" s="131" t="s">
        <v>82</v>
      </c>
      <c r="N81" s="130" t="s">
        <v>88</v>
      </c>
      <c r="O81" s="131" t="s">
        <v>93</v>
      </c>
      <c r="P81" s="120">
        <v>211000</v>
      </c>
      <c r="Q81" s="11">
        <v>1</v>
      </c>
      <c r="R81" s="11">
        <v>3</v>
      </c>
      <c r="S81" s="11">
        <v>7</v>
      </c>
      <c r="T81" s="11">
        <v>8</v>
      </c>
      <c r="U81" s="11">
        <v>4</v>
      </c>
      <c r="V81" s="11">
        <v>8</v>
      </c>
      <c r="W81" s="72">
        <v>8</v>
      </c>
      <c r="X81" s="72">
        <v>4</v>
      </c>
      <c r="Y81" s="58">
        <v>2</v>
      </c>
      <c r="Z81" s="58">
        <v>0</v>
      </c>
      <c r="AA81" s="58">
        <v>0</v>
      </c>
      <c r="AB81" s="58">
        <v>0</v>
      </c>
      <c r="AC81" s="58">
        <f t="shared" si="16"/>
        <v>0</v>
      </c>
      <c r="AD81" s="58">
        <v>9.9</v>
      </c>
      <c r="AE81" s="58">
        <f t="shared" si="12"/>
        <v>1.98E-3</v>
      </c>
      <c r="AF81" s="58">
        <f t="shared" si="17"/>
        <v>19.8</v>
      </c>
      <c r="AG81" s="58">
        <f t="shared" si="19"/>
        <v>19.8</v>
      </c>
      <c r="AH81" s="58">
        <f t="shared" si="18"/>
        <v>9.9</v>
      </c>
      <c r="AI81" s="58">
        <f t="shared" si="13"/>
        <v>19.8</v>
      </c>
      <c r="AJ81" s="58">
        <f t="shared" si="14"/>
        <v>1.98E-3</v>
      </c>
      <c r="AK81" s="99">
        <v>2439</v>
      </c>
      <c r="AL81" s="99">
        <v>2439</v>
      </c>
      <c r="AM81" s="115">
        <f t="shared" si="15"/>
        <v>1.2318181818181817</v>
      </c>
      <c r="AN81" s="115">
        <v>1.2318181818181817</v>
      </c>
      <c r="AO81" s="99">
        <v>12.4</v>
      </c>
      <c r="AP81" s="99">
        <v>19.5</v>
      </c>
      <c r="AQ81" s="98">
        <v>7.25</v>
      </c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x14ac:dyDescent="0.3">
      <c r="A82" s="58">
        <v>79</v>
      </c>
      <c r="B82" s="58">
        <v>2</v>
      </c>
      <c r="C82" s="58">
        <v>25</v>
      </c>
      <c r="D82" s="58">
        <f t="shared" si="10"/>
        <v>3</v>
      </c>
      <c r="E82" s="58">
        <v>2</v>
      </c>
      <c r="F82" s="58">
        <v>2</v>
      </c>
      <c r="G82" s="58">
        <v>5</v>
      </c>
      <c r="H82" s="58">
        <f t="shared" si="11"/>
        <v>29</v>
      </c>
      <c r="I82" s="58">
        <f>VLOOKUP(E82,' NAMES &amp; RATES'!$B$3:$C$6,2,0)</f>
        <v>0.5</v>
      </c>
      <c r="J82" s="68" t="s">
        <v>33</v>
      </c>
      <c r="K82" s="142" t="s">
        <v>33</v>
      </c>
      <c r="L82" s="68" t="s">
        <v>84</v>
      </c>
      <c r="M82" s="142" t="s">
        <v>84</v>
      </c>
      <c r="N82" s="128" t="s">
        <v>89</v>
      </c>
      <c r="O82" s="68" t="s">
        <v>94</v>
      </c>
      <c r="P82" s="120">
        <v>376000</v>
      </c>
      <c r="Q82" s="11">
        <v>1</v>
      </c>
      <c r="R82" s="11">
        <v>6</v>
      </c>
      <c r="S82" s="11">
        <v>6</v>
      </c>
      <c r="T82" s="11">
        <v>7</v>
      </c>
      <c r="U82" s="11">
        <v>4</v>
      </c>
      <c r="V82" s="11">
        <v>8</v>
      </c>
      <c r="W82" s="72">
        <v>8</v>
      </c>
      <c r="X82" s="72">
        <v>4</v>
      </c>
      <c r="Y82" s="58">
        <v>4</v>
      </c>
      <c r="Z82" s="58">
        <v>0</v>
      </c>
      <c r="AA82" s="58">
        <v>0</v>
      </c>
      <c r="AB82" s="58">
        <v>0</v>
      </c>
      <c r="AC82" s="58">
        <f t="shared" si="16"/>
        <v>0</v>
      </c>
      <c r="AD82" s="58">
        <v>10</v>
      </c>
      <c r="AE82" s="58">
        <f t="shared" si="12"/>
        <v>2E-3</v>
      </c>
      <c r="AF82" s="58">
        <f t="shared" si="17"/>
        <v>40</v>
      </c>
      <c r="AG82" s="58">
        <f t="shared" si="19"/>
        <v>40</v>
      </c>
      <c r="AH82" s="58">
        <f t="shared" si="18"/>
        <v>10</v>
      </c>
      <c r="AI82" s="58">
        <f t="shared" si="13"/>
        <v>20</v>
      </c>
      <c r="AJ82" s="58">
        <f t="shared" si="14"/>
        <v>2E-3</v>
      </c>
      <c r="AK82" s="99">
        <v>3403.3</v>
      </c>
      <c r="AL82" s="99">
        <v>3403.3</v>
      </c>
      <c r="AM82" s="115">
        <f t="shared" si="15"/>
        <v>1.7016500000000001</v>
      </c>
      <c r="AN82" s="115">
        <v>1.7016500000000001</v>
      </c>
      <c r="AO82" s="99">
        <v>12.5</v>
      </c>
      <c r="AP82" s="99">
        <v>16.399999999999999</v>
      </c>
      <c r="AQ82" s="98">
        <v>7.29</v>
      </c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x14ac:dyDescent="0.3">
      <c r="A83" s="58">
        <v>80</v>
      </c>
      <c r="B83" s="58">
        <v>2</v>
      </c>
      <c r="C83" s="58">
        <v>26</v>
      </c>
      <c r="D83" s="58">
        <f t="shared" si="10"/>
        <v>3</v>
      </c>
      <c r="E83" s="58">
        <v>2</v>
      </c>
      <c r="F83" s="58">
        <v>1</v>
      </c>
      <c r="G83" s="58">
        <v>4</v>
      </c>
      <c r="H83" s="58">
        <f t="shared" si="11"/>
        <v>22</v>
      </c>
      <c r="I83" s="58">
        <f>VLOOKUP(E83,' NAMES &amp; RATES'!$B$3:$C$6,2,0)</f>
        <v>0.5</v>
      </c>
      <c r="J83" s="29" t="s">
        <v>31</v>
      </c>
      <c r="K83" s="143" t="s">
        <v>31</v>
      </c>
      <c r="L83" s="29" t="s">
        <v>83</v>
      </c>
      <c r="M83" s="143" t="s">
        <v>83</v>
      </c>
      <c r="N83" s="129" t="s">
        <v>88</v>
      </c>
      <c r="O83" s="29" t="s">
        <v>93</v>
      </c>
      <c r="P83" s="120">
        <v>362000</v>
      </c>
      <c r="Q83" s="11">
        <v>1</v>
      </c>
      <c r="R83" s="11">
        <v>3</v>
      </c>
      <c r="S83" s="11">
        <v>7</v>
      </c>
      <c r="T83" s="11">
        <v>7</v>
      </c>
      <c r="U83" s="11">
        <v>4</v>
      </c>
      <c r="V83" s="11">
        <v>8</v>
      </c>
      <c r="W83" s="72">
        <v>8</v>
      </c>
      <c r="X83" s="72">
        <v>4</v>
      </c>
      <c r="Y83" s="58">
        <v>4</v>
      </c>
      <c r="Z83" s="58">
        <v>1</v>
      </c>
      <c r="AA83" s="58">
        <f>Y83*Z83</f>
        <v>4</v>
      </c>
      <c r="AB83" s="58">
        <v>0.5</v>
      </c>
      <c r="AC83" s="58">
        <f t="shared" si="16"/>
        <v>2</v>
      </c>
      <c r="AD83" s="58">
        <v>9.83</v>
      </c>
      <c r="AE83" s="58">
        <f t="shared" si="12"/>
        <v>1.9659999999999999E-3</v>
      </c>
      <c r="AF83" s="58">
        <f t="shared" si="17"/>
        <v>39.32</v>
      </c>
      <c r="AG83" s="58">
        <f t="shared" si="19"/>
        <v>37.32</v>
      </c>
      <c r="AH83" s="58">
        <f t="shared" si="18"/>
        <v>9.33</v>
      </c>
      <c r="AI83" s="58">
        <f t="shared" si="13"/>
        <v>18.66</v>
      </c>
      <c r="AJ83" s="58">
        <f t="shared" si="14"/>
        <v>1.866E-3</v>
      </c>
      <c r="AK83" s="99">
        <v>3840.8</v>
      </c>
      <c r="AL83" s="99">
        <f>((AK83*AF83)/AG83)</f>
        <v>4046.6306538049303</v>
      </c>
      <c r="AM83" s="115">
        <f t="shared" si="15"/>
        <v>2.0583065380493037</v>
      </c>
      <c r="AN83" s="115">
        <v>2.0583065380493037</v>
      </c>
      <c r="AO83" s="99">
        <v>12.7</v>
      </c>
      <c r="AP83" s="99">
        <v>21</v>
      </c>
      <c r="AQ83" s="98">
        <v>7.35</v>
      </c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x14ac:dyDescent="0.3">
      <c r="A84" s="58">
        <v>81</v>
      </c>
      <c r="B84" s="58">
        <v>2</v>
      </c>
      <c r="C84" s="58">
        <v>27</v>
      </c>
      <c r="D84" s="58">
        <f t="shared" si="10"/>
        <v>3</v>
      </c>
      <c r="E84" s="58">
        <v>2</v>
      </c>
      <c r="F84" s="58">
        <v>1</v>
      </c>
      <c r="G84" s="58">
        <v>1</v>
      </c>
      <c r="H84" s="58">
        <f t="shared" si="11"/>
        <v>19</v>
      </c>
      <c r="I84" s="58">
        <f>VLOOKUP(E84,' NAMES &amp; RATES'!$B$3:$C$6,2,0)</f>
        <v>0.5</v>
      </c>
      <c r="J84" s="29" t="s">
        <v>31</v>
      </c>
      <c r="K84" s="143" t="s">
        <v>31</v>
      </c>
      <c r="L84" s="29" t="s">
        <v>83</v>
      </c>
      <c r="M84" s="142" t="s">
        <v>19</v>
      </c>
      <c r="N84" s="129" t="s">
        <v>85</v>
      </c>
      <c r="O84" s="29" t="s">
        <v>19</v>
      </c>
      <c r="P84" s="120">
        <v>354000</v>
      </c>
      <c r="Q84" s="11">
        <v>1</v>
      </c>
      <c r="R84" s="11">
        <v>6</v>
      </c>
      <c r="S84" s="11">
        <v>8</v>
      </c>
      <c r="T84" s="11">
        <v>8</v>
      </c>
      <c r="U84" s="11">
        <v>5</v>
      </c>
      <c r="V84" s="11">
        <v>9</v>
      </c>
      <c r="W84" s="72">
        <v>9</v>
      </c>
      <c r="X84" s="72">
        <v>5</v>
      </c>
      <c r="Y84" s="58">
        <v>4</v>
      </c>
      <c r="Z84" s="58">
        <v>2</v>
      </c>
      <c r="AA84" s="58">
        <f>Y84*Z84</f>
        <v>8</v>
      </c>
      <c r="AB84" s="58">
        <v>0.5</v>
      </c>
      <c r="AC84" s="58">
        <f t="shared" si="16"/>
        <v>4</v>
      </c>
      <c r="AD84" s="58">
        <v>9.89</v>
      </c>
      <c r="AE84" s="58">
        <f t="shared" si="12"/>
        <v>1.9780000000000002E-3</v>
      </c>
      <c r="AF84" s="58">
        <f t="shared" si="17"/>
        <v>39.56</v>
      </c>
      <c r="AG84" s="58">
        <f t="shared" si="19"/>
        <v>35.56</v>
      </c>
      <c r="AH84" s="58">
        <f t="shared" si="18"/>
        <v>8.89</v>
      </c>
      <c r="AI84" s="58">
        <f t="shared" si="13"/>
        <v>17.78</v>
      </c>
      <c r="AJ84" s="58">
        <f t="shared" si="14"/>
        <v>1.7780000000000001E-3</v>
      </c>
      <c r="AK84" s="99">
        <v>3001.8</v>
      </c>
      <c r="AL84" s="99">
        <f>((AK84*AF84)/AG84)</f>
        <v>3339.4602924634423</v>
      </c>
      <c r="AM84" s="115">
        <f t="shared" si="15"/>
        <v>1.6883014623172106</v>
      </c>
      <c r="AN84" s="115">
        <v>1.6883014623172106</v>
      </c>
      <c r="AO84" s="99">
        <v>13.5</v>
      </c>
      <c r="AP84" s="99">
        <v>19.399999999999999</v>
      </c>
      <c r="AQ84" s="98">
        <v>7.34</v>
      </c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x14ac:dyDescent="0.3">
      <c r="A85" s="58">
        <v>82</v>
      </c>
      <c r="B85" s="58">
        <v>2</v>
      </c>
      <c r="C85" s="58">
        <v>1</v>
      </c>
      <c r="D85" s="58">
        <f t="shared" si="10"/>
        <v>4</v>
      </c>
      <c r="E85" s="58">
        <v>1</v>
      </c>
      <c r="F85" s="58">
        <v>2</v>
      </c>
      <c r="G85" s="58">
        <v>5</v>
      </c>
      <c r="H85" s="58">
        <f t="shared" si="11"/>
        <v>11</v>
      </c>
      <c r="I85" s="58">
        <f>VLOOKUP(E85,' NAMES &amp; RATES'!$B$3:$C$6,2,0)</f>
        <v>0.25</v>
      </c>
      <c r="J85" s="68" t="s">
        <v>33</v>
      </c>
      <c r="K85" s="142" t="s">
        <v>33</v>
      </c>
      <c r="L85" s="68" t="s">
        <v>84</v>
      </c>
      <c r="M85" s="142" t="s">
        <v>84</v>
      </c>
      <c r="N85" s="128" t="s">
        <v>89</v>
      </c>
      <c r="O85" s="68" t="s">
        <v>94</v>
      </c>
      <c r="P85" s="120">
        <v>636000</v>
      </c>
      <c r="Q85" s="11">
        <v>1</v>
      </c>
      <c r="R85" s="11">
        <v>6</v>
      </c>
      <c r="S85" s="11">
        <v>6</v>
      </c>
      <c r="T85" s="11">
        <v>7</v>
      </c>
      <c r="U85" s="11">
        <v>3</v>
      </c>
      <c r="V85" s="11">
        <v>8</v>
      </c>
      <c r="W85" s="72">
        <v>8</v>
      </c>
      <c r="X85" s="72">
        <v>5</v>
      </c>
      <c r="Y85" s="58">
        <v>7</v>
      </c>
      <c r="Z85" s="58">
        <v>0</v>
      </c>
      <c r="AA85" s="58">
        <v>0</v>
      </c>
      <c r="AB85" s="58">
        <v>0</v>
      </c>
      <c r="AC85" s="58">
        <f t="shared" si="16"/>
        <v>0</v>
      </c>
      <c r="AD85" s="58">
        <v>9.9600000000000009</v>
      </c>
      <c r="AE85" s="58">
        <f t="shared" si="12"/>
        <v>1.9920000000000003E-3</v>
      </c>
      <c r="AF85" s="58">
        <f t="shared" si="17"/>
        <v>69.72</v>
      </c>
      <c r="AG85" s="58">
        <f t="shared" si="19"/>
        <v>69.72</v>
      </c>
      <c r="AH85" s="58">
        <f t="shared" si="18"/>
        <v>9.9599999999999991</v>
      </c>
      <c r="AI85" s="58">
        <f t="shared" si="13"/>
        <v>19.919999999999998</v>
      </c>
      <c r="AJ85" s="58">
        <f t="shared" si="14"/>
        <v>1.9919999999999998E-3</v>
      </c>
      <c r="AK85" s="99">
        <v>3987.2</v>
      </c>
      <c r="AL85" s="99">
        <v>3987.2</v>
      </c>
      <c r="AM85" s="115">
        <f t="shared" si="15"/>
        <v>2.0016064257028114</v>
      </c>
      <c r="AN85" s="115">
        <v>2.0016064257028114</v>
      </c>
      <c r="AO85" s="99">
        <v>12.8</v>
      </c>
      <c r="AP85" s="99">
        <v>17.3</v>
      </c>
      <c r="AQ85" s="98">
        <v>7.1</v>
      </c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x14ac:dyDescent="0.3">
      <c r="A86" s="58">
        <v>83</v>
      </c>
      <c r="B86" s="58">
        <v>2</v>
      </c>
      <c r="C86" s="58">
        <v>2</v>
      </c>
      <c r="D86" s="58">
        <f t="shared" si="10"/>
        <v>4</v>
      </c>
      <c r="E86" s="58">
        <v>3</v>
      </c>
      <c r="F86" s="58">
        <v>1</v>
      </c>
      <c r="G86" s="58">
        <v>6</v>
      </c>
      <c r="H86" s="58">
        <f t="shared" si="11"/>
        <v>42</v>
      </c>
      <c r="I86" s="58">
        <f>VLOOKUP(E86,' NAMES &amp; RATES'!$B$3:$C$6,2,0)</f>
        <v>1</v>
      </c>
      <c r="J86" s="29" t="s">
        <v>31</v>
      </c>
      <c r="K86" s="143" t="s">
        <v>31</v>
      </c>
      <c r="L86" s="29" t="s">
        <v>83</v>
      </c>
      <c r="M86" s="143" t="s">
        <v>83</v>
      </c>
      <c r="N86" s="129" t="s">
        <v>90</v>
      </c>
      <c r="O86" s="29" t="s">
        <v>95</v>
      </c>
      <c r="P86" s="120">
        <v>211000</v>
      </c>
      <c r="Q86" s="11">
        <v>1</v>
      </c>
      <c r="R86" s="11">
        <v>6</v>
      </c>
      <c r="S86" s="11">
        <v>6</v>
      </c>
      <c r="T86" s="11">
        <v>8</v>
      </c>
      <c r="U86" s="11">
        <v>3</v>
      </c>
      <c r="V86" s="11">
        <v>8</v>
      </c>
      <c r="W86" s="72">
        <v>8</v>
      </c>
      <c r="X86" s="72">
        <v>4</v>
      </c>
      <c r="Y86" s="58">
        <v>2</v>
      </c>
      <c r="Z86" s="58">
        <v>0</v>
      </c>
      <c r="AA86" s="58">
        <v>0</v>
      </c>
      <c r="AB86" s="58">
        <v>0</v>
      </c>
      <c r="AC86" s="58">
        <f t="shared" si="16"/>
        <v>0</v>
      </c>
      <c r="AD86" s="58">
        <v>10.16</v>
      </c>
      <c r="AE86" s="58">
        <f t="shared" si="12"/>
        <v>2.032E-3</v>
      </c>
      <c r="AF86" s="58">
        <f t="shared" si="17"/>
        <v>20.32</v>
      </c>
      <c r="AG86" s="58">
        <f t="shared" si="19"/>
        <v>20.32</v>
      </c>
      <c r="AH86" s="58">
        <f t="shared" si="18"/>
        <v>10.16</v>
      </c>
      <c r="AI86" s="58">
        <f t="shared" si="13"/>
        <v>20.32</v>
      </c>
      <c r="AJ86" s="58">
        <f t="shared" si="14"/>
        <v>2.032E-3</v>
      </c>
      <c r="AK86" s="99">
        <v>3076.4</v>
      </c>
      <c r="AL86" s="99">
        <v>3076.4</v>
      </c>
      <c r="AM86" s="115">
        <f t="shared" si="15"/>
        <v>1.513976377952756</v>
      </c>
      <c r="AN86" s="115">
        <v>1.513976377952756</v>
      </c>
      <c r="AO86" s="99">
        <v>12.5</v>
      </c>
      <c r="AP86" s="99">
        <v>18.100000000000001</v>
      </c>
      <c r="AQ86" s="98">
        <v>6.96</v>
      </c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 x14ac:dyDescent="0.3">
      <c r="A87" s="58">
        <v>84</v>
      </c>
      <c r="B87" s="58">
        <v>2</v>
      </c>
      <c r="C87" s="58">
        <v>3</v>
      </c>
      <c r="D87" s="58">
        <f t="shared" si="10"/>
        <v>4</v>
      </c>
      <c r="E87" s="58">
        <v>2</v>
      </c>
      <c r="F87" s="58">
        <v>2</v>
      </c>
      <c r="G87" s="58">
        <v>4</v>
      </c>
      <c r="H87" s="58">
        <f t="shared" si="11"/>
        <v>28</v>
      </c>
      <c r="I87" s="58">
        <f>VLOOKUP(E87,' NAMES &amp; RATES'!$B$3:$C$6,2,0)</f>
        <v>0.5</v>
      </c>
      <c r="J87" s="68" t="s">
        <v>33</v>
      </c>
      <c r="K87" s="142" t="s">
        <v>33</v>
      </c>
      <c r="L87" s="68" t="s">
        <v>84</v>
      </c>
      <c r="M87" s="142" t="s">
        <v>84</v>
      </c>
      <c r="N87" s="128" t="s">
        <v>88</v>
      </c>
      <c r="O87" s="68" t="s">
        <v>93</v>
      </c>
      <c r="P87" s="120">
        <v>368000</v>
      </c>
      <c r="Q87" s="11">
        <v>1</v>
      </c>
      <c r="R87" s="11">
        <v>2</v>
      </c>
      <c r="S87" s="11">
        <v>2</v>
      </c>
      <c r="T87" s="11">
        <v>6</v>
      </c>
      <c r="U87" s="11">
        <v>3</v>
      </c>
      <c r="V87" s="11">
        <v>8</v>
      </c>
      <c r="W87" s="72">
        <v>8</v>
      </c>
      <c r="X87" s="72">
        <v>4</v>
      </c>
      <c r="Y87" s="58">
        <v>4</v>
      </c>
      <c r="Z87" s="58">
        <v>0</v>
      </c>
      <c r="AA87" s="58">
        <v>0</v>
      </c>
      <c r="AB87" s="58">
        <v>0</v>
      </c>
      <c r="AC87" s="58">
        <f t="shared" si="16"/>
        <v>0</v>
      </c>
      <c r="AD87" s="58">
        <v>10.15</v>
      </c>
      <c r="AE87" s="58">
        <f t="shared" si="12"/>
        <v>2.0300000000000001E-3</v>
      </c>
      <c r="AF87" s="58">
        <f t="shared" si="17"/>
        <v>40.6</v>
      </c>
      <c r="AG87" s="58">
        <f t="shared" si="19"/>
        <v>40.6</v>
      </c>
      <c r="AH87" s="58">
        <f t="shared" si="18"/>
        <v>10.15</v>
      </c>
      <c r="AI87" s="58">
        <f t="shared" si="13"/>
        <v>20.3</v>
      </c>
      <c r="AJ87" s="58">
        <f t="shared" si="14"/>
        <v>2.0300000000000001E-3</v>
      </c>
      <c r="AK87" s="99">
        <v>3955.5</v>
      </c>
      <c r="AL87" s="99">
        <v>3955.5</v>
      </c>
      <c r="AM87" s="115">
        <f t="shared" si="15"/>
        <v>1.9485221674876845</v>
      </c>
      <c r="AN87" s="115">
        <v>1.9485221674876845</v>
      </c>
      <c r="AO87" s="99">
        <v>12.6</v>
      </c>
      <c r="AP87" s="99">
        <v>16.899999999999999</v>
      </c>
      <c r="AQ87" s="98">
        <v>7.02</v>
      </c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x14ac:dyDescent="0.3">
      <c r="A88" s="58">
        <v>85</v>
      </c>
      <c r="B88" s="58">
        <v>2</v>
      </c>
      <c r="C88" s="58">
        <v>4</v>
      </c>
      <c r="D88" s="58">
        <f t="shared" si="10"/>
        <v>4</v>
      </c>
      <c r="E88" s="58">
        <v>3</v>
      </c>
      <c r="F88" s="58">
        <v>1</v>
      </c>
      <c r="G88" s="58">
        <v>3</v>
      </c>
      <c r="H88" s="58">
        <f t="shared" si="11"/>
        <v>39</v>
      </c>
      <c r="I88" s="58">
        <f>VLOOKUP(E88,' NAMES &amp; RATES'!$B$3:$C$6,2,0)</f>
        <v>1</v>
      </c>
      <c r="J88" s="29" t="s">
        <v>31</v>
      </c>
      <c r="K88" s="143" t="s">
        <v>31</v>
      </c>
      <c r="L88" s="29" t="s">
        <v>83</v>
      </c>
      <c r="M88" s="143" t="s">
        <v>83</v>
      </c>
      <c r="N88" s="129" t="s">
        <v>87</v>
      </c>
      <c r="O88" s="29" t="s">
        <v>92</v>
      </c>
      <c r="P88" s="120">
        <v>233000</v>
      </c>
      <c r="Q88" s="11">
        <v>1</v>
      </c>
      <c r="R88" s="11">
        <v>2</v>
      </c>
      <c r="S88" s="11">
        <v>5</v>
      </c>
      <c r="T88" s="11">
        <v>8</v>
      </c>
      <c r="U88" s="11">
        <v>4</v>
      </c>
      <c r="V88" s="11">
        <v>8</v>
      </c>
      <c r="W88" s="72">
        <v>8</v>
      </c>
      <c r="X88" s="72">
        <v>5</v>
      </c>
      <c r="Y88" s="58">
        <v>2</v>
      </c>
      <c r="Z88" s="58">
        <v>0</v>
      </c>
      <c r="AA88" s="58">
        <v>0</v>
      </c>
      <c r="AB88" s="58">
        <v>0</v>
      </c>
      <c r="AC88" s="58">
        <f t="shared" si="16"/>
        <v>0</v>
      </c>
      <c r="AD88" s="58">
        <v>10.1</v>
      </c>
      <c r="AE88" s="58">
        <f t="shared" si="12"/>
        <v>2.0200000000000001E-3</v>
      </c>
      <c r="AF88" s="58">
        <f t="shared" si="17"/>
        <v>20.2</v>
      </c>
      <c r="AG88" s="58">
        <f t="shared" si="19"/>
        <v>20.2</v>
      </c>
      <c r="AH88" s="58">
        <f t="shared" si="18"/>
        <v>10.1</v>
      </c>
      <c r="AI88" s="58">
        <f t="shared" si="13"/>
        <v>20.2</v>
      </c>
      <c r="AJ88" s="58">
        <f t="shared" si="14"/>
        <v>2.0200000000000001E-3</v>
      </c>
      <c r="AK88" s="99">
        <v>3400.4</v>
      </c>
      <c r="AL88" s="99">
        <v>3400.4</v>
      </c>
      <c r="AM88" s="115">
        <f t="shared" si="15"/>
        <v>1.6833663366336635</v>
      </c>
      <c r="AN88" s="115">
        <v>1.6833663366336635</v>
      </c>
      <c r="AO88" s="99">
        <v>12.5</v>
      </c>
      <c r="AP88" s="99">
        <v>17</v>
      </c>
      <c r="AQ88" s="98">
        <v>7.48</v>
      </c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x14ac:dyDescent="0.3">
      <c r="A89" s="58">
        <v>86</v>
      </c>
      <c r="B89" s="58">
        <v>2</v>
      </c>
      <c r="C89" s="58">
        <v>5</v>
      </c>
      <c r="D89" s="58">
        <f t="shared" si="10"/>
        <v>4</v>
      </c>
      <c r="E89" s="58">
        <v>1</v>
      </c>
      <c r="F89" s="58">
        <v>3</v>
      </c>
      <c r="G89" s="58">
        <v>4</v>
      </c>
      <c r="H89" s="58">
        <f t="shared" si="11"/>
        <v>16</v>
      </c>
      <c r="I89" s="58">
        <f>VLOOKUP(E89,' NAMES &amp; RATES'!$B$3:$C$6,2,0)</f>
        <v>0.25</v>
      </c>
      <c r="J89" s="131" t="s">
        <v>34</v>
      </c>
      <c r="K89" s="131" t="s">
        <v>34</v>
      </c>
      <c r="L89" s="131" t="s">
        <v>82</v>
      </c>
      <c r="M89" s="131" t="s">
        <v>82</v>
      </c>
      <c r="N89" s="130" t="s">
        <v>88</v>
      </c>
      <c r="O89" s="131" t="s">
        <v>93</v>
      </c>
      <c r="P89" s="120">
        <v>552000</v>
      </c>
      <c r="Q89" s="11">
        <v>1</v>
      </c>
      <c r="R89" s="11">
        <v>2</v>
      </c>
      <c r="S89" s="11">
        <v>3</v>
      </c>
      <c r="T89" s="11">
        <v>6</v>
      </c>
      <c r="U89" s="11">
        <v>3</v>
      </c>
      <c r="V89" s="11">
        <v>8</v>
      </c>
      <c r="W89" s="72">
        <v>8</v>
      </c>
      <c r="X89" s="72">
        <v>4</v>
      </c>
      <c r="Y89" s="58">
        <v>7</v>
      </c>
      <c r="Z89" s="58">
        <v>1.5</v>
      </c>
      <c r="AA89" s="58">
        <f>Y89*Z89</f>
        <v>10.5</v>
      </c>
      <c r="AB89" s="58">
        <v>0.5</v>
      </c>
      <c r="AC89" s="58">
        <f t="shared" si="16"/>
        <v>5.25</v>
      </c>
      <c r="AD89" s="58">
        <v>10.210000000000001</v>
      </c>
      <c r="AE89" s="58">
        <f t="shared" si="12"/>
        <v>2.042E-3</v>
      </c>
      <c r="AF89" s="58">
        <f t="shared" si="17"/>
        <v>71.47</v>
      </c>
      <c r="AG89" s="58">
        <f t="shared" si="19"/>
        <v>66.22</v>
      </c>
      <c r="AH89" s="58">
        <f t="shared" si="18"/>
        <v>9.4599999999999991</v>
      </c>
      <c r="AI89" s="58">
        <f t="shared" si="13"/>
        <v>18.919999999999998</v>
      </c>
      <c r="AJ89" s="58">
        <f t="shared" si="14"/>
        <v>1.8919999999999998E-3</v>
      </c>
      <c r="AK89" s="99">
        <v>4396.1000000000004</v>
      </c>
      <c r="AL89" s="99">
        <f>((AK89*AF89)/AG89)</f>
        <v>4744.6280126849897</v>
      </c>
      <c r="AM89" s="115">
        <f t="shared" si="15"/>
        <v>2.3235200845665966</v>
      </c>
      <c r="AN89" s="115">
        <v>2.3235200845665966</v>
      </c>
      <c r="AO89" s="99">
        <v>12.7</v>
      </c>
      <c r="AP89" s="99">
        <v>21.8</v>
      </c>
      <c r="AQ89" s="98">
        <v>7.74</v>
      </c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x14ac:dyDescent="0.3">
      <c r="A90" s="58">
        <v>87</v>
      </c>
      <c r="B90" s="58">
        <v>2</v>
      </c>
      <c r="C90" s="58">
        <v>6</v>
      </c>
      <c r="D90" s="58">
        <f t="shared" si="10"/>
        <v>4</v>
      </c>
      <c r="E90" s="58">
        <v>2</v>
      </c>
      <c r="F90" s="58">
        <v>2</v>
      </c>
      <c r="G90" s="58">
        <v>3</v>
      </c>
      <c r="H90" s="58">
        <f t="shared" si="11"/>
        <v>27</v>
      </c>
      <c r="I90" s="58">
        <f>VLOOKUP(E90,' NAMES &amp; RATES'!$B$3:$C$6,2,0)</f>
        <v>0.5</v>
      </c>
      <c r="J90" s="68" t="s">
        <v>33</v>
      </c>
      <c r="K90" s="142" t="s">
        <v>33</v>
      </c>
      <c r="L90" s="68" t="s">
        <v>84</v>
      </c>
      <c r="M90" s="142" t="s">
        <v>84</v>
      </c>
      <c r="N90" s="128" t="s">
        <v>87</v>
      </c>
      <c r="O90" s="68" t="s">
        <v>92</v>
      </c>
      <c r="P90" s="120">
        <v>392000</v>
      </c>
      <c r="Q90" s="11">
        <v>1</v>
      </c>
      <c r="R90" s="11">
        <v>2</v>
      </c>
      <c r="S90" s="11">
        <v>3</v>
      </c>
      <c r="T90" s="11">
        <v>7</v>
      </c>
      <c r="U90" s="11">
        <v>4</v>
      </c>
      <c r="V90" s="11">
        <v>8</v>
      </c>
      <c r="W90" s="72">
        <v>8</v>
      </c>
      <c r="X90" s="72">
        <v>5</v>
      </c>
      <c r="Y90" s="58">
        <v>4</v>
      </c>
      <c r="Z90" s="58">
        <v>1.5</v>
      </c>
      <c r="AA90" s="58">
        <f>Y90*Z90</f>
        <v>6</v>
      </c>
      <c r="AB90" s="58">
        <v>0.5</v>
      </c>
      <c r="AC90" s="58">
        <f t="shared" si="16"/>
        <v>3</v>
      </c>
      <c r="AD90" s="58">
        <v>10.43</v>
      </c>
      <c r="AE90" s="58">
        <f t="shared" si="12"/>
        <v>2.0859999999999997E-3</v>
      </c>
      <c r="AF90" s="58">
        <f t="shared" si="17"/>
        <v>41.72</v>
      </c>
      <c r="AG90" s="58">
        <f t="shared" si="19"/>
        <v>38.72</v>
      </c>
      <c r="AH90" s="58">
        <f t="shared" si="18"/>
        <v>9.68</v>
      </c>
      <c r="AI90" s="58">
        <f t="shared" si="13"/>
        <v>19.36</v>
      </c>
      <c r="AJ90" s="58">
        <f t="shared" si="14"/>
        <v>1.936E-3</v>
      </c>
      <c r="AK90" s="99">
        <v>3978.7</v>
      </c>
      <c r="AL90" s="99">
        <f>((AK90*AF90)/AG90)</f>
        <v>4286.9670454545458</v>
      </c>
      <c r="AM90" s="115">
        <f t="shared" si="15"/>
        <v>2.0551136363636364</v>
      </c>
      <c r="AN90" s="115">
        <v>2.0551136363636364</v>
      </c>
      <c r="AO90" s="99">
        <v>12.1</v>
      </c>
      <c r="AP90" s="99">
        <v>18.2</v>
      </c>
      <c r="AQ90" s="98">
        <v>7</v>
      </c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x14ac:dyDescent="0.3">
      <c r="A91" s="58">
        <v>88</v>
      </c>
      <c r="B91" s="58">
        <v>2</v>
      </c>
      <c r="C91" s="58">
        <v>7</v>
      </c>
      <c r="D91" s="58">
        <f t="shared" si="10"/>
        <v>4</v>
      </c>
      <c r="E91" s="58">
        <v>1</v>
      </c>
      <c r="F91" s="58">
        <v>3</v>
      </c>
      <c r="G91" s="58">
        <v>3</v>
      </c>
      <c r="H91" s="58">
        <f t="shared" si="11"/>
        <v>15</v>
      </c>
      <c r="I91" s="58">
        <f>VLOOKUP(E91,' NAMES &amp; RATES'!$B$3:$C$6,2,0)</f>
        <v>0.25</v>
      </c>
      <c r="J91" s="131" t="s">
        <v>34</v>
      </c>
      <c r="K91" s="131" t="s">
        <v>34</v>
      </c>
      <c r="L91" s="131" t="s">
        <v>82</v>
      </c>
      <c r="M91" s="131" t="s">
        <v>82</v>
      </c>
      <c r="N91" s="130" t="s">
        <v>87</v>
      </c>
      <c r="O91" s="131" t="s">
        <v>92</v>
      </c>
      <c r="P91" s="120">
        <v>496000</v>
      </c>
      <c r="Q91" s="11">
        <v>1</v>
      </c>
      <c r="R91" s="11">
        <v>3</v>
      </c>
      <c r="S91" s="11">
        <v>4</v>
      </c>
      <c r="T91" s="11">
        <v>7</v>
      </c>
      <c r="U91" s="11">
        <v>4</v>
      </c>
      <c r="V91" s="11">
        <v>8</v>
      </c>
      <c r="W91" s="72">
        <v>8</v>
      </c>
      <c r="X91" s="72">
        <v>5</v>
      </c>
      <c r="Y91" s="58">
        <v>7</v>
      </c>
      <c r="Z91" s="58">
        <v>0</v>
      </c>
      <c r="AA91" s="58">
        <v>0</v>
      </c>
      <c r="AB91" s="58">
        <v>0</v>
      </c>
      <c r="AC91" s="58">
        <f t="shared" si="16"/>
        <v>0</v>
      </c>
      <c r="AD91" s="58">
        <v>10.18</v>
      </c>
      <c r="AE91" s="58">
        <f t="shared" si="12"/>
        <v>2.036E-3</v>
      </c>
      <c r="AF91" s="58">
        <f t="shared" si="17"/>
        <v>71.259999999999991</v>
      </c>
      <c r="AG91" s="58">
        <f t="shared" si="19"/>
        <v>71.259999999999991</v>
      </c>
      <c r="AH91" s="58">
        <f t="shared" si="18"/>
        <v>10.179999999999998</v>
      </c>
      <c r="AI91" s="58">
        <f t="shared" si="13"/>
        <v>20.359999999999996</v>
      </c>
      <c r="AJ91" s="58">
        <f t="shared" si="14"/>
        <v>2.0359999999999996E-3</v>
      </c>
      <c r="AK91" s="99">
        <v>4781.5</v>
      </c>
      <c r="AL91" s="99">
        <v>4781.5</v>
      </c>
      <c r="AM91" s="115">
        <f t="shared" si="15"/>
        <v>2.3484774066797649</v>
      </c>
      <c r="AN91" s="115">
        <v>2.3484774066797649</v>
      </c>
      <c r="AO91" s="99">
        <v>12.6</v>
      </c>
      <c r="AP91" s="99">
        <v>21.1</v>
      </c>
      <c r="AQ91" s="98">
        <v>7.36</v>
      </c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x14ac:dyDescent="0.3">
      <c r="A92" s="58">
        <v>89</v>
      </c>
      <c r="B92" s="58">
        <v>2</v>
      </c>
      <c r="C92" s="58">
        <v>8</v>
      </c>
      <c r="D92" s="58">
        <f t="shared" si="10"/>
        <v>4</v>
      </c>
      <c r="E92" s="58">
        <v>2</v>
      </c>
      <c r="F92" s="58">
        <v>2</v>
      </c>
      <c r="G92" s="58">
        <v>6</v>
      </c>
      <c r="H92" s="58">
        <f t="shared" si="11"/>
        <v>30</v>
      </c>
      <c r="I92" s="58">
        <f>VLOOKUP(E92,' NAMES &amp; RATES'!$B$3:$C$6,2,0)</f>
        <v>0.5</v>
      </c>
      <c r="J92" s="68" t="s">
        <v>33</v>
      </c>
      <c r="K92" s="142" t="s">
        <v>33</v>
      </c>
      <c r="L92" s="68" t="s">
        <v>84</v>
      </c>
      <c r="M92" s="142" t="s">
        <v>84</v>
      </c>
      <c r="N92" s="128" t="s">
        <v>90</v>
      </c>
      <c r="O92" s="68" t="s">
        <v>95</v>
      </c>
      <c r="P92" s="120">
        <v>284000</v>
      </c>
      <c r="Q92" s="11">
        <v>1</v>
      </c>
      <c r="R92" s="11">
        <v>6</v>
      </c>
      <c r="S92" s="11">
        <v>6</v>
      </c>
      <c r="T92" s="11">
        <v>7</v>
      </c>
      <c r="U92" s="11">
        <v>3</v>
      </c>
      <c r="V92" s="11">
        <v>8</v>
      </c>
      <c r="W92" s="72">
        <v>8</v>
      </c>
      <c r="X92" s="72">
        <v>4</v>
      </c>
      <c r="Y92" s="58">
        <v>4</v>
      </c>
      <c r="Z92" s="58">
        <v>0</v>
      </c>
      <c r="AA92" s="58">
        <v>0</v>
      </c>
      <c r="AB92" s="58">
        <v>0</v>
      </c>
      <c r="AC92" s="58">
        <f t="shared" si="16"/>
        <v>0</v>
      </c>
      <c r="AD92" s="58">
        <v>10.16</v>
      </c>
      <c r="AE92" s="58">
        <f t="shared" si="12"/>
        <v>2.032E-3</v>
      </c>
      <c r="AF92" s="58">
        <f t="shared" si="17"/>
        <v>40.64</v>
      </c>
      <c r="AG92" s="58">
        <f t="shared" si="19"/>
        <v>40.64</v>
      </c>
      <c r="AH92" s="58">
        <f t="shared" si="18"/>
        <v>10.16</v>
      </c>
      <c r="AI92" s="58">
        <f t="shared" si="13"/>
        <v>20.32</v>
      </c>
      <c r="AJ92" s="58">
        <f t="shared" si="14"/>
        <v>2.032E-3</v>
      </c>
      <c r="AK92" s="99">
        <v>4321.5</v>
      </c>
      <c r="AL92" s="99">
        <v>4321.5</v>
      </c>
      <c r="AM92" s="115">
        <f t="shared" si="15"/>
        <v>2.1267224409448824</v>
      </c>
      <c r="AN92" s="115">
        <v>2.1267224409448824</v>
      </c>
      <c r="AO92" s="99">
        <v>12.3</v>
      </c>
      <c r="AP92" s="99">
        <v>17.2</v>
      </c>
      <c r="AQ92" s="98">
        <v>7.08</v>
      </c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x14ac:dyDescent="0.3">
      <c r="A93" s="58">
        <v>90</v>
      </c>
      <c r="B93" s="58">
        <v>2</v>
      </c>
      <c r="C93" s="58">
        <v>9</v>
      </c>
      <c r="D93" s="58">
        <f t="shared" si="10"/>
        <v>4</v>
      </c>
      <c r="E93" s="58">
        <v>2</v>
      </c>
      <c r="F93" s="58">
        <v>1</v>
      </c>
      <c r="G93" s="58">
        <v>5</v>
      </c>
      <c r="H93" s="58">
        <f t="shared" si="11"/>
        <v>23</v>
      </c>
      <c r="I93" s="58">
        <f>VLOOKUP(E93,' NAMES &amp; RATES'!$B$3:$C$6,2,0)</f>
        <v>0.5</v>
      </c>
      <c r="J93" s="29" t="s">
        <v>31</v>
      </c>
      <c r="K93" s="143" t="s">
        <v>31</v>
      </c>
      <c r="L93" s="29" t="s">
        <v>83</v>
      </c>
      <c r="M93" s="143" t="s">
        <v>83</v>
      </c>
      <c r="N93" s="129" t="s">
        <v>89</v>
      </c>
      <c r="O93" s="29" t="s">
        <v>94</v>
      </c>
      <c r="P93" s="120">
        <v>340000</v>
      </c>
      <c r="Q93" s="11">
        <v>1</v>
      </c>
      <c r="R93" s="11">
        <v>6</v>
      </c>
      <c r="S93" s="11">
        <v>6</v>
      </c>
      <c r="T93" s="11">
        <v>8</v>
      </c>
      <c r="U93" s="11">
        <v>4</v>
      </c>
      <c r="V93" s="11">
        <v>8</v>
      </c>
      <c r="W93" s="72">
        <v>8</v>
      </c>
      <c r="X93" s="72">
        <v>5</v>
      </c>
      <c r="Y93" s="58">
        <v>4</v>
      </c>
      <c r="Z93" s="58">
        <v>0</v>
      </c>
      <c r="AA93" s="58">
        <v>0</v>
      </c>
      <c r="AB93" s="58">
        <v>0</v>
      </c>
      <c r="AC93" s="58">
        <f t="shared" si="16"/>
        <v>0</v>
      </c>
      <c r="AD93" s="58">
        <v>10.130000000000001</v>
      </c>
      <c r="AE93" s="58">
        <f t="shared" si="12"/>
        <v>2.026E-3</v>
      </c>
      <c r="AF93" s="58">
        <f t="shared" si="17"/>
        <v>40.520000000000003</v>
      </c>
      <c r="AG93" s="58">
        <f t="shared" si="19"/>
        <v>40.520000000000003</v>
      </c>
      <c r="AH93" s="58">
        <f t="shared" si="18"/>
        <v>10.130000000000001</v>
      </c>
      <c r="AI93" s="58">
        <f t="shared" si="13"/>
        <v>20.260000000000002</v>
      </c>
      <c r="AJ93" s="58">
        <f t="shared" si="14"/>
        <v>2.026E-3</v>
      </c>
      <c r="AK93" s="99">
        <v>3309.9</v>
      </c>
      <c r="AL93" s="99">
        <v>3309.9</v>
      </c>
      <c r="AM93" s="115">
        <f t="shared" si="15"/>
        <v>1.6337117472852913</v>
      </c>
      <c r="AN93" s="115">
        <v>1.6337117472852913</v>
      </c>
      <c r="AO93" s="99">
        <v>12.3</v>
      </c>
      <c r="AP93" s="99">
        <v>20</v>
      </c>
      <c r="AQ93" s="98">
        <v>7.04</v>
      </c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x14ac:dyDescent="0.3">
      <c r="A94" s="58">
        <v>91</v>
      </c>
      <c r="B94" s="58">
        <v>2</v>
      </c>
      <c r="C94" s="58">
        <v>10</v>
      </c>
      <c r="D94" s="58">
        <f t="shared" si="10"/>
        <v>4</v>
      </c>
      <c r="E94" s="58">
        <v>2</v>
      </c>
      <c r="F94" s="58">
        <v>1</v>
      </c>
      <c r="G94" s="58">
        <v>2</v>
      </c>
      <c r="H94" s="58">
        <f t="shared" si="11"/>
        <v>20</v>
      </c>
      <c r="I94" s="58">
        <f>VLOOKUP(E94,' NAMES &amp; RATES'!$B$3:$C$6,2,0)</f>
        <v>0.5</v>
      </c>
      <c r="J94" s="29" t="s">
        <v>31</v>
      </c>
      <c r="K94" s="143" t="s">
        <v>31</v>
      </c>
      <c r="L94" s="29" t="s">
        <v>83</v>
      </c>
      <c r="M94" s="143" t="s">
        <v>83</v>
      </c>
      <c r="N94" s="129" t="s">
        <v>86</v>
      </c>
      <c r="O94" s="29" t="s">
        <v>91</v>
      </c>
      <c r="P94" s="120">
        <v>344000</v>
      </c>
      <c r="Q94" s="11">
        <v>1</v>
      </c>
      <c r="R94" s="11">
        <v>6</v>
      </c>
      <c r="S94" s="11">
        <v>7</v>
      </c>
      <c r="T94" s="11">
        <v>8</v>
      </c>
      <c r="U94" s="11">
        <v>5</v>
      </c>
      <c r="V94" s="11">
        <v>9</v>
      </c>
      <c r="W94" s="72">
        <v>9</v>
      </c>
      <c r="X94" s="72">
        <v>5</v>
      </c>
      <c r="Y94" s="58">
        <v>4</v>
      </c>
      <c r="Z94" s="58">
        <v>0</v>
      </c>
      <c r="AA94" s="58">
        <v>0</v>
      </c>
      <c r="AB94" s="58">
        <v>0</v>
      </c>
      <c r="AC94" s="58">
        <f t="shared" si="16"/>
        <v>0</v>
      </c>
      <c r="AD94" s="58">
        <v>10.07</v>
      </c>
      <c r="AE94" s="58">
        <f t="shared" si="12"/>
        <v>2.0140000000000002E-3</v>
      </c>
      <c r="AF94" s="58">
        <f t="shared" si="17"/>
        <v>40.28</v>
      </c>
      <c r="AG94" s="58">
        <f t="shared" si="19"/>
        <v>40.28</v>
      </c>
      <c r="AH94" s="58">
        <f t="shared" si="18"/>
        <v>10.07</v>
      </c>
      <c r="AI94" s="58">
        <f t="shared" si="13"/>
        <v>20.14</v>
      </c>
      <c r="AJ94" s="58">
        <f t="shared" si="14"/>
        <v>2.0140000000000002E-3</v>
      </c>
      <c r="AK94" s="99">
        <v>3401.4</v>
      </c>
      <c r="AL94" s="99">
        <v>3401.4</v>
      </c>
      <c r="AM94" s="115">
        <f t="shared" si="15"/>
        <v>1.6888778550148957</v>
      </c>
      <c r="AN94" s="115">
        <v>1.6888778550148957</v>
      </c>
      <c r="AO94" s="99">
        <v>12.4</v>
      </c>
      <c r="AP94" s="99">
        <v>16.600000000000001</v>
      </c>
      <c r="AQ94" s="98">
        <v>6.91</v>
      </c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x14ac:dyDescent="0.3">
      <c r="A95" s="58">
        <v>92</v>
      </c>
      <c r="B95" s="58">
        <v>2</v>
      </c>
      <c r="C95" s="58">
        <v>11</v>
      </c>
      <c r="D95" s="58">
        <f t="shared" si="10"/>
        <v>4</v>
      </c>
      <c r="E95" s="58">
        <v>2</v>
      </c>
      <c r="F95" s="58">
        <v>3</v>
      </c>
      <c r="G95" s="58">
        <v>4</v>
      </c>
      <c r="H95" s="58">
        <f t="shared" si="11"/>
        <v>34</v>
      </c>
      <c r="I95" s="58">
        <f>VLOOKUP(E95,' NAMES &amp; RATES'!$B$3:$C$6,2,0)</f>
        <v>0.5</v>
      </c>
      <c r="J95" s="131" t="s">
        <v>34</v>
      </c>
      <c r="K95" s="131" t="s">
        <v>34</v>
      </c>
      <c r="L95" s="131" t="s">
        <v>82</v>
      </c>
      <c r="M95" s="131" t="s">
        <v>82</v>
      </c>
      <c r="N95" s="130" t="s">
        <v>88</v>
      </c>
      <c r="O95" s="131" t="s">
        <v>93</v>
      </c>
      <c r="P95" s="120">
        <v>292000</v>
      </c>
      <c r="Q95" s="11">
        <v>1</v>
      </c>
      <c r="R95" s="11">
        <v>2</v>
      </c>
      <c r="S95" s="11">
        <v>4</v>
      </c>
      <c r="T95" s="11">
        <v>7</v>
      </c>
      <c r="U95" s="11">
        <v>3</v>
      </c>
      <c r="V95" s="11">
        <v>8</v>
      </c>
      <c r="W95" s="72">
        <v>8</v>
      </c>
      <c r="X95" s="72">
        <v>4</v>
      </c>
      <c r="Y95" s="58">
        <v>4</v>
      </c>
      <c r="Z95" s="58">
        <v>0.5</v>
      </c>
      <c r="AA95" s="58">
        <f>Y95*Z95</f>
        <v>2</v>
      </c>
      <c r="AB95" s="58">
        <v>0.5</v>
      </c>
      <c r="AC95" s="58">
        <f t="shared" si="16"/>
        <v>1</v>
      </c>
      <c r="AD95" s="58">
        <v>10.1</v>
      </c>
      <c r="AE95" s="58">
        <f t="shared" si="12"/>
        <v>2.0200000000000001E-3</v>
      </c>
      <c r="AF95" s="58">
        <f t="shared" si="17"/>
        <v>40.4</v>
      </c>
      <c r="AG95" s="58">
        <f t="shared" si="19"/>
        <v>39.4</v>
      </c>
      <c r="AH95" s="58">
        <f t="shared" si="18"/>
        <v>9.85</v>
      </c>
      <c r="AI95" s="58">
        <f t="shared" si="13"/>
        <v>19.7</v>
      </c>
      <c r="AJ95" s="58">
        <f t="shared" si="14"/>
        <v>1.97E-3</v>
      </c>
      <c r="AK95" s="99">
        <v>4384.8</v>
      </c>
      <c r="AL95" s="99">
        <f>((AK95*AF95)/AG95)</f>
        <v>4496.0893401015237</v>
      </c>
      <c r="AM95" s="115">
        <f t="shared" si="15"/>
        <v>2.2257868020304574</v>
      </c>
      <c r="AN95" s="115">
        <v>2.2257868020304574</v>
      </c>
      <c r="AO95" s="99">
        <v>12.2</v>
      </c>
      <c r="AP95" s="99">
        <v>18.399999999999999</v>
      </c>
      <c r="AQ95" s="98">
        <v>7.23</v>
      </c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x14ac:dyDescent="0.3">
      <c r="A96" s="58">
        <v>93</v>
      </c>
      <c r="B96" s="58">
        <v>2</v>
      </c>
      <c r="C96" s="58">
        <v>12</v>
      </c>
      <c r="D96" s="58">
        <f t="shared" si="10"/>
        <v>4</v>
      </c>
      <c r="E96" s="58">
        <v>3</v>
      </c>
      <c r="F96" s="58">
        <v>1</v>
      </c>
      <c r="G96" s="58">
        <v>4</v>
      </c>
      <c r="H96" s="58">
        <f t="shared" si="11"/>
        <v>40</v>
      </c>
      <c r="I96" s="58">
        <f>VLOOKUP(E96,' NAMES &amp; RATES'!$B$3:$C$6,2,0)</f>
        <v>1</v>
      </c>
      <c r="J96" s="29" t="s">
        <v>31</v>
      </c>
      <c r="K96" s="143" t="s">
        <v>31</v>
      </c>
      <c r="L96" s="29" t="s">
        <v>83</v>
      </c>
      <c r="M96" s="143" t="s">
        <v>83</v>
      </c>
      <c r="N96" s="129" t="s">
        <v>88</v>
      </c>
      <c r="O96" s="29" t="s">
        <v>93</v>
      </c>
      <c r="P96" s="120">
        <v>199000</v>
      </c>
      <c r="Q96" s="11">
        <v>1</v>
      </c>
      <c r="R96" s="11">
        <v>3</v>
      </c>
      <c r="S96" s="11">
        <v>7</v>
      </c>
      <c r="T96" s="11">
        <v>8</v>
      </c>
      <c r="U96" s="11">
        <v>4</v>
      </c>
      <c r="V96" s="11">
        <v>8</v>
      </c>
      <c r="W96" s="72">
        <v>8</v>
      </c>
      <c r="X96" s="72">
        <v>4</v>
      </c>
      <c r="Y96" s="58">
        <v>2</v>
      </c>
      <c r="Z96" s="58">
        <v>2</v>
      </c>
      <c r="AA96" s="58">
        <f>Y96*Z96</f>
        <v>4</v>
      </c>
      <c r="AB96" s="58">
        <v>0.5</v>
      </c>
      <c r="AC96" s="58">
        <f t="shared" si="16"/>
        <v>2</v>
      </c>
      <c r="AD96" s="58">
        <v>10.27</v>
      </c>
      <c r="AE96" s="58">
        <f t="shared" si="12"/>
        <v>2.0539999999999998E-3</v>
      </c>
      <c r="AF96" s="58">
        <f t="shared" si="17"/>
        <v>20.54</v>
      </c>
      <c r="AG96" s="58">
        <f t="shared" si="19"/>
        <v>18.54</v>
      </c>
      <c r="AH96" s="58">
        <f t="shared" si="18"/>
        <v>9.27</v>
      </c>
      <c r="AI96" s="58">
        <f t="shared" si="13"/>
        <v>18.54</v>
      </c>
      <c r="AJ96" s="58">
        <f t="shared" si="14"/>
        <v>1.854E-3</v>
      </c>
      <c r="AK96" s="99">
        <v>3605.4</v>
      </c>
      <c r="AL96" s="99">
        <f>((AK96*AF96)/AG96)</f>
        <v>3994.3320388349516</v>
      </c>
      <c r="AM96" s="115">
        <f t="shared" si="15"/>
        <v>1.9446601941747572</v>
      </c>
      <c r="AN96" s="115">
        <v>1.9446601941747572</v>
      </c>
      <c r="AO96" s="99">
        <v>13.1</v>
      </c>
      <c r="AP96" s="99">
        <v>19.7</v>
      </c>
      <c r="AQ96" s="98">
        <v>6.84</v>
      </c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x14ac:dyDescent="0.3">
      <c r="A97" s="58">
        <v>94</v>
      </c>
      <c r="B97" s="58">
        <v>2</v>
      </c>
      <c r="C97" s="58">
        <v>13</v>
      </c>
      <c r="D97" s="58">
        <f t="shared" si="10"/>
        <v>4</v>
      </c>
      <c r="E97" s="58">
        <v>3</v>
      </c>
      <c r="F97" s="58">
        <v>3</v>
      </c>
      <c r="G97" s="58">
        <v>5</v>
      </c>
      <c r="H97" s="58">
        <f t="shared" si="11"/>
        <v>53</v>
      </c>
      <c r="I97" s="58">
        <f>VLOOKUP(E97,' NAMES &amp; RATES'!$B$3:$C$6,2,0)</f>
        <v>1</v>
      </c>
      <c r="J97" s="131" t="s">
        <v>34</v>
      </c>
      <c r="K97" s="131" t="s">
        <v>34</v>
      </c>
      <c r="L97" s="131" t="s">
        <v>82</v>
      </c>
      <c r="M97" s="131" t="s">
        <v>82</v>
      </c>
      <c r="N97" s="130" t="s">
        <v>89</v>
      </c>
      <c r="O97" s="131" t="s">
        <v>94</v>
      </c>
      <c r="P97" s="120">
        <v>206000</v>
      </c>
      <c r="Q97" s="11">
        <v>1</v>
      </c>
      <c r="R97" s="11">
        <v>6</v>
      </c>
      <c r="S97" s="11">
        <v>6</v>
      </c>
      <c r="T97" s="11">
        <v>7</v>
      </c>
      <c r="U97" s="11">
        <v>3</v>
      </c>
      <c r="V97" s="11">
        <v>8</v>
      </c>
      <c r="W97" s="72">
        <v>8</v>
      </c>
      <c r="X97" s="72">
        <v>4</v>
      </c>
      <c r="Y97" s="58">
        <v>2</v>
      </c>
      <c r="Z97" s="58">
        <v>1</v>
      </c>
      <c r="AA97" s="58">
        <f>Y97*Z97</f>
        <v>2</v>
      </c>
      <c r="AB97" s="58">
        <v>0.5</v>
      </c>
      <c r="AC97" s="58">
        <f t="shared" si="16"/>
        <v>1</v>
      </c>
      <c r="AD97" s="58">
        <v>10.3</v>
      </c>
      <c r="AE97" s="58">
        <f t="shared" si="12"/>
        <v>2.0600000000000002E-3</v>
      </c>
      <c r="AF97" s="58">
        <f t="shared" si="17"/>
        <v>20.6</v>
      </c>
      <c r="AG97" s="58">
        <f t="shared" si="19"/>
        <v>19.600000000000001</v>
      </c>
      <c r="AH97" s="58">
        <f t="shared" si="18"/>
        <v>9.8000000000000007</v>
      </c>
      <c r="AI97" s="58">
        <f t="shared" si="13"/>
        <v>19.600000000000001</v>
      </c>
      <c r="AJ97" s="58">
        <f t="shared" si="14"/>
        <v>1.9599999999999999E-3</v>
      </c>
      <c r="AK97" s="99">
        <v>3543.6</v>
      </c>
      <c r="AL97" s="99">
        <f>((AK97*AF97)/AG97)</f>
        <v>3724.3959183673469</v>
      </c>
      <c r="AM97" s="115">
        <f t="shared" si="15"/>
        <v>1.8079591836734694</v>
      </c>
      <c r="AN97" s="115">
        <v>1.8079591836734694</v>
      </c>
      <c r="AO97" s="99">
        <v>12.6</v>
      </c>
      <c r="AP97" s="99">
        <v>21.7</v>
      </c>
      <c r="AQ97" s="98">
        <v>7.74</v>
      </c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x14ac:dyDescent="0.3">
      <c r="A98" s="58">
        <v>95</v>
      </c>
      <c r="B98" s="58">
        <v>2</v>
      </c>
      <c r="C98" s="58">
        <v>14</v>
      </c>
      <c r="D98" s="58">
        <f t="shared" si="10"/>
        <v>4</v>
      </c>
      <c r="E98" s="58">
        <v>1</v>
      </c>
      <c r="F98" s="58">
        <v>2</v>
      </c>
      <c r="G98" s="58">
        <v>2</v>
      </c>
      <c r="H98" s="58">
        <f t="shared" si="11"/>
        <v>8</v>
      </c>
      <c r="I98" s="58">
        <f>VLOOKUP(E98,' NAMES &amp; RATES'!$B$3:$C$6,2,0)</f>
        <v>0.25</v>
      </c>
      <c r="J98" s="68" t="s">
        <v>33</v>
      </c>
      <c r="K98" s="142" t="s">
        <v>33</v>
      </c>
      <c r="L98" s="68" t="s">
        <v>84</v>
      </c>
      <c r="M98" s="142" t="s">
        <v>84</v>
      </c>
      <c r="N98" s="128" t="s">
        <v>86</v>
      </c>
      <c r="O98" s="68" t="s">
        <v>91</v>
      </c>
      <c r="P98" s="120">
        <v>428000</v>
      </c>
      <c r="Q98" s="11">
        <v>0</v>
      </c>
      <c r="R98" s="11">
        <v>4</v>
      </c>
      <c r="S98" s="11">
        <v>7</v>
      </c>
      <c r="T98" s="11">
        <v>8</v>
      </c>
      <c r="U98" s="11">
        <v>4</v>
      </c>
      <c r="V98" s="11">
        <v>8</v>
      </c>
      <c r="W98" s="72">
        <v>8</v>
      </c>
      <c r="X98" s="72">
        <v>5</v>
      </c>
      <c r="Y98" s="58">
        <v>7</v>
      </c>
      <c r="Z98" s="58">
        <v>0</v>
      </c>
      <c r="AA98" s="58">
        <v>0</v>
      </c>
      <c r="AB98" s="58">
        <v>0</v>
      </c>
      <c r="AC98" s="58">
        <f t="shared" si="16"/>
        <v>0</v>
      </c>
      <c r="AD98" s="58">
        <v>10.09</v>
      </c>
      <c r="AE98" s="58">
        <f t="shared" si="12"/>
        <v>2.0179999999999998E-3</v>
      </c>
      <c r="AF98" s="58">
        <f t="shared" si="17"/>
        <v>70.63</v>
      </c>
      <c r="AG98" s="58">
        <f t="shared" si="19"/>
        <v>70.63</v>
      </c>
      <c r="AH98" s="58">
        <f t="shared" si="18"/>
        <v>10.09</v>
      </c>
      <c r="AI98" s="58">
        <f t="shared" si="13"/>
        <v>20.18</v>
      </c>
      <c r="AJ98" s="58">
        <f t="shared" si="14"/>
        <v>2.0179999999999998E-3</v>
      </c>
      <c r="AK98" s="99">
        <v>4100.1000000000004</v>
      </c>
      <c r="AL98" s="99">
        <v>4100.1000000000004</v>
      </c>
      <c r="AM98" s="115">
        <f t="shared" si="15"/>
        <v>2.0317641228939545</v>
      </c>
      <c r="AN98" s="115">
        <v>2.0317641228939545</v>
      </c>
      <c r="AO98" s="99">
        <v>12.9</v>
      </c>
      <c r="AP98" s="99">
        <v>20.9</v>
      </c>
      <c r="AQ98" s="98">
        <v>7.39</v>
      </c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 x14ac:dyDescent="0.3">
      <c r="A99" s="58">
        <v>96</v>
      </c>
      <c r="B99" s="58">
        <v>2</v>
      </c>
      <c r="C99" s="58">
        <v>15</v>
      </c>
      <c r="D99" s="58">
        <f t="shared" si="10"/>
        <v>4</v>
      </c>
      <c r="E99" s="58">
        <v>3</v>
      </c>
      <c r="F99" s="58">
        <v>2</v>
      </c>
      <c r="G99" s="58">
        <v>6</v>
      </c>
      <c r="H99" s="58">
        <f t="shared" si="11"/>
        <v>48</v>
      </c>
      <c r="I99" s="58">
        <f>VLOOKUP(E99,' NAMES &amp; RATES'!$B$3:$C$6,2,0)</f>
        <v>1</v>
      </c>
      <c r="J99" s="68" t="s">
        <v>33</v>
      </c>
      <c r="K99" s="142" t="s">
        <v>33</v>
      </c>
      <c r="L99" s="68" t="s">
        <v>84</v>
      </c>
      <c r="M99" s="142" t="s">
        <v>84</v>
      </c>
      <c r="N99" s="128" t="s">
        <v>90</v>
      </c>
      <c r="O99" s="68" t="s">
        <v>95</v>
      </c>
      <c r="P99" s="120">
        <v>247000</v>
      </c>
      <c r="Q99" s="11">
        <v>1</v>
      </c>
      <c r="R99" s="11">
        <v>6</v>
      </c>
      <c r="S99" s="11">
        <v>6</v>
      </c>
      <c r="T99" s="11">
        <v>8</v>
      </c>
      <c r="U99" s="11">
        <v>3</v>
      </c>
      <c r="V99" s="11">
        <v>8</v>
      </c>
      <c r="W99" s="72">
        <v>8</v>
      </c>
      <c r="X99" s="72">
        <v>4</v>
      </c>
      <c r="Y99" s="58">
        <v>2</v>
      </c>
      <c r="Z99" s="58">
        <v>0</v>
      </c>
      <c r="AA99" s="58">
        <v>0</v>
      </c>
      <c r="AB99" s="58">
        <v>0</v>
      </c>
      <c r="AC99" s="58">
        <f t="shared" si="16"/>
        <v>0</v>
      </c>
      <c r="AD99" s="58">
        <v>10.119999999999999</v>
      </c>
      <c r="AE99" s="58">
        <f t="shared" si="12"/>
        <v>2.0239999999999998E-3</v>
      </c>
      <c r="AF99" s="58">
        <f t="shared" si="17"/>
        <v>20.239999999999998</v>
      </c>
      <c r="AG99" s="58">
        <f t="shared" si="19"/>
        <v>20.239999999999998</v>
      </c>
      <c r="AH99" s="58">
        <f t="shared" si="18"/>
        <v>10.119999999999999</v>
      </c>
      <c r="AI99" s="58">
        <f t="shared" si="13"/>
        <v>20.239999999999998</v>
      </c>
      <c r="AJ99" s="58">
        <f t="shared" si="14"/>
        <v>2.0239999999999998E-3</v>
      </c>
      <c r="AK99" s="99">
        <v>3449.5</v>
      </c>
      <c r="AL99" s="99">
        <v>3449.5</v>
      </c>
      <c r="AM99" s="115">
        <f t="shared" si="15"/>
        <v>1.7042984189723323</v>
      </c>
      <c r="AN99" s="115">
        <v>1.7042984189723323</v>
      </c>
      <c r="AO99" s="99">
        <v>12.7</v>
      </c>
      <c r="AP99" s="99">
        <v>20</v>
      </c>
      <c r="AQ99" s="98">
        <v>8.35</v>
      </c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x14ac:dyDescent="0.3">
      <c r="A100" s="58">
        <v>97</v>
      </c>
      <c r="B100" s="58">
        <v>2</v>
      </c>
      <c r="C100" s="58">
        <v>16</v>
      </c>
      <c r="D100" s="58">
        <f t="shared" si="10"/>
        <v>4</v>
      </c>
      <c r="E100" s="58">
        <v>1</v>
      </c>
      <c r="F100" s="58">
        <v>3</v>
      </c>
      <c r="G100" s="58">
        <v>1</v>
      </c>
      <c r="H100" s="58">
        <f t="shared" ref="H100:H131" si="20">(E100-1)*18+(F100-1)*6+G100</f>
        <v>13</v>
      </c>
      <c r="I100" s="58">
        <f>VLOOKUP(E100,' NAMES &amp; RATES'!$B$3:$C$6,2,0)</f>
        <v>0.25</v>
      </c>
      <c r="J100" s="131" t="s">
        <v>34</v>
      </c>
      <c r="K100" s="131" t="s">
        <v>34</v>
      </c>
      <c r="L100" s="131" t="s">
        <v>82</v>
      </c>
      <c r="M100" s="142" t="s">
        <v>19</v>
      </c>
      <c r="N100" s="130" t="s">
        <v>85</v>
      </c>
      <c r="O100" s="131" t="s">
        <v>19</v>
      </c>
      <c r="P100" s="120">
        <v>444000</v>
      </c>
      <c r="Q100" s="11">
        <v>1</v>
      </c>
      <c r="R100" s="11">
        <v>6</v>
      </c>
      <c r="S100" s="11">
        <v>8</v>
      </c>
      <c r="T100" s="11">
        <v>8</v>
      </c>
      <c r="U100" s="11">
        <v>4</v>
      </c>
      <c r="V100" s="11">
        <v>8</v>
      </c>
      <c r="W100" s="72">
        <v>9</v>
      </c>
      <c r="X100" s="72">
        <v>5</v>
      </c>
      <c r="Y100" s="58">
        <v>7</v>
      </c>
      <c r="Z100" s="58">
        <v>0</v>
      </c>
      <c r="AA100" s="58">
        <v>0</v>
      </c>
      <c r="AB100" s="58">
        <v>0</v>
      </c>
      <c r="AC100" s="58">
        <f t="shared" si="16"/>
        <v>0</v>
      </c>
      <c r="AD100" s="58">
        <v>10.02</v>
      </c>
      <c r="AE100" s="58">
        <f t="shared" si="12"/>
        <v>2.0039999999999997E-3</v>
      </c>
      <c r="AF100" s="58">
        <f t="shared" si="17"/>
        <v>70.14</v>
      </c>
      <c r="AG100" s="58">
        <f t="shared" si="19"/>
        <v>70.14</v>
      </c>
      <c r="AH100" s="58">
        <f t="shared" si="18"/>
        <v>10.02</v>
      </c>
      <c r="AI100" s="58">
        <f t="shared" si="13"/>
        <v>20.04</v>
      </c>
      <c r="AJ100" s="58">
        <f t="shared" si="14"/>
        <v>2.0039999999999997E-3</v>
      </c>
      <c r="AK100" s="99">
        <v>3800.7</v>
      </c>
      <c r="AL100" s="99">
        <v>3800.7</v>
      </c>
      <c r="AM100" s="115">
        <f t="shared" si="15"/>
        <v>1.8965568862275453</v>
      </c>
      <c r="AN100" s="115">
        <v>1.8965568862275453</v>
      </c>
      <c r="AO100" s="99">
        <v>12.4</v>
      </c>
      <c r="AP100" s="99">
        <v>16.5</v>
      </c>
      <c r="AQ100" s="98">
        <v>7.06</v>
      </c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 x14ac:dyDescent="0.3">
      <c r="A101" s="58">
        <v>98</v>
      </c>
      <c r="B101" s="58">
        <v>2</v>
      </c>
      <c r="C101" s="58">
        <v>17</v>
      </c>
      <c r="D101" s="58">
        <f t="shared" si="10"/>
        <v>4</v>
      </c>
      <c r="E101" s="58">
        <v>3</v>
      </c>
      <c r="F101" s="58">
        <v>3</v>
      </c>
      <c r="G101" s="58">
        <v>2</v>
      </c>
      <c r="H101" s="58">
        <f t="shared" si="20"/>
        <v>50</v>
      </c>
      <c r="I101" s="58">
        <f>VLOOKUP(E101,' NAMES &amp; RATES'!$B$3:$C$6,2,0)</f>
        <v>1</v>
      </c>
      <c r="J101" s="131" t="s">
        <v>34</v>
      </c>
      <c r="K101" s="131" t="s">
        <v>34</v>
      </c>
      <c r="L101" s="131" t="s">
        <v>82</v>
      </c>
      <c r="M101" s="131" t="s">
        <v>82</v>
      </c>
      <c r="N101" s="130" t="s">
        <v>86</v>
      </c>
      <c r="O101" s="131" t="s">
        <v>91</v>
      </c>
      <c r="P101" s="120">
        <v>253000</v>
      </c>
      <c r="Q101" s="11">
        <v>0</v>
      </c>
      <c r="R101" s="11">
        <v>5</v>
      </c>
      <c r="S101" s="11">
        <v>8</v>
      </c>
      <c r="T101" s="11">
        <v>8</v>
      </c>
      <c r="U101" s="11">
        <v>4</v>
      </c>
      <c r="V101" s="11">
        <v>9</v>
      </c>
      <c r="W101" s="72">
        <v>9</v>
      </c>
      <c r="X101" s="72">
        <v>5</v>
      </c>
      <c r="Y101" s="58">
        <v>2</v>
      </c>
      <c r="Z101" s="58">
        <v>0</v>
      </c>
      <c r="AA101" s="58">
        <v>0</v>
      </c>
      <c r="AB101" s="58">
        <v>0</v>
      </c>
      <c r="AC101" s="58">
        <f t="shared" si="16"/>
        <v>0</v>
      </c>
      <c r="AD101" s="58">
        <v>9.9</v>
      </c>
      <c r="AE101" s="58">
        <f t="shared" si="12"/>
        <v>1.98E-3</v>
      </c>
      <c r="AF101" s="58">
        <f t="shared" si="17"/>
        <v>19.8</v>
      </c>
      <c r="AG101" s="58">
        <f t="shared" si="19"/>
        <v>19.8</v>
      </c>
      <c r="AH101" s="58">
        <f t="shared" si="18"/>
        <v>9.9</v>
      </c>
      <c r="AI101" s="58">
        <f t="shared" si="13"/>
        <v>19.8</v>
      </c>
      <c r="AJ101" s="58">
        <f t="shared" si="14"/>
        <v>1.98E-3</v>
      </c>
      <c r="AK101" s="99">
        <v>2667.8</v>
      </c>
      <c r="AL101" s="99">
        <v>2667.8</v>
      </c>
      <c r="AM101" s="115">
        <f t="shared" si="15"/>
        <v>1.3473737373737373</v>
      </c>
      <c r="AN101" s="115">
        <v>1.3473737373737373</v>
      </c>
      <c r="AO101" s="99">
        <v>12.4</v>
      </c>
      <c r="AP101" s="99">
        <v>19.5</v>
      </c>
      <c r="AQ101" s="98">
        <v>6.9</v>
      </c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 x14ac:dyDescent="0.3">
      <c r="A102" s="58">
        <v>99</v>
      </c>
      <c r="B102" s="58">
        <v>2</v>
      </c>
      <c r="C102" s="58">
        <v>18</v>
      </c>
      <c r="D102" s="58">
        <f t="shared" si="10"/>
        <v>4</v>
      </c>
      <c r="E102" s="58">
        <v>3</v>
      </c>
      <c r="F102" s="58">
        <v>2</v>
      </c>
      <c r="G102" s="58">
        <v>3</v>
      </c>
      <c r="H102" s="58">
        <f t="shared" si="20"/>
        <v>45</v>
      </c>
      <c r="I102" s="58">
        <f>VLOOKUP(E102,' NAMES &amp; RATES'!$B$3:$C$6,2,0)</f>
        <v>1</v>
      </c>
      <c r="J102" s="68" t="s">
        <v>33</v>
      </c>
      <c r="K102" s="142" t="s">
        <v>33</v>
      </c>
      <c r="L102" s="68" t="s">
        <v>84</v>
      </c>
      <c r="M102" s="142" t="s">
        <v>84</v>
      </c>
      <c r="N102" s="128" t="s">
        <v>87</v>
      </c>
      <c r="O102" s="68" t="s">
        <v>92</v>
      </c>
      <c r="P102" s="120">
        <v>206000</v>
      </c>
      <c r="Q102" s="11">
        <v>1</v>
      </c>
      <c r="R102" s="11">
        <v>2</v>
      </c>
      <c r="S102" s="11">
        <v>4</v>
      </c>
      <c r="T102" s="11">
        <v>8</v>
      </c>
      <c r="U102" s="11">
        <v>4</v>
      </c>
      <c r="V102" s="11">
        <v>8</v>
      </c>
      <c r="W102" s="72">
        <v>9</v>
      </c>
      <c r="X102" s="72">
        <v>5</v>
      </c>
      <c r="Y102" s="58">
        <v>2</v>
      </c>
      <c r="Z102" s="58">
        <v>1</v>
      </c>
      <c r="AA102" s="58">
        <f>Y102*Z102</f>
        <v>2</v>
      </c>
      <c r="AB102" s="58">
        <v>0.5</v>
      </c>
      <c r="AC102" s="58">
        <f t="shared" si="16"/>
        <v>1</v>
      </c>
      <c r="AD102" s="58">
        <v>9.86</v>
      </c>
      <c r="AE102" s="58">
        <f t="shared" si="12"/>
        <v>1.9719999999999998E-3</v>
      </c>
      <c r="AF102" s="58">
        <f t="shared" si="17"/>
        <v>19.72</v>
      </c>
      <c r="AG102" s="58">
        <f t="shared" si="19"/>
        <v>18.72</v>
      </c>
      <c r="AH102" s="58">
        <f t="shared" si="18"/>
        <v>9.36</v>
      </c>
      <c r="AI102" s="58">
        <f t="shared" si="13"/>
        <v>18.72</v>
      </c>
      <c r="AJ102" s="58">
        <f t="shared" si="14"/>
        <v>1.872E-3</v>
      </c>
      <c r="AK102" s="99">
        <v>3044.9</v>
      </c>
      <c r="AL102" s="99">
        <f>((AK102*AF102)/AG102)</f>
        <v>3207.5549145299146</v>
      </c>
      <c r="AM102" s="115">
        <f t="shared" si="15"/>
        <v>1.6265491452991454</v>
      </c>
      <c r="AN102" s="115">
        <v>1.6265491452991454</v>
      </c>
      <c r="AO102" s="99">
        <v>12.6</v>
      </c>
      <c r="AP102" s="99">
        <v>17.100000000000001</v>
      </c>
      <c r="AQ102" s="98">
        <v>6.99</v>
      </c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x14ac:dyDescent="0.3">
      <c r="A103" s="58">
        <v>100</v>
      </c>
      <c r="B103" s="58">
        <v>2</v>
      </c>
      <c r="C103" s="58">
        <v>19</v>
      </c>
      <c r="D103" s="58">
        <f t="shared" si="10"/>
        <v>4</v>
      </c>
      <c r="E103" s="58">
        <v>2</v>
      </c>
      <c r="F103" s="58">
        <v>2</v>
      </c>
      <c r="G103" s="58">
        <v>1</v>
      </c>
      <c r="H103" s="58">
        <f t="shared" si="20"/>
        <v>25</v>
      </c>
      <c r="I103" s="58">
        <f>VLOOKUP(E103,' NAMES &amp; RATES'!$B$3:$C$6,2,0)</f>
        <v>0.5</v>
      </c>
      <c r="J103" s="68" t="s">
        <v>33</v>
      </c>
      <c r="K103" s="142" t="s">
        <v>33</v>
      </c>
      <c r="L103" s="68" t="s">
        <v>84</v>
      </c>
      <c r="M103" s="142" t="s">
        <v>19</v>
      </c>
      <c r="N103" s="128" t="s">
        <v>85</v>
      </c>
      <c r="O103" s="68" t="s">
        <v>19</v>
      </c>
      <c r="P103" s="120">
        <v>380000</v>
      </c>
      <c r="Q103" s="11">
        <v>1</v>
      </c>
      <c r="R103" s="11">
        <v>6</v>
      </c>
      <c r="S103" s="11">
        <v>8</v>
      </c>
      <c r="T103" s="11">
        <v>8</v>
      </c>
      <c r="U103" s="11">
        <v>5</v>
      </c>
      <c r="V103" s="11">
        <v>9</v>
      </c>
      <c r="W103" s="72">
        <v>9</v>
      </c>
      <c r="X103" s="72">
        <v>5</v>
      </c>
      <c r="Y103" s="58">
        <v>4</v>
      </c>
      <c r="Z103" s="58">
        <v>2</v>
      </c>
      <c r="AA103" s="58">
        <f>Y103*Z103</f>
        <v>8</v>
      </c>
      <c r="AB103" s="58">
        <v>0.5</v>
      </c>
      <c r="AC103" s="58">
        <f t="shared" si="16"/>
        <v>4</v>
      </c>
      <c r="AD103" s="58">
        <v>9.92</v>
      </c>
      <c r="AE103" s="58">
        <f t="shared" si="12"/>
        <v>1.9840000000000001E-3</v>
      </c>
      <c r="AF103" s="58">
        <f t="shared" si="17"/>
        <v>39.68</v>
      </c>
      <c r="AG103" s="58">
        <f t="shared" si="19"/>
        <v>35.68</v>
      </c>
      <c r="AH103" s="58">
        <f t="shared" si="18"/>
        <v>8.92</v>
      </c>
      <c r="AI103" s="58">
        <f t="shared" si="13"/>
        <v>17.84</v>
      </c>
      <c r="AJ103" s="58">
        <f t="shared" si="14"/>
        <v>1.784E-3</v>
      </c>
      <c r="AK103" s="99">
        <v>2637.4</v>
      </c>
      <c r="AL103" s="99">
        <f>((AK103*AF103)/AG103)</f>
        <v>2933.0726457399105</v>
      </c>
      <c r="AM103" s="115">
        <f t="shared" si="15"/>
        <v>1.4783632286995516</v>
      </c>
      <c r="AN103" s="115">
        <v>1.4783632286995516</v>
      </c>
      <c r="AO103" s="99">
        <v>12.5</v>
      </c>
      <c r="AP103" s="99">
        <v>17.899999999999999</v>
      </c>
      <c r="AQ103" s="98">
        <v>7.71</v>
      </c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x14ac:dyDescent="0.3">
      <c r="A104" s="58">
        <v>101</v>
      </c>
      <c r="B104" s="58">
        <v>2</v>
      </c>
      <c r="C104" s="58">
        <v>20</v>
      </c>
      <c r="D104" s="58">
        <f t="shared" si="10"/>
        <v>4</v>
      </c>
      <c r="E104" s="58">
        <v>2</v>
      </c>
      <c r="F104" s="58">
        <v>3</v>
      </c>
      <c r="G104" s="58">
        <v>5</v>
      </c>
      <c r="H104" s="58">
        <f t="shared" si="20"/>
        <v>35</v>
      </c>
      <c r="I104" s="58">
        <f>VLOOKUP(E104,' NAMES &amp; RATES'!$B$3:$C$6,2,0)</f>
        <v>0.5</v>
      </c>
      <c r="J104" s="131" t="s">
        <v>34</v>
      </c>
      <c r="K104" s="131" t="s">
        <v>34</v>
      </c>
      <c r="L104" s="131" t="s">
        <v>82</v>
      </c>
      <c r="M104" s="131" t="s">
        <v>82</v>
      </c>
      <c r="N104" s="130" t="s">
        <v>89</v>
      </c>
      <c r="O104" s="131" t="s">
        <v>94</v>
      </c>
      <c r="P104" s="120">
        <v>308000</v>
      </c>
      <c r="Q104" s="11">
        <v>1</v>
      </c>
      <c r="R104" s="11">
        <v>6</v>
      </c>
      <c r="S104" s="11">
        <v>6</v>
      </c>
      <c r="T104" s="11">
        <v>7</v>
      </c>
      <c r="U104" s="11">
        <v>3</v>
      </c>
      <c r="V104" s="11">
        <v>8</v>
      </c>
      <c r="W104" s="72">
        <v>8</v>
      </c>
      <c r="X104" s="72">
        <v>4</v>
      </c>
      <c r="Y104" s="58">
        <v>4</v>
      </c>
      <c r="Z104" s="58">
        <v>0</v>
      </c>
      <c r="AA104" s="58">
        <v>0</v>
      </c>
      <c r="AB104" s="58">
        <v>0</v>
      </c>
      <c r="AC104" s="58">
        <f t="shared" si="16"/>
        <v>0</v>
      </c>
      <c r="AD104" s="58">
        <v>10</v>
      </c>
      <c r="AE104" s="58">
        <f t="shared" si="12"/>
        <v>2E-3</v>
      </c>
      <c r="AF104" s="58">
        <f t="shared" si="17"/>
        <v>40</v>
      </c>
      <c r="AG104" s="58">
        <f t="shared" si="19"/>
        <v>40</v>
      </c>
      <c r="AH104" s="58">
        <f t="shared" si="18"/>
        <v>10</v>
      </c>
      <c r="AI104" s="58">
        <f t="shared" si="13"/>
        <v>20</v>
      </c>
      <c r="AJ104" s="58">
        <f t="shared" si="14"/>
        <v>2E-3</v>
      </c>
      <c r="AK104" s="99">
        <v>4263.8999999999996</v>
      </c>
      <c r="AL104" s="99">
        <v>4263.8999999999996</v>
      </c>
      <c r="AM104" s="115">
        <f t="shared" si="15"/>
        <v>2.1319499999999998</v>
      </c>
      <c r="AN104" s="115">
        <v>2.1319499999999998</v>
      </c>
      <c r="AO104" s="99">
        <v>12.1</v>
      </c>
      <c r="AP104" s="99">
        <v>17.100000000000001</v>
      </c>
      <c r="AQ104" s="98">
        <v>7.16</v>
      </c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x14ac:dyDescent="0.3">
      <c r="A105" s="58">
        <v>102</v>
      </c>
      <c r="B105" s="58">
        <v>2</v>
      </c>
      <c r="C105" s="58">
        <v>21</v>
      </c>
      <c r="D105" s="58">
        <f t="shared" si="10"/>
        <v>4</v>
      </c>
      <c r="E105" s="58">
        <v>1</v>
      </c>
      <c r="F105" s="58">
        <v>1</v>
      </c>
      <c r="G105" s="58">
        <v>1</v>
      </c>
      <c r="H105" s="58">
        <f t="shared" si="20"/>
        <v>1</v>
      </c>
      <c r="I105" s="58">
        <f>VLOOKUP(E105,' NAMES &amp; RATES'!$B$3:$C$6,2,0)</f>
        <v>0.25</v>
      </c>
      <c r="J105" s="29" t="s">
        <v>31</v>
      </c>
      <c r="K105" s="143" t="s">
        <v>31</v>
      </c>
      <c r="L105" s="29" t="s">
        <v>83</v>
      </c>
      <c r="M105" s="142" t="s">
        <v>19</v>
      </c>
      <c r="N105" s="129" t="s">
        <v>85</v>
      </c>
      <c r="O105" s="29" t="s">
        <v>19</v>
      </c>
      <c r="P105" s="120">
        <v>436000</v>
      </c>
      <c r="Q105" s="11">
        <v>1</v>
      </c>
      <c r="R105" s="11">
        <v>6</v>
      </c>
      <c r="S105" s="11">
        <v>8</v>
      </c>
      <c r="T105" s="11">
        <v>8</v>
      </c>
      <c r="U105" s="11">
        <v>5</v>
      </c>
      <c r="V105" s="11">
        <v>9</v>
      </c>
      <c r="W105" s="72">
        <v>9</v>
      </c>
      <c r="X105" s="72">
        <v>5</v>
      </c>
      <c r="Y105" s="58">
        <v>7</v>
      </c>
      <c r="Z105" s="58">
        <v>0</v>
      </c>
      <c r="AA105" s="58">
        <v>0</v>
      </c>
      <c r="AB105" s="58">
        <v>0</v>
      </c>
      <c r="AC105" s="58">
        <f t="shared" si="16"/>
        <v>0</v>
      </c>
      <c r="AD105" s="58">
        <v>9.8800000000000008</v>
      </c>
      <c r="AE105" s="58">
        <f t="shared" si="12"/>
        <v>1.9760000000000003E-3</v>
      </c>
      <c r="AF105" s="58">
        <f t="shared" si="17"/>
        <v>69.160000000000011</v>
      </c>
      <c r="AG105" s="58">
        <f t="shared" si="19"/>
        <v>69.160000000000011</v>
      </c>
      <c r="AH105" s="58">
        <f t="shared" si="18"/>
        <v>9.8800000000000008</v>
      </c>
      <c r="AI105" s="58">
        <f t="shared" si="13"/>
        <v>19.760000000000002</v>
      </c>
      <c r="AJ105" s="58">
        <f t="shared" si="14"/>
        <v>1.9760000000000003E-3</v>
      </c>
      <c r="AK105" s="99">
        <v>3058.8</v>
      </c>
      <c r="AL105" s="99">
        <v>3058.8</v>
      </c>
      <c r="AM105" s="115">
        <f t="shared" si="15"/>
        <v>1.5479757085020243</v>
      </c>
      <c r="AN105" s="115">
        <v>1.5479757085020243</v>
      </c>
      <c r="AO105" s="99">
        <v>12.6</v>
      </c>
      <c r="AP105" s="99">
        <v>17.600000000000001</v>
      </c>
      <c r="AQ105" s="98">
        <v>6.95</v>
      </c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 x14ac:dyDescent="0.3">
      <c r="A106" s="58">
        <v>103</v>
      </c>
      <c r="B106" s="58">
        <v>2</v>
      </c>
      <c r="C106" s="58">
        <v>22</v>
      </c>
      <c r="D106" s="58">
        <f t="shared" si="10"/>
        <v>4</v>
      </c>
      <c r="E106" s="58">
        <v>2</v>
      </c>
      <c r="F106" s="58">
        <v>3</v>
      </c>
      <c r="G106" s="58">
        <v>1</v>
      </c>
      <c r="H106" s="58">
        <f t="shared" si="20"/>
        <v>31</v>
      </c>
      <c r="I106" s="58">
        <f>VLOOKUP(E106,' NAMES &amp; RATES'!$B$3:$C$6,2,0)</f>
        <v>0.5</v>
      </c>
      <c r="J106" s="131" t="s">
        <v>34</v>
      </c>
      <c r="K106" s="131" t="s">
        <v>34</v>
      </c>
      <c r="L106" s="131" t="s">
        <v>82</v>
      </c>
      <c r="M106" s="142" t="s">
        <v>19</v>
      </c>
      <c r="N106" s="130" t="s">
        <v>85</v>
      </c>
      <c r="O106" s="131" t="s">
        <v>19</v>
      </c>
      <c r="P106" s="120">
        <v>360000</v>
      </c>
      <c r="Q106" s="11">
        <v>1</v>
      </c>
      <c r="R106" s="11">
        <v>6</v>
      </c>
      <c r="S106" s="11">
        <v>8</v>
      </c>
      <c r="T106" s="11">
        <v>8</v>
      </c>
      <c r="U106" s="11">
        <v>4</v>
      </c>
      <c r="V106" s="11">
        <v>9</v>
      </c>
      <c r="W106" s="72">
        <v>9</v>
      </c>
      <c r="X106" s="72">
        <v>5</v>
      </c>
      <c r="Y106" s="58">
        <v>4</v>
      </c>
      <c r="Z106" s="58">
        <v>0</v>
      </c>
      <c r="AA106" s="58">
        <v>0</v>
      </c>
      <c r="AB106" s="58">
        <v>0</v>
      </c>
      <c r="AC106" s="58">
        <f t="shared" si="16"/>
        <v>0</v>
      </c>
      <c r="AD106" s="58">
        <v>9.69</v>
      </c>
      <c r="AE106" s="58">
        <f t="shared" si="12"/>
        <v>1.9379999999999998E-3</v>
      </c>
      <c r="AF106" s="58">
        <f t="shared" si="17"/>
        <v>38.76</v>
      </c>
      <c r="AG106" s="58">
        <f t="shared" si="19"/>
        <v>38.76</v>
      </c>
      <c r="AH106" s="58">
        <f t="shared" si="18"/>
        <v>9.69</v>
      </c>
      <c r="AI106" s="58">
        <f t="shared" si="13"/>
        <v>19.38</v>
      </c>
      <c r="AJ106" s="58">
        <f t="shared" si="14"/>
        <v>1.9379999999999998E-3</v>
      </c>
      <c r="AK106" s="99">
        <v>3288.4</v>
      </c>
      <c r="AL106" s="99">
        <v>3288.4</v>
      </c>
      <c r="AM106" s="115">
        <f t="shared" si="15"/>
        <v>1.6968008255933955</v>
      </c>
      <c r="AN106" s="115">
        <v>1.6968008255933955</v>
      </c>
      <c r="AO106" s="99">
        <v>12.6</v>
      </c>
      <c r="AP106" s="99">
        <v>19.5</v>
      </c>
      <c r="AQ106" s="98">
        <v>7.89</v>
      </c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58" x14ac:dyDescent="0.3">
      <c r="A107" s="58">
        <v>104</v>
      </c>
      <c r="B107" s="58">
        <v>2</v>
      </c>
      <c r="C107" s="58">
        <v>23</v>
      </c>
      <c r="D107" s="58">
        <f t="shared" si="10"/>
        <v>4</v>
      </c>
      <c r="E107" s="58">
        <v>1</v>
      </c>
      <c r="F107" s="58">
        <v>1</v>
      </c>
      <c r="G107" s="58">
        <v>3</v>
      </c>
      <c r="H107" s="58">
        <f t="shared" si="20"/>
        <v>3</v>
      </c>
      <c r="I107" s="58">
        <f>VLOOKUP(E107,' NAMES &amp; RATES'!$B$3:$C$6,2,0)</f>
        <v>0.25</v>
      </c>
      <c r="J107" s="29" t="s">
        <v>31</v>
      </c>
      <c r="K107" s="143" t="s">
        <v>31</v>
      </c>
      <c r="L107" s="29" t="s">
        <v>83</v>
      </c>
      <c r="M107" s="143" t="s">
        <v>83</v>
      </c>
      <c r="N107" s="129" t="s">
        <v>87</v>
      </c>
      <c r="O107" s="29" t="s">
        <v>92</v>
      </c>
      <c r="P107" s="120">
        <v>436000</v>
      </c>
      <c r="Q107" s="11">
        <v>1</v>
      </c>
      <c r="R107" s="11">
        <v>4</v>
      </c>
      <c r="S107" s="11">
        <v>7</v>
      </c>
      <c r="T107" s="11">
        <v>8</v>
      </c>
      <c r="U107" s="11">
        <v>4</v>
      </c>
      <c r="V107" s="11">
        <v>9</v>
      </c>
      <c r="W107" s="72">
        <v>9</v>
      </c>
      <c r="X107" s="72">
        <v>5</v>
      </c>
      <c r="Y107" s="58">
        <v>7</v>
      </c>
      <c r="Z107" s="58">
        <v>0</v>
      </c>
      <c r="AA107" s="58">
        <v>0</v>
      </c>
      <c r="AB107" s="58">
        <v>0</v>
      </c>
      <c r="AC107" s="58">
        <f t="shared" si="16"/>
        <v>0</v>
      </c>
      <c r="AD107" s="58">
        <v>9.77</v>
      </c>
      <c r="AE107" s="58">
        <f t="shared" si="12"/>
        <v>1.954E-3</v>
      </c>
      <c r="AF107" s="58">
        <f t="shared" si="17"/>
        <v>68.39</v>
      </c>
      <c r="AG107" s="58">
        <f t="shared" si="19"/>
        <v>68.39</v>
      </c>
      <c r="AH107" s="58">
        <f t="shared" si="18"/>
        <v>9.77</v>
      </c>
      <c r="AI107" s="58">
        <f t="shared" si="13"/>
        <v>19.54</v>
      </c>
      <c r="AJ107" s="58">
        <f t="shared" si="14"/>
        <v>1.954E-3</v>
      </c>
      <c r="AK107" s="99">
        <v>3942.4</v>
      </c>
      <c r="AL107" s="99">
        <v>3942.4</v>
      </c>
      <c r="AM107" s="115">
        <f t="shared" si="15"/>
        <v>2.0176049129989764</v>
      </c>
      <c r="AN107" s="115">
        <v>2.0176049129989764</v>
      </c>
      <c r="AO107" s="99">
        <v>12.1</v>
      </c>
      <c r="AP107" s="99">
        <v>18.399999999999999</v>
      </c>
      <c r="AQ107" s="98">
        <v>7.06</v>
      </c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 x14ac:dyDescent="0.3">
      <c r="A108" s="58">
        <v>105</v>
      </c>
      <c r="B108" s="58">
        <v>2</v>
      </c>
      <c r="C108" s="58">
        <v>24</v>
      </c>
      <c r="D108" s="58">
        <f t="shared" si="10"/>
        <v>4</v>
      </c>
      <c r="E108" s="58">
        <v>1</v>
      </c>
      <c r="F108" s="58">
        <v>1</v>
      </c>
      <c r="G108" s="58">
        <v>6</v>
      </c>
      <c r="H108" s="58">
        <f t="shared" si="20"/>
        <v>6</v>
      </c>
      <c r="I108" s="58">
        <f>VLOOKUP(E108,' NAMES &amp; RATES'!$B$3:$C$6,2,0)</f>
        <v>0.25</v>
      </c>
      <c r="J108" s="29" t="s">
        <v>31</v>
      </c>
      <c r="K108" s="143" t="s">
        <v>31</v>
      </c>
      <c r="L108" s="29" t="s">
        <v>83</v>
      </c>
      <c r="M108" s="143" t="s">
        <v>83</v>
      </c>
      <c r="N108" s="129" t="s">
        <v>90</v>
      </c>
      <c r="O108" s="29" t="s">
        <v>95</v>
      </c>
      <c r="P108" s="120">
        <v>376000</v>
      </c>
      <c r="Q108" s="11">
        <v>1</v>
      </c>
      <c r="R108" s="11">
        <v>6</v>
      </c>
      <c r="S108" s="11">
        <v>7</v>
      </c>
      <c r="T108" s="11">
        <v>8</v>
      </c>
      <c r="U108" s="11">
        <v>3</v>
      </c>
      <c r="V108" s="11">
        <v>8</v>
      </c>
      <c r="W108" s="72">
        <v>8</v>
      </c>
      <c r="X108" s="72">
        <v>4</v>
      </c>
      <c r="Y108" s="58">
        <v>7</v>
      </c>
      <c r="Z108" s="58">
        <v>0.5</v>
      </c>
      <c r="AA108" s="58">
        <f>Y108*Z108</f>
        <v>3.5</v>
      </c>
      <c r="AB108" s="58">
        <v>0.5</v>
      </c>
      <c r="AC108" s="58">
        <f t="shared" si="16"/>
        <v>1.75</v>
      </c>
      <c r="AD108" s="58">
        <v>9.91</v>
      </c>
      <c r="AE108" s="58">
        <f t="shared" si="12"/>
        <v>1.9819999999999998E-3</v>
      </c>
      <c r="AF108" s="58">
        <f t="shared" si="17"/>
        <v>69.37</v>
      </c>
      <c r="AG108" s="58">
        <f t="shared" si="19"/>
        <v>67.62</v>
      </c>
      <c r="AH108" s="58">
        <f t="shared" si="18"/>
        <v>9.66</v>
      </c>
      <c r="AI108" s="58">
        <f t="shared" si="13"/>
        <v>19.32</v>
      </c>
      <c r="AJ108" s="58">
        <f t="shared" si="14"/>
        <v>1.9320000000000001E-3</v>
      </c>
      <c r="AK108" s="99">
        <v>4152.5</v>
      </c>
      <c r="AL108" s="99">
        <f>((AK108*AF108)/AG108)</f>
        <v>4259.9663561076604</v>
      </c>
      <c r="AM108" s="115">
        <f t="shared" si="15"/>
        <v>2.1493271221532089</v>
      </c>
      <c r="AN108" s="115">
        <v>2.1493271221532089</v>
      </c>
      <c r="AO108" s="99">
        <v>12</v>
      </c>
      <c r="AP108" s="99">
        <v>18.5</v>
      </c>
      <c r="AQ108" s="98">
        <v>6.98</v>
      </c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 x14ac:dyDescent="0.3">
      <c r="A109" s="58">
        <v>106</v>
      </c>
      <c r="B109" s="58">
        <v>2</v>
      </c>
      <c r="C109" s="58">
        <v>25</v>
      </c>
      <c r="D109" s="58">
        <f t="shared" si="10"/>
        <v>4</v>
      </c>
      <c r="E109" s="58">
        <v>3</v>
      </c>
      <c r="F109" s="58">
        <v>1</v>
      </c>
      <c r="G109" s="58">
        <v>1</v>
      </c>
      <c r="H109" s="58">
        <f t="shared" si="20"/>
        <v>37</v>
      </c>
      <c r="I109" s="58">
        <f>VLOOKUP(E109,' NAMES &amp; RATES'!$B$3:$C$6,2,0)</f>
        <v>1</v>
      </c>
      <c r="J109" s="29" t="s">
        <v>31</v>
      </c>
      <c r="K109" s="143" t="s">
        <v>31</v>
      </c>
      <c r="L109" s="29" t="s">
        <v>83</v>
      </c>
      <c r="M109" s="142" t="s">
        <v>19</v>
      </c>
      <c r="N109" s="129" t="s">
        <v>85</v>
      </c>
      <c r="O109" s="29" t="s">
        <v>19</v>
      </c>
      <c r="P109" s="120">
        <v>236000</v>
      </c>
      <c r="Q109" s="11">
        <v>1</v>
      </c>
      <c r="R109" s="11">
        <v>6</v>
      </c>
      <c r="S109" s="11">
        <v>8</v>
      </c>
      <c r="T109" s="11">
        <v>8</v>
      </c>
      <c r="U109" s="11">
        <v>5</v>
      </c>
      <c r="V109" s="11">
        <v>9</v>
      </c>
      <c r="W109" s="72">
        <v>9</v>
      </c>
      <c r="X109" s="72">
        <v>5</v>
      </c>
      <c r="Y109" s="58">
        <v>2</v>
      </c>
      <c r="Z109" s="58">
        <v>2</v>
      </c>
      <c r="AA109" s="58">
        <f>Y109*Z109</f>
        <v>4</v>
      </c>
      <c r="AB109" s="58">
        <v>0.5</v>
      </c>
      <c r="AC109" s="58">
        <f t="shared" si="16"/>
        <v>2</v>
      </c>
      <c r="AD109" s="58">
        <v>9.7899999999999991</v>
      </c>
      <c r="AE109" s="58">
        <f t="shared" si="12"/>
        <v>1.9579999999999997E-3</v>
      </c>
      <c r="AF109" s="58">
        <f t="shared" si="17"/>
        <v>19.579999999999998</v>
      </c>
      <c r="AG109" s="58">
        <f t="shared" si="19"/>
        <v>17.579999999999998</v>
      </c>
      <c r="AH109" s="58">
        <f t="shared" si="18"/>
        <v>8.7899999999999991</v>
      </c>
      <c r="AI109" s="58">
        <f t="shared" si="13"/>
        <v>17.579999999999998</v>
      </c>
      <c r="AJ109" s="58">
        <f t="shared" si="14"/>
        <v>1.7579999999999998E-3</v>
      </c>
      <c r="AK109" s="99">
        <v>1859</v>
      </c>
      <c r="AL109" s="99">
        <f>((AK109*AF109)/AG109)</f>
        <v>2070.4903299203638</v>
      </c>
      <c r="AM109" s="115">
        <f t="shared" si="15"/>
        <v>1.0574516496018205</v>
      </c>
      <c r="AN109" s="115">
        <v>1.0574516496018205</v>
      </c>
      <c r="AO109" s="99">
        <v>13.3</v>
      </c>
      <c r="AP109" s="99">
        <v>18.2</v>
      </c>
      <c r="AQ109" s="98">
        <v>6.85</v>
      </c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 x14ac:dyDescent="0.3">
      <c r="A110" s="58">
        <v>107</v>
      </c>
      <c r="B110" s="58">
        <v>2</v>
      </c>
      <c r="C110" s="58">
        <v>26</v>
      </c>
      <c r="D110" s="58">
        <f t="shared" si="10"/>
        <v>4</v>
      </c>
      <c r="E110" s="58">
        <v>1</v>
      </c>
      <c r="F110" s="58">
        <v>3</v>
      </c>
      <c r="G110" s="58">
        <v>6</v>
      </c>
      <c r="H110" s="58">
        <f t="shared" si="20"/>
        <v>18</v>
      </c>
      <c r="I110" s="58">
        <f>VLOOKUP(E110,' NAMES &amp; RATES'!$B$3:$C$6,2,0)</f>
        <v>0.25</v>
      </c>
      <c r="J110" s="131" t="s">
        <v>34</v>
      </c>
      <c r="K110" s="131" t="s">
        <v>34</v>
      </c>
      <c r="L110" s="131" t="s">
        <v>82</v>
      </c>
      <c r="M110" s="131" t="s">
        <v>82</v>
      </c>
      <c r="N110" s="130" t="s">
        <v>90</v>
      </c>
      <c r="O110" s="131" t="s">
        <v>95</v>
      </c>
      <c r="P110" s="120">
        <v>484000</v>
      </c>
      <c r="Q110" s="11">
        <v>1</v>
      </c>
      <c r="R110" s="11">
        <v>5</v>
      </c>
      <c r="S110" s="11">
        <v>6</v>
      </c>
      <c r="T110" s="11">
        <v>7</v>
      </c>
      <c r="U110" s="11">
        <v>3</v>
      </c>
      <c r="V110" s="11">
        <v>8</v>
      </c>
      <c r="W110" s="72">
        <v>8</v>
      </c>
      <c r="X110" s="72">
        <v>3</v>
      </c>
      <c r="Y110" s="58">
        <v>7</v>
      </c>
      <c r="Z110" s="58">
        <v>0</v>
      </c>
      <c r="AA110" s="58">
        <v>0</v>
      </c>
      <c r="AB110" s="58">
        <v>0</v>
      </c>
      <c r="AC110" s="58">
        <f t="shared" si="16"/>
        <v>0</v>
      </c>
      <c r="AD110" s="58">
        <v>10.130000000000001</v>
      </c>
      <c r="AE110" s="58">
        <f t="shared" si="12"/>
        <v>2.026E-3</v>
      </c>
      <c r="AF110" s="58">
        <f t="shared" si="17"/>
        <v>70.910000000000011</v>
      </c>
      <c r="AG110" s="58">
        <f t="shared" si="19"/>
        <v>70.910000000000011</v>
      </c>
      <c r="AH110" s="58">
        <f t="shared" si="18"/>
        <v>10.130000000000001</v>
      </c>
      <c r="AI110" s="58">
        <f t="shared" si="13"/>
        <v>20.260000000000002</v>
      </c>
      <c r="AJ110" s="58">
        <f t="shared" si="14"/>
        <v>2.026E-3</v>
      </c>
      <c r="AK110" s="99">
        <v>4758.8</v>
      </c>
      <c r="AL110" s="99">
        <v>4758.8</v>
      </c>
      <c r="AM110" s="115">
        <f t="shared" si="15"/>
        <v>2.3488647581441264</v>
      </c>
      <c r="AN110" s="115">
        <v>2.3488647581441264</v>
      </c>
      <c r="AO110" s="99">
        <v>12.6</v>
      </c>
      <c r="AP110" s="99">
        <v>21.9</v>
      </c>
      <c r="AQ110" s="98">
        <v>7.67</v>
      </c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 x14ac:dyDescent="0.3">
      <c r="A111" s="58">
        <v>108</v>
      </c>
      <c r="B111" s="58">
        <v>2</v>
      </c>
      <c r="C111" s="58">
        <v>27</v>
      </c>
      <c r="D111" s="58">
        <f t="shared" si="10"/>
        <v>4</v>
      </c>
      <c r="E111" s="58">
        <v>3</v>
      </c>
      <c r="F111" s="58">
        <v>2</v>
      </c>
      <c r="G111" s="58">
        <v>2</v>
      </c>
      <c r="H111" s="58">
        <f t="shared" si="20"/>
        <v>44</v>
      </c>
      <c r="I111" s="58">
        <f>VLOOKUP(E111,' NAMES &amp; RATES'!$B$3:$C$6,2,0)</f>
        <v>1</v>
      </c>
      <c r="J111" s="68" t="s">
        <v>33</v>
      </c>
      <c r="K111" s="142" t="s">
        <v>33</v>
      </c>
      <c r="L111" s="68" t="s">
        <v>84</v>
      </c>
      <c r="M111" s="142" t="s">
        <v>84</v>
      </c>
      <c r="N111" s="128" t="s">
        <v>86</v>
      </c>
      <c r="O111" s="68" t="s">
        <v>91</v>
      </c>
      <c r="P111" s="120">
        <v>213000</v>
      </c>
      <c r="Q111" s="11">
        <v>0</v>
      </c>
      <c r="R111" s="11">
        <v>4</v>
      </c>
      <c r="S111" s="11">
        <v>8</v>
      </c>
      <c r="T111" s="11">
        <v>8</v>
      </c>
      <c r="U111" s="11">
        <v>5</v>
      </c>
      <c r="V111" s="11">
        <v>8</v>
      </c>
      <c r="W111" s="72">
        <v>9</v>
      </c>
      <c r="X111" s="72">
        <v>5</v>
      </c>
      <c r="Y111" s="58">
        <v>2</v>
      </c>
      <c r="Z111" s="58">
        <v>0</v>
      </c>
      <c r="AA111" s="58">
        <v>0</v>
      </c>
      <c r="AB111" s="58">
        <v>0</v>
      </c>
      <c r="AC111" s="58">
        <f t="shared" si="16"/>
        <v>0</v>
      </c>
      <c r="AD111" s="58">
        <v>9.9700000000000006</v>
      </c>
      <c r="AE111" s="58">
        <f t="shared" si="12"/>
        <v>1.9940000000000001E-3</v>
      </c>
      <c r="AF111" s="58">
        <f t="shared" si="17"/>
        <v>19.940000000000001</v>
      </c>
      <c r="AG111" s="58">
        <f t="shared" si="19"/>
        <v>19.940000000000001</v>
      </c>
      <c r="AH111" s="58">
        <f t="shared" si="18"/>
        <v>9.9700000000000006</v>
      </c>
      <c r="AI111" s="58">
        <f t="shared" si="13"/>
        <v>19.940000000000001</v>
      </c>
      <c r="AJ111" s="58">
        <f t="shared" si="14"/>
        <v>1.9940000000000001E-3</v>
      </c>
      <c r="AK111" s="99">
        <v>2449.6</v>
      </c>
      <c r="AL111" s="99">
        <v>2449.6</v>
      </c>
      <c r="AM111" s="115">
        <f t="shared" si="15"/>
        <v>1.2284854563691072</v>
      </c>
      <c r="AN111" s="115">
        <v>1.2284854563691072</v>
      </c>
      <c r="AO111" s="99">
        <v>12.5</v>
      </c>
      <c r="AP111" s="99">
        <v>19.8</v>
      </c>
      <c r="AQ111" s="98">
        <v>7.26</v>
      </c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x14ac:dyDescent="0.3">
      <c r="A112" s="58">
        <v>109</v>
      </c>
      <c r="B112" s="58">
        <v>3</v>
      </c>
      <c r="C112" s="58">
        <v>1</v>
      </c>
      <c r="D112" s="58">
        <f t="shared" si="10"/>
        <v>5</v>
      </c>
      <c r="E112" s="58">
        <v>3</v>
      </c>
      <c r="F112" s="58">
        <v>2</v>
      </c>
      <c r="G112" s="58">
        <v>4</v>
      </c>
      <c r="H112" s="58">
        <f t="shared" si="20"/>
        <v>46</v>
      </c>
      <c r="I112" s="58">
        <f>VLOOKUP(E112,' NAMES &amp; RATES'!$B$3:$C$6,2,0)</f>
        <v>1</v>
      </c>
      <c r="J112" s="68" t="s">
        <v>33</v>
      </c>
      <c r="K112" s="142" t="s">
        <v>33</v>
      </c>
      <c r="L112" s="68" t="s">
        <v>84</v>
      </c>
      <c r="M112" s="142" t="s">
        <v>84</v>
      </c>
      <c r="N112" s="128" t="s">
        <v>88</v>
      </c>
      <c r="O112" s="68" t="s">
        <v>93</v>
      </c>
      <c r="P112" s="120">
        <v>208000</v>
      </c>
      <c r="Q112" s="11">
        <v>1</v>
      </c>
      <c r="R112" s="11">
        <v>2</v>
      </c>
      <c r="S112" s="11">
        <v>4</v>
      </c>
      <c r="T112" s="11">
        <v>6</v>
      </c>
      <c r="U112" s="11">
        <v>3</v>
      </c>
      <c r="V112" s="11">
        <v>8</v>
      </c>
      <c r="W112" s="72">
        <v>8</v>
      </c>
      <c r="X112" s="72">
        <v>4</v>
      </c>
      <c r="Y112" s="58">
        <v>2</v>
      </c>
      <c r="Z112" s="58">
        <v>0</v>
      </c>
      <c r="AA112" s="58">
        <v>0</v>
      </c>
      <c r="AB112" s="58">
        <v>0</v>
      </c>
      <c r="AC112" s="58">
        <f t="shared" si="16"/>
        <v>0</v>
      </c>
      <c r="AD112" s="58">
        <v>9.81</v>
      </c>
      <c r="AE112" s="58">
        <f t="shared" si="12"/>
        <v>1.9620000000000002E-3</v>
      </c>
      <c r="AF112" s="58">
        <f t="shared" si="17"/>
        <v>19.62</v>
      </c>
      <c r="AG112" s="58">
        <f t="shared" si="19"/>
        <v>19.62</v>
      </c>
      <c r="AH112" s="58">
        <f t="shared" si="18"/>
        <v>9.81</v>
      </c>
      <c r="AI112" s="58">
        <f t="shared" si="13"/>
        <v>19.62</v>
      </c>
      <c r="AJ112" s="58">
        <f t="shared" si="14"/>
        <v>1.9620000000000002E-3</v>
      </c>
      <c r="AK112" s="99">
        <v>3235.4</v>
      </c>
      <c r="AL112" s="99">
        <v>3235.4</v>
      </c>
      <c r="AM112" s="115">
        <f t="shared" si="15"/>
        <v>1.6490316004077472</v>
      </c>
      <c r="AN112" s="115">
        <v>1.6490316004077472</v>
      </c>
      <c r="AO112" s="99">
        <v>13</v>
      </c>
      <c r="AP112" s="99">
        <v>17.100000000000001</v>
      </c>
      <c r="AQ112" s="98">
        <v>7.34</v>
      </c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</row>
    <row r="113" spans="1:58" x14ac:dyDescent="0.3">
      <c r="A113" s="58">
        <v>110</v>
      </c>
      <c r="B113" s="58">
        <v>3</v>
      </c>
      <c r="C113" s="58">
        <v>2</v>
      </c>
      <c r="D113" s="58">
        <f t="shared" si="10"/>
        <v>5</v>
      </c>
      <c r="E113" s="58">
        <v>3</v>
      </c>
      <c r="F113" s="58">
        <v>2</v>
      </c>
      <c r="G113" s="58">
        <v>6</v>
      </c>
      <c r="H113" s="58">
        <f t="shared" si="20"/>
        <v>48</v>
      </c>
      <c r="I113" s="58">
        <f>VLOOKUP(E113,' NAMES &amp; RATES'!$B$3:$C$6,2,0)</f>
        <v>1</v>
      </c>
      <c r="J113" s="68" t="s">
        <v>33</v>
      </c>
      <c r="K113" s="142" t="s">
        <v>33</v>
      </c>
      <c r="L113" s="68" t="s">
        <v>84</v>
      </c>
      <c r="M113" s="142" t="s">
        <v>84</v>
      </c>
      <c r="N113" s="128" t="s">
        <v>90</v>
      </c>
      <c r="O113" s="68" t="s">
        <v>95</v>
      </c>
      <c r="P113" s="120">
        <v>184000</v>
      </c>
      <c r="Q113" s="11">
        <v>1</v>
      </c>
      <c r="R113" s="11">
        <v>5</v>
      </c>
      <c r="S113" s="11">
        <v>5</v>
      </c>
      <c r="T113" s="11">
        <v>8</v>
      </c>
      <c r="U113" s="11">
        <v>3</v>
      </c>
      <c r="V113" s="11">
        <v>8</v>
      </c>
      <c r="W113" s="72">
        <v>8</v>
      </c>
      <c r="X113" s="72">
        <v>3</v>
      </c>
      <c r="Y113" s="58">
        <v>2</v>
      </c>
      <c r="Z113" s="58">
        <v>0</v>
      </c>
      <c r="AA113" s="58">
        <v>0</v>
      </c>
      <c r="AB113" s="58">
        <v>0</v>
      </c>
      <c r="AC113" s="58">
        <f t="shared" si="16"/>
        <v>0</v>
      </c>
      <c r="AD113" s="58">
        <v>10.23</v>
      </c>
      <c r="AE113" s="58">
        <f t="shared" si="12"/>
        <v>2.0460000000000001E-3</v>
      </c>
      <c r="AF113" s="58">
        <f t="shared" si="17"/>
        <v>20.46</v>
      </c>
      <c r="AG113" s="58">
        <f t="shared" si="19"/>
        <v>20.46</v>
      </c>
      <c r="AH113" s="58">
        <f t="shared" si="18"/>
        <v>10.23</v>
      </c>
      <c r="AI113" s="58">
        <f t="shared" si="13"/>
        <v>20.46</v>
      </c>
      <c r="AJ113" s="58">
        <f t="shared" si="14"/>
        <v>2.0460000000000001E-3</v>
      </c>
      <c r="AK113" s="99">
        <v>3906.7</v>
      </c>
      <c r="AL113" s="99">
        <v>3906.7</v>
      </c>
      <c r="AM113" s="115">
        <f t="shared" si="15"/>
        <v>1.9094330400782011</v>
      </c>
      <c r="AN113" s="115">
        <v>1.9094330400782011</v>
      </c>
      <c r="AO113" s="99">
        <v>12.4</v>
      </c>
      <c r="AP113" s="99">
        <v>17.600000000000001</v>
      </c>
      <c r="AQ113" s="98">
        <v>7.26</v>
      </c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</row>
    <row r="114" spans="1:58" x14ac:dyDescent="0.3">
      <c r="A114" s="58">
        <v>111</v>
      </c>
      <c r="B114" s="58">
        <v>3</v>
      </c>
      <c r="C114" s="58">
        <v>3</v>
      </c>
      <c r="D114" s="58">
        <f t="shared" si="10"/>
        <v>5</v>
      </c>
      <c r="E114" s="58">
        <v>3</v>
      </c>
      <c r="F114" s="58">
        <v>1</v>
      </c>
      <c r="G114" s="58">
        <v>3</v>
      </c>
      <c r="H114" s="58">
        <f t="shared" si="20"/>
        <v>39</v>
      </c>
      <c r="I114" s="58">
        <f>VLOOKUP(E114,' NAMES &amp; RATES'!$B$3:$C$6,2,0)</f>
        <v>1</v>
      </c>
      <c r="J114" s="29" t="s">
        <v>31</v>
      </c>
      <c r="K114" s="143" t="s">
        <v>31</v>
      </c>
      <c r="L114" s="29" t="s">
        <v>83</v>
      </c>
      <c r="M114" s="143" t="s">
        <v>83</v>
      </c>
      <c r="N114" s="129" t="s">
        <v>87</v>
      </c>
      <c r="O114" s="29" t="s">
        <v>92</v>
      </c>
      <c r="P114" s="120">
        <v>199000</v>
      </c>
      <c r="Q114" s="11">
        <v>1</v>
      </c>
      <c r="R114" s="11">
        <v>2</v>
      </c>
      <c r="S114" s="11">
        <v>6</v>
      </c>
      <c r="T114" s="11">
        <v>8</v>
      </c>
      <c r="U114" s="11">
        <v>4</v>
      </c>
      <c r="V114" s="11">
        <v>8</v>
      </c>
      <c r="W114" s="72">
        <v>8</v>
      </c>
      <c r="X114" s="72">
        <v>5</v>
      </c>
      <c r="Y114" s="58">
        <v>2</v>
      </c>
      <c r="Z114" s="58">
        <v>0</v>
      </c>
      <c r="AA114" s="58">
        <v>0</v>
      </c>
      <c r="AB114" s="58">
        <v>0</v>
      </c>
      <c r="AC114" s="58">
        <f t="shared" si="16"/>
        <v>0</v>
      </c>
      <c r="AD114" s="58">
        <v>10.36</v>
      </c>
      <c r="AE114" s="58">
        <f t="shared" si="12"/>
        <v>2.0720000000000001E-3</v>
      </c>
      <c r="AF114" s="58">
        <f t="shared" si="17"/>
        <v>20.72</v>
      </c>
      <c r="AG114" s="58">
        <f t="shared" si="19"/>
        <v>20.72</v>
      </c>
      <c r="AH114" s="58">
        <f t="shared" si="18"/>
        <v>10.36</v>
      </c>
      <c r="AI114" s="58">
        <f t="shared" si="13"/>
        <v>20.72</v>
      </c>
      <c r="AJ114" s="58">
        <f t="shared" si="14"/>
        <v>2.0720000000000001E-3</v>
      </c>
      <c r="AK114" s="99">
        <v>2872.9</v>
      </c>
      <c r="AL114" s="99">
        <v>2872.9</v>
      </c>
      <c r="AM114" s="115">
        <f t="shared" si="15"/>
        <v>1.386534749034749</v>
      </c>
      <c r="AN114" s="115">
        <v>1.386534749034749</v>
      </c>
      <c r="AO114" s="99">
        <v>12.7</v>
      </c>
      <c r="AP114" s="99">
        <v>17.3</v>
      </c>
      <c r="AQ114" s="98">
        <v>7.14</v>
      </c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 x14ac:dyDescent="0.3">
      <c r="A115" s="58">
        <v>112</v>
      </c>
      <c r="B115" s="58">
        <v>3</v>
      </c>
      <c r="C115" s="58">
        <v>4</v>
      </c>
      <c r="D115" s="58">
        <f t="shared" si="10"/>
        <v>5</v>
      </c>
      <c r="E115" s="58">
        <v>1</v>
      </c>
      <c r="F115" s="58">
        <v>1</v>
      </c>
      <c r="G115" s="58">
        <v>4</v>
      </c>
      <c r="H115" s="58">
        <f t="shared" si="20"/>
        <v>4</v>
      </c>
      <c r="I115" s="58">
        <f>VLOOKUP(E115,' NAMES &amp; RATES'!$B$3:$C$6,2,0)</f>
        <v>0.25</v>
      </c>
      <c r="J115" s="29" t="s">
        <v>31</v>
      </c>
      <c r="K115" s="143" t="s">
        <v>31</v>
      </c>
      <c r="L115" s="29" t="s">
        <v>83</v>
      </c>
      <c r="M115" s="143" t="s">
        <v>83</v>
      </c>
      <c r="N115" s="129" t="s">
        <v>88</v>
      </c>
      <c r="O115" s="29" t="s">
        <v>93</v>
      </c>
      <c r="P115" s="120">
        <v>476000</v>
      </c>
      <c r="Q115" s="11">
        <v>1</v>
      </c>
      <c r="R115" s="11">
        <v>2</v>
      </c>
      <c r="S115" s="11">
        <v>4</v>
      </c>
      <c r="T115" s="11">
        <v>6</v>
      </c>
      <c r="U115" s="11">
        <v>3</v>
      </c>
      <c r="V115" s="11">
        <v>8</v>
      </c>
      <c r="W115" s="72">
        <v>8</v>
      </c>
      <c r="X115" s="72">
        <v>4</v>
      </c>
      <c r="Y115" s="58">
        <v>7</v>
      </c>
      <c r="Z115" s="58">
        <v>2</v>
      </c>
      <c r="AA115" s="58">
        <f>Y115*Z115</f>
        <v>14</v>
      </c>
      <c r="AB115" s="58">
        <v>0.5</v>
      </c>
      <c r="AC115" s="58">
        <f t="shared" si="16"/>
        <v>7</v>
      </c>
      <c r="AD115" s="58">
        <v>10.1</v>
      </c>
      <c r="AE115" s="58">
        <f t="shared" si="12"/>
        <v>2.0200000000000001E-3</v>
      </c>
      <c r="AF115" s="58">
        <f t="shared" si="17"/>
        <v>70.7</v>
      </c>
      <c r="AG115" s="58">
        <f t="shared" si="19"/>
        <v>63.7</v>
      </c>
      <c r="AH115" s="58">
        <f t="shared" si="18"/>
        <v>9.1</v>
      </c>
      <c r="AI115" s="58">
        <f t="shared" si="13"/>
        <v>18.2</v>
      </c>
      <c r="AJ115" s="58">
        <f t="shared" si="14"/>
        <v>1.82E-3</v>
      </c>
      <c r="AK115" s="99">
        <v>4886.2</v>
      </c>
      <c r="AL115" s="99">
        <f>((AK115*AF115)/AG115)</f>
        <v>5423.1450549450547</v>
      </c>
      <c r="AM115" s="115">
        <f t="shared" si="15"/>
        <v>2.6847252747252748</v>
      </c>
      <c r="AN115" s="115">
        <v>2.6847252747252748</v>
      </c>
      <c r="AO115" s="99">
        <v>12.4</v>
      </c>
      <c r="AP115" s="99">
        <v>16.399999999999999</v>
      </c>
      <c r="AQ115" s="98">
        <v>7.17</v>
      </c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 x14ac:dyDescent="0.3">
      <c r="A116" s="58">
        <v>113</v>
      </c>
      <c r="B116" s="58">
        <v>3</v>
      </c>
      <c r="C116" s="58">
        <v>5</v>
      </c>
      <c r="D116" s="58">
        <f t="shared" si="10"/>
        <v>5</v>
      </c>
      <c r="E116" s="58">
        <v>2</v>
      </c>
      <c r="F116" s="58">
        <v>3</v>
      </c>
      <c r="G116" s="58">
        <v>5</v>
      </c>
      <c r="H116" s="58">
        <f t="shared" si="20"/>
        <v>35</v>
      </c>
      <c r="I116" s="58">
        <f>VLOOKUP(E116,' NAMES &amp; RATES'!$B$3:$C$6,2,0)</f>
        <v>0.5</v>
      </c>
      <c r="J116" s="131" t="s">
        <v>34</v>
      </c>
      <c r="K116" s="131" t="s">
        <v>34</v>
      </c>
      <c r="L116" s="131" t="s">
        <v>82</v>
      </c>
      <c r="M116" s="131" t="s">
        <v>82</v>
      </c>
      <c r="N116" s="130" t="s">
        <v>89</v>
      </c>
      <c r="O116" s="131" t="s">
        <v>94</v>
      </c>
      <c r="P116" s="120">
        <v>394000</v>
      </c>
      <c r="Q116" s="11">
        <v>1</v>
      </c>
      <c r="R116" s="11">
        <v>6</v>
      </c>
      <c r="S116" s="11">
        <v>6</v>
      </c>
      <c r="T116" s="11">
        <v>6</v>
      </c>
      <c r="U116" s="11">
        <v>3</v>
      </c>
      <c r="V116" s="11">
        <v>8</v>
      </c>
      <c r="W116" s="72">
        <v>8</v>
      </c>
      <c r="X116" s="72">
        <v>4</v>
      </c>
      <c r="Y116" s="58">
        <v>4</v>
      </c>
      <c r="Z116" s="58">
        <v>0</v>
      </c>
      <c r="AA116" s="58">
        <v>0</v>
      </c>
      <c r="AB116" s="58">
        <v>0</v>
      </c>
      <c r="AC116" s="58">
        <f t="shared" si="16"/>
        <v>0</v>
      </c>
      <c r="AD116" s="58">
        <v>10.15</v>
      </c>
      <c r="AE116" s="58">
        <f t="shared" si="12"/>
        <v>2.0300000000000001E-3</v>
      </c>
      <c r="AF116" s="58">
        <f t="shared" si="17"/>
        <v>40.6</v>
      </c>
      <c r="AG116" s="58">
        <f t="shared" si="19"/>
        <v>40.6</v>
      </c>
      <c r="AH116" s="58">
        <f t="shared" si="18"/>
        <v>10.15</v>
      </c>
      <c r="AI116" s="58">
        <f t="shared" si="13"/>
        <v>20.3</v>
      </c>
      <c r="AJ116" s="58">
        <f t="shared" si="14"/>
        <v>2.0300000000000001E-3</v>
      </c>
      <c r="AK116" s="99">
        <v>4141.1000000000004</v>
      </c>
      <c r="AL116" s="99">
        <v>4141.1000000000004</v>
      </c>
      <c r="AM116" s="115">
        <f t="shared" si="15"/>
        <v>2.0399507389162563</v>
      </c>
      <c r="AN116" s="115">
        <v>2.0399507389162563</v>
      </c>
      <c r="AO116" s="99">
        <v>12.6</v>
      </c>
      <c r="AP116" s="99">
        <v>17.399999999999999</v>
      </c>
      <c r="AQ116" s="98">
        <v>7.3</v>
      </c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 x14ac:dyDescent="0.3">
      <c r="A117" s="58">
        <v>114</v>
      </c>
      <c r="B117" s="58">
        <v>3</v>
      </c>
      <c r="C117" s="58">
        <v>6</v>
      </c>
      <c r="D117" s="58">
        <f t="shared" si="10"/>
        <v>5</v>
      </c>
      <c r="E117" s="58">
        <v>1</v>
      </c>
      <c r="F117" s="58">
        <v>1</v>
      </c>
      <c r="G117" s="58">
        <v>6</v>
      </c>
      <c r="H117" s="58">
        <f t="shared" si="20"/>
        <v>6</v>
      </c>
      <c r="I117" s="58">
        <f>VLOOKUP(E117,' NAMES &amp; RATES'!$B$3:$C$6,2,0)</f>
        <v>0.25</v>
      </c>
      <c r="J117" s="29" t="s">
        <v>31</v>
      </c>
      <c r="K117" s="143" t="s">
        <v>31</v>
      </c>
      <c r="L117" s="29" t="s">
        <v>83</v>
      </c>
      <c r="M117" s="143" t="s">
        <v>83</v>
      </c>
      <c r="N117" s="129" t="s">
        <v>90</v>
      </c>
      <c r="O117" s="29" t="s">
        <v>95</v>
      </c>
      <c r="P117" s="120">
        <v>504000</v>
      </c>
      <c r="Q117" s="11">
        <v>1</v>
      </c>
      <c r="R117" s="11">
        <v>6</v>
      </c>
      <c r="S117" s="11">
        <v>7</v>
      </c>
      <c r="T117" s="11">
        <v>8</v>
      </c>
      <c r="U117" s="11">
        <v>3</v>
      </c>
      <c r="V117" s="11">
        <v>8</v>
      </c>
      <c r="W117" s="72">
        <v>8</v>
      </c>
      <c r="X117" s="72">
        <v>4</v>
      </c>
      <c r="Y117" s="58">
        <v>7</v>
      </c>
      <c r="Z117" s="58">
        <v>0</v>
      </c>
      <c r="AA117" s="58">
        <v>0</v>
      </c>
      <c r="AB117" s="58">
        <v>0</v>
      </c>
      <c r="AC117" s="58">
        <f t="shared" si="16"/>
        <v>0</v>
      </c>
      <c r="AD117" s="58">
        <v>9.8800000000000008</v>
      </c>
      <c r="AE117" s="58">
        <f t="shared" si="12"/>
        <v>1.9760000000000003E-3</v>
      </c>
      <c r="AF117" s="58">
        <f t="shared" si="17"/>
        <v>69.160000000000011</v>
      </c>
      <c r="AG117" s="58">
        <f t="shared" si="19"/>
        <v>69.160000000000011</v>
      </c>
      <c r="AH117" s="58">
        <f t="shared" si="18"/>
        <v>9.8800000000000008</v>
      </c>
      <c r="AI117" s="58">
        <f t="shared" si="13"/>
        <v>19.760000000000002</v>
      </c>
      <c r="AJ117" s="58">
        <f t="shared" si="14"/>
        <v>1.9760000000000003E-3</v>
      </c>
      <c r="AK117" s="99">
        <v>4936.7</v>
      </c>
      <c r="AL117" s="99">
        <v>4936.7</v>
      </c>
      <c r="AM117" s="115">
        <f t="shared" si="15"/>
        <v>2.4983299595141699</v>
      </c>
      <c r="AN117" s="115">
        <v>2.4983299595141699</v>
      </c>
      <c r="AO117" s="99">
        <v>12.6</v>
      </c>
      <c r="AP117" s="99">
        <v>20.6</v>
      </c>
      <c r="AQ117" s="98">
        <v>7.21</v>
      </c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 x14ac:dyDescent="0.3">
      <c r="A118" s="58">
        <v>115</v>
      </c>
      <c r="B118" s="58">
        <v>3</v>
      </c>
      <c r="C118" s="58">
        <v>7</v>
      </c>
      <c r="D118" s="58">
        <f t="shared" si="10"/>
        <v>5</v>
      </c>
      <c r="E118" s="58">
        <v>1</v>
      </c>
      <c r="F118" s="58">
        <v>2</v>
      </c>
      <c r="G118" s="58">
        <v>5</v>
      </c>
      <c r="H118" s="58">
        <f t="shared" si="20"/>
        <v>11</v>
      </c>
      <c r="I118" s="58">
        <f>VLOOKUP(E118,' NAMES &amp; RATES'!$B$3:$C$6,2,0)</f>
        <v>0.25</v>
      </c>
      <c r="J118" s="68" t="s">
        <v>33</v>
      </c>
      <c r="K118" s="142" t="s">
        <v>33</v>
      </c>
      <c r="L118" s="68" t="s">
        <v>84</v>
      </c>
      <c r="M118" s="142" t="s">
        <v>84</v>
      </c>
      <c r="N118" s="128" t="s">
        <v>89</v>
      </c>
      <c r="O118" s="68" t="s">
        <v>94</v>
      </c>
      <c r="P118" s="120">
        <v>436000</v>
      </c>
      <c r="Q118" s="11">
        <v>1</v>
      </c>
      <c r="R118" s="11">
        <v>5</v>
      </c>
      <c r="S118" s="11">
        <v>5</v>
      </c>
      <c r="T118" s="11">
        <v>6</v>
      </c>
      <c r="U118" s="11">
        <v>3</v>
      </c>
      <c r="V118" s="11">
        <v>8</v>
      </c>
      <c r="W118" s="72">
        <v>8</v>
      </c>
      <c r="X118" s="72">
        <v>4</v>
      </c>
      <c r="Y118" s="58">
        <v>7</v>
      </c>
      <c r="Z118" s="58">
        <v>0</v>
      </c>
      <c r="AA118" s="58">
        <v>0</v>
      </c>
      <c r="AB118" s="58">
        <v>0</v>
      </c>
      <c r="AC118" s="58">
        <f t="shared" si="16"/>
        <v>0</v>
      </c>
      <c r="AD118" s="58">
        <v>10.29</v>
      </c>
      <c r="AE118" s="58">
        <f t="shared" si="12"/>
        <v>2.0579999999999999E-3</v>
      </c>
      <c r="AF118" s="58">
        <f t="shared" si="17"/>
        <v>72.03</v>
      </c>
      <c r="AG118" s="58">
        <f t="shared" si="19"/>
        <v>72.03</v>
      </c>
      <c r="AH118" s="58">
        <f t="shared" si="18"/>
        <v>10.290000000000001</v>
      </c>
      <c r="AI118" s="58">
        <f t="shared" si="13"/>
        <v>20.580000000000002</v>
      </c>
      <c r="AJ118" s="58">
        <f t="shared" si="14"/>
        <v>2.0580000000000004E-3</v>
      </c>
      <c r="AK118" s="99">
        <v>3933.1</v>
      </c>
      <c r="AL118" s="99">
        <v>3933.1</v>
      </c>
      <c r="AM118" s="115">
        <f t="shared" si="15"/>
        <v>1.9111273080660833</v>
      </c>
      <c r="AN118" s="115">
        <v>1.9111273080660833</v>
      </c>
      <c r="AO118" s="99">
        <v>12.9</v>
      </c>
      <c r="AP118" s="99">
        <v>20.9</v>
      </c>
      <c r="AQ118" s="98">
        <v>7.1</v>
      </c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x14ac:dyDescent="0.3">
      <c r="A119" s="58">
        <v>116</v>
      </c>
      <c r="B119" s="58">
        <v>3</v>
      </c>
      <c r="C119" s="58">
        <v>8</v>
      </c>
      <c r="D119" s="58">
        <f t="shared" si="10"/>
        <v>5</v>
      </c>
      <c r="E119" s="58">
        <v>2</v>
      </c>
      <c r="F119" s="58">
        <v>2</v>
      </c>
      <c r="G119" s="58">
        <v>4</v>
      </c>
      <c r="H119" s="58">
        <f t="shared" si="20"/>
        <v>28</v>
      </c>
      <c r="I119" s="58">
        <f>VLOOKUP(E119,' NAMES &amp; RATES'!$B$3:$C$6,2,0)</f>
        <v>0.5</v>
      </c>
      <c r="J119" s="68" t="s">
        <v>33</v>
      </c>
      <c r="K119" s="142" t="s">
        <v>33</v>
      </c>
      <c r="L119" s="68" t="s">
        <v>84</v>
      </c>
      <c r="M119" s="142" t="s">
        <v>84</v>
      </c>
      <c r="N119" s="128" t="s">
        <v>88</v>
      </c>
      <c r="O119" s="68" t="s">
        <v>93</v>
      </c>
      <c r="P119" s="120">
        <v>358000</v>
      </c>
      <c r="Q119" s="11">
        <v>1</v>
      </c>
      <c r="R119" s="11">
        <v>2</v>
      </c>
      <c r="S119" s="11">
        <v>5</v>
      </c>
      <c r="T119" s="11">
        <v>7</v>
      </c>
      <c r="U119" s="11">
        <v>3</v>
      </c>
      <c r="V119" s="11">
        <v>8</v>
      </c>
      <c r="W119" s="72">
        <v>8</v>
      </c>
      <c r="X119" s="72">
        <v>4</v>
      </c>
      <c r="Y119" s="58">
        <v>4</v>
      </c>
      <c r="Z119" s="58">
        <v>0</v>
      </c>
      <c r="AA119" s="58">
        <v>0</v>
      </c>
      <c r="AB119" s="58">
        <v>0</v>
      </c>
      <c r="AC119" s="58">
        <f t="shared" si="16"/>
        <v>0</v>
      </c>
      <c r="AD119" s="58">
        <v>10.15</v>
      </c>
      <c r="AE119" s="58">
        <f t="shared" si="12"/>
        <v>2.0300000000000001E-3</v>
      </c>
      <c r="AF119" s="58">
        <f t="shared" si="17"/>
        <v>40.6</v>
      </c>
      <c r="AG119" s="58">
        <f t="shared" si="19"/>
        <v>40.6</v>
      </c>
      <c r="AH119" s="58">
        <f t="shared" si="18"/>
        <v>10.15</v>
      </c>
      <c r="AI119" s="58">
        <f t="shared" si="13"/>
        <v>20.3</v>
      </c>
      <c r="AJ119" s="58">
        <f t="shared" si="14"/>
        <v>2.0300000000000001E-3</v>
      </c>
      <c r="AK119" s="99">
        <v>5014.1000000000004</v>
      </c>
      <c r="AL119" s="99">
        <v>5014.1000000000004</v>
      </c>
      <c r="AM119" s="115">
        <f t="shared" si="15"/>
        <v>2.4700000000000002</v>
      </c>
      <c r="AN119" s="115">
        <v>2.4700000000000002</v>
      </c>
      <c r="AO119" s="99">
        <v>12.5</v>
      </c>
      <c r="AP119" s="99">
        <v>18.7</v>
      </c>
      <c r="AQ119" s="98">
        <v>7.16</v>
      </c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</row>
    <row r="120" spans="1:58" x14ac:dyDescent="0.3">
      <c r="A120" s="58">
        <v>117</v>
      </c>
      <c r="B120" s="58">
        <v>3</v>
      </c>
      <c r="C120" s="58">
        <v>9</v>
      </c>
      <c r="D120" s="58">
        <f t="shared" si="10"/>
        <v>5</v>
      </c>
      <c r="E120" s="58">
        <v>3</v>
      </c>
      <c r="F120" s="58">
        <v>3</v>
      </c>
      <c r="G120" s="58">
        <v>1</v>
      </c>
      <c r="H120" s="58">
        <f t="shared" si="20"/>
        <v>49</v>
      </c>
      <c r="I120" s="58">
        <f>VLOOKUP(E120,' NAMES &amp; RATES'!$B$3:$C$6,2,0)</f>
        <v>1</v>
      </c>
      <c r="J120" s="131" t="s">
        <v>34</v>
      </c>
      <c r="K120" s="131" t="s">
        <v>34</v>
      </c>
      <c r="L120" s="131" t="s">
        <v>82</v>
      </c>
      <c r="M120" s="142" t="s">
        <v>19</v>
      </c>
      <c r="N120" s="130" t="s">
        <v>85</v>
      </c>
      <c r="O120" s="131" t="s">
        <v>19</v>
      </c>
      <c r="P120" s="120">
        <v>368000</v>
      </c>
      <c r="Q120" s="11">
        <v>1</v>
      </c>
      <c r="R120" s="11">
        <v>6</v>
      </c>
      <c r="S120" s="11">
        <v>8</v>
      </c>
      <c r="T120" s="11">
        <v>9</v>
      </c>
      <c r="U120" s="11">
        <v>5</v>
      </c>
      <c r="V120" s="11">
        <v>9</v>
      </c>
      <c r="W120" s="72">
        <v>9</v>
      </c>
      <c r="X120" s="72">
        <v>5</v>
      </c>
      <c r="Y120" s="58">
        <v>2</v>
      </c>
      <c r="Z120" s="58">
        <v>0</v>
      </c>
      <c r="AA120" s="58">
        <v>0</v>
      </c>
      <c r="AB120" s="58">
        <v>0</v>
      </c>
      <c r="AC120" s="58">
        <f t="shared" si="16"/>
        <v>0</v>
      </c>
      <c r="AD120" s="58">
        <v>10.23</v>
      </c>
      <c r="AE120" s="58">
        <f t="shared" si="12"/>
        <v>2.0460000000000001E-3</v>
      </c>
      <c r="AF120" s="58">
        <f t="shared" si="17"/>
        <v>20.46</v>
      </c>
      <c r="AG120" s="58">
        <f t="shared" si="19"/>
        <v>20.46</v>
      </c>
      <c r="AH120" s="58">
        <f t="shared" si="18"/>
        <v>10.23</v>
      </c>
      <c r="AI120" s="58">
        <f t="shared" si="13"/>
        <v>20.46</v>
      </c>
      <c r="AJ120" s="58">
        <f t="shared" si="14"/>
        <v>2.0460000000000001E-3</v>
      </c>
      <c r="AK120" s="99">
        <v>2666.9</v>
      </c>
      <c r="AL120" s="99">
        <v>2666.9</v>
      </c>
      <c r="AM120" s="115">
        <f t="shared" si="15"/>
        <v>1.3034701857282502</v>
      </c>
      <c r="AN120" s="115">
        <v>1.3034701857282502</v>
      </c>
      <c r="AO120" s="99">
        <v>12.2</v>
      </c>
      <c r="AP120" s="99">
        <v>20.100000000000001</v>
      </c>
      <c r="AQ120" s="98">
        <v>7.33</v>
      </c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</row>
    <row r="121" spans="1:58" x14ac:dyDescent="0.3">
      <c r="A121" s="58">
        <v>118</v>
      </c>
      <c r="B121" s="58">
        <v>3</v>
      </c>
      <c r="C121" s="58">
        <v>10</v>
      </c>
      <c r="D121" s="58">
        <f t="shared" si="10"/>
        <v>5</v>
      </c>
      <c r="E121" s="58">
        <v>3</v>
      </c>
      <c r="F121" s="58">
        <v>3</v>
      </c>
      <c r="G121" s="58">
        <v>6</v>
      </c>
      <c r="H121" s="58">
        <f t="shared" si="20"/>
        <v>54</v>
      </c>
      <c r="I121" s="58">
        <f>VLOOKUP(E121,' NAMES &amp; RATES'!$B$3:$C$6,2,0)</f>
        <v>1</v>
      </c>
      <c r="J121" s="131" t="s">
        <v>34</v>
      </c>
      <c r="K121" s="131" t="s">
        <v>34</v>
      </c>
      <c r="L121" s="131" t="s">
        <v>82</v>
      </c>
      <c r="M121" s="131" t="s">
        <v>82</v>
      </c>
      <c r="N121" s="130" t="s">
        <v>90</v>
      </c>
      <c r="O121" s="131" t="s">
        <v>95</v>
      </c>
      <c r="P121" s="120">
        <v>180000</v>
      </c>
      <c r="Q121" s="11">
        <v>1</v>
      </c>
      <c r="R121" s="11">
        <v>5</v>
      </c>
      <c r="S121" s="11">
        <v>6</v>
      </c>
      <c r="T121" s="11">
        <v>7</v>
      </c>
      <c r="U121" s="11">
        <v>3</v>
      </c>
      <c r="V121" s="11">
        <v>8</v>
      </c>
      <c r="W121" s="72">
        <v>8</v>
      </c>
      <c r="X121" s="72">
        <v>4</v>
      </c>
      <c r="Y121" s="58">
        <v>2</v>
      </c>
      <c r="Z121" s="58">
        <v>0</v>
      </c>
      <c r="AA121" s="58">
        <v>0</v>
      </c>
      <c r="AB121" s="58">
        <v>0</v>
      </c>
      <c r="AC121" s="58">
        <f t="shared" si="16"/>
        <v>0</v>
      </c>
      <c r="AD121" s="58">
        <v>10.15</v>
      </c>
      <c r="AE121" s="58">
        <f t="shared" si="12"/>
        <v>2.0300000000000001E-3</v>
      </c>
      <c r="AF121" s="58">
        <f t="shared" si="17"/>
        <v>20.3</v>
      </c>
      <c r="AG121" s="58">
        <f t="shared" si="19"/>
        <v>20.3</v>
      </c>
      <c r="AH121" s="58">
        <f t="shared" si="18"/>
        <v>10.15</v>
      </c>
      <c r="AI121" s="58">
        <f t="shared" si="13"/>
        <v>20.3</v>
      </c>
      <c r="AJ121" s="58">
        <f t="shared" si="14"/>
        <v>2.0300000000000001E-3</v>
      </c>
      <c r="AK121" s="99">
        <v>3243.1</v>
      </c>
      <c r="AL121" s="99">
        <v>3243.1</v>
      </c>
      <c r="AM121" s="115">
        <f t="shared" si="15"/>
        <v>1.5975862068965516</v>
      </c>
      <c r="AN121" s="115">
        <v>1.5975862068965516</v>
      </c>
      <c r="AO121" s="99">
        <v>12.1</v>
      </c>
      <c r="AP121" s="99">
        <v>17.399999999999999</v>
      </c>
      <c r="AQ121" s="98">
        <v>7.06</v>
      </c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 x14ac:dyDescent="0.3">
      <c r="A122" s="58">
        <v>119</v>
      </c>
      <c r="B122" s="58">
        <v>3</v>
      </c>
      <c r="C122" s="58">
        <v>11</v>
      </c>
      <c r="D122" s="58">
        <f t="shared" si="10"/>
        <v>5</v>
      </c>
      <c r="E122" s="58">
        <v>1</v>
      </c>
      <c r="F122" s="58">
        <v>1</v>
      </c>
      <c r="G122" s="58">
        <v>1</v>
      </c>
      <c r="H122" s="58">
        <f t="shared" si="20"/>
        <v>1</v>
      </c>
      <c r="I122" s="58">
        <f>VLOOKUP(E122,' NAMES &amp; RATES'!$B$3:$C$6,2,0)</f>
        <v>0.25</v>
      </c>
      <c r="J122" s="29" t="s">
        <v>31</v>
      </c>
      <c r="K122" s="143" t="s">
        <v>31</v>
      </c>
      <c r="L122" s="29" t="s">
        <v>83</v>
      </c>
      <c r="M122" s="142" t="s">
        <v>19</v>
      </c>
      <c r="N122" s="129" t="s">
        <v>85</v>
      </c>
      <c r="O122" s="29" t="s">
        <v>19</v>
      </c>
      <c r="P122" s="120">
        <v>420000</v>
      </c>
      <c r="Q122" s="11">
        <v>1</v>
      </c>
      <c r="R122" s="11">
        <v>6</v>
      </c>
      <c r="S122" s="11">
        <v>8</v>
      </c>
      <c r="T122" s="11">
        <v>8</v>
      </c>
      <c r="U122" s="11">
        <v>4</v>
      </c>
      <c r="V122" s="11">
        <v>9</v>
      </c>
      <c r="W122" s="72">
        <v>9</v>
      </c>
      <c r="X122" s="72">
        <v>5</v>
      </c>
      <c r="Y122" s="58">
        <v>7</v>
      </c>
      <c r="Z122" s="58">
        <v>1</v>
      </c>
      <c r="AA122" s="58">
        <f>Y122*Z122</f>
        <v>7</v>
      </c>
      <c r="AB122" s="58">
        <v>0.5</v>
      </c>
      <c r="AC122" s="58">
        <f t="shared" si="16"/>
        <v>3.5</v>
      </c>
      <c r="AD122" s="58">
        <v>10.06</v>
      </c>
      <c r="AE122" s="58">
        <f t="shared" si="12"/>
        <v>2.0119999999999999E-3</v>
      </c>
      <c r="AF122" s="58">
        <f t="shared" si="17"/>
        <v>70.42</v>
      </c>
      <c r="AG122" s="58">
        <f t="shared" si="19"/>
        <v>66.92</v>
      </c>
      <c r="AH122" s="58">
        <f t="shared" si="18"/>
        <v>9.56</v>
      </c>
      <c r="AI122" s="58">
        <f t="shared" si="13"/>
        <v>19.12</v>
      </c>
      <c r="AJ122" s="58">
        <f t="shared" si="14"/>
        <v>1.9120000000000001E-3</v>
      </c>
      <c r="AK122" s="99">
        <v>4075.3</v>
      </c>
      <c r="AL122" s="99">
        <f>((AK122*AF122)/AG122)</f>
        <v>4288.4433054393312</v>
      </c>
      <c r="AM122" s="115">
        <f t="shared" si="15"/>
        <v>2.1314330543933058</v>
      </c>
      <c r="AN122" s="115">
        <v>2.1314330543933058</v>
      </c>
      <c r="AO122" s="99">
        <v>12.9</v>
      </c>
      <c r="AP122" s="99">
        <v>21.3</v>
      </c>
      <c r="AQ122" s="98">
        <v>7.28</v>
      </c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 x14ac:dyDescent="0.3">
      <c r="A123" s="58">
        <v>120</v>
      </c>
      <c r="B123" s="58">
        <v>3</v>
      </c>
      <c r="C123" s="58">
        <v>12</v>
      </c>
      <c r="D123" s="58">
        <f t="shared" ref="D123:D165" si="21">D69+2</f>
        <v>5</v>
      </c>
      <c r="E123" s="58">
        <v>2</v>
      </c>
      <c r="F123" s="58">
        <v>1</v>
      </c>
      <c r="G123" s="58">
        <v>2</v>
      </c>
      <c r="H123" s="58">
        <f t="shared" si="20"/>
        <v>20</v>
      </c>
      <c r="I123" s="58">
        <f>VLOOKUP(E123,' NAMES &amp; RATES'!$B$3:$C$6,2,0)</f>
        <v>0.5</v>
      </c>
      <c r="J123" s="29" t="s">
        <v>31</v>
      </c>
      <c r="K123" s="143" t="s">
        <v>31</v>
      </c>
      <c r="L123" s="29" t="s">
        <v>83</v>
      </c>
      <c r="M123" s="143" t="s">
        <v>83</v>
      </c>
      <c r="N123" s="129" t="s">
        <v>86</v>
      </c>
      <c r="O123" s="29" t="s">
        <v>91</v>
      </c>
      <c r="P123" s="120">
        <v>292000</v>
      </c>
      <c r="Q123" s="11">
        <v>0</v>
      </c>
      <c r="R123" s="11">
        <v>6</v>
      </c>
      <c r="S123" s="11">
        <v>7</v>
      </c>
      <c r="T123" s="11">
        <v>8</v>
      </c>
      <c r="U123" s="11">
        <v>4</v>
      </c>
      <c r="V123" s="11">
        <v>8</v>
      </c>
      <c r="W123" s="72">
        <v>9</v>
      </c>
      <c r="X123" s="72">
        <v>5</v>
      </c>
      <c r="Y123" s="58">
        <v>4</v>
      </c>
      <c r="Z123" s="58">
        <v>0</v>
      </c>
      <c r="AA123" s="58">
        <v>0</v>
      </c>
      <c r="AB123" s="58">
        <v>0</v>
      </c>
      <c r="AC123" s="58">
        <f t="shared" si="16"/>
        <v>0</v>
      </c>
      <c r="AD123" s="58">
        <v>10</v>
      </c>
      <c r="AE123" s="58">
        <f t="shared" si="12"/>
        <v>2E-3</v>
      </c>
      <c r="AF123" s="58">
        <f t="shared" si="17"/>
        <v>40</v>
      </c>
      <c r="AG123" s="58">
        <f t="shared" si="19"/>
        <v>40</v>
      </c>
      <c r="AH123" s="58">
        <f t="shared" si="18"/>
        <v>10</v>
      </c>
      <c r="AI123" s="58">
        <f t="shared" si="13"/>
        <v>20</v>
      </c>
      <c r="AJ123" s="58">
        <f t="shared" si="14"/>
        <v>2E-3</v>
      </c>
      <c r="AK123" s="99">
        <v>3465.9</v>
      </c>
      <c r="AL123" s="99">
        <v>3465.9</v>
      </c>
      <c r="AM123" s="115">
        <f t="shared" si="15"/>
        <v>1.73295</v>
      </c>
      <c r="AN123" s="115">
        <v>1.73295</v>
      </c>
      <c r="AO123" s="99">
        <v>12.4</v>
      </c>
      <c r="AP123" s="99">
        <v>17.100000000000001</v>
      </c>
      <c r="AQ123" s="98">
        <v>7.23</v>
      </c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 x14ac:dyDescent="0.3">
      <c r="A124" s="58">
        <v>121</v>
      </c>
      <c r="B124" s="58">
        <v>3</v>
      </c>
      <c r="C124" s="58">
        <v>13</v>
      </c>
      <c r="D124" s="58">
        <f t="shared" si="21"/>
        <v>5</v>
      </c>
      <c r="E124" s="58">
        <v>3</v>
      </c>
      <c r="F124" s="58">
        <v>3</v>
      </c>
      <c r="G124" s="58">
        <v>3</v>
      </c>
      <c r="H124" s="58">
        <f t="shared" si="20"/>
        <v>51</v>
      </c>
      <c r="I124" s="58">
        <f>VLOOKUP(E124,' NAMES &amp; RATES'!$B$3:$C$6,2,0)</f>
        <v>1</v>
      </c>
      <c r="J124" s="131" t="s">
        <v>34</v>
      </c>
      <c r="K124" s="131" t="s">
        <v>34</v>
      </c>
      <c r="L124" s="131" t="s">
        <v>82</v>
      </c>
      <c r="M124" s="131" t="s">
        <v>82</v>
      </c>
      <c r="N124" s="130" t="s">
        <v>87</v>
      </c>
      <c r="O124" s="131" t="s">
        <v>92</v>
      </c>
      <c r="P124" s="120">
        <v>176000</v>
      </c>
      <c r="Q124" s="11">
        <v>1</v>
      </c>
      <c r="R124" s="11">
        <v>2</v>
      </c>
      <c r="S124" s="11">
        <v>6</v>
      </c>
      <c r="T124" s="11">
        <v>8</v>
      </c>
      <c r="U124" s="11">
        <v>4</v>
      </c>
      <c r="V124" s="11">
        <v>8</v>
      </c>
      <c r="W124" s="72">
        <v>8</v>
      </c>
      <c r="X124" s="72">
        <v>5</v>
      </c>
      <c r="Y124" s="58">
        <v>2</v>
      </c>
      <c r="Z124" s="58">
        <v>0</v>
      </c>
      <c r="AA124" s="58">
        <v>0</v>
      </c>
      <c r="AB124" s="58">
        <v>0</v>
      </c>
      <c r="AC124" s="58">
        <f t="shared" si="16"/>
        <v>0</v>
      </c>
      <c r="AD124" s="58">
        <v>10.029999999999999</v>
      </c>
      <c r="AE124" s="58">
        <f t="shared" si="12"/>
        <v>2.006E-3</v>
      </c>
      <c r="AF124" s="58">
        <f t="shared" si="17"/>
        <v>20.059999999999999</v>
      </c>
      <c r="AG124" s="58">
        <f t="shared" si="19"/>
        <v>20.059999999999999</v>
      </c>
      <c r="AH124" s="58">
        <f t="shared" si="18"/>
        <v>10.029999999999999</v>
      </c>
      <c r="AI124" s="58">
        <f t="shared" si="13"/>
        <v>20.059999999999999</v>
      </c>
      <c r="AJ124" s="58">
        <f t="shared" si="14"/>
        <v>2.006E-3</v>
      </c>
      <c r="AK124" s="99">
        <v>3201</v>
      </c>
      <c r="AL124" s="99">
        <v>3201</v>
      </c>
      <c r="AM124" s="115">
        <f t="shared" si="15"/>
        <v>1.5957128614157527</v>
      </c>
      <c r="AN124" s="115">
        <v>1.5957128614157527</v>
      </c>
      <c r="AO124" s="99">
        <v>12.4</v>
      </c>
      <c r="AP124" s="99">
        <v>19.600000000000001</v>
      </c>
      <c r="AQ124" s="98">
        <v>7.25</v>
      </c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 x14ac:dyDescent="0.3">
      <c r="A125" s="58">
        <v>122</v>
      </c>
      <c r="B125" s="58">
        <v>3</v>
      </c>
      <c r="C125" s="58">
        <v>14</v>
      </c>
      <c r="D125" s="58">
        <f t="shared" si="21"/>
        <v>5</v>
      </c>
      <c r="E125" s="58">
        <v>2</v>
      </c>
      <c r="F125" s="58">
        <v>1</v>
      </c>
      <c r="G125" s="58">
        <v>6</v>
      </c>
      <c r="H125" s="58">
        <f t="shared" si="20"/>
        <v>24</v>
      </c>
      <c r="I125" s="58">
        <f>VLOOKUP(E125,' NAMES &amp; RATES'!$B$3:$C$6,2,0)</f>
        <v>0.5</v>
      </c>
      <c r="J125" s="29" t="s">
        <v>31</v>
      </c>
      <c r="K125" s="143" t="s">
        <v>31</v>
      </c>
      <c r="L125" s="29" t="s">
        <v>83</v>
      </c>
      <c r="M125" s="143" t="s">
        <v>83</v>
      </c>
      <c r="N125" s="129" t="s">
        <v>90</v>
      </c>
      <c r="O125" s="29" t="s">
        <v>95</v>
      </c>
      <c r="P125" s="120">
        <v>332000</v>
      </c>
      <c r="Q125" s="11">
        <v>1</v>
      </c>
      <c r="R125" s="11">
        <v>6</v>
      </c>
      <c r="S125" s="11">
        <v>6</v>
      </c>
      <c r="T125" s="11">
        <v>8</v>
      </c>
      <c r="U125" s="11">
        <v>3</v>
      </c>
      <c r="V125" s="11">
        <v>8</v>
      </c>
      <c r="W125" s="72">
        <v>8</v>
      </c>
      <c r="X125" s="72">
        <v>4</v>
      </c>
      <c r="Y125" s="58">
        <v>4</v>
      </c>
      <c r="Z125" s="58">
        <v>0</v>
      </c>
      <c r="AA125" s="58">
        <v>0</v>
      </c>
      <c r="AB125" s="58">
        <v>0</v>
      </c>
      <c r="AC125" s="58">
        <f t="shared" si="16"/>
        <v>0</v>
      </c>
      <c r="AD125" s="58">
        <v>10.06</v>
      </c>
      <c r="AE125" s="58">
        <f t="shared" si="12"/>
        <v>2.0119999999999999E-3</v>
      </c>
      <c r="AF125" s="58">
        <f t="shared" si="17"/>
        <v>40.24</v>
      </c>
      <c r="AG125" s="58">
        <f t="shared" si="19"/>
        <v>40.24</v>
      </c>
      <c r="AH125" s="58">
        <f t="shared" si="18"/>
        <v>10.06</v>
      </c>
      <c r="AI125" s="58">
        <f t="shared" si="13"/>
        <v>20.12</v>
      </c>
      <c r="AJ125" s="58">
        <f t="shared" si="14"/>
        <v>2.0119999999999999E-3</v>
      </c>
      <c r="AK125" s="99">
        <v>2711.2</v>
      </c>
      <c r="AL125" s="99">
        <v>2711.2</v>
      </c>
      <c r="AM125" s="115">
        <f t="shared" si="15"/>
        <v>1.3475149105367794</v>
      </c>
      <c r="AN125" s="115">
        <v>1.3475149105367794</v>
      </c>
      <c r="AO125" s="99">
        <v>12.5</v>
      </c>
      <c r="AP125" s="99">
        <v>15.2</v>
      </c>
      <c r="AQ125" s="98">
        <v>7.45</v>
      </c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x14ac:dyDescent="0.3">
      <c r="A126" s="58">
        <v>123</v>
      </c>
      <c r="B126" s="58">
        <v>3</v>
      </c>
      <c r="C126" s="58">
        <v>15</v>
      </c>
      <c r="D126" s="58">
        <f t="shared" si="21"/>
        <v>5</v>
      </c>
      <c r="E126" s="58">
        <v>2</v>
      </c>
      <c r="F126" s="58">
        <v>2</v>
      </c>
      <c r="G126" s="58">
        <v>3</v>
      </c>
      <c r="H126" s="58">
        <f t="shared" si="20"/>
        <v>27</v>
      </c>
      <c r="I126" s="58">
        <f>VLOOKUP(E126,' NAMES &amp; RATES'!$B$3:$C$6,2,0)</f>
        <v>0.5</v>
      </c>
      <c r="J126" s="68" t="s">
        <v>33</v>
      </c>
      <c r="K126" s="142" t="s">
        <v>33</v>
      </c>
      <c r="L126" s="68" t="s">
        <v>84</v>
      </c>
      <c r="M126" s="142" t="s">
        <v>84</v>
      </c>
      <c r="N126" s="128" t="s">
        <v>87</v>
      </c>
      <c r="O126" s="68" t="s">
        <v>92</v>
      </c>
      <c r="P126" s="120">
        <v>374000</v>
      </c>
      <c r="Q126" s="11">
        <v>1</v>
      </c>
      <c r="R126" s="11">
        <v>2</v>
      </c>
      <c r="S126" s="11">
        <v>6</v>
      </c>
      <c r="T126" s="11">
        <v>8</v>
      </c>
      <c r="U126" s="11">
        <v>4</v>
      </c>
      <c r="V126" s="11">
        <v>8</v>
      </c>
      <c r="W126" s="72">
        <v>9</v>
      </c>
      <c r="X126" s="72">
        <v>5</v>
      </c>
      <c r="Y126" s="58">
        <v>4</v>
      </c>
      <c r="Z126" s="58">
        <v>0</v>
      </c>
      <c r="AA126" s="58">
        <v>0</v>
      </c>
      <c r="AB126" s="58">
        <v>0</v>
      </c>
      <c r="AC126" s="58">
        <f t="shared" si="16"/>
        <v>0</v>
      </c>
      <c r="AD126" s="58">
        <v>9.9600000000000009</v>
      </c>
      <c r="AE126" s="58">
        <f t="shared" si="12"/>
        <v>1.9920000000000003E-3</v>
      </c>
      <c r="AF126" s="58">
        <f t="shared" si="17"/>
        <v>39.840000000000003</v>
      </c>
      <c r="AG126" s="58">
        <f t="shared" si="19"/>
        <v>39.840000000000003</v>
      </c>
      <c r="AH126" s="58">
        <f t="shared" si="18"/>
        <v>9.9600000000000009</v>
      </c>
      <c r="AI126" s="58">
        <f t="shared" si="13"/>
        <v>19.920000000000002</v>
      </c>
      <c r="AJ126" s="58">
        <f t="shared" si="14"/>
        <v>1.9920000000000003E-3</v>
      </c>
      <c r="AK126" s="99">
        <v>3891.2</v>
      </c>
      <c r="AL126" s="99">
        <v>3891.2</v>
      </c>
      <c r="AM126" s="115">
        <f t="shared" si="15"/>
        <v>1.9534136546184737</v>
      </c>
      <c r="AN126" s="115">
        <v>1.9534136546184737</v>
      </c>
      <c r="AO126" s="99">
        <v>13.2</v>
      </c>
      <c r="AP126" s="99">
        <v>20.6</v>
      </c>
      <c r="AQ126" s="98">
        <v>8.15</v>
      </c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</row>
    <row r="127" spans="1:58" x14ac:dyDescent="0.3">
      <c r="A127" s="58">
        <v>124</v>
      </c>
      <c r="B127" s="58">
        <v>3</v>
      </c>
      <c r="C127" s="58">
        <v>16</v>
      </c>
      <c r="D127" s="58">
        <f t="shared" si="21"/>
        <v>5</v>
      </c>
      <c r="E127" s="58">
        <v>1</v>
      </c>
      <c r="F127" s="58">
        <v>2</v>
      </c>
      <c r="G127" s="58">
        <v>3</v>
      </c>
      <c r="H127" s="58">
        <f t="shared" si="20"/>
        <v>9</v>
      </c>
      <c r="I127" s="58">
        <f>VLOOKUP(E127,' NAMES &amp; RATES'!$B$3:$C$6,2,0)</f>
        <v>0.25</v>
      </c>
      <c r="J127" s="68" t="s">
        <v>33</v>
      </c>
      <c r="K127" s="142" t="s">
        <v>33</v>
      </c>
      <c r="L127" s="68" t="s">
        <v>84</v>
      </c>
      <c r="M127" s="142" t="s">
        <v>84</v>
      </c>
      <c r="N127" s="128" t="s">
        <v>87</v>
      </c>
      <c r="O127" s="68" t="s">
        <v>92</v>
      </c>
      <c r="P127" s="120">
        <v>428000</v>
      </c>
      <c r="Q127" s="11">
        <v>1</v>
      </c>
      <c r="R127" s="11">
        <v>2</v>
      </c>
      <c r="S127" s="11">
        <v>3</v>
      </c>
      <c r="T127" s="11">
        <v>8</v>
      </c>
      <c r="U127" s="11">
        <v>4</v>
      </c>
      <c r="V127" s="11">
        <v>8</v>
      </c>
      <c r="W127" s="72">
        <v>8</v>
      </c>
      <c r="X127" s="72">
        <v>5</v>
      </c>
      <c r="Y127" s="58">
        <v>7</v>
      </c>
      <c r="Z127" s="58">
        <v>1</v>
      </c>
      <c r="AA127" s="58">
        <f>Y127*Z127</f>
        <v>7</v>
      </c>
      <c r="AB127" s="58">
        <v>0.5</v>
      </c>
      <c r="AC127" s="58">
        <f t="shared" si="16"/>
        <v>3.5</v>
      </c>
      <c r="AD127" s="58">
        <v>9.8800000000000008</v>
      </c>
      <c r="AE127" s="58">
        <f t="shared" si="12"/>
        <v>1.9760000000000003E-3</v>
      </c>
      <c r="AF127" s="58">
        <f t="shared" si="17"/>
        <v>69.160000000000011</v>
      </c>
      <c r="AG127" s="58">
        <f t="shared" si="19"/>
        <v>65.660000000000011</v>
      </c>
      <c r="AH127" s="58">
        <f t="shared" si="18"/>
        <v>9.3800000000000008</v>
      </c>
      <c r="AI127" s="58">
        <f t="shared" si="13"/>
        <v>18.760000000000002</v>
      </c>
      <c r="AJ127" s="58">
        <f t="shared" si="14"/>
        <v>1.8760000000000001E-3</v>
      </c>
      <c r="AK127" s="99">
        <v>4510.7</v>
      </c>
      <c r="AL127" s="99">
        <f>((AK127*AF127)/AG127)</f>
        <v>4751.142430703625</v>
      </c>
      <c r="AM127" s="115">
        <f t="shared" si="15"/>
        <v>2.4044243070362472</v>
      </c>
      <c r="AN127" s="115">
        <v>2.4044243070362472</v>
      </c>
      <c r="AO127" s="99">
        <v>12.4</v>
      </c>
      <c r="AP127" s="99">
        <v>17.100000000000001</v>
      </c>
      <c r="AQ127" s="98">
        <v>7.12</v>
      </c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</row>
    <row r="128" spans="1:58" x14ac:dyDescent="0.3">
      <c r="A128" s="58">
        <v>125</v>
      </c>
      <c r="B128" s="58">
        <v>3</v>
      </c>
      <c r="C128" s="58">
        <v>17</v>
      </c>
      <c r="D128" s="58">
        <f t="shared" si="21"/>
        <v>5</v>
      </c>
      <c r="E128" s="58">
        <v>1</v>
      </c>
      <c r="F128" s="58">
        <v>3</v>
      </c>
      <c r="G128" s="58">
        <v>2</v>
      </c>
      <c r="H128" s="58">
        <f t="shared" si="20"/>
        <v>14</v>
      </c>
      <c r="I128" s="58">
        <f>VLOOKUP(E128,' NAMES &amp; RATES'!$B$3:$C$6,2,0)</f>
        <v>0.25</v>
      </c>
      <c r="J128" s="131" t="s">
        <v>34</v>
      </c>
      <c r="K128" s="131" t="s">
        <v>34</v>
      </c>
      <c r="L128" s="131" t="s">
        <v>82</v>
      </c>
      <c r="M128" s="131" t="s">
        <v>82</v>
      </c>
      <c r="N128" s="130" t="s">
        <v>86</v>
      </c>
      <c r="O128" s="131" t="s">
        <v>91</v>
      </c>
      <c r="P128" s="120">
        <v>496000</v>
      </c>
      <c r="Q128" s="11">
        <v>0</v>
      </c>
      <c r="R128" s="11">
        <v>4</v>
      </c>
      <c r="S128" s="11">
        <v>8</v>
      </c>
      <c r="T128" s="11">
        <v>8</v>
      </c>
      <c r="U128" s="11">
        <v>4</v>
      </c>
      <c r="V128" s="11">
        <v>8</v>
      </c>
      <c r="W128" s="72">
        <v>9</v>
      </c>
      <c r="X128" s="72">
        <v>5</v>
      </c>
      <c r="Y128" s="58">
        <v>7</v>
      </c>
      <c r="Z128" s="58">
        <v>2</v>
      </c>
      <c r="AA128" s="58">
        <f>Y128*Z128</f>
        <v>14</v>
      </c>
      <c r="AB128" s="58">
        <v>0.5</v>
      </c>
      <c r="AC128" s="58">
        <f t="shared" si="16"/>
        <v>7</v>
      </c>
      <c r="AD128" s="58">
        <v>9.9600000000000009</v>
      </c>
      <c r="AE128" s="58">
        <f t="shared" si="12"/>
        <v>1.9920000000000003E-3</v>
      </c>
      <c r="AF128" s="58">
        <f t="shared" si="17"/>
        <v>69.72</v>
      </c>
      <c r="AG128" s="58">
        <f t="shared" si="19"/>
        <v>62.72</v>
      </c>
      <c r="AH128" s="58">
        <f t="shared" si="18"/>
        <v>8.9599999999999991</v>
      </c>
      <c r="AI128" s="58">
        <f t="shared" si="13"/>
        <v>17.919999999999998</v>
      </c>
      <c r="AJ128" s="58">
        <f t="shared" si="14"/>
        <v>1.7919999999999998E-3</v>
      </c>
      <c r="AK128" s="99">
        <v>3985.9</v>
      </c>
      <c r="AL128" s="99">
        <f>((AK128*AF128)/AG128)</f>
        <v>4430.754910714285</v>
      </c>
      <c r="AM128" s="115">
        <f t="shared" si="15"/>
        <v>2.224274553571429</v>
      </c>
      <c r="AN128" s="115">
        <v>2.224274553571429</v>
      </c>
      <c r="AO128" s="99">
        <v>12.9</v>
      </c>
      <c r="AP128" s="99">
        <v>16.8</v>
      </c>
      <c r="AQ128" s="98">
        <v>7.58</v>
      </c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 x14ac:dyDescent="0.3">
      <c r="A129" s="58">
        <v>126</v>
      </c>
      <c r="B129" s="58">
        <v>3</v>
      </c>
      <c r="C129" s="58">
        <v>18</v>
      </c>
      <c r="D129" s="58">
        <f t="shared" si="21"/>
        <v>5</v>
      </c>
      <c r="E129" s="58">
        <v>3</v>
      </c>
      <c r="F129" s="58">
        <v>1</v>
      </c>
      <c r="G129" s="58">
        <v>2</v>
      </c>
      <c r="H129" s="58">
        <f t="shared" si="20"/>
        <v>38</v>
      </c>
      <c r="I129" s="58">
        <f>VLOOKUP(E129,' NAMES &amp; RATES'!$B$3:$C$6,2,0)</f>
        <v>1</v>
      </c>
      <c r="J129" s="29" t="s">
        <v>31</v>
      </c>
      <c r="K129" s="143" t="s">
        <v>31</v>
      </c>
      <c r="L129" s="29" t="s">
        <v>83</v>
      </c>
      <c r="M129" s="143" t="s">
        <v>83</v>
      </c>
      <c r="N129" s="129" t="s">
        <v>86</v>
      </c>
      <c r="O129" s="29" t="s">
        <v>91</v>
      </c>
      <c r="P129" s="120">
        <v>222000</v>
      </c>
      <c r="Q129" s="11">
        <v>0</v>
      </c>
      <c r="R129" s="11">
        <v>4</v>
      </c>
      <c r="S129" s="11">
        <v>8</v>
      </c>
      <c r="T129" s="11">
        <v>7</v>
      </c>
      <c r="U129" s="11">
        <v>4</v>
      </c>
      <c r="V129" s="11">
        <v>8</v>
      </c>
      <c r="W129" s="72">
        <v>9</v>
      </c>
      <c r="X129" s="72">
        <v>5</v>
      </c>
      <c r="Y129" s="58">
        <v>2</v>
      </c>
      <c r="Z129" s="58">
        <v>0</v>
      </c>
      <c r="AA129" s="58">
        <v>0</v>
      </c>
      <c r="AB129" s="58">
        <v>0</v>
      </c>
      <c r="AC129" s="58">
        <f t="shared" si="16"/>
        <v>0</v>
      </c>
      <c r="AD129" s="58">
        <v>10.11</v>
      </c>
      <c r="AE129" s="58">
        <f t="shared" si="12"/>
        <v>2.0219999999999999E-3</v>
      </c>
      <c r="AF129" s="58">
        <f t="shared" si="17"/>
        <v>20.22</v>
      </c>
      <c r="AG129" s="58">
        <f t="shared" si="19"/>
        <v>20.22</v>
      </c>
      <c r="AH129" s="58">
        <f t="shared" si="18"/>
        <v>10.11</v>
      </c>
      <c r="AI129" s="58">
        <f t="shared" si="13"/>
        <v>20.22</v>
      </c>
      <c r="AJ129" s="58">
        <f t="shared" si="14"/>
        <v>2.0219999999999999E-3</v>
      </c>
      <c r="AK129" s="99">
        <v>2640.2</v>
      </c>
      <c r="AL129" s="99">
        <v>2640.2</v>
      </c>
      <c r="AM129" s="115">
        <f t="shared" si="15"/>
        <v>1.3057368941641938</v>
      </c>
      <c r="AN129" s="115">
        <v>1.3057368941641938</v>
      </c>
      <c r="AO129" s="99">
        <v>12.2</v>
      </c>
      <c r="AP129" s="99">
        <v>17.2</v>
      </c>
      <c r="AQ129" s="98">
        <v>6.91</v>
      </c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 x14ac:dyDescent="0.3">
      <c r="A130" s="58">
        <v>127</v>
      </c>
      <c r="B130" s="58">
        <v>3</v>
      </c>
      <c r="C130" s="58">
        <v>19</v>
      </c>
      <c r="D130" s="58">
        <f t="shared" si="21"/>
        <v>5</v>
      </c>
      <c r="E130" s="58">
        <v>2</v>
      </c>
      <c r="F130" s="58">
        <v>3</v>
      </c>
      <c r="G130" s="58">
        <v>6</v>
      </c>
      <c r="H130" s="58">
        <f t="shared" si="20"/>
        <v>36</v>
      </c>
      <c r="I130" s="58">
        <f>VLOOKUP(E130,' NAMES &amp; RATES'!$B$3:$C$6,2,0)</f>
        <v>0.5</v>
      </c>
      <c r="J130" s="131" t="s">
        <v>34</v>
      </c>
      <c r="K130" s="131" t="s">
        <v>34</v>
      </c>
      <c r="L130" s="131" t="s">
        <v>82</v>
      </c>
      <c r="M130" s="131" t="s">
        <v>82</v>
      </c>
      <c r="N130" s="130" t="s">
        <v>90</v>
      </c>
      <c r="O130" s="131" t="s">
        <v>95</v>
      </c>
      <c r="P130" s="120">
        <v>334000</v>
      </c>
      <c r="Q130" s="11">
        <v>1</v>
      </c>
      <c r="R130" s="11">
        <v>6</v>
      </c>
      <c r="S130" s="11">
        <v>6</v>
      </c>
      <c r="T130" s="11">
        <v>8</v>
      </c>
      <c r="U130" s="11">
        <v>3</v>
      </c>
      <c r="V130" s="11">
        <v>8</v>
      </c>
      <c r="W130" s="72">
        <v>8</v>
      </c>
      <c r="X130" s="72">
        <v>4</v>
      </c>
      <c r="Y130" s="58">
        <v>4</v>
      </c>
      <c r="Z130" s="58">
        <v>0</v>
      </c>
      <c r="AA130" s="58">
        <v>0</v>
      </c>
      <c r="AB130" s="58">
        <v>0</v>
      </c>
      <c r="AC130" s="58">
        <f t="shared" si="16"/>
        <v>0</v>
      </c>
      <c r="AD130" s="58">
        <v>10</v>
      </c>
      <c r="AE130" s="58">
        <f t="shared" si="12"/>
        <v>2E-3</v>
      </c>
      <c r="AF130" s="58">
        <f t="shared" si="17"/>
        <v>40</v>
      </c>
      <c r="AG130" s="58">
        <f t="shared" si="19"/>
        <v>40</v>
      </c>
      <c r="AH130" s="58">
        <f t="shared" si="18"/>
        <v>10</v>
      </c>
      <c r="AI130" s="58">
        <f t="shared" si="13"/>
        <v>20</v>
      </c>
      <c r="AJ130" s="58">
        <f t="shared" si="14"/>
        <v>2E-3</v>
      </c>
      <c r="AK130" s="99">
        <v>3633.8</v>
      </c>
      <c r="AL130" s="99">
        <v>3633.8</v>
      </c>
      <c r="AM130" s="115">
        <f t="shared" si="15"/>
        <v>1.8169000000000002</v>
      </c>
      <c r="AN130" s="115">
        <v>1.8169000000000002</v>
      </c>
      <c r="AO130" s="99">
        <v>12.2</v>
      </c>
      <c r="AP130" s="99">
        <v>19.8</v>
      </c>
      <c r="AQ130" s="98">
        <v>7.6</v>
      </c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 x14ac:dyDescent="0.3">
      <c r="A131" s="58">
        <v>128</v>
      </c>
      <c r="B131" s="58">
        <v>3</v>
      </c>
      <c r="C131" s="58">
        <v>20</v>
      </c>
      <c r="D131" s="58">
        <f t="shared" si="21"/>
        <v>5</v>
      </c>
      <c r="E131" s="58">
        <v>3</v>
      </c>
      <c r="F131" s="58">
        <v>1</v>
      </c>
      <c r="G131" s="58">
        <v>5</v>
      </c>
      <c r="H131" s="58">
        <f t="shared" si="20"/>
        <v>41</v>
      </c>
      <c r="I131" s="58">
        <f>VLOOKUP(E131,' NAMES &amp; RATES'!$B$3:$C$6,2,0)</f>
        <v>1</v>
      </c>
      <c r="J131" s="29" t="s">
        <v>31</v>
      </c>
      <c r="K131" s="143" t="s">
        <v>31</v>
      </c>
      <c r="L131" s="29" t="s">
        <v>83</v>
      </c>
      <c r="M131" s="143" t="s">
        <v>83</v>
      </c>
      <c r="N131" s="129" t="s">
        <v>89</v>
      </c>
      <c r="O131" s="29" t="s">
        <v>94</v>
      </c>
      <c r="P131" s="120">
        <v>256000</v>
      </c>
      <c r="Q131" s="11">
        <v>1</v>
      </c>
      <c r="R131" s="11">
        <v>6</v>
      </c>
      <c r="S131" s="11">
        <v>6</v>
      </c>
      <c r="T131" s="11">
        <v>8</v>
      </c>
      <c r="U131" s="11">
        <v>3</v>
      </c>
      <c r="V131" s="11">
        <v>8</v>
      </c>
      <c r="W131" s="72">
        <v>8</v>
      </c>
      <c r="X131" s="72">
        <v>5</v>
      </c>
      <c r="Y131" s="58">
        <v>2</v>
      </c>
      <c r="Z131" s="58">
        <v>0</v>
      </c>
      <c r="AA131" s="58">
        <v>0</v>
      </c>
      <c r="AB131" s="58">
        <v>0</v>
      </c>
      <c r="AC131" s="58">
        <f t="shared" si="16"/>
        <v>0</v>
      </c>
      <c r="AD131" s="58">
        <v>9.93</v>
      </c>
      <c r="AE131" s="58">
        <f t="shared" si="12"/>
        <v>1.9859999999999999E-3</v>
      </c>
      <c r="AF131" s="58">
        <f t="shared" si="17"/>
        <v>19.86</v>
      </c>
      <c r="AG131" s="58">
        <f t="shared" si="19"/>
        <v>19.86</v>
      </c>
      <c r="AH131" s="58">
        <f t="shared" si="18"/>
        <v>9.93</v>
      </c>
      <c r="AI131" s="58">
        <f t="shared" si="13"/>
        <v>19.86</v>
      </c>
      <c r="AJ131" s="58">
        <f t="shared" si="14"/>
        <v>1.9859999999999999E-3</v>
      </c>
      <c r="AK131" s="99">
        <v>3164.9</v>
      </c>
      <c r="AL131" s="99">
        <v>3164.9</v>
      </c>
      <c r="AM131" s="115">
        <f t="shared" si="15"/>
        <v>1.5936052366565965</v>
      </c>
      <c r="AN131" s="115">
        <v>1.5936052366565965</v>
      </c>
      <c r="AO131" s="99">
        <v>12.5</v>
      </c>
      <c r="AP131" s="99">
        <v>19.899999999999999</v>
      </c>
      <c r="AQ131" s="98">
        <v>7.09</v>
      </c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 x14ac:dyDescent="0.3">
      <c r="A132" s="58">
        <v>129</v>
      </c>
      <c r="B132" s="58">
        <v>3</v>
      </c>
      <c r="C132" s="58">
        <v>21</v>
      </c>
      <c r="D132" s="58">
        <f t="shared" si="21"/>
        <v>5</v>
      </c>
      <c r="E132" s="58">
        <v>2</v>
      </c>
      <c r="F132" s="58">
        <v>3</v>
      </c>
      <c r="G132" s="58">
        <v>1</v>
      </c>
      <c r="H132" s="58">
        <f t="shared" ref="H132:H163" si="22">(E132-1)*18+(F132-1)*6+G132</f>
        <v>31</v>
      </c>
      <c r="I132" s="58">
        <f>VLOOKUP(E132,' NAMES &amp; RATES'!$B$3:$C$6,2,0)</f>
        <v>0.5</v>
      </c>
      <c r="J132" s="131" t="s">
        <v>34</v>
      </c>
      <c r="K132" s="131" t="s">
        <v>34</v>
      </c>
      <c r="L132" s="131" t="s">
        <v>82</v>
      </c>
      <c r="M132" s="142" t="s">
        <v>19</v>
      </c>
      <c r="N132" s="130" t="s">
        <v>85</v>
      </c>
      <c r="O132" s="131" t="s">
        <v>19</v>
      </c>
      <c r="P132" s="120">
        <v>346000</v>
      </c>
      <c r="Q132" s="11">
        <v>1</v>
      </c>
      <c r="R132" s="11">
        <v>6</v>
      </c>
      <c r="S132" s="11">
        <v>8</v>
      </c>
      <c r="T132" s="11">
        <v>9</v>
      </c>
      <c r="U132" s="11">
        <v>5</v>
      </c>
      <c r="V132" s="11">
        <v>9</v>
      </c>
      <c r="W132" s="72">
        <v>9</v>
      </c>
      <c r="X132" s="72">
        <v>5</v>
      </c>
      <c r="Y132" s="58">
        <v>4</v>
      </c>
      <c r="Z132" s="58">
        <v>0</v>
      </c>
      <c r="AA132" s="58">
        <v>0</v>
      </c>
      <c r="AB132" s="58">
        <v>0</v>
      </c>
      <c r="AC132" s="58">
        <f t="shared" si="16"/>
        <v>0</v>
      </c>
      <c r="AD132" s="58">
        <v>10.02</v>
      </c>
      <c r="AE132" s="58">
        <f t="shared" si="12"/>
        <v>2.0039999999999997E-3</v>
      </c>
      <c r="AF132" s="58">
        <f t="shared" si="17"/>
        <v>40.08</v>
      </c>
      <c r="AG132" s="58">
        <f t="shared" si="19"/>
        <v>40.08</v>
      </c>
      <c r="AH132" s="58">
        <f t="shared" si="18"/>
        <v>10.02</v>
      </c>
      <c r="AI132" s="58">
        <f t="shared" si="13"/>
        <v>20.04</v>
      </c>
      <c r="AJ132" s="58">
        <f t="shared" si="14"/>
        <v>2.0039999999999997E-3</v>
      </c>
      <c r="AK132" s="99">
        <v>2819.3</v>
      </c>
      <c r="AL132" s="99">
        <v>2819.3</v>
      </c>
      <c r="AM132" s="115">
        <f t="shared" si="15"/>
        <v>1.4068363273453097</v>
      </c>
      <c r="AN132" s="115">
        <v>1.4068363273453097</v>
      </c>
      <c r="AO132" s="99">
        <v>12.3</v>
      </c>
      <c r="AP132" s="99">
        <v>19.8</v>
      </c>
      <c r="AQ132" s="98">
        <v>6.66</v>
      </c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x14ac:dyDescent="0.3">
      <c r="A133" s="58">
        <v>130</v>
      </c>
      <c r="B133" s="58">
        <v>3</v>
      </c>
      <c r="C133" s="58">
        <v>22</v>
      </c>
      <c r="D133" s="58">
        <f t="shared" si="21"/>
        <v>5</v>
      </c>
      <c r="E133" s="58">
        <v>2</v>
      </c>
      <c r="F133" s="58">
        <v>2</v>
      </c>
      <c r="G133" s="58">
        <v>2</v>
      </c>
      <c r="H133" s="58">
        <f t="shared" si="22"/>
        <v>26</v>
      </c>
      <c r="I133" s="58">
        <f>VLOOKUP(E133,' NAMES &amp; RATES'!$B$3:$C$6,2,0)</f>
        <v>0.5</v>
      </c>
      <c r="J133" s="68" t="s">
        <v>33</v>
      </c>
      <c r="K133" s="142" t="s">
        <v>33</v>
      </c>
      <c r="L133" s="68" t="s">
        <v>84</v>
      </c>
      <c r="M133" s="142" t="s">
        <v>84</v>
      </c>
      <c r="N133" s="128" t="s">
        <v>86</v>
      </c>
      <c r="O133" s="68" t="s">
        <v>91</v>
      </c>
      <c r="P133" s="120">
        <v>380000</v>
      </c>
      <c r="Q133" s="11">
        <v>0</v>
      </c>
      <c r="R133" s="11">
        <v>6</v>
      </c>
      <c r="S133" s="11">
        <v>7</v>
      </c>
      <c r="T133" s="11">
        <v>8</v>
      </c>
      <c r="U133" s="11">
        <v>5</v>
      </c>
      <c r="V133" s="11">
        <v>8</v>
      </c>
      <c r="W133" s="72">
        <v>9</v>
      </c>
      <c r="X133" s="72">
        <v>5</v>
      </c>
      <c r="Y133" s="58">
        <v>4</v>
      </c>
      <c r="Z133" s="58">
        <v>0.5</v>
      </c>
      <c r="AA133" s="58">
        <f>Y133*Z133</f>
        <v>2</v>
      </c>
      <c r="AB133" s="58">
        <v>0.5</v>
      </c>
      <c r="AC133" s="58">
        <f t="shared" si="16"/>
        <v>1</v>
      </c>
      <c r="AD133" s="58">
        <v>10.06</v>
      </c>
      <c r="AE133" s="58">
        <f t="shared" ref="AE133:AE165" si="23">SUM(AD133*2)/10000</f>
        <v>2.0119999999999999E-3</v>
      </c>
      <c r="AF133" s="58">
        <f t="shared" si="17"/>
        <v>40.24</v>
      </c>
      <c r="AG133" s="58">
        <f t="shared" si="19"/>
        <v>39.24</v>
      </c>
      <c r="AH133" s="58">
        <f t="shared" si="18"/>
        <v>9.81</v>
      </c>
      <c r="AI133" s="58">
        <f t="shared" ref="AI133:AI165" si="24">SUM(AH133*2)</f>
        <v>19.62</v>
      </c>
      <c r="AJ133" s="58">
        <f t="shared" ref="AJ133:AJ165" si="25">SUM(AI133/10000)</f>
        <v>1.9620000000000002E-3</v>
      </c>
      <c r="AK133" s="99">
        <v>3572.1</v>
      </c>
      <c r="AL133" s="99">
        <f>((AK133*AF133)/AG133)</f>
        <v>3663.132110091743</v>
      </c>
      <c r="AM133" s="115">
        <f t="shared" ref="AM133:AM165" si="26">SUM((AK133/1000)/AJ133)/1000</f>
        <v>1.820642201834862</v>
      </c>
      <c r="AN133" s="115">
        <v>1.820642201834862</v>
      </c>
      <c r="AO133" s="99">
        <v>12.3</v>
      </c>
      <c r="AP133" s="99">
        <v>17.5</v>
      </c>
      <c r="AQ133" s="98">
        <v>6.62</v>
      </c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1:58" x14ac:dyDescent="0.3">
      <c r="A134" s="58">
        <v>131</v>
      </c>
      <c r="B134" s="58">
        <v>3</v>
      </c>
      <c r="C134" s="58">
        <v>23</v>
      </c>
      <c r="D134" s="58">
        <f t="shared" si="21"/>
        <v>5</v>
      </c>
      <c r="E134" s="58">
        <v>1</v>
      </c>
      <c r="F134" s="58">
        <v>2</v>
      </c>
      <c r="G134" s="58">
        <v>1</v>
      </c>
      <c r="H134" s="58">
        <f t="shared" si="22"/>
        <v>7</v>
      </c>
      <c r="I134" s="58">
        <f>VLOOKUP(E134,' NAMES &amp; RATES'!$B$3:$C$6,2,0)</f>
        <v>0.25</v>
      </c>
      <c r="J134" s="68" t="s">
        <v>33</v>
      </c>
      <c r="K134" s="142" t="s">
        <v>33</v>
      </c>
      <c r="L134" s="68" t="s">
        <v>84</v>
      </c>
      <c r="M134" s="142" t="s">
        <v>19</v>
      </c>
      <c r="N134" s="128" t="s">
        <v>85</v>
      </c>
      <c r="O134" s="68" t="s">
        <v>19</v>
      </c>
      <c r="P134" s="120">
        <v>464000</v>
      </c>
      <c r="Q134" s="11">
        <v>1</v>
      </c>
      <c r="R134" s="11">
        <v>6</v>
      </c>
      <c r="S134" s="11">
        <v>8</v>
      </c>
      <c r="T134" s="11">
        <v>8</v>
      </c>
      <c r="U134" s="11">
        <v>5</v>
      </c>
      <c r="V134" s="11">
        <v>8</v>
      </c>
      <c r="W134" s="72">
        <v>9</v>
      </c>
      <c r="X134" s="72">
        <v>5</v>
      </c>
      <c r="Y134" s="58">
        <v>7</v>
      </c>
      <c r="Z134" s="58">
        <v>2</v>
      </c>
      <c r="AA134" s="58">
        <f>Y134*Z134</f>
        <v>14</v>
      </c>
      <c r="AB134" s="58">
        <v>0.5</v>
      </c>
      <c r="AC134" s="58">
        <f t="shared" si="16"/>
        <v>7</v>
      </c>
      <c r="AD134" s="58">
        <v>9.9</v>
      </c>
      <c r="AE134" s="58">
        <f t="shared" si="23"/>
        <v>1.98E-3</v>
      </c>
      <c r="AF134" s="58">
        <f t="shared" si="17"/>
        <v>69.3</v>
      </c>
      <c r="AG134" s="58">
        <f t="shared" si="19"/>
        <v>62.3</v>
      </c>
      <c r="AH134" s="58">
        <f t="shared" si="18"/>
        <v>8.9</v>
      </c>
      <c r="AI134" s="58">
        <f t="shared" si="24"/>
        <v>17.8</v>
      </c>
      <c r="AJ134" s="58">
        <f t="shared" si="25"/>
        <v>1.7800000000000001E-3</v>
      </c>
      <c r="AK134" s="99">
        <v>3031.8</v>
      </c>
      <c r="AL134" s="99">
        <f>((AK134*AF134)/AG134)</f>
        <v>3372.4516853932582</v>
      </c>
      <c r="AM134" s="115">
        <f t="shared" si="26"/>
        <v>1.703258426966292</v>
      </c>
      <c r="AN134" s="115">
        <v>1.703258426966292</v>
      </c>
      <c r="AO134" s="99">
        <v>13.4</v>
      </c>
      <c r="AP134" s="99">
        <v>20</v>
      </c>
      <c r="AQ134" s="98">
        <v>7.16</v>
      </c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1:58" x14ac:dyDescent="0.3">
      <c r="A135" s="58">
        <v>132</v>
      </c>
      <c r="B135" s="58">
        <v>3</v>
      </c>
      <c r="C135" s="58">
        <v>24</v>
      </c>
      <c r="D135" s="58">
        <f t="shared" si="21"/>
        <v>5</v>
      </c>
      <c r="E135" s="58">
        <v>2</v>
      </c>
      <c r="F135" s="58">
        <v>1</v>
      </c>
      <c r="G135" s="58">
        <v>5</v>
      </c>
      <c r="H135" s="58">
        <f t="shared" si="22"/>
        <v>23</v>
      </c>
      <c r="I135" s="58">
        <f>VLOOKUP(E135,' NAMES &amp; RATES'!$B$3:$C$6,2,0)</f>
        <v>0.5</v>
      </c>
      <c r="J135" s="29" t="s">
        <v>31</v>
      </c>
      <c r="K135" s="143" t="s">
        <v>31</v>
      </c>
      <c r="L135" s="29" t="s">
        <v>83</v>
      </c>
      <c r="M135" s="143" t="s">
        <v>83</v>
      </c>
      <c r="N135" s="129" t="s">
        <v>89</v>
      </c>
      <c r="O135" s="29" t="s">
        <v>94</v>
      </c>
      <c r="P135" s="120">
        <v>326000</v>
      </c>
      <c r="Q135" s="11">
        <v>1</v>
      </c>
      <c r="R135" s="11">
        <v>6</v>
      </c>
      <c r="S135" s="11">
        <v>6</v>
      </c>
      <c r="T135" s="11">
        <v>8</v>
      </c>
      <c r="U135" s="11">
        <v>3</v>
      </c>
      <c r="V135" s="11">
        <v>8</v>
      </c>
      <c r="W135" s="72">
        <v>8</v>
      </c>
      <c r="X135" s="72">
        <v>4</v>
      </c>
      <c r="Y135" s="58">
        <v>4</v>
      </c>
      <c r="Z135" s="58">
        <v>0.5</v>
      </c>
      <c r="AA135" s="58">
        <f>Y135*Z135</f>
        <v>2</v>
      </c>
      <c r="AB135" s="58">
        <v>0.5</v>
      </c>
      <c r="AC135" s="58">
        <f t="shared" si="16"/>
        <v>1</v>
      </c>
      <c r="AD135" s="58">
        <v>9.8000000000000007</v>
      </c>
      <c r="AE135" s="58">
        <f t="shared" si="23"/>
        <v>1.9599999999999999E-3</v>
      </c>
      <c r="AF135" s="58">
        <f t="shared" si="17"/>
        <v>39.200000000000003</v>
      </c>
      <c r="AG135" s="58">
        <f t="shared" si="19"/>
        <v>38.200000000000003</v>
      </c>
      <c r="AH135" s="58">
        <f t="shared" si="18"/>
        <v>9.5500000000000007</v>
      </c>
      <c r="AI135" s="58">
        <f t="shared" si="24"/>
        <v>19.100000000000001</v>
      </c>
      <c r="AJ135" s="58">
        <f t="shared" si="25"/>
        <v>1.9100000000000002E-3</v>
      </c>
      <c r="AK135" s="99">
        <v>3591.1</v>
      </c>
      <c r="AL135" s="99">
        <f>((AK135*AF135)/AG135)</f>
        <v>3685.1078534031408</v>
      </c>
      <c r="AM135" s="115">
        <f t="shared" si="26"/>
        <v>1.880157068062827</v>
      </c>
      <c r="AN135" s="115">
        <v>1.880157068062827</v>
      </c>
      <c r="AO135" s="99">
        <v>13</v>
      </c>
      <c r="AP135" s="99">
        <v>20.8</v>
      </c>
      <c r="AQ135" s="98">
        <v>7.13</v>
      </c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 x14ac:dyDescent="0.3">
      <c r="A136" s="58">
        <v>133</v>
      </c>
      <c r="B136" s="58">
        <v>3</v>
      </c>
      <c r="C136" s="58">
        <v>25</v>
      </c>
      <c r="D136" s="58">
        <f t="shared" si="21"/>
        <v>5</v>
      </c>
      <c r="E136" s="58">
        <v>1</v>
      </c>
      <c r="F136" s="58">
        <v>3</v>
      </c>
      <c r="G136" s="58">
        <v>4</v>
      </c>
      <c r="H136" s="58">
        <f t="shared" si="22"/>
        <v>16</v>
      </c>
      <c r="I136" s="58">
        <f>VLOOKUP(E136,' NAMES &amp; RATES'!$B$3:$C$6,2,0)</f>
        <v>0.25</v>
      </c>
      <c r="J136" s="131" t="s">
        <v>34</v>
      </c>
      <c r="K136" s="131" t="s">
        <v>34</v>
      </c>
      <c r="L136" s="131" t="s">
        <v>82</v>
      </c>
      <c r="M136" s="131" t="s">
        <v>82</v>
      </c>
      <c r="N136" s="130" t="s">
        <v>88</v>
      </c>
      <c r="O136" s="131" t="s">
        <v>93</v>
      </c>
      <c r="P136" s="120">
        <v>476000</v>
      </c>
      <c r="Q136" s="11">
        <v>1</v>
      </c>
      <c r="R136" s="11">
        <v>2</v>
      </c>
      <c r="S136" s="11">
        <v>5</v>
      </c>
      <c r="T136" s="11">
        <v>7</v>
      </c>
      <c r="U136" s="11">
        <v>3</v>
      </c>
      <c r="V136" s="11">
        <v>8</v>
      </c>
      <c r="W136" s="72">
        <v>8</v>
      </c>
      <c r="X136" s="72">
        <v>4</v>
      </c>
      <c r="Y136" s="58">
        <v>7</v>
      </c>
      <c r="Z136" s="58">
        <v>0</v>
      </c>
      <c r="AA136" s="58">
        <v>0</v>
      </c>
      <c r="AB136" s="58">
        <v>0</v>
      </c>
      <c r="AC136" s="58">
        <f t="shared" ref="AC136:AC165" si="27">AA136*AB136</f>
        <v>0</v>
      </c>
      <c r="AD136" s="58">
        <v>9.91</v>
      </c>
      <c r="AE136" s="58">
        <f t="shared" si="23"/>
        <v>1.9819999999999998E-3</v>
      </c>
      <c r="AF136" s="58">
        <f t="shared" ref="AF136:AF165" si="28">Y136*AD136</f>
        <v>69.37</v>
      </c>
      <c r="AG136" s="58">
        <f t="shared" si="19"/>
        <v>69.37</v>
      </c>
      <c r="AH136" s="58">
        <f t="shared" ref="AH136:AH165" si="29">SUM(AG136/Y136)</f>
        <v>9.91</v>
      </c>
      <c r="AI136" s="58">
        <f t="shared" si="24"/>
        <v>19.82</v>
      </c>
      <c r="AJ136" s="58">
        <f t="shared" si="25"/>
        <v>1.9819999999999998E-3</v>
      </c>
      <c r="AK136" s="99">
        <v>4172.8</v>
      </c>
      <c r="AL136" s="99">
        <v>4172.8</v>
      </c>
      <c r="AM136" s="115">
        <f t="shared" si="26"/>
        <v>2.1053481331987896</v>
      </c>
      <c r="AN136" s="115">
        <v>2.1053481331987896</v>
      </c>
      <c r="AO136" s="99">
        <v>12.8</v>
      </c>
      <c r="AP136" s="99">
        <v>19.7</v>
      </c>
      <c r="AQ136" s="98">
        <v>8.26</v>
      </c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 x14ac:dyDescent="0.3">
      <c r="A137" s="58">
        <v>134</v>
      </c>
      <c r="B137" s="58">
        <v>3</v>
      </c>
      <c r="C137" s="58">
        <v>26</v>
      </c>
      <c r="D137" s="58">
        <f t="shared" si="21"/>
        <v>5</v>
      </c>
      <c r="E137" s="58">
        <v>1</v>
      </c>
      <c r="F137" s="58">
        <v>3</v>
      </c>
      <c r="G137" s="58">
        <v>3</v>
      </c>
      <c r="H137" s="58">
        <f t="shared" si="22"/>
        <v>15</v>
      </c>
      <c r="I137" s="58">
        <f>VLOOKUP(E137,' NAMES &amp; RATES'!$B$3:$C$6,2,0)</f>
        <v>0.25</v>
      </c>
      <c r="J137" s="131" t="s">
        <v>34</v>
      </c>
      <c r="K137" s="131" t="s">
        <v>34</v>
      </c>
      <c r="L137" s="131" t="s">
        <v>82</v>
      </c>
      <c r="M137" s="131" t="s">
        <v>82</v>
      </c>
      <c r="N137" s="130" t="s">
        <v>87</v>
      </c>
      <c r="O137" s="131" t="s">
        <v>92</v>
      </c>
      <c r="P137" s="120">
        <v>372000</v>
      </c>
      <c r="Q137" s="11">
        <v>1</v>
      </c>
      <c r="R137" s="11">
        <v>2</v>
      </c>
      <c r="S137" s="11">
        <v>6</v>
      </c>
      <c r="T137" s="11">
        <v>8</v>
      </c>
      <c r="U137" s="11">
        <v>4</v>
      </c>
      <c r="V137" s="11">
        <v>8</v>
      </c>
      <c r="W137" s="72">
        <v>9</v>
      </c>
      <c r="X137" s="72">
        <v>5</v>
      </c>
      <c r="Y137" s="58">
        <v>7</v>
      </c>
      <c r="Z137" s="58">
        <v>0</v>
      </c>
      <c r="AA137" s="58">
        <v>0</v>
      </c>
      <c r="AB137" s="58">
        <v>0</v>
      </c>
      <c r="AC137" s="58">
        <f t="shared" si="27"/>
        <v>0</v>
      </c>
      <c r="AD137" s="58">
        <v>9.98</v>
      </c>
      <c r="AE137" s="58">
        <f t="shared" si="23"/>
        <v>1.9959999999999999E-3</v>
      </c>
      <c r="AF137" s="58">
        <f t="shared" si="28"/>
        <v>69.86</v>
      </c>
      <c r="AG137" s="58">
        <f t="shared" ref="AG137:AG165" si="30">AF137-AC137</f>
        <v>69.86</v>
      </c>
      <c r="AH137" s="58">
        <f t="shared" si="29"/>
        <v>9.98</v>
      </c>
      <c r="AI137" s="58">
        <f t="shared" si="24"/>
        <v>19.96</v>
      </c>
      <c r="AJ137" s="58">
        <f t="shared" si="25"/>
        <v>1.9959999999999999E-3</v>
      </c>
      <c r="AK137" s="99">
        <v>3893.4</v>
      </c>
      <c r="AL137" s="99">
        <v>3893.4</v>
      </c>
      <c r="AM137" s="115">
        <f t="shared" si="26"/>
        <v>1.9506012024048098</v>
      </c>
      <c r="AN137" s="115">
        <v>1.9506012024048098</v>
      </c>
      <c r="AO137" s="99">
        <v>12.8</v>
      </c>
      <c r="AP137" s="99">
        <v>21.1</v>
      </c>
      <c r="AQ137" s="98">
        <v>7.34</v>
      </c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 x14ac:dyDescent="0.3">
      <c r="A138" s="58">
        <v>135</v>
      </c>
      <c r="B138" s="58">
        <v>3</v>
      </c>
      <c r="C138" s="58">
        <v>27</v>
      </c>
      <c r="D138" s="58">
        <f t="shared" si="21"/>
        <v>5</v>
      </c>
      <c r="E138" s="58">
        <v>3</v>
      </c>
      <c r="F138" s="58">
        <v>2</v>
      </c>
      <c r="G138" s="58">
        <v>1</v>
      </c>
      <c r="H138" s="58">
        <f t="shared" si="22"/>
        <v>43</v>
      </c>
      <c r="I138" s="58">
        <f>VLOOKUP(E138,' NAMES &amp; RATES'!$B$3:$C$6,2,0)</f>
        <v>1</v>
      </c>
      <c r="J138" s="68" t="s">
        <v>33</v>
      </c>
      <c r="K138" s="142" t="s">
        <v>33</v>
      </c>
      <c r="L138" s="68" t="s">
        <v>84</v>
      </c>
      <c r="M138" s="142" t="s">
        <v>19</v>
      </c>
      <c r="N138" s="128" t="s">
        <v>85</v>
      </c>
      <c r="O138" s="68" t="s">
        <v>19</v>
      </c>
      <c r="P138" s="120">
        <v>211000</v>
      </c>
      <c r="Q138" s="11">
        <v>1</v>
      </c>
      <c r="R138" s="11">
        <v>6</v>
      </c>
      <c r="S138" s="11">
        <v>8</v>
      </c>
      <c r="T138" s="11">
        <v>8</v>
      </c>
      <c r="U138" s="11">
        <v>4</v>
      </c>
      <c r="V138" s="11">
        <v>8</v>
      </c>
      <c r="W138" s="72">
        <v>9</v>
      </c>
      <c r="X138" s="72">
        <v>5</v>
      </c>
      <c r="Y138" s="58">
        <v>2</v>
      </c>
      <c r="Z138" s="58">
        <v>0</v>
      </c>
      <c r="AA138" s="58">
        <v>0</v>
      </c>
      <c r="AB138" s="58">
        <v>0</v>
      </c>
      <c r="AC138" s="58">
        <f t="shared" si="27"/>
        <v>0</v>
      </c>
      <c r="AD138" s="58">
        <v>10.199999999999999</v>
      </c>
      <c r="AE138" s="58">
        <f t="shared" si="23"/>
        <v>2.0399999999999997E-3</v>
      </c>
      <c r="AF138" s="58">
        <f t="shared" si="28"/>
        <v>20.399999999999999</v>
      </c>
      <c r="AG138" s="58">
        <f t="shared" si="30"/>
        <v>20.399999999999999</v>
      </c>
      <c r="AH138" s="58">
        <f t="shared" si="29"/>
        <v>10.199999999999999</v>
      </c>
      <c r="AI138" s="58">
        <f t="shared" si="24"/>
        <v>20.399999999999999</v>
      </c>
      <c r="AJ138" s="58">
        <f t="shared" si="25"/>
        <v>2.0399999999999997E-3</v>
      </c>
      <c r="AK138" s="99">
        <v>2762.9</v>
      </c>
      <c r="AL138" s="99">
        <v>2762.9</v>
      </c>
      <c r="AM138" s="115">
        <f t="shared" si="26"/>
        <v>1.3543627450980396</v>
      </c>
      <c r="AN138" s="115">
        <v>1.3543627450980396</v>
      </c>
      <c r="AO138" s="99">
        <v>12.4</v>
      </c>
      <c r="AP138" s="99">
        <v>17.899999999999999</v>
      </c>
      <c r="AQ138" s="98">
        <v>7.33</v>
      </c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x14ac:dyDescent="0.3">
      <c r="A139" s="58">
        <v>136</v>
      </c>
      <c r="B139" s="58">
        <v>3</v>
      </c>
      <c r="C139" s="58">
        <v>1</v>
      </c>
      <c r="D139" s="58">
        <f t="shared" si="21"/>
        <v>6</v>
      </c>
      <c r="E139" s="58">
        <v>1</v>
      </c>
      <c r="F139" s="58">
        <v>1</v>
      </c>
      <c r="G139" s="58">
        <v>3</v>
      </c>
      <c r="H139" s="58">
        <f t="shared" si="22"/>
        <v>3</v>
      </c>
      <c r="I139" s="58">
        <f>VLOOKUP(E139,' NAMES &amp; RATES'!$B$3:$C$6,2,0)</f>
        <v>0.25</v>
      </c>
      <c r="J139" s="29" t="s">
        <v>31</v>
      </c>
      <c r="K139" s="143" t="s">
        <v>31</v>
      </c>
      <c r="L139" s="29" t="s">
        <v>83</v>
      </c>
      <c r="M139" s="143" t="s">
        <v>83</v>
      </c>
      <c r="N139" s="129" t="s">
        <v>87</v>
      </c>
      <c r="O139" s="29" t="s">
        <v>92</v>
      </c>
      <c r="P139" s="120">
        <v>760000</v>
      </c>
      <c r="Q139" s="11">
        <v>1</v>
      </c>
      <c r="R139" s="11">
        <v>2</v>
      </c>
      <c r="S139" s="11">
        <v>5</v>
      </c>
      <c r="T139" s="11">
        <v>8</v>
      </c>
      <c r="U139" s="11">
        <v>4</v>
      </c>
      <c r="V139" s="11">
        <v>8</v>
      </c>
      <c r="W139" s="72">
        <v>8</v>
      </c>
      <c r="X139" s="72">
        <v>5</v>
      </c>
      <c r="Y139" s="58">
        <v>7</v>
      </c>
      <c r="Z139" s="58">
        <v>1</v>
      </c>
      <c r="AA139" s="58">
        <f>Y139*Z139</f>
        <v>7</v>
      </c>
      <c r="AB139" s="58">
        <v>0.5</v>
      </c>
      <c r="AC139" s="58">
        <f t="shared" si="27"/>
        <v>3.5</v>
      </c>
      <c r="AD139" s="58">
        <v>10.15</v>
      </c>
      <c r="AE139" s="58">
        <f t="shared" si="23"/>
        <v>2.0300000000000001E-3</v>
      </c>
      <c r="AF139" s="58">
        <f t="shared" si="28"/>
        <v>71.05</v>
      </c>
      <c r="AG139" s="58">
        <f t="shared" si="30"/>
        <v>67.55</v>
      </c>
      <c r="AH139" s="58">
        <f t="shared" si="29"/>
        <v>9.65</v>
      </c>
      <c r="AI139" s="58">
        <f t="shared" si="24"/>
        <v>19.3</v>
      </c>
      <c r="AJ139" s="58">
        <f t="shared" si="25"/>
        <v>1.9300000000000001E-3</v>
      </c>
      <c r="AK139" s="99">
        <v>3728.1</v>
      </c>
      <c r="AL139" s="99">
        <f>((AK139*AF139)/AG139)</f>
        <v>3921.2658031088085</v>
      </c>
      <c r="AM139" s="115">
        <f t="shared" si="26"/>
        <v>1.9316580310880829</v>
      </c>
      <c r="AN139" s="115">
        <v>1.9316580310880829</v>
      </c>
      <c r="AO139" s="99">
        <v>12.9</v>
      </c>
      <c r="AP139" s="99">
        <v>18</v>
      </c>
      <c r="AQ139" s="98">
        <v>7.28</v>
      </c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x14ac:dyDescent="0.3">
      <c r="A140" s="58">
        <v>137</v>
      </c>
      <c r="B140" s="58">
        <v>3</v>
      </c>
      <c r="C140" s="58">
        <v>2</v>
      </c>
      <c r="D140" s="58">
        <f t="shared" si="21"/>
        <v>6</v>
      </c>
      <c r="E140" s="58">
        <v>1</v>
      </c>
      <c r="F140" s="58">
        <v>3</v>
      </c>
      <c r="G140" s="58">
        <v>1</v>
      </c>
      <c r="H140" s="58">
        <f t="shared" si="22"/>
        <v>13</v>
      </c>
      <c r="I140" s="58">
        <f>VLOOKUP(E140,' NAMES &amp; RATES'!$B$3:$C$6,2,0)</f>
        <v>0.25</v>
      </c>
      <c r="J140" s="131" t="s">
        <v>34</v>
      </c>
      <c r="K140" s="131" t="s">
        <v>34</v>
      </c>
      <c r="L140" s="131" t="s">
        <v>82</v>
      </c>
      <c r="M140" s="142" t="s">
        <v>19</v>
      </c>
      <c r="N140" s="130" t="s">
        <v>85</v>
      </c>
      <c r="O140" s="131" t="s">
        <v>19</v>
      </c>
      <c r="P140" s="120">
        <v>728000</v>
      </c>
      <c r="Q140" s="11">
        <v>1</v>
      </c>
      <c r="R140" s="11">
        <v>6</v>
      </c>
      <c r="S140" s="11">
        <v>8</v>
      </c>
      <c r="T140" s="11">
        <v>7</v>
      </c>
      <c r="U140" s="11">
        <v>5</v>
      </c>
      <c r="V140" s="11">
        <v>8</v>
      </c>
      <c r="W140" s="72">
        <v>9</v>
      </c>
      <c r="X140" s="72">
        <v>5</v>
      </c>
      <c r="Y140" s="58">
        <v>7</v>
      </c>
      <c r="Z140" s="58">
        <v>2</v>
      </c>
      <c r="AA140" s="58">
        <f>Y140*Z140</f>
        <v>14</v>
      </c>
      <c r="AB140" s="58">
        <v>0.5</v>
      </c>
      <c r="AC140" s="58">
        <f t="shared" si="27"/>
        <v>7</v>
      </c>
      <c r="AD140" s="58">
        <v>10.15</v>
      </c>
      <c r="AE140" s="58">
        <f t="shared" si="23"/>
        <v>2.0300000000000001E-3</v>
      </c>
      <c r="AF140" s="58">
        <f t="shared" si="28"/>
        <v>71.05</v>
      </c>
      <c r="AG140" s="58">
        <f t="shared" si="30"/>
        <v>64.05</v>
      </c>
      <c r="AH140" s="58">
        <f t="shared" si="29"/>
        <v>9.15</v>
      </c>
      <c r="AI140" s="58">
        <f t="shared" si="24"/>
        <v>18.3</v>
      </c>
      <c r="AJ140" s="58">
        <f t="shared" si="25"/>
        <v>1.83E-3</v>
      </c>
      <c r="AK140" s="99">
        <v>3180.5</v>
      </c>
      <c r="AL140" s="99">
        <f>((AK140*AF140)/AG140)</f>
        <v>3528.0956284153008</v>
      </c>
      <c r="AM140" s="115">
        <f t="shared" si="26"/>
        <v>1.7379781420765026</v>
      </c>
      <c r="AN140" s="115">
        <v>1.7379781420765026</v>
      </c>
      <c r="AO140" s="99">
        <v>13.1</v>
      </c>
      <c r="AP140" s="99">
        <v>17.399999999999999</v>
      </c>
      <c r="AQ140" s="98">
        <v>7.18</v>
      </c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1:58" x14ac:dyDescent="0.3">
      <c r="A141" s="58">
        <v>138</v>
      </c>
      <c r="B141" s="58">
        <v>3</v>
      </c>
      <c r="C141" s="58">
        <v>3</v>
      </c>
      <c r="D141" s="58">
        <f t="shared" si="21"/>
        <v>6</v>
      </c>
      <c r="E141" s="58">
        <v>2</v>
      </c>
      <c r="F141" s="58">
        <v>2</v>
      </c>
      <c r="G141" s="58">
        <v>1</v>
      </c>
      <c r="H141" s="58">
        <f t="shared" si="22"/>
        <v>25</v>
      </c>
      <c r="I141" s="58">
        <f>VLOOKUP(E141,' NAMES &amp; RATES'!$B$3:$C$6,2,0)</f>
        <v>0.5</v>
      </c>
      <c r="J141" s="68" t="s">
        <v>33</v>
      </c>
      <c r="K141" s="142" t="s">
        <v>33</v>
      </c>
      <c r="L141" s="68" t="s">
        <v>84</v>
      </c>
      <c r="M141" s="142" t="s">
        <v>19</v>
      </c>
      <c r="N141" s="128" t="s">
        <v>85</v>
      </c>
      <c r="O141" s="68" t="s">
        <v>19</v>
      </c>
      <c r="P141" s="120">
        <v>392000</v>
      </c>
      <c r="Q141" s="11">
        <v>1</v>
      </c>
      <c r="R141" s="11">
        <v>6</v>
      </c>
      <c r="S141" s="11">
        <v>8</v>
      </c>
      <c r="T141" s="11">
        <v>8</v>
      </c>
      <c r="U141" s="11">
        <v>4</v>
      </c>
      <c r="V141" s="11">
        <v>9</v>
      </c>
      <c r="W141" s="72">
        <v>9</v>
      </c>
      <c r="X141" s="72">
        <v>5</v>
      </c>
      <c r="Y141" s="58">
        <v>4</v>
      </c>
      <c r="Z141" s="58">
        <v>0</v>
      </c>
      <c r="AA141" s="58">
        <v>0</v>
      </c>
      <c r="AB141" s="58">
        <v>0</v>
      </c>
      <c r="AC141" s="58">
        <f t="shared" si="27"/>
        <v>0</v>
      </c>
      <c r="AD141" s="58">
        <v>10.15</v>
      </c>
      <c r="AE141" s="58">
        <f t="shared" si="23"/>
        <v>2.0300000000000001E-3</v>
      </c>
      <c r="AF141" s="58">
        <f t="shared" si="28"/>
        <v>40.6</v>
      </c>
      <c r="AG141" s="58">
        <f t="shared" si="30"/>
        <v>40.6</v>
      </c>
      <c r="AH141" s="58">
        <f t="shared" si="29"/>
        <v>10.15</v>
      </c>
      <c r="AI141" s="58">
        <f t="shared" si="24"/>
        <v>20.3</v>
      </c>
      <c r="AJ141" s="58">
        <f t="shared" si="25"/>
        <v>2.0300000000000001E-3</v>
      </c>
      <c r="AK141" s="99">
        <v>3057.1</v>
      </c>
      <c r="AL141" s="99">
        <v>3057.1</v>
      </c>
      <c r="AM141" s="115">
        <f t="shared" si="26"/>
        <v>1.5059605911330047</v>
      </c>
      <c r="AN141" s="115">
        <v>1.5059605911330047</v>
      </c>
      <c r="AO141" s="99">
        <v>12.3</v>
      </c>
      <c r="AP141" s="99">
        <v>17.5</v>
      </c>
      <c r="AQ141" s="98">
        <v>6.88</v>
      </c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1:58" x14ac:dyDescent="0.3">
      <c r="A142" s="58">
        <v>139</v>
      </c>
      <c r="B142" s="58">
        <v>3</v>
      </c>
      <c r="C142" s="58">
        <v>4</v>
      </c>
      <c r="D142" s="58">
        <f t="shared" si="21"/>
        <v>6</v>
      </c>
      <c r="E142" s="58">
        <v>2</v>
      </c>
      <c r="F142" s="58">
        <v>3</v>
      </c>
      <c r="G142" s="58">
        <v>3</v>
      </c>
      <c r="H142" s="58">
        <f t="shared" si="22"/>
        <v>33</v>
      </c>
      <c r="I142" s="58">
        <f>VLOOKUP(E142,' NAMES &amp; RATES'!$B$3:$C$6,2,0)</f>
        <v>0.5</v>
      </c>
      <c r="J142" s="131" t="s">
        <v>34</v>
      </c>
      <c r="K142" s="131" t="s">
        <v>34</v>
      </c>
      <c r="L142" s="131" t="s">
        <v>82</v>
      </c>
      <c r="M142" s="131" t="s">
        <v>82</v>
      </c>
      <c r="N142" s="130" t="s">
        <v>87</v>
      </c>
      <c r="O142" s="131" t="s">
        <v>92</v>
      </c>
      <c r="P142" s="120">
        <v>396000</v>
      </c>
      <c r="Q142" s="11">
        <v>1</v>
      </c>
      <c r="R142" s="11">
        <v>2</v>
      </c>
      <c r="S142" s="11">
        <v>4</v>
      </c>
      <c r="T142" s="11">
        <v>7</v>
      </c>
      <c r="U142" s="11">
        <v>4</v>
      </c>
      <c r="V142" s="11">
        <v>8</v>
      </c>
      <c r="W142" s="72">
        <v>8</v>
      </c>
      <c r="X142" s="72">
        <v>5</v>
      </c>
      <c r="Y142" s="58">
        <v>4</v>
      </c>
      <c r="Z142" s="58">
        <v>0</v>
      </c>
      <c r="AA142" s="58">
        <v>0</v>
      </c>
      <c r="AB142" s="58">
        <v>0</v>
      </c>
      <c r="AC142" s="58">
        <f t="shared" si="27"/>
        <v>0</v>
      </c>
      <c r="AD142" s="58">
        <v>10.15</v>
      </c>
      <c r="AE142" s="58">
        <f t="shared" si="23"/>
        <v>2.0300000000000001E-3</v>
      </c>
      <c r="AF142" s="58">
        <f t="shared" si="28"/>
        <v>40.6</v>
      </c>
      <c r="AG142" s="58">
        <f t="shared" si="30"/>
        <v>40.6</v>
      </c>
      <c r="AH142" s="58">
        <f t="shared" si="29"/>
        <v>10.15</v>
      </c>
      <c r="AI142" s="58">
        <f t="shared" si="24"/>
        <v>20.3</v>
      </c>
      <c r="AJ142" s="58">
        <f t="shared" si="25"/>
        <v>2.0300000000000001E-3</v>
      </c>
      <c r="AK142" s="99">
        <v>4097.1000000000004</v>
      </c>
      <c r="AL142" s="99">
        <v>4097.1000000000004</v>
      </c>
      <c r="AM142" s="115">
        <f t="shared" si="26"/>
        <v>2.0182758620689656</v>
      </c>
      <c r="AN142" s="115">
        <v>2.0182758620689656</v>
      </c>
      <c r="AO142" s="99">
        <v>12.3</v>
      </c>
      <c r="AP142" s="99">
        <v>17.100000000000001</v>
      </c>
      <c r="AQ142" s="98">
        <v>7.35</v>
      </c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 x14ac:dyDescent="0.3">
      <c r="A143" s="58">
        <v>140</v>
      </c>
      <c r="B143" s="58">
        <v>3</v>
      </c>
      <c r="C143" s="58">
        <v>5</v>
      </c>
      <c r="D143" s="58">
        <f t="shared" si="21"/>
        <v>6</v>
      </c>
      <c r="E143" s="58">
        <v>3</v>
      </c>
      <c r="F143" s="58">
        <v>1</v>
      </c>
      <c r="G143" s="58">
        <v>4</v>
      </c>
      <c r="H143" s="58">
        <f t="shared" si="22"/>
        <v>40</v>
      </c>
      <c r="I143" s="58">
        <f>VLOOKUP(E143,' NAMES &amp; RATES'!$B$3:$C$6,2,0)</f>
        <v>1</v>
      </c>
      <c r="J143" s="29" t="s">
        <v>31</v>
      </c>
      <c r="K143" s="143" t="s">
        <v>31</v>
      </c>
      <c r="L143" s="29" t="s">
        <v>83</v>
      </c>
      <c r="M143" s="143" t="s">
        <v>83</v>
      </c>
      <c r="N143" s="129" t="s">
        <v>88</v>
      </c>
      <c r="O143" s="29" t="s">
        <v>93</v>
      </c>
      <c r="P143" s="120">
        <v>204000</v>
      </c>
      <c r="Q143" s="11">
        <v>1</v>
      </c>
      <c r="R143" s="11">
        <v>2</v>
      </c>
      <c r="S143" s="11">
        <v>6</v>
      </c>
      <c r="T143" s="11">
        <v>6</v>
      </c>
      <c r="U143" s="11">
        <v>3</v>
      </c>
      <c r="V143" s="11">
        <v>8</v>
      </c>
      <c r="W143" s="72">
        <v>8</v>
      </c>
      <c r="X143" s="72">
        <v>4</v>
      </c>
      <c r="Y143" s="58">
        <v>2</v>
      </c>
      <c r="Z143" s="58">
        <v>0</v>
      </c>
      <c r="AA143" s="58">
        <v>0</v>
      </c>
      <c r="AB143" s="58">
        <v>0</v>
      </c>
      <c r="AC143" s="58">
        <f t="shared" si="27"/>
        <v>0</v>
      </c>
      <c r="AD143" s="58">
        <v>10.26</v>
      </c>
      <c r="AE143" s="58">
        <f t="shared" si="23"/>
        <v>2.052E-3</v>
      </c>
      <c r="AF143" s="58">
        <f t="shared" si="28"/>
        <v>20.52</v>
      </c>
      <c r="AG143" s="58">
        <f t="shared" si="30"/>
        <v>20.52</v>
      </c>
      <c r="AH143" s="58">
        <f t="shared" si="29"/>
        <v>10.26</v>
      </c>
      <c r="AI143" s="58">
        <f t="shared" si="24"/>
        <v>20.52</v>
      </c>
      <c r="AJ143" s="58">
        <f t="shared" si="25"/>
        <v>2.052E-3</v>
      </c>
      <c r="AK143" s="99">
        <v>3528.9</v>
      </c>
      <c r="AL143" s="99">
        <v>3528.9</v>
      </c>
      <c r="AM143" s="115">
        <f t="shared" si="26"/>
        <v>1.7197368421052632</v>
      </c>
      <c r="AN143" s="115">
        <v>1.7197368421052632</v>
      </c>
      <c r="AO143" s="99">
        <v>13</v>
      </c>
      <c r="AP143" s="99">
        <v>18.2</v>
      </c>
      <c r="AQ143" s="98">
        <v>6.98</v>
      </c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 x14ac:dyDescent="0.3">
      <c r="A144" s="58">
        <v>141</v>
      </c>
      <c r="B144" s="58">
        <v>3</v>
      </c>
      <c r="C144" s="58">
        <v>6</v>
      </c>
      <c r="D144" s="58">
        <f t="shared" si="21"/>
        <v>6</v>
      </c>
      <c r="E144" s="58">
        <v>2</v>
      </c>
      <c r="F144" s="58">
        <v>2</v>
      </c>
      <c r="G144" s="58">
        <v>5</v>
      </c>
      <c r="H144" s="58">
        <f t="shared" si="22"/>
        <v>29</v>
      </c>
      <c r="I144" s="58">
        <f>VLOOKUP(E144,' NAMES &amp; RATES'!$B$3:$C$6,2,0)</f>
        <v>0.5</v>
      </c>
      <c r="J144" s="68" t="s">
        <v>33</v>
      </c>
      <c r="K144" s="142" t="s">
        <v>33</v>
      </c>
      <c r="L144" s="68" t="s">
        <v>84</v>
      </c>
      <c r="M144" s="142" t="s">
        <v>84</v>
      </c>
      <c r="N144" s="128" t="s">
        <v>89</v>
      </c>
      <c r="O144" s="68" t="s">
        <v>94</v>
      </c>
      <c r="P144" s="120">
        <v>374000</v>
      </c>
      <c r="Q144" s="11">
        <v>1</v>
      </c>
      <c r="R144" s="11">
        <v>5</v>
      </c>
      <c r="S144" s="11">
        <v>6</v>
      </c>
      <c r="T144" s="11">
        <v>7</v>
      </c>
      <c r="U144" s="11">
        <v>3</v>
      </c>
      <c r="V144" s="11">
        <v>8</v>
      </c>
      <c r="W144" s="72">
        <v>8</v>
      </c>
      <c r="X144" s="72">
        <v>5</v>
      </c>
      <c r="Y144" s="58">
        <v>4</v>
      </c>
      <c r="Z144" s="58">
        <v>0</v>
      </c>
      <c r="AA144" s="58">
        <v>0</v>
      </c>
      <c r="AB144" s="58">
        <v>0</v>
      </c>
      <c r="AC144" s="58">
        <f t="shared" si="27"/>
        <v>0</v>
      </c>
      <c r="AD144" s="58">
        <v>10.14</v>
      </c>
      <c r="AE144" s="58">
        <f t="shared" si="23"/>
        <v>2.0280000000000003E-3</v>
      </c>
      <c r="AF144" s="58">
        <f t="shared" si="28"/>
        <v>40.56</v>
      </c>
      <c r="AG144" s="58">
        <f t="shared" si="30"/>
        <v>40.56</v>
      </c>
      <c r="AH144" s="58">
        <f t="shared" si="29"/>
        <v>10.14</v>
      </c>
      <c r="AI144" s="58">
        <f t="shared" si="24"/>
        <v>20.28</v>
      </c>
      <c r="AJ144" s="58">
        <f t="shared" si="25"/>
        <v>2.0280000000000003E-3</v>
      </c>
      <c r="AK144" s="99">
        <v>4232.6000000000004</v>
      </c>
      <c r="AL144" s="99">
        <v>4232.6000000000004</v>
      </c>
      <c r="AM144" s="115">
        <f t="shared" si="26"/>
        <v>2.0870808678500983</v>
      </c>
      <c r="AN144" s="115">
        <v>2.0870808678500983</v>
      </c>
      <c r="AO144" s="99">
        <v>12.9</v>
      </c>
      <c r="AP144" s="99">
        <v>19.399999999999999</v>
      </c>
      <c r="AQ144" s="98">
        <v>7.62</v>
      </c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 x14ac:dyDescent="0.3">
      <c r="A145" s="58">
        <v>142</v>
      </c>
      <c r="B145" s="58">
        <v>3</v>
      </c>
      <c r="C145" s="58">
        <v>7</v>
      </c>
      <c r="D145" s="58">
        <f t="shared" si="21"/>
        <v>6</v>
      </c>
      <c r="E145" s="58">
        <v>2</v>
      </c>
      <c r="F145" s="58">
        <v>3</v>
      </c>
      <c r="G145" s="58">
        <v>2</v>
      </c>
      <c r="H145" s="58">
        <f t="shared" si="22"/>
        <v>32</v>
      </c>
      <c r="I145" s="58">
        <f>VLOOKUP(E145,' NAMES &amp; RATES'!$B$3:$C$6,2,0)</f>
        <v>0.5</v>
      </c>
      <c r="J145" s="131" t="s">
        <v>34</v>
      </c>
      <c r="K145" s="131" t="s">
        <v>34</v>
      </c>
      <c r="L145" s="131" t="s">
        <v>82</v>
      </c>
      <c r="M145" s="131" t="s">
        <v>82</v>
      </c>
      <c r="N145" s="130" t="s">
        <v>86</v>
      </c>
      <c r="O145" s="131" t="s">
        <v>91</v>
      </c>
      <c r="P145" s="120">
        <v>380000</v>
      </c>
      <c r="Q145" s="11">
        <v>0</v>
      </c>
      <c r="R145" s="11">
        <v>5</v>
      </c>
      <c r="S145" s="11">
        <v>7</v>
      </c>
      <c r="T145" s="11">
        <v>8</v>
      </c>
      <c r="U145" s="11">
        <v>4</v>
      </c>
      <c r="V145" s="11">
        <v>8</v>
      </c>
      <c r="W145" s="72">
        <v>9</v>
      </c>
      <c r="X145" s="72">
        <v>5</v>
      </c>
      <c r="Y145" s="58">
        <v>4</v>
      </c>
      <c r="Z145" s="58">
        <v>0</v>
      </c>
      <c r="AA145" s="58">
        <v>0</v>
      </c>
      <c r="AB145" s="58">
        <v>0</v>
      </c>
      <c r="AC145" s="58">
        <f t="shared" si="27"/>
        <v>0</v>
      </c>
      <c r="AD145" s="58">
        <v>10.1</v>
      </c>
      <c r="AE145" s="58">
        <f t="shared" si="23"/>
        <v>2.0200000000000001E-3</v>
      </c>
      <c r="AF145" s="58">
        <f t="shared" si="28"/>
        <v>40.4</v>
      </c>
      <c r="AG145" s="58">
        <f t="shared" si="30"/>
        <v>40.4</v>
      </c>
      <c r="AH145" s="58">
        <f t="shared" si="29"/>
        <v>10.1</v>
      </c>
      <c r="AI145" s="58">
        <f t="shared" si="24"/>
        <v>20.2</v>
      </c>
      <c r="AJ145" s="58">
        <f t="shared" si="25"/>
        <v>2.0200000000000001E-3</v>
      </c>
      <c r="AK145" s="99">
        <v>3698</v>
      </c>
      <c r="AL145" s="99">
        <v>3698</v>
      </c>
      <c r="AM145" s="115">
        <f t="shared" si="26"/>
        <v>1.8306930693069305</v>
      </c>
      <c r="AN145" s="115">
        <v>1.8306930693069305</v>
      </c>
      <c r="AO145" s="99">
        <v>12.3</v>
      </c>
      <c r="AP145" s="99">
        <v>17.3</v>
      </c>
      <c r="AQ145" s="98">
        <v>7.06</v>
      </c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 x14ac:dyDescent="0.3">
      <c r="A146" s="58">
        <v>143</v>
      </c>
      <c r="B146" s="58">
        <v>3</v>
      </c>
      <c r="C146" s="58">
        <v>8</v>
      </c>
      <c r="D146" s="58">
        <f t="shared" si="21"/>
        <v>6</v>
      </c>
      <c r="E146" s="58">
        <v>3</v>
      </c>
      <c r="F146" s="58">
        <v>1</v>
      </c>
      <c r="G146" s="58">
        <v>6</v>
      </c>
      <c r="H146" s="58">
        <f t="shared" si="22"/>
        <v>42</v>
      </c>
      <c r="I146" s="58">
        <f>VLOOKUP(E146,' NAMES &amp; RATES'!$B$3:$C$6,2,0)</f>
        <v>1</v>
      </c>
      <c r="J146" s="29" t="s">
        <v>31</v>
      </c>
      <c r="K146" s="143" t="s">
        <v>31</v>
      </c>
      <c r="L146" s="29" t="s">
        <v>83</v>
      </c>
      <c r="M146" s="143" t="s">
        <v>83</v>
      </c>
      <c r="N146" s="129" t="s">
        <v>90</v>
      </c>
      <c r="O146" s="29" t="s">
        <v>95</v>
      </c>
      <c r="P146" s="120">
        <v>206000</v>
      </c>
      <c r="Q146" s="11">
        <v>1</v>
      </c>
      <c r="R146" s="11">
        <v>5</v>
      </c>
      <c r="S146" s="11">
        <v>6</v>
      </c>
      <c r="T146" s="11">
        <v>7</v>
      </c>
      <c r="U146" s="11">
        <v>3</v>
      </c>
      <c r="V146" s="11">
        <v>8</v>
      </c>
      <c r="W146" s="72">
        <v>8</v>
      </c>
      <c r="X146" s="72">
        <v>4</v>
      </c>
      <c r="Y146" s="58">
        <v>2</v>
      </c>
      <c r="Z146" s="58">
        <v>1.5</v>
      </c>
      <c r="AA146" s="58">
        <f>Y146*Z146</f>
        <v>3</v>
      </c>
      <c r="AB146" s="58">
        <v>0.5</v>
      </c>
      <c r="AC146" s="58">
        <f t="shared" si="27"/>
        <v>1.5</v>
      </c>
      <c r="AD146" s="58">
        <v>10.43</v>
      </c>
      <c r="AE146" s="58">
        <f t="shared" si="23"/>
        <v>2.0859999999999997E-3</v>
      </c>
      <c r="AF146" s="58">
        <f t="shared" si="28"/>
        <v>20.86</v>
      </c>
      <c r="AG146" s="58">
        <f t="shared" si="30"/>
        <v>19.36</v>
      </c>
      <c r="AH146" s="58">
        <f t="shared" si="29"/>
        <v>9.68</v>
      </c>
      <c r="AI146" s="58">
        <f t="shared" si="24"/>
        <v>19.36</v>
      </c>
      <c r="AJ146" s="58">
        <f t="shared" si="25"/>
        <v>1.936E-3</v>
      </c>
      <c r="AK146" s="99">
        <v>3461.7</v>
      </c>
      <c r="AL146" s="99">
        <f>((AK146*AF146)/AG146)</f>
        <v>3729.9102272727268</v>
      </c>
      <c r="AM146" s="115">
        <f t="shared" si="26"/>
        <v>1.7880681818181818</v>
      </c>
      <c r="AN146" s="115">
        <v>1.7880681818181818</v>
      </c>
      <c r="AO146" s="99">
        <v>12.9</v>
      </c>
      <c r="AP146" s="99">
        <v>18.2</v>
      </c>
      <c r="AQ146" s="98">
        <v>7.26</v>
      </c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x14ac:dyDescent="0.3">
      <c r="A147" s="58">
        <v>144</v>
      </c>
      <c r="B147" s="58">
        <v>3</v>
      </c>
      <c r="C147" s="58">
        <v>9</v>
      </c>
      <c r="D147" s="58">
        <f t="shared" si="21"/>
        <v>6</v>
      </c>
      <c r="E147" s="58">
        <v>1</v>
      </c>
      <c r="F147" s="58">
        <v>2</v>
      </c>
      <c r="G147" s="58">
        <v>2</v>
      </c>
      <c r="H147" s="58">
        <f t="shared" si="22"/>
        <v>8</v>
      </c>
      <c r="I147" s="58">
        <f>VLOOKUP(E147,' NAMES &amp; RATES'!$B$3:$C$6,2,0)</f>
        <v>0.25</v>
      </c>
      <c r="J147" s="68" t="s">
        <v>33</v>
      </c>
      <c r="K147" s="142" t="s">
        <v>33</v>
      </c>
      <c r="L147" s="68" t="s">
        <v>84</v>
      </c>
      <c r="M147" s="142" t="s">
        <v>84</v>
      </c>
      <c r="N147" s="128" t="s">
        <v>86</v>
      </c>
      <c r="O147" s="68" t="s">
        <v>91</v>
      </c>
      <c r="P147" s="120">
        <v>444000</v>
      </c>
      <c r="Q147" s="11">
        <v>1</v>
      </c>
      <c r="R147" s="11">
        <v>5</v>
      </c>
      <c r="S147" s="11">
        <v>7</v>
      </c>
      <c r="T147" s="11">
        <v>8</v>
      </c>
      <c r="U147" s="11">
        <v>4</v>
      </c>
      <c r="V147" s="11">
        <v>8</v>
      </c>
      <c r="W147" s="72">
        <v>9</v>
      </c>
      <c r="X147" s="72">
        <v>5</v>
      </c>
      <c r="Y147" s="58">
        <v>7</v>
      </c>
      <c r="Z147" s="58">
        <v>1</v>
      </c>
      <c r="AA147" s="58">
        <f>Y147*Z147</f>
        <v>7</v>
      </c>
      <c r="AB147" s="58">
        <v>0.5</v>
      </c>
      <c r="AC147" s="58">
        <f t="shared" si="27"/>
        <v>3.5</v>
      </c>
      <c r="AD147" s="58">
        <v>10.06</v>
      </c>
      <c r="AE147" s="58">
        <f t="shared" si="23"/>
        <v>2.0119999999999999E-3</v>
      </c>
      <c r="AF147" s="58">
        <f t="shared" si="28"/>
        <v>70.42</v>
      </c>
      <c r="AG147" s="58">
        <f t="shared" si="30"/>
        <v>66.92</v>
      </c>
      <c r="AH147" s="58">
        <f t="shared" si="29"/>
        <v>9.56</v>
      </c>
      <c r="AI147" s="58">
        <f t="shared" si="24"/>
        <v>19.12</v>
      </c>
      <c r="AJ147" s="58">
        <f t="shared" si="25"/>
        <v>1.9120000000000001E-3</v>
      </c>
      <c r="AK147" s="99">
        <v>2478.8000000000002</v>
      </c>
      <c r="AL147" s="99">
        <f>((AK147*AF147)/AG147)</f>
        <v>2608.4443514644354</v>
      </c>
      <c r="AM147" s="115">
        <f t="shared" si="26"/>
        <v>1.2964435146443516</v>
      </c>
      <c r="AN147" s="115">
        <v>1.2964435146443516</v>
      </c>
      <c r="AO147" s="99">
        <v>12.5</v>
      </c>
      <c r="AP147" s="99">
        <v>18.899999999999999</v>
      </c>
      <c r="AQ147" s="98">
        <v>7.32</v>
      </c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1:58" x14ac:dyDescent="0.3">
      <c r="A148" s="58">
        <v>145</v>
      </c>
      <c r="B148" s="58">
        <v>3</v>
      </c>
      <c r="C148" s="58">
        <v>10</v>
      </c>
      <c r="D148" s="58">
        <f t="shared" si="21"/>
        <v>6</v>
      </c>
      <c r="E148" s="58">
        <v>1</v>
      </c>
      <c r="F148" s="58">
        <v>2</v>
      </c>
      <c r="G148" s="58">
        <v>4</v>
      </c>
      <c r="H148" s="58">
        <f t="shared" si="22"/>
        <v>10</v>
      </c>
      <c r="I148" s="58">
        <f>VLOOKUP(E148,' NAMES &amp; RATES'!$B$3:$C$6,2,0)</f>
        <v>0.25</v>
      </c>
      <c r="J148" s="68" t="s">
        <v>33</v>
      </c>
      <c r="K148" s="142" t="s">
        <v>33</v>
      </c>
      <c r="L148" s="68" t="s">
        <v>84</v>
      </c>
      <c r="M148" s="142" t="s">
        <v>84</v>
      </c>
      <c r="N148" s="128" t="s">
        <v>88</v>
      </c>
      <c r="O148" s="68" t="s">
        <v>93</v>
      </c>
      <c r="P148" s="120">
        <v>436000</v>
      </c>
      <c r="Q148" s="11">
        <v>1</v>
      </c>
      <c r="R148" s="11">
        <v>6</v>
      </c>
      <c r="S148" s="11">
        <v>8</v>
      </c>
      <c r="T148" s="11">
        <v>8</v>
      </c>
      <c r="U148" s="11">
        <v>3</v>
      </c>
      <c r="V148" s="11">
        <v>8</v>
      </c>
      <c r="W148" s="72">
        <v>8</v>
      </c>
      <c r="X148" s="72">
        <v>5</v>
      </c>
      <c r="Y148" s="58">
        <v>7</v>
      </c>
      <c r="Z148" s="58">
        <v>0</v>
      </c>
      <c r="AA148" s="58">
        <v>0</v>
      </c>
      <c r="AB148" s="58">
        <v>0</v>
      </c>
      <c r="AC148" s="58">
        <f t="shared" si="27"/>
        <v>0</v>
      </c>
      <c r="AD148" s="58">
        <v>9.98</v>
      </c>
      <c r="AE148" s="58">
        <f t="shared" si="23"/>
        <v>1.9959999999999999E-3</v>
      </c>
      <c r="AF148" s="58">
        <f t="shared" si="28"/>
        <v>69.86</v>
      </c>
      <c r="AG148" s="58">
        <f t="shared" si="30"/>
        <v>69.86</v>
      </c>
      <c r="AH148" s="58">
        <f t="shared" si="29"/>
        <v>9.98</v>
      </c>
      <c r="AI148" s="58">
        <f t="shared" si="24"/>
        <v>19.96</v>
      </c>
      <c r="AJ148" s="58">
        <f t="shared" si="25"/>
        <v>1.9959999999999999E-3</v>
      </c>
      <c r="AK148" s="99">
        <v>4731.8</v>
      </c>
      <c r="AL148" s="99">
        <v>4731.8</v>
      </c>
      <c r="AM148" s="115">
        <f t="shared" si="26"/>
        <v>2.37064128256513</v>
      </c>
      <c r="AN148" s="115">
        <v>2.37064128256513</v>
      </c>
      <c r="AO148" s="99">
        <v>12.6</v>
      </c>
      <c r="AP148" s="99">
        <v>16.899999999999999</v>
      </c>
      <c r="AQ148" s="98">
        <v>7.48</v>
      </c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</row>
    <row r="149" spans="1:58" x14ac:dyDescent="0.3">
      <c r="A149" s="58">
        <v>146</v>
      </c>
      <c r="B149" s="58">
        <v>3</v>
      </c>
      <c r="C149" s="58">
        <v>11</v>
      </c>
      <c r="D149" s="58">
        <f t="shared" si="21"/>
        <v>6</v>
      </c>
      <c r="E149" s="58">
        <v>3</v>
      </c>
      <c r="F149" s="58">
        <v>2</v>
      </c>
      <c r="G149" s="58">
        <v>5</v>
      </c>
      <c r="H149" s="58">
        <f t="shared" si="22"/>
        <v>47</v>
      </c>
      <c r="I149" s="58">
        <f>VLOOKUP(E149,' NAMES &amp; RATES'!$B$3:$C$6,2,0)</f>
        <v>1</v>
      </c>
      <c r="J149" s="68" t="s">
        <v>33</v>
      </c>
      <c r="K149" s="142" t="s">
        <v>33</v>
      </c>
      <c r="L149" s="68" t="s">
        <v>84</v>
      </c>
      <c r="M149" s="142" t="s">
        <v>84</v>
      </c>
      <c r="N149" s="128" t="s">
        <v>89</v>
      </c>
      <c r="O149" s="68" t="s">
        <v>94</v>
      </c>
      <c r="P149" s="120">
        <v>181000</v>
      </c>
      <c r="Q149" s="11">
        <v>1</v>
      </c>
      <c r="R149" s="11">
        <v>2</v>
      </c>
      <c r="S149" s="11">
        <v>2</v>
      </c>
      <c r="T149" s="11">
        <v>7</v>
      </c>
      <c r="U149" s="11">
        <v>3</v>
      </c>
      <c r="V149" s="11">
        <v>8</v>
      </c>
      <c r="W149" s="72">
        <v>8</v>
      </c>
      <c r="X149" s="72">
        <v>5</v>
      </c>
      <c r="Y149" s="58">
        <v>2</v>
      </c>
      <c r="Z149" s="58">
        <v>0</v>
      </c>
      <c r="AA149" s="58">
        <v>0</v>
      </c>
      <c r="AB149" s="58">
        <v>0</v>
      </c>
      <c r="AC149" s="58">
        <f t="shared" si="27"/>
        <v>0</v>
      </c>
      <c r="AD149" s="58">
        <v>10.220000000000001</v>
      </c>
      <c r="AE149" s="58">
        <f t="shared" si="23"/>
        <v>2.0440000000000002E-3</v>
      </c>
      <c r="AF149" s="58">
        <f t="shared" si="28"/>
        <v>20.440000000000001</v>
      </c>
      <c r="AG149" s="58">
        <f t="shared" si="30"/>
        <v>20.440000000000001</v>
      </c>
      <c r="AH149" s="58">
        <f t="shared" si="29"/>
        <v>10.220000000000001</v>
      </c>
      <c r="AI149" s="58">
        <f t="shared" si="24"/>
        <v>20.440000000000001</v>
      </c>
      <c r="AJ149" s="58">
        <f t="shared" si="25"/>
        <v>2.0440000000000002E-3</v>
      </c>
      <c r="AK149" s="99">
        <v>3780.8</v>
      </c>
      <c r="AL149" s="99">
        <v>3780.8</v>
      </c>
      <c r="AM149" s="115">
        <f t="shared" si="26"/>
        <v>1.8497064579256359</v>
      </c>
      <c r="AN149" s="115">
        <v>1.8497064579256359</v>
      </c>
      <c r="AO149" s="99">
        <v>12.7</v>
      </c>
      <c r="AP149" s="99">
        <v>21.7</v>
      </c>
      <c r="AQ149" s="98">
        <v>7.38</v>
      </c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 x14ac:dyDescent="0.3">
      <c r="A150" s="58">
        <v>147</v>
      </c>
      <c r="B150" s="58">
        <v>3</v>
      </c>
      <c r="C150" s="58">
        <v>12</v>
      </c>
      <c r="D150" s="58">
        <f t="shared" si="21"/>
        <v>6</v>
      </c>
      <c r="E150" s="58">
        <v>3</v>
      </c>
      <c r="F150" s="58">
        <v>3</v>
      </c>
      <c r="G150" s="58">
        <v>5</v>
      </c>
      <c r="H150" s="58">
        <f t="shared" si="22"/>
        <v>53</v>
      </c>
      <c r="I150" s="58">
        <f>VLOOKUP(E150,' NAMES &amp; RATES'!$B$3:$C$6,2,0)</f>
        <v>1</v>
      </c>
      <c r="J150" s="131" t="s">
        <v>34</v>
      </c>
      <c r="K150" s="131" t="s">
        <v>34</v>
      </c>
      <c r="L150" s="131" t="s">
        <v>82</v>
      </c>
      <c r="M150" s="131" t="s">
        <v>82</v>
      </c>
      <c r="N150" s="130" t="s">
        <v>89</v>
      </c>
      <c r="O150" s="131" t="s">
        <v>94</v>
      </c>
      <c r="P150" s="120">
        <v>215000</v>
      </c>
      <c r="Q150" s="11">
        <v>1</v>
      </c>
      <c r="R150" s="11">
        <v>6</v>
      </c>
      <c r="S150" s="11">
        <v>6</v>
      </c>
      <c r="T150" s="11">
        <v>7</v>
      </c>
      <c r="U150" s="11">
        <v>3</v>
      </c>
      <c r="V150" s="11">
        <v>8</v>
      </c>
      <c r="W150" s="72">
        <v>8</v>
      </c>
      <c r="X150" s="72">
        <v>4</v>
      </c>
      <c r="Y150" s="58">
        <v>2</v>
      </c>
      <c r="Z150" s="58">
        <v>0</v>
      </c>
      <c r="AA150" s="58">
        <v>0</v>
      </c>
      <c r="AB150" s="58">
        <v>0</v>
      </c>
      <c r="AC150" s="58">
        <f t="shared" si="27"/>
        <v>0</v>
      </c>
      <c r="AD150" s="58">
        <v>10.15</v>
      </c>
      <c r="AE150" s="58">
        <f t="shared" si="23"/>
        <v>2.0300000000000001E-3</v>
      </c>
      <c r="AF150" s="58">
        <f t="shared" si="28"/>
        <v>20.3</v>
      </c>
      <c r="AG150" s="58">
        <f t="shared" si="30"/>
        <v>20.3</v>
      </c>
      <c r="AH150" s="58">
        <f t="shared" si="29"/>
        <v>10.15</v>
      </c>
      <c r="AI150" s="58">
        <f t="shared" si="24"/>
        <v>20.3</v>
      </c>
      <c r="AJ150" s="58">
        <f t="shared" si="25"/>
        <v>2.0300000000000001E-3</v>
      </c>
      <c r="AK150" s="99">
        <v>3880.1</v>
      </c>
      <c r="AL150" s="99">
        <v>3880.1</v>
      </c>
      <c r="AM150" s="115">
        <f t="shared" si="26"/>
        <v>1.9113793103448276</v>
      </c>
      <c r="AN150" s="115">
        <v>1.9113793103448276</v>
      </c>
      <c r="AO150" s="99">
        <v>12.5</v>
      </c>
      <c r="AP150" s="99">
        <v>17.5</v>
      </c>
      <c r="AQ150" s="98">
        <v>7.47</v>
      </c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 x14ac:dyDescent="0.3">
      <c r="A151" s="58">
        <v>148</v>
      </c>
      <c r="B151" s="58">
        <v>3</v>
      </c>
      <c r="C151" s="58">
        <v>13</v>
      </c>
      <c r="D151" s="58">
        <f t="shared" si="21"/>
        <v>6</v>
      </c>
      <c r="E151" s="58">
        <v>2</v>
      </c>
      <c r="F151" s="58">
        <v>1</v>
      </c>
      <c r="G151" s="58">
        <v>4</v>
      </c>
      <c r="H151" s="58">
        <f t="shared" si="22"/>
        <v>22</v>
      </c>
      <c r="I151" s="58">
        <f>VLOOKUP(E151,' NAMES &amp; RATES'!$B$3:$C$6,2,0)</f>
        <v>0.5</v>
      </c>
      <c r="J151" s="29" t="s">
        <v>31</v>
      </c>
      <c r="K151" s="143" t="s">
        <v>31</v>
      </c>
      <c r="L151" s="29" t="s">
        <v>83</v>
      </c>
      <c r="M151" s="143" t="s">
        <v>83</v>
      </c>
      <c r="N151" s="129" t="s">
        <v>88</v>
      </c>
      <c r="O151" s="29" t="s">
        <v>93</v>
      </c>
      <c r="P151" s="120">
        <v>284000</v>
      </c>
      <c r="Q151" s="11">
        <v>1</v>
      </c>
      <c r="R151" s="11">
        <v>4</v>
      </c>
      <c r="S151" s="11">
        <v>6</v>
      </c>
      <c r="T151" s="11">
        <v>8</v>
      </c>
      <c r="U151" s="11">
        <v>3</v>
      </c>
      <c r="V151" s="11">
        <v>8</v>
      </c>
      <c r="W151" s="72">
        <v>8</v>
      </c>
      <c r="X151" s="72">
        <v>4</v>
      </c>
      <c r="Y151" s="58">
        <v>4</v>
      </c>
      <c r="Z151" s="58">
        <v>0</v>
      </c>
      <c r="AA151" s="58">
        <v>0</v>
      </c>
      <c r="AB151" s="58">
        <v>0</v>
      </c>
      <c r="AC151" s="58">
        <f t="shared" si="27"/>
        <v>0</v>
      </c>
      <c r="AD151" s="58">
        <v>10.26</v>
      </c>
      <c r="AE151" s="58">
        <f t="shared" si="23"/>
        <v>2.052E-3</v>
      </c>
      <c r="AF151" s="58">
        <f t="shared" si="28"/>
        <v>41.04</v>
      </c>
      <c r="AG151" s="58">
        <f t="shared" si="30"/>
        <v>41.04</v>
      </c>
      <c r="AH151" s="58">
        <f t="shared" si="29"/>
        <v>10.26</v>
      </c>
      <c r="AI151" s="58">
        <f t="shared" si="24"/>
        <v>20.52</v>
      </c>
      <c r="AJ151" s="58">
        <f t="shared" si="25"/>
        <v>2.052E-3</v>
      </c>
      <c r="AK151" s="99">
        <v>3821.3</v>
      </c>
      <c r="AL151" s="99">
        <v>3821.3</v>
      </c>
      <c r="AM151" s="115">
        <f t="shared" si="26"/>
        <v>1.8622319688109163</v>
      </c>
      <c r="AN151" s="115">
        <v>1.8622319688109163</v>
      </c>
      <c r="AO151" s="99">
        <v>12.4</v>
      </c>
      <c r="AP151" s="99">
        <v>15.1</v>
      </c>
      <c r="AQ151" s="98">
        <v>8.11</v>
      </c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 x14ac:dyDescent="0.3">
      <c r="A152" s="58">
        <v>149</v>
      </c>
      <c r="B152" s="58">
        <v>3</v>
      </c>
      <c r="C152" s="58">
        <v>14</v>
      </c>
      <c r="D152" s="58">
        <f t="shared" si="21"/>
        <v>6</v>
      </c>
      <c r="E152" s="58">
        <v>1</v>
      </c>
      <c r="F152" s="58">
        <v>3</v>
      </c>
      <c r="G152" s="58">
        <v>5</v>
      </c>
      <c r="H152" s="58">
        <f t="shared" si="22"/>
        <v>17</v>
      </c>
      <c r="I152" s="58">
        <f>VLOOKUP(E152,' NAMES &amp; RATES'!$B$3:$C$6,2,0)</f>
        <v>0.25</v>
      </c>
      <c r="J152" s="131" t="s">
        <v>34</v>
      </c>
      <c r="K152" s="131" t="s">
        <v>34</v>
      </c>
      <c r="L152" s="131" t="s">
        <v>82</v>
      </c>
      <c r="M152" s="131" t="s">
        <v>82</v>
      </c>
      <c r="N152" s="130" t="s">
        <v>89</v>
      </c>
      <c r="O152" s="131" t="s">
        <v>94</v>
      </c>
      <c r="P152" s="120">
        <v>476000</v>
      </c>
      <c r="Q152" s="11">
        <v>1</v>
      </c>
      <c r="R152" s="11">
        <v>6</v>
      </c>
      <c r="S152" s="11">
        <v>6</v>
      </c>
      <c r="T152" s="11">
        <v>7</v>
      </c>
      <c r="U152" s="11">
        <v>3</v>
      </c>
      <c r="V152" s="11">
        <v>8</v>
      </c>
      <c r="W152" s="72">
        <v>8</v>
      </c>
      <c r="X152" s="72">
        <v>4</v>
      </c>
      <c r="Y152" s="58">
        <v>7</v>
      </c>
      <c r="Z152" s="58">
        <v>0</v>
      </c>
      <c r="AA152" s="58">
        <v>0</v>
      </c>
      <c r="AB152" s="58">
        <v>0</v>
      </c>
      <c r="AC152" s="58">
        <f t="shared" si="27"/>
        <v>0</v>
      </c>
      <c r="AD152" s="58">
        <v>10.26</v>
      </c>
      <c r="AE152" s="58">
        <f t="shared" si="23"/>
        <v>2.052E-3</v>
      </c>
      <c r="AF152" s="58">
        <f t="shared" si="28"/>
        <v>71.819999999999993</v>
      </c>
      <c r="AG152" s="58">
        <f t="shared" si="30"/>
        <v>71.819999999999993</v>
      </c>
      <c r="AH152" s="58">
        <f t="shared" si="29"/>
        <v>10.26</v>
      </c>
      <c r="AI152" s="58">
        <f t="shared" si="24"/>
        <v>20.52</v>
      </c>
      <c r="AJ152" s="58">
        <f t="shared" si="25"/>
        <v>2.052E-3</v>
      </c>
      <c r="AK152" s="99">
        <v>6448.2</v>
      </c>
      <c r="AL152" s="99">
        <v>6448.2</v>
      </c>
      <c r="AM152" s="115">
        <f t="shared" si="26"/>
        <v>3.1423976608187134</v>
      </c>
      <c r="AN152" s="115"/>
      <c r="AO152" s="99">
        <v>12.9</v>
      </c>
      <c r="AP152" s="99">
        <v>21.6</v>
      </c>
      <c r="AQ152" s="98">
        <v>8.07</v>
      </c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 x14ac:dyDescent="0.3">
      <c r="A153" s="58">
        <v>150</v>
      </c>
      <c r="B153" s="58">
        <v>3</v>
      </c>
      <c r="C153" s="58">
        <v>15</v>
      </c>
      <c r="D153" s="58">
        <f t="shared" si="21"/>
        <v>6</v>
      </c>
      <c r="E153" s="58">
        <v>3</v>
      </c>
      <c r="F153" s="58">
        <v>3</v>
      </c>
      <c r="G153" s="58">
        <v>2</v>
      </c>
      <c r="H153" s="58">
        <f t="shared" si="22"/>
        <v>50</v>
      </c>
      <c r="I153" s="58">
        <f>VLOOKUP(E153,' NAMES &amp; RATES'!$B$3:$C$6,2,0)</f>
        <v>1</v>
      </c>
      <c r="J153" s="131" t="s">
        <v>34</v>
      </c>
      <c r="K153" s="131" t="s">
        <v>34</v>
      </c>
      <c r="L153" s="131" t="s">
        <v>82</v>
      </c>
      <c r="M153" s="131" t="s">
        <v>82</v>
      </c>
      <c r="N153" s="130" t="s">
        <v>86</v>
      </c>
      <c r="O153" s="131" t="s">
        <v>91</v>
      </c>
      <c r="P153" s="120">
        <v>188000</v>
      </c>
      <c r="Q153" s="11">
        <v>0</v>
      </c>
      <c r="R153" s="11">
        <v>5</v>
      </c>
      <c r="S153" s="11">
        <v>7</v>
      </c>
      <c r="T153" s="11">
        <v>8</v>
      </c>
      <c r="U153" s="11">
        <v>5</v>
      </c>
      <c r="V153" s="11">
        <v>8</v>
      </c>
      <c r="W153" s="72">
        <v>9</v>
      </c>
      <c r="X153" s="72">
        <v>5</v>
      </c>
      <c r="Y153" s="58">
        <v>2</v>
      </c>
      <c r="Z153" s="58">
        <v>2</v>
      </c>
      <c r="AA153" s="58">
        <f>Y153*Z153</f>
        <v>4</v>
      </c>
      <c r="AB153" s="58">
        <v>0.5</v>
      </c>
      <c r="AC153" s="58">
        <f t="shared" si="27"/>
        <v>2</v>
      </c>
      <c r="AD153" s="58">
        <v>9.9499999999999993</v>
      </c>
      <c r="AE153" s="58">
        <f t="shared" si="23"/>
        <v>1.99E-3</v>
      </c>
      <c r="AF153" s="58">
        <f t="shared" si="28"/>
        <v>19.899999999999999</v>
      </c>
      <c r="AG153" s="58">
        <f t="shared" si="30"/>
        <v>17.899999999999999</v>
      </c>
      <c r="AH153" s="58">
        <f t="shared" si="29"/>
        <v>8.9499999999999993</v>
      </c>
      <c r="AI153" s="58">
        <f t="shared" si="24"/>
        <v>17.899999999999999</v>
      </c>
      <c r="AJ153" s="58">
        <f t="shared" si="25"/>
        <v>1.7899999999999999E-3</v>
      </c>
      <c r="AK153" s="99">
        <v>2276.6</v>
      </c>
      <c r="AL153" s="99">
        <f>((AK153*AF153)/AG153)</f>
        <v>2530.968715083799</v>
      </c>
      <c r="AM153" s="115">
        <f t="shared" si="26"/>
        <v>1.2718435754189943</v>
      </c>
      <c r="AN153" s="115">
        <v>1.2718435754189943</v>
      </c>
      <c r="AO153" s="99">
        <v>12.6</v>
      </c>
      <c r="AP153" s="99">
        <v>17</v>
      </c>
      <c r="AQ153" s="98">
        <v>7.31</v>
      </c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x14ac:dyDescent="0.3">
      <c r="A154" s="58">
        <v>151</v>
      </c>
      <c r="B154" s="58">
        <v>3</v>
      </c>
      <c r="C154" s="58">
        <v>16</v>
      </c>
      <c r="D154" s="58">
        <f t="shared" si="21"/>
        <v>6</v>
      </c>
      <c r="E154" s="58">
        <v>2</v>
      </c>
      <c r="F154" s="58">
        <v>1</v>
      </c>
      <c r="G154" s="58">
        <v>1</v>
      </c>
      <c r="H154" s="58">
        <f t="shared" si="22"/>
        <v>19</v>
      </c>
      <c r="I154" s="58">
        <f>VLOOKUP(E154,' NAMES &amp; RATES'!$B$3:$C$6,2,0)</f>
        <v>0.5</v>
      </c>
      <c r="J154" s="29" t="s">
        <v>31</v>
      </c>
      <c r="K154" s="143" t="s">
        <v>31</v>
      </c>
      <c r="L154" s="29" t="s">
        <v>83</v>
      </c>
      <c r="M154" s="142" t="s">
        <v>19</v>
      </c>
      <c r="N154" s="129" t="s">
        <v>85</v>
      </c>
      <c r="O154" s="29" t="s">
        <v>19</v>
      </c>
      <c r="P154" s="120">
        <v>310000</v>
      </c>
      <c r="Q154" s="11">
        <v>1</v>
      </c>
      <c r="R154" s="11">
        <v>6</v>
      </c>
      <c r="S154" s="11">
        <v>8</v>
      </c>
      <c r="T154" s="11">
        <v>8</v>
      </c>
      <c r="U154" s="11">
        <v>5</v>
      </c>
      <c r="V154" s="11">
        <v>9</v>
      </c>
      <c r="W154" s="72">
        <v>9</v>
      </c>
      <c r="X154" s="72">
        <v>5</v>
      </c>
      <c r="Y154" s="58">
        <v>4</v>
      </c>
      <c r="Z154" s="58">
        <v>0.5</v>
      </c>
      <c r="AA154" s="58">
        <f>Y154*Z154</f>
        <v>2</v>
      </c>
      <c r="AB154" s="58">
        <v>0.5</v>
      </c>
      <c r="AC154" s="58">
        <f t="shared" si="27"/>
        <v>1</v>
      </c>
      <c r="AD154" s="58">
        <v>9.8800000000000008</v>
      </c>
      <c r="AE154" s="58">
        <f t="shared" si="23"/>
        <v>1.9760000000000003E-3</v>
      </c>
      <c r="AF154" s="58">
        <f t="shared" si="28"/>
        <v>39.520000000000003</v>
      </c>
      <c r="AG154" s="58">
        <f t="shared" si="30"/>
        <v>38.520000000000003</v>
      </c>
      <c r="AH154" s="58">
        <f t="shared" si="29"/>
        <v>9.6300000000000008</v>
      </c>
      <c r="AI154" s="58">
        <f t="shared" si="24"/>
        <v>19.260000000000002</v>
      </c>
      <c r="AJ154" s="58">
        <f t="shared" si="25"/>
        <v>1.9260000000000002E-3</v>
      </c>
      <c r="AK154" s="99">
        <v>3112.8</v>
      </c>
      <c r="AL154" s="99">
        <f>((AK154*AF154)/AG154)</f>
        <v>3193.6099688473523</v>
      </c>
      <c r="AM154" s="115">
        <f t="shared" si="26"/>
        <v>1.6161993769470402</v>
      </c>
      <c r="AN154" s="115">
        <v>1.6161993769470402</v>
      </c>
      <c r="AO154" s="99">
        <v>12.5</v>
      </c>
      <c r="AP154" s="99">
        <v>20</v>
      </c>
      <c r="AQ154" s="98">
        <v>6.88</v>
      </c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</row>
    <row r="155" spans="1:58" x14ac:dyDescent="0.3">
      <c r="A155" s="58">
        <v>152</v>
      </c>
      <c r="B155" s="58">
        <v>3</v>
      </c>
      <c r="C155" s="58">
        <v>17</v>
      </c>
      <c r="D155" s="58">
        <f t="shared" si="21"/>
        <v>6</v>
      </c>
      <c r="E155" s="58">
        <v>2</v>
      </c>
      <c r="F155" s="58">
        <v>1</v>
      </c>
      <c r="G155" s="58">
        <v>3</v>
      </c>
      <c r="H155" s="58">
        <f t="shared" si="22"/>
        <v>21</v>
      </c>
      <c r="I155" s="58">
        <f>VLOOKUP(E155,' NAMES &amp; RATES'!$B$3:$C$6,2,0)</f>
        <v>0.5</v>
      </c>
      <c r="J155" s="29" t="s">
        <v>31</v>
      </c>
      <c r="K155" s="143" t="s">
        <v>31</v>
      </c>
      <c r="L155" s="29" t="s">
        <v>83</v>
      </c>
      <c r="M155" s="143" t="s">
        <v>83</v>
      </c>
      <c r="N155" s="129" t="s">
        <v>87</v>
      </c>
      <c r="O155" s="29" t="s">
        <v>92</v>
      </c>
      <c r="P155" s="120">
        <v>366000</v>
      </c>
      <c r="Q155" s="11">
        <v>1</v>
      </c>
      <c r="R155" s="11">
        <v>4</v>
      </c>
      <c r="S155" s="11">
        <v>6</v>
      </c>
      <c r="T155" s="11">
        <v>8</v>
      </c>
      <c r="U155" s="11">
        <v>4</v>
      </c>
      <c r="V155" s="11">
        <v>8</v>
      </c>
      <c r="W155" s="72">
        <v>8</v>
      </c>
      <c r="X155" s="72">
        <v>5</v>
      </c>
      <c r="Y155" s="58">
        <v>4</v>
      </c>
      <c r="Z155" s="58">
        <v>0</v>
      </c>
      <c r="AA155" s="58">
        <v>0</v>
      </c>
      <c r="AB155" s="58">
        <v>0</v>
      </c>
      <c r="AC155" s="58">
        <f t="shared" si="27"/>
        <v>0</v>
      </c>
      <c r="AD155" s="58">
        <v>10.02</v>
      </c>
      <c r="AE155" s="58">
        <f t="shared" si="23"/>
        <v>2.0039999999999997E-3</v>
      </c>
      <c r="AF155" s="58">
        <f t="shared" si="28"/>
        <v>40.08</v>
      </c>
      <c r="AG155" s="58">
        <f t="shared" si="30"/>
        <v>40.08</v>
      </c>
      <c r="AH155" s="58">
        <f t="shared" si="29"/>
        <v>10.02</v>
      </c>
      <c r="AI155" s="58">
        <f t="shared" si="24"/>
        <v>20.04</v>
      </c>
      <c r="AJ155" s="58">
        <f t="shared" si="25"/>
        <v>2.0039999999999997E-3</v>
      </c>
      <c r="AK155" s="99">
        <v>3719.7</v>
      </c>
      <c r="AL155" s="99">
        <v>3719.7</v>
      </c>
      <c r="AM155" s="115">
        <f t="shared" si="26"/>
        <v>1.8561377245508983</v>
      </c>
      <c r="AN155" s="115">
        <v>1.8561377245508983</v>
      </c>
      <c r="AO155" s="99">
        <v>12.7</v>
      </c>
      <c r="AP155" s="99">
        <v>20</v>
      </c>
      <c r="AQ155" s="98">
        <v>7.8</v>
      </c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</row>
    <row r="156" spans="1:58" x14ac:dyDescent="0.3">
      <c r="A156" s="58">
        <v>153</v>
      </c>
      <c r="B156" s="58">
        <v>3</v>
      </c>
      <c r="C156" s="58">
        <v>18</v>
      </c>
      <c r="D156" s="58">
        <f t="shared" si="21"/>
        <v>6</v>
      </c>
      <c r="E156" s="58">
        <v>1</v>
      </c>
      <c r="F156" s="58">
        <v>3</v>
      </c>
      <c r="G156" s="58">
        <v>6</v>
      </c>
      <c r="H156" s="58">
        <f t="shared" si="22"/>
        <v>18</v>
      </c>
      <c r="I156" s="58">
        <f>VLOOKUP(E156,' NAMES &amp; RATES'!$B$3:$C$6,2,0)</f>
        <v>0.25</v>
      </c>
      <c r="J156" s="131" t="s">
        <v>34</v>
      </c>
      <c r="K156" s="131" t="s">
        <v>34</v>
      </c>
      <c r="L156" s="131" t="s">
        <v>82</v>
      </c>
      <c r="M156" s="131" t="s">
        <v>82</v>
      </c>
      <c r="N156" s="130" t="s">
        <v>90</v>
      </c>
      <c r="O156" s="131" t="s">
        <v>95</v>
      </c>
      <c r="P156" s="120">
        <v>392000</v>
      </c>
      <c r="Q156" s="11">
        <v>1</v>
      </c>
      <c r="R156" s="11">
        <v>6</v>
      </c>
      <c r="S156" s="11">
        <v>6</v>
      </c>
      <c r="T156" s="11">
        <v>8</v>
      </c>
      <c r="U156" s="11">
        <v>2</v>
      </c>
      <c r="V156" s="11">
        <v>8</v>
      </c>
      <c r="W156" s="72">
        <v>8</v>
      </c>
      <c r="X156" s="72">
        <v>4</v>
      </c>
      <c r="Y156" s="58">
        <v>7</v>
      </c>
      <c r="Z156" s="58">
        <v>0</v>
      </c>
      <c r="AA156" s="58">
        <v>0</v>
      </c>
      <c r="AB156" s="58">
        <v>0</v>
      </c>
      <c r="AC156" s="58">
        <f t="shared" si="27"/>
        <v>0</v>
      </c>
      <c r="AD156" s="58">
        <v>9.91</v>
      </c>
      <c r="AE156" s="58">
        <f t="shared" si="23"/>
        <v>1.9819999999999998E-3</v>
      </c>
      <c r="AF156" s="58">
        <f t="shared" si="28"/>
        <v>69.37</v>
      </c>
      <c r="AG156" s="58">
        <f t="shared" si="30"/>
        <v>69.37</v>
      </c>
      <c r="AH156" s="58">
        <f t="shared" si="29"/>
        <v>9.91</v>
      </c>
      <c r="AI156" s="58">
        <f t="shared" si="24"/>
        <v>19.82</v>
      </c>
      <c r="AJ156" s="58">
        <f t="shared" si="25"/>
        <v>1.9819999999999998E-3</v>
      </c>
      <c r="AK156" s="99">
        <v>5074.8</v>
      </c>
      <c r="AL156" s="99">
        <v>5074.8</v>
      </c>
      <c r="AM156" s="115">
        <f t="shared" si="26"/>
        <v>2.5604439959636736</v>
      </c>
      <c r="AN156" s="115">
        <v>2.5604439959636736</v>
      </c>
      <c r="AO156" s="99">
        <v>12.2</v>
      </c>
      <c r="AP156" s="99">
        <v>17</v>
      </c>
      <c r="AQ156" s="98">
        <v>7.5</v>
      </c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 x14ac:dyDescent="0.3">
      <c r="A157" s="58">
        <v>154</v>
      </c>
      <c r="B157" s="58">
        <v>3</v>
      </c>
      <c r="C157" s="58">
        <v>19</v>
      </c>
      <c r="D157" s="58">
        <f t="shared" si="21"/>
        <v>6</v>
      </c>
      <c r="E157" s="58">
        <v>3</v>
      </c>
      <c r="F157" s="58">
        <v>1</v>
      </c>
      <c r="G157" s="58">
        <v>1</v>
      </c>
      <c r="H157" s="58">
        <f t="shared" si="22"/>
        <v>37</v>
      </c>
      <c r="I157" s="58">
        <f>VLOOKUP(E157,' NAMES &amp; RATES'!$B$3:$C$6,2,0)</f>
        <v>1</v>
      </c>
      <c r="J157" s="29" t="s">
        <v>31</v>
      </c>
      <c r="K157" s="143" t="s">
        <v>31</v>
      </c>
      <c r="L157" s="29" t="s">
        <v>83</v>
      </c>
      <c r="M157" s="142" t="s">
        <v>19</v>
      </c>
      <c r="N157" s="129" t="s">
        <v>85</v>
      </c>
      <c r="O157" s="29" t="s">
        <v>19</v>
      </c>
      <c r="P157" s="120">
        <v>271000</v>
      </c>
      <c r="Q157" s="11">
        <v>1</v>
      </c>
      <c r="R157" s="11">
        <v>6</v>
      </c>
      <c r="S157" s="11">
        <v>8</v>
      </c>
      <c r="T157" s="11">
        <v>8</v>
      </c>
      <c r="U157" s="11">
        <v>5</v>
      </c>
      <c r="V157" s="11">
        <v>9</v>
      </c>
      <c r="W157" s="72">
        <v>9</v>
      </c>
      <c r="X157" s="72">
        <v>5</v>
      </c>
      <c r="Y157" s="58">
        <v>2</v>
      </c>
      <c r="Z157" s="58">
        <v>0</v>
      </c>
      <c r="AA157" s="58">
        <v>0</v>
      </c>
      <c r="AB157" s="58">
        <v>0</v>
      </c>
      <c r="AC157" s="58">
        <f t="shared" si="27"/>
        <v>0</v>
      </c>
      <c r="AD157" s="58">
        <v>9.76</v>
      </c>
      <c r="AE157" s="58">
        <f t="shared" si="23"/>
        <v>1.952E-3</v>
      </c>
      <c r="AF157" s="58">
        <f t="shared" si="28"/>
        <v>19.52</v>
      </c>
      <c r="AG157" s="58">
        <f t="shared" si="30"/>
        <v>19.52</v>
      </c>
      <c r="AH157" s="58">
        <f t="shared" si="29"/>
        <v>9.76</v>
      </c>
      <c r="AI157" s="58">
        <f t="shared" si="24"/>
        <v>19.52</v>
      </c>
      <c r="AJ157" s="58">
        <f t="shared" si="25"/>
        <v>1.952E-3</v>
      </c>
      <c r="AK157" s="99">
        <v>2546.4</v>
      </c>
      <c r="AL157" s="99">
        <v>2546.4</v>
      </c>
      <c r="AM157" s="115">
        <f t="shared" si="26"/>
        <v>1.3045081967213117</v>
      </c>
      <c r="AN157" s="115">
        <v>1.3045081967213117</v>
      </c>
      <c r="AO157" s="99">
        <v>12.7</v>
      </c>
      <c r="AP157" s="99">
        <v>20.100000000000001</v>
      </c>
      <c r="AQ157" s="98">
        <v>6.83</v>
      </c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 x14ac:dyDescent="0.3">
      <c r="A158" s="58">
        <v>155</v>
      </c>
      <c r="B158" s="58">
        <v>3</v>
      </c>
      <c r="C158" s="58">
        <v>20</v>
      </c>
      <c r="D158" s="58">
        <f t="shared" si="21"/>
        <v>6</v>
      </c>
      <c r="E158" s="58">
        <v>1</v>
      </c>
      <c r="F158" s="58">
        <v>2</v>
      </c>
      <c r="G158" s="58">
        <v>6</v>
      </c>
      <c r="H158" s="58">
        <f t="shared" si="22"/>
        <v>12</v>
      </c>
      <c r="I158" s="58">
        <f>VLOOKUP(E158,' NAMES &amp; RATES'!$B$3:$C$6,2,0)</f>
        <v>0.25</v>
      </c>
      <c r="J158" s="68" t="s">
        <v>33</v>
      </c>
      <c r="K158" s="142" t="s">
        <v>33</v>
      </c>
      <c r="L158" s="68" t="s">
        <v>84</v>
      </c>
      <c r="M158" s="142" t="s">
        <v>84</v>
      </c>
      <c r="N158" s="128" t="s">
        <v>90</v>
      </c>
      <c r="O158" s="68" t="s">
        <v>95</v>
      </c>
      <c r="P158" s="120">
        <v>396000</v>
      </c>
      <c r="Q158" s="11">
        <v>1</v>
      </c>
      <c r="R158" s="11">
        <v>6</v>
      </c>
      <c r="S158" s="11">
        <v>6</v>
      </c>
      <c r="T158" s="11">
        <v>7</v>
      </c>
      <c r="U158" s="11">
        <v>2</v>
      </c>
      <c r="V158" s="11">
        <v>8</v>
      </c>
      <c r="W158" s="72">
        <v>8</v>
      </c>
      <c r="X158" s="72">
        <v>4</v>
      </c>
      <c r="Y158" s="58">
        <v>7</v>
      </c>
      <c r="Z158" s="58">
        <v>0</v>
      </c>
      <c r="AA158" s="58">
        <v>0</v>
      </c>
      <c r="AB158" s="58">
        <v>0</v>
      </c>
      <c r="AC158" s="58">
        <f t="shared" si="27"/>
        <v>0</v>
      </c>
      <c r="AD158" s="58">
        <v>10</v>
      </c>
      <c r="AE158" s="58">
        <f t="shared" si="23"/>
        <v>2E-3</v>
      </c>
      <c r="AF158" s="58">
        <f t="shared" si="28"/>
        <v>70</v>
      </c>
      <c r="AG158" s="58">
        <f t="shared" si="30"/>
        <v>70</v>
      </c>
      <c r="AH158" s="58">
        <f t="shared" si="29"/>
        <v>10</v>
      </c>
      <c r="AI158" s="58">
        <f t="shared" si="24"/>
        <v>20</v>
      </c>
      <c r="AJ158" s="58">
        <f t="shared" si="25"/>
        <v>2E-3</v>
      </c>
      <c r="AK158" s="99">
        <v>5060.8</v>
      </c>
      <c r="AL158" s="99">
        <v>5060.8</v>
      </c>
      <c r="AM158" s="115">
        <f t="shared" si="26"/>
        <v>2.5304000000000002</v>
      </c>
      <c r="AN158" s="115">
        <v>2.5304000000000002</v>
      </c>
      <c r="AO158" s="99">
        <v>12.4</v>
      </c>
      <c r="AP158" s="99">
        <v>17.7</v>
      </c>
      <c r="AQ158" s="98">
        <v>7.41</v>
      </c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 x14ac:dyDescent="0.3">
      <c r="A159" s="58">
        <v>156</v>
      </c>
      <c r="B159" s="58">
        <v>3</v>
      </c>
      <c r="C159" s="58">
        <v>21</v>
      </c>
      <c r="D159" s="58">
        <f t="shared" si="21"/>
        <v>6</v>
      </c>
      <c r="E159" s="58">
        <v>1</v>
      </c>
      <c r="F159" s="58">
        <v>1</v>
      </c>
      <c r="G159" s="58">
        <v>5</v>
      </c>
      <c r="H159" s="58">
        <f t="shared" si="22"/>
        <v>5</v>
      </c>
      <c r="I159" s="58">
        <f>VLOOKUP(E159,' NAMES &amp; RATES'!$B$3:$C$6,2,0)</f>
        <v>0.25</v>
      </c>
      <c r="J159" s="29" t="s">
        <v>31</v>
      </c>
      <c r="K159" s="143" t="s">
        <v>31</v>
      </c>
      <c r="L159" s="29" t="s">
        <v>83</v>
      </c>
      <c r="M159" s="143" t="s">
        <v>83</v>
      </c>
      <c r="N159" s="129" t="s">
        <v>89</v>
      </c>
      <c r="O159" s="29" t="s">
        <v>94</v>
      </c>
      <c r="P159" s="120">
        <v>448000</v>
      </c>
      <c r="Q159" s="11">
        <v>1</v>
      </c>
      <c r="R159" s="11">
        <v>6</v>
      </c>
      <c r="S159" s="11">
        <v>6</v>
      </c>
      <c r="T159" s="11">
        <v>7</v>
      </c>
      <c r="U159" s="11">
        <v>3</v>
      </c>
      <c r="V159" s="11">
        <v>8</v>
      </c>
      <c r="W159" s="72">
        <v>8</v>
      </c>
      <c r="X159" s="72">
        <v>5</v>
      </c>
      <c r="Y159" s="58">
        <v>7</v>
      </c>
      <c r="Z159" s="58">
        <v>2</v>
      </c>
      <c r="AA159" s="58">
        <f>Y159*Z159</f>
        <v>14</v>
      </c>
      <c r="AB159" s="58">
        <v>0.5</v>
      </c>
      <c r="AC159" s="58">
        <f t="shared" si="27"/>
        <v>7</v>
      </c>
      <c r="AD159" s="58">
        <v>9.76</v>
      </c>
      <c r="AE159" s="58">
        <f t="shared" si="23"/>
        <v>1.952E-3</v>
      </c>
      <c r="AF159" s="58">
        <f t="shared" si="28"/>
        <v>68.319999999999993</v>
      </c>
      <c r="AG159" s="58">
        <f t="shared" si="30"/>
        <v>61.319999999999993</v>
      </c>
      <c r="AH159" s="58">
        <f t="shared" si="29"/>
        <v>8.76</v>
      </c>
      <c r="AI159" s="58">
        <f t="shared" si="24"/>
        <v>17.52</v>
      </c>
      <c r="AJ159" s="58">
        <f t="shared" si="25"/>
        <v>1.7519999999999999E-3</v>
      </c>
      <c r="AK159" s="99">
        <v>3946.7</v>
      </c>
      <c r="AL159" s="99">
        <f>((AK159*AF159)/AG159)</f>
        <v>4397.2365296803646</v>
      </c>
      <c r="AM159" s="115">
        <f t="shared" si="26"/>
        <v>2.2526826484018265</v>
      </c>
      <c r="AN159" s="115">
        <v>2.2526826484018265</v>
      </c>
      <c r="AO159" s="99">
        <v>12.5</v>
      </c>
      <c r="AP159" s="99">
        <v>17.2</v>
      </c>
      <c r="AQ159" s="98">
        <v>7.34</v>
      </c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 x14ac:dyDescent="0.3">
      <c r="A160" s="58">
        <v>157</v>
      </c>
      <c r="B160" s="58">
        <v>3</v>
      </c>
      <c r="C160" s="58">
        <v>22</v>
      </c>
      <c r="D160" s="58">
        <f t="shared" si="21"/>
        <v>6</v>
      </c>
      <c r="E160" s="58">
        <v>3</v>
      </c>
      <c r="F160" s="58">
        <v>3</v>
      </c>
      <c r="G160" s="58">
        <v>4</v>
      </c>
      <c r="H160" s="58">
        <f t="shared" si="22"/>
        <v>52</v>
      </c>
      <c r="I160" s="58">
        <f>VLOOKUP(E160,' NAMES &amp; RATES'!$B$3:$C$6,2,0)</f>
        <v>1</v>
      </c>
      <c r="J160" s="131" t="s">
        <v>34</v>
      </c>
      <c r="K160" s="131" t="s">
        <v>34</v>
      </c>
      <c r="L160" s="131" t="s">
        <v>82</v>
      </c>
      <c r="M160" s="131" t="s">
        <v>82</v>
      </c>
      <c r="N160" s="130" t="s">
        <v>88</v>
      </c>
      <c r="O160" s="131" t="s">
        <v>93</v>
      </c>
      <c r="P160" s="120">
        <v>243000</v>
      </c>
      <c r="Q160" s="11">
        <v>1</v>
      </c>
      <c r="R160" s="11">
        <v>2</v>
      </c>
      <c r="S160" s="11">
        <v>6</v>
      </c>
      <c r="T160" s="11">
        <v>7</v>
      </c>
      <c r="U160" s="11">
        <v>3</v>
      </c>
      <c r="V160" s="11">
        <v>8</v>
      </c>
      <c r="W160" s="72">
        <v>8</v>
      </c>
      <c r="X160" s="72">
        <v>4</v>
      </c>
      <c r="Y160" s="58">
        <v>2</v>
      </c>
      <c r="Z160" s="58">
        <v>1</v>
      </c>
      <c r="AA160" s="58">
        <f>Y160*Z160</f>
        <v>2</v>
      </c>
      <c r="AB160" s="58">
        <v>0.5</v>
      </c>
      <c r="AC160" s="58">
        <f t="shared" si="27"/>
        <v>1</v>
      </c>
      <c r="AD160" s="58">
        <v>9.7799999999999994</v>
      </c>
      <c r="AE160" s="58">
        <f t="shared" si="23"/>
        <v>1.9559999999999998E-3</v>
      </c>
      <c r="AF160" s="58">
        <f t="shared" si="28"/>
        <v>19.559999999999999</v>
      </c>
      <c r="AG160" s="58">
        <f t="shared" si="30"/>
        <v>18.559999999999999</v>
      </c>
      <c r="AH160" s="58">
        <f t="shared" si="29"/>
        <v>9.2799999999999994</v>
      </c>
      <c r="AI160" s="58">
        <f t="shared" si="24"/>
        <v>18.559999999999999</v>
      </c>
      <c r="AJ160" s="58">
        <f t="shared" si="25"/>
        <v>1.8559999999999998E-3</v>
      </c>
      <c r="AK160" s="99">
        <v>3119.2</v>
      </c>
      <c r="AL160" s="99">
        <f>((AK160*AF160)/AG160)</f>
        <v>3287.2603448275863</v>
      </c>
      <c r="AM160" s="115">
        <f t="shared" si="26"/>
        <v>1.6806034482758621</v>
      </c>
      <c r="AN160" s="115">
        <v>1.6806034482758621</v>
      </c>
      <c r="AO160" s="99">
        <v>12.4</v>
      </c>
      <c r="AP160" s="99">
        <v>19.899999999999999</v>
      </c>
      <c r="AQ160" s="98">
        <v>7.98</v>
      </c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x14ac:dyDescent="0.3">
      <c r="A161" s="58">
        <v>158</v>
      </c>
      <c r="B161" s="58">
        <v>3</v>
      </c>
      <c r="C161" s="58">
        <v>23</v>
      </c>
      <c r="D161" s="58">
        <f t="shared" si="21"/>
        <v>6</v>
      </c>
      <c r="E161" s="58">
        <v>2</v>
      </c>
      <c r="F161" s="58">
        <v>3</v>
      </c>
      <c r="G161" s="58">
        <v>4</v>
      </c>
      <c r="H161" s="58">
        <f t="shared" si="22"/>
        <v>34</v>
      </c>
      <c r="I161" s="58">
        <f>VLOOKUP(E161,' NAMES &amp; RATES'!$B$3:$C$6,2,0)</f>
        <v>0.5</v>
      </c>
      <c r="J161" s="131" t="s">
        <v>34</v>
      </c>
      <c r="K161" s="131" t="s">
        <v>34</v>
      </c>
      <c r="L161" s="131" t="s">
        <v>82</v>
      </c>
      <c r="M161" s="131" t="s">
        <v>82</v>
      </c>
      <c r="N161" s="130" t="s">
        <v>88</v>
      </c>
      <c r="O161" s="131" t="s">
        <v>93</v>
      </c>
      <c r="P161" s="120">
        <v>338000</v>
      </c>
      <c r="Q161" s="11">
        <v>1</v>
      </c>
      <c r="R161" s="11">
        <v>3</v>
      </c>
      <c r="S161" s="11">
        <v>5</v>
      </c>
      <c r="T161" s="11">
        <v>7</v>
      </c>
      <c r="U161" s="11">
        <v>3</v>
      </c>
      <c r="V161" s="11">
        <v>8</v>
      </c>
      <c r="W161" s="72">
        <v>8</v>
      </c>
      <c r="X161" s="72">
        <v>4</v>
      </c>
      <c r="Y161" s="58">
        <v>4</v>
      </c>
      <c r="Z161" s="58">
        <v>0</v>
      </c>
      <c r="AA161" s="58">
        <v>0</v>
      </c>
      <c r="AB161" s="58">
        <v>0</v>
      </c>
      <c r="AC161" s="58">
        <f t="shared" si="27"/>
        <v>0</v>
      </c>
      <c r="AD161" s="58">
        <v>9.6199999999999992</v>
      </c>
      <c r="AE161" s="58">
        <f t="shared" si="23"/>
        <v>1.9239999999999999E-3</v>
      </c>
      <c r="AF161" s="58">
        <f t="shared" si="28"/>
        <v>38.479999999999997</v>
      </c>
      <c r="AG161" s="58">
        <f t="shared" si="30"/>
        <v>38.479999999999997</v>
      </c>
      <c r="AH161" s="58">
        <f t="shared" si="29"/>
        <v>9.6199999999999992</v>
      </c>
      <c r="AI161" s="58">
        <f t="shared" si="24"/>
        <v>19.239999999999998</v>
      </c>
      <c r="AJ161" s="58">
        <f t="shared" si="25"/>
        <v>1.9239999999999999E-3</v>
      </c>
      <c r="AK161" s="99">
        <v>4027.6</v>
      </c>
      <c r="AL161" s="99">
        <v>4027.6</v>
      </c>
      <c r="AM161" s="115">
        <f t="shared" si="26"/>
        <v>2.0933471933471934</v>
      </c>
      <c r="AN161" s="115">
        <v>2.0933471933471934</v>
      </c>
      <c r="AO161" s="99">
        <v>12.7</v>
      </c>
      <c r="AP161" s="99">
        <v>16.600000000000001</v>
      </c>
      <c r="AQ161" s="98">
        <v>7.34</v>
      </c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</row>
    <row r="162" spans="1:58" x14ac:dyDescent="0.3">
      <c r="A162" s="58">
        <v>159</v>
      </c>
      <c r="B162" s="58">
        <v>3</v>
      </c>
      <c r="C162" s="58">
        <v>24</v>
      </c>
      <c r="D162" s="58">
        <f t="shared" si="21"/>
        <v>6</v>
      </c>
      <c r="E162" s="58">
        <v>3</v>
      </c>
      <c r="F162" s="58">
        <v>2</v>
      </c>
      <c r="G162" s="58">
        <v>3</v>
      </c>
      <c r="H162" s="58">
        <f t="shared" si="22"/>
        <v>45</v>
      </c>
      <c r="I162" s="58">
        <f>VLOOKUP(E162,' NAMES &amp; RATES'!$B$3:$C$6,2,0)</f>
        <v>1</v>
      </c>
      <c r="J162" s="68" t="s">
        <v>33</v>
      </c>
      <c r="K162" s="142" t="s">
        <v>33</v>
      </c>
      <c r="L162" s="68" t="s">
        <v>84</v>
      </c>
      <c r="M162" s="142" t="s">
        <v>84</v>
      </c>
      <c r="N162" s="128" t="s">
        <v>87</v>
      </c>
      <c r="O162" s="68" t="s">
        <v>92</v>
      </c>
      <c r="P162" s="120">
        <v>226000</v>
      </c>
      <c r="Q162" s="11">
        <v>1</v>
      </c>
      <c r="R162" s="11">
        <v>2</v>
      </c>
      <c r="S162" s="11">
        <v>5</v>
      </c>
      <c r="T162" s="11">
        <v>8</v>
      </c>
      <c r="U162" s="11">
        <v>4</v>
      </c>
      <c r="V162" s="11">
        <v>8</v>
      </c>
      <c r="W162" s="72">
        <v>9</v>
      </c>
      <c r="X162" s="72">
        <v>5</v>
      </c>
      <c r="Y162" s="58">
        <v>2</v>
      </c>
      <c r="Z162" s="58">
        <v>0</v>
      </c>
      <c r="AA162" s="58">
        <v>0</v>
      </c>
      <c r="AB162" s="58">
        <v>0</v>
      </c>
      <c r="AC162" s="58">
        <f t="shared" si="27"/>
        <v>0</v>
      </c>
      <c r="AD162" s="58">
        <v>9.82</v>
      </c>
      <c r="AE162" s="58">
        <f t="shared" si="23"/>
        <v>1.964E-3</v>
      </c>
      <c r="AF162" s="58">
        <f t="shared" si="28"/>
        <v>19.64</v>
      </c>
      <c r="AG162" s="58">
        <f t="shared" si="30"/>
        <v>19.64</v>
      </c>
      <c r="AH162" s="58">
        <f t="shared" si="29"/>
        <v>9.82</v>
      </c>
      <c r="AI162" s="58">
        <f t="shared" si="24"/>
        <v>19.64</v>
      </c>
      <c r="AJ162" s="58">
        <f t="shared" si="25"/>
        <v>1.964E-3</v>
      </c>
      <c r="AK162" s="99">
        <v>2533.6999999999998</v>
      </c>
      <c r="AL162" s="99">
        <v>2533.6999999999998</v>
      </c>
      <c r="AM162" s="115">
        <f t="shared" si="26"/>
        <v>1.2900712830957226</v>
      </c>
      <c r="AN162" s="115">
        <v>1.2900712830957226</v>
      </c>
      <c r="AO162" s="99">
        <v>12.7</v>
      </c>
      <c r="AP162" s="99">
        <v>19.399999999999999</v>
      </c>
      <c r="AQ162" s="98">
        <v>6.94</v>
      </c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</row>
    <row r="163" spans="1:58" x14ac:dyDescent="0.3">
      <c r="A163" s="58">
        <v>160</v>
      </c>
      <c r="B163" s="58">
        <v>3</v>
      </c>
      <c r="C163" s="58">
        <v>25</v>
      </c>
      <c r="D163" s="58">
        <f t="shared" si="21"/>
        <v>6</v>
      </c>
      <c r="E163" s="58">
        <v>2</v>
      </c>
      <c r="F163" s="58">
        <v>2</v>
      </c>
      <c r="G163" s="58">
        <v>6</v>
      </c>
      <c r="H163" s="58">
        <f t="shared" si="22"/>
        <v>30</v>
      </c>
      <c r="I163" s="58">
        <f>VLOOKUP(E163,' NAMES &amp; RATES'!$B$3:$C$6,2,0)</f>
        <v>0.5</v>
      </c>
      <c r="J163" s="68" t="s">
        <v>33</v>
      </c>
      <c r="K163" s="142" t="s">
        <v>33</v>
      </c>
      <c r="L163" s="68" t="s">
        <v>84</v>
      </c>
      <c r="M163" s="142" t="s">
        <v>84</v>
      </c>
      <c r="N163" s="128" t="s">
        <v>90</v>
      </c>
      <c r="O163" s="68" t="s">
        <v>95</v>
      </c>
      <c r="P163" s="120">
        <v>308000</v>
      </c>
      <c r="Q163" s="11">
        <v>1</v>
      </c>
      <c r="R163" s="11">
        <v>6</v>
      </c>
      <c r="S163" s="11">
        <v>6</v>
      </c>
      <c r="T163" s="11">
        <v>6</v>
      </c>
      <c r="U163" s="11">
        <v>3</v>
      </c>
      <c r="V163" s="11">
        <v>8</v>
      </c>
      <c r="W163" s="72">
        <v>8</v>
      </c>
      <c r="X163" s="72">
        <v>3</v>
      </c>
      <c r="Y163" s="58">
        <v>4</v>
      </c>
      <c r="Z163" s="58">
        <v>0</v>
      </c>
      <c r="AA163" s="58">
        <v>0</v>
      </c>
      <c r="AB163" s="58">
        <v>0</v>
      </c>
      <c r="AC163" s="58">
        <f t="shared" si="27"/>
        <v>0</v>
      </c>
      <c r="AD163" s="58">
        <v>9.9</v>
      </c>
      <c r="AE163" s="58">
        <f t="shared" si="23"/>
        <v>1.98E-3</v>
      </c>
      <c r="AF163" s="58">
        <f t="shared" si="28"/>
        <v>39.6</v>
      </c>
      <c r="AG163" s="58">
        <f t="shared" si="30"/>
        <v>39.6</v>
      </c>
      <c r="AH163" s="58">
        <f t="shared" si="29"/>
        <v>9.9</v>
      </c>
      <c r="AI163" s="58">
        <f t="shared" si="24"/>
        <v>19.8</v>
      </c>
      <c r="AJ163" s="58">
        <f t="shared" si="25"/>
        <v>1.98E-3</v>
      </c>
      <c r="AK163" s="99">
        <v>3884</v>
      </c>
      <c r="AL163" s="99">
        <v>3884</v>
      </c>
      <c r="AM163" s="115">
        <f t="shared" si="26"/>
        <v>1.9616161616161616</v>
      </c>
      <c r="AN163" s="115">
        <v>1.9616161616161616</v>
      </c>
      <c r="AO163" s="99">
        <v>12.7</v>
      </c>
      <c r="AP163" s="99">
        <v>19.899999999999999</v>
      </c>
      <c r="AQ163" s="98">
        <v>7.13</v>
      </c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 x14ac:dyDescent="0.3">
      <c r="A164" s="58">
        <v>161</v>
      </c>
      <c r="B164" s="58">
        <v>3</v>
      </c>
      <c r="C164" s="58">
        <v>26</v>
      </c>
      <c r="D164" s="58">
        <f t="shared" si="21"/>
        <v>6</v>
      </c>
      <c r="E164" s="58">
        <v>3</v>
      </c>
      <c r="F164" s="58">
        <v>2</v>
      </c>
      <c r="G164" s="58">
        <v>2</v>
      </c>
      <c r="H164" s="58">
        <f>(E164-1)*18+(F164-1)*6+G164</f>
        <v>44</v>
      </c>
      <c r="I164" s="58">
        <f>VLOOKUP(E164,' NAMES &amp; RATES'!$B$3:$C$6,2,0)</f>
        <v>1</v>
      </c>
      <c r="J164" s="68" t="s">
        <v>33</v>
      </c>
      <c r="K164" s="142" t="s">
        <v>33</v>
      </c>
      <c r="L164" s="68" t="s">
        <v>84</v>
      </c>
      <c r="M164" s="142" t="s">
        <v>84</v>
      </c>
      <c r="N164" s="128" t="s">
        <v>86</v>
      </c>
      <c r="O164" s="68" t="s">
        <v>91</v>
      </c>
      <c r="P164" s="120">
        <v>182000</v>
      </c>
      <c r="Q164" s="11">
        <v>0</v>
      </c>
      <c r="R164" s="11">
        <v>5</v>
      </c>
      <c r="S164" s="11">
        <v>7</v>
      </c>
      <c r="T164" s="11">
        <v>8</v>
      </c>
      <c r="U164" s="11">
        <v>4</v>
      </c>
      <c r="V164" s="11">
        <v>8</v>
      </c>
      <c r="W164" s="72">
        <v>9</v>
      </c>
      <c r="X164" s="72">
        <v>5</v>
      </c>
      <c r="Y164" s="58">
        <v>2</v>
      </c>
      <c r="Z164" s="58">
        <v>0</v>
      </c>
      <c r="AA164" s="58">
        <v>0</v>
      </c>
      <c r="AB164" s="58">
        <v>0</v>
      </c>
      <c r="AC164" s="58">
        <f t="shared" si="27"/>
        <v>0</v>
      </c>
      <c r="AD164" s="58">
        <v>9.8699999999999992</v>
      </c>
      <c r="AE164" s="58">
        <f t="shared" si="23"/>
        <v>1.9740000000000001E-3</v>
      </c>
      <c r="AF164" s="58">
        <f t="shared" si="28"/>
        <v>19.739999999999998</v>
      </c>
      <c r="AG164" s="58">
        <f t="shared" si="30"/>
        <v>19.739999999999998</v>
      </c>
      <c r="AH164" s="58">
        <f t="shared" si="29"/>
        <v>9.8699999999999992</v>
      </c>
      <c r="AI164" s="58">
        <f t="shared" si="24"/>
        <v>19.739999999999998</v>
      </c>
      <c r="AJ164" s="58">
        <f t="shared" si="25"/>
        <v>1.9740000000000001E-3</v>
      </c>
      <c r="AK164" s="99">
        <v>1952.1</v>
      </c>
      <c r="AL164" s="99">
        <v>1952.1</v>
      </c>
      <c r="AM164" s="115">
        <f t="shared" si="26"/>
        <v>0.98890577507598776</v>
      </c>
      <c r="AN164" s="115">
        <v>0.98890577507598776</v>
      </c>
      <c r="AO164" s="99">
        <v>12.6</v>
      </c>
      <c r="AP164" s="99">
        <v>18.399999999999999</v>
      </c>
      <c r="AQ164" s="98">
        <v>6.92</v>
      </c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 x14ac:dyDescent="0.3">
      <c r="A165" s="58">
        <v>162</v>
      </c>
      <c r="B165" s="58">
        <v>3</v>
      </c>
      <c r="C165" s="58">
        <v>27</v>
      </c>
      <c r="D165" s="58">
        <f t="shared" si="21"/>
        <v>6</v>
      </c>
      <c r="E165" s="58">
        <v>1</v>
      </c>
      <c r="F165" s="58">
        <v>1</v>
      </c>
      <c r="G165" s="58">
        <v>2</v>
      </c>
      <c r="H165" s="58">
        <f>(E165-1)*18+(F165-1)*6+G165</f>
        <v>2</v>
      </c>
      <c r="I165" s="58">
        <f>VLOOKUP(E165,' NAMES &amp; RATES'!$B$3:$C$6,2,0)</f>
        <v>0.25</v>
      </c>
      <c r="J165" s="29" t="s">
        <v>31</v>
      </c>
      <c r="K165" s="143" t="s">
        <v>31</v>
      </c>
      <c r="L165" s="29" t="s">
        <v>83</v>
      </c>
      <c r="M165" s="143" t="s">
        <v>83</v>
      </c>
      <c r="N165" s="129" t="s">
        <v>86</v>
      </c>
      <c r="O165" s="29" t="s">
        <v>91</v>
      </c>
      <c r="P165" s="120">
        <v>460000</v>
      </c>
      <c r="Q165" s="11">
        <v>0</v>
      </c>
      <c r="R165" s="11">
        <v>3</v>
      </c>
      <c r="S165" s="11">
        <v>7</v>
      </c>
      <c r="T165" s="11">
        <v>8</v>
      </c>
      <c r="U165" s="11">
        <v>4</v>
      </c>
      <c r="V165" s="11">
        <v>8</v>
      </c>
      <c r="W165" s="72">
        <v>9</v>
      </c>
      <c r="X165" s="72">
        <v>5</v>
      </c>
      <c r="Y165" s="58">
        <v>7</v>
      </c>
      <c r="Z165" s="58">
        <v>1</v>
      </c>
      <c r="AA165" s="58">
        <f>Y165*Z165</f>
        <v>7</v>
      </c>
      <c r="AB165" s="58">
        <v>0.5</v>
      </c>
      <c r="AC165" s="58">
        <f t="shared" si="27"/>
        <v>3.5</v>
      </c>
      <c r="AD165" s="58">
        <v>9.98</v>
      </c>
      <c r="AE165" s="58">
        <f t="shared" si="23"/>
        <v>1.9959999999999999E-3</v>
      </c>
      <c r="AF165" s="58">
        <f t="shared" si="28"/>
        <v>69.86</v>
      </c>
      <c r="AG165" s="58">
        <f t="shared" si="30"/>
        <v>66.36</v>
      </c>
      <c r="AH165" s="58">
        <f t="shared" si="29"/>
        <v>9.48</v>
      </c>
      <c r="AI165" s="58">
        <f t="shared" si="24"/>
        <v>18.96</v>
      </c>
      <c r="AJ165" s="58">
        <f t="shared" si="25"/>
        <v>1.8960000000000001E-3</v>
      </c>
      <c r="AK165" s="99">
        <v>3305.8</v>
      </c>
      <c r="AL165" s="99">
        <f>((AK165*AF165)/AG165)</f>
        <v>3480.1565400843888</v>
      </c>
      <c r="AM165" s="115">
        <f t="shared" si="26"/>
        <v>1.7435654008438819</v>
      </c>
      <c r="AN165" s="115">
        <v>1.7435654008438819</v>
      </c>
      <c r="AO165" s="99">
        <v>11.9</v>
      </c>
      <c r="AP165" s="99">
        <v>18.5</v>
      </c>
      <c r="AQ165" s="98">
        <v>6.73</v>
      </c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 x14ac:dyDescent="0.3"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 x14ac:dyDescent="0.3"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x14ac:dyDescent="0.3"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</row>
    <row r="169" spans="1:58" x14ac:dyDescent="0.3"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</row>
    <row r="170" spans="1:58" x14ac:dyDescent="0.3"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 x14ac:dyDescent="0.3"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 x14ac:dyDescent="0.3"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 x14ac:dyDescent="0.3"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 x14ac:dyDescent="0.3"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x14ac:dyDescent="0.3"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</row>
    <row r="176" spans="1:58" x14ac:dyDescent="0.3"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</row>
    <row r="177" spans="45:58" x14ac:dyDescent="0.3"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45:58" x14ac:dyDescent="0.3"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45:58" x14ac:dyDescent="0.3"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45:58" x14ac:dyDescent="0.3"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45:58" x14ac:dyDescent="0.3"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45:58" x14ac:dyDescent="0.3"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45:58" x14ac:dyDescent="0.3"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45:58" x14ac:dyDescent="0.3"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45:58" x14ac:dyDescent="0.3"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45:58" x14ac:dyDescent="0.3"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45:58" x14ac:dyDescent="0.3"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45:58" x14ac:dyDescent="0.3"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45:58" x14ac:dyDescent="0.3"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45:58" x14ac:dyDescent="0.3"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45:58" x14ac:dyDescent="0.3"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45:58" x14ac:dyDescent="0.3"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45:58" x14ac:dyDescent="0.3"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45:58" x14ac:dyDescent="0.3"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</row>
    <row r="195" spans="45:58" x14ac:dyDescent="0.3"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</row>
    <row r="196" spans="45:58" x14ac:dyDescent="0.3"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</row>
    <row r="197" spans="45:58" x14ac:dyDescent="0.3"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</row>
    <row r="198" spans="45:58" x14ac:dyDescent="0.3"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45:58" x14ac:dyDescent="0.3"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45:58" x14ac:dyDescent="0.3"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45:58" x14ac:dyDescent="0.3"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</row>
    <row r="202" spans="45:58" x14ac:dyDescent="0.3"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45:58" x14ac:dyDescent="0.3"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</row>
    <row r="204" spans="45:58" x14ac:dyDescent="0.3"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</row>
    <row r="205" spans="45:58" x14ac:dyDescent="0.3"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45:58" x14ac:dyDescent="0.3"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45:58" x14ac:dyDescent="0.3"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45:58" x14ac:dyDescent="0.3"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</row>
    <row r="209" spans="45:58" x14ac:dyDescent="0.3"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</row>
    <row r="210" spans="45:58" x14ac:dyDescent="0.3"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</row>
    <row r="211" spans="45:58" x14ac:dyDescent="0.3"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</row>
    <row r="212" spans="45:58" x14ac:dyDescent="0.3"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45:58" x14ac:dyDescent="0.3"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45:58" x14ac:dyDescent="0.3"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45:58" x14ac:dyDescent="0.3"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</row>
    <row r="216" spans="45:58" x14ac:dyDescent="0.3"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</row>
    <row r="217" spans="45:58" x14ac:dyDescent="0.3"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</row>
    <row r="218" spans="45:58" x14ac:dyDescent="0.3"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</row>
    <row r="219" spans="45:58" x14ac:dyDescent="0.3"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45:58" x14ac:dyDescent="0.3"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45:58" x14ac:dyDescent="0.3"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45:58" x14ac:dyDescent="0.3"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</row>
    <row r="223" spans="45:58" x14ac:dyDescent="0.3"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45:58" x14ac:dyDescent="0.3"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</row>
    <row r="225" spans="45:58" x14ac:dyDescent="0.3"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</row>
    <row r="226" spans="45:58" x14ac:dyDescent="0.3"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45:58" x14ac:dyDescent="0.3"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45:58" x14ac:dyDescent="0.3"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45:58" x14ac:dyDescent="0.3"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</row>
    <row r="230" spans="45:58" x14ac:dyDescent="0.3"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45:58" x14ac:dyDescent="0.3"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</row>
    <row r="232" spans="45:58" x14ac:dyDescent="0.3"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</row>
    <row r="233" spans="45:58" x14ac:dyDescent="0.3"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45:58" x14ac:dyDescent="0.3"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45:58" x14ac:dyDescent="0.3"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</row>
    <row r="236" spans="45:58" x14ac:dyDescent="0.3"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</row>
    <row r="237" spans="45:58" x14ac:dyDescent="0.3"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45:58" x14ac:dyDescent="0.3"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</row>
    <row r="239" spans="45:58" x14ac:dyDescent="0.3"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</row>
    <row r="240" spans="45:58" x14ac:dyDescent="0.3"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45:58" x14ac:dyDescent="0.3"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45:58" x14ac:dyDescent="0.3"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</row>
    <row r="243" spans="45:58" x14ac:dyDescent="0.3"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</row>
    <row r="244" spans="45:58" x14ac:dyDescent="0.3"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45:58" x14ac:dyDescent="0.3"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</row>
    <row r="246" spans="45:58" x14ac:dyDescent="0.3"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</row>
    <row r="247" spans="45:58" x14ac:dyDescent="0.3"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45:58" x14ac:dyDescent="0.3"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45:58" x14ac:dyDescent="0.3"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</row>
    <row r="250" spans="45:58" x14ac:dyDescent="0.3"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</row>
    <row r="251" spans="45:58" x14ac:dyDescent="0.3"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45:58" x14ac:dyDescent="0.3"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</row>
    <row r="253" spans="45:58" x14ac:dyDescent="0.3"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</row>
    <row r="254" spans="45:58" x14ac:dyDescent="0.3"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</row>
    <row r="255" spans="45:58" x14ac:dyDescent="0.3"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</row>
    <row r="256" spans="45:58" x14ac:dyDescent="0.3"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</row>
    <row r="257" spans="45:58" x14ac:dyDescent="0.3"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</row>
    <row r="258" spans="45:58" x14ac:dyDescent="0.3"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</row>
    <row r="259" spans="45:58" x14ac:dyDescent="0.3"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</row>
    <row r="260" spans="45:58" x14ac:dyDescent="0.3"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</row>
    <row r="261" spans="45:58" x14ac:dyDescent="0.3"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45:58" x14ac:dyDescent="0.3"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45:58" x14ac:dyDescent="0.3"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</row>
    <row r="264" spans="45:58" x14ac:dyDescent="0.3"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</row>
    <row r="265" spans="45:58" x14ac:dyDescent="0.3"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</row>
    <row r="266" spans="45:58" x14ac:dyDescent="0.3"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</row>
    <row r="267" spans="45:58" x14ac:dyDescent="0.3"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</row>
    <row r="268" spans="45:58" x14ac:dyDescent="0.3"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</row>
    <row r="269" spans="45:58" x14ac:dyDescent="0.3"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</row>
    <row r="270" spans="45:58" x14ac:dyDescent="0.3"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</row>
    <row r="271" spans="45:58" x14ac:dyDescent="0.3"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</row>
    <row r="272" spans="45:58" x14ac:dyDescent="0.3"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</row>
    <row r="273" spans="45:58" x14ac:dyDescent="0.3"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</row>
    <row r="274" spans="45:58" x14ac:dyDescent="0.3"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</row>
    <row r="275" spans="45:58" x14ac:dyDescent="0.3"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</row>
    <row r="276" spans="45:58" x14ac:dyDescent="0.3"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</row>
    <row r="277" spans="45:58" x14ac:dyDescent="0.3"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</row>
    <row r="278" spans="45:58" x14ac:dyDescent="0.3"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</row>
    <row r="279" spans="45:58" x14ac:dyDescent="0.3"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</row>
    <row r="280" spans="45:58" x14ac:dyDescent="0.3"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</row>
    <row r="281" spans="45:58" x14ac:dyDescent="0.3"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</row>
    <row r="282" spans="45:58" x14ac:dyDescent="0.3"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</row>
    <row r="283" spans="45:58" x14ac:dyDescent="0.3"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</row>
    <row r="284" spans="45:58" x14ac:dyDescent="0.3"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</row>
    <row r="285" spans="45:58" x14ac:dyDescent="0.3"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</row>
    <row r="286" spans="45:58" x14ac:dyDescent="0.3"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</row>
    <row r="287" spans="45:58" x14ac:dyDescent="0.3"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</row>
    <row r="288" spans="45:58" x14ac:dyDescent="0.3"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</row>
    <row r="289" spans="45:58" x14ac:dyDescent="0.3"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</row>
    <row r="290" spans="45:58" x14ac:dyDescent="0.3"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</row>
    <row r="291" spans="45:58" x14ac:dyDescent="0.3"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</row>
    <row r="292" spans="45:58" x14ac:dyDescent="0.3"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</row>
    <row r="293" spans="45:58" x14ac:dyDescent="0.3"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</row>
    <row r="294" spans="45:58" x14ac:dyDescent="0.3"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</row>
    <row r="295" spans="45:58" x14ac:dyDescent="0.3"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</row>
    <row r="296" spans="45:58" x14ac:dyDescent="0.3"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</row>
    <row r="297" spans="45:58" x14ac:dyDescent="0.3"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</row>
    <row r="298" spans="45:58" x14ac:dyDescent="0.3"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</row>
    <row r="299" spans="45:58" x14ac:dyDescent="0.3"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</row>
    <row r="300" spans="45:58" x14ac:dyDescent="0.3"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</row>
    <row r="301" spans="45:58" x14ac:dyDescent="0.3"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</row>
    <row r="302" spans="45:58" x14ac:dyDescent="0.3"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</row>
    <row r="303" spans="45:58" x14ac:dyDescent="0.3"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</row>
    <row r="304" spans="45:58" x14ac:dyDescent="0.3"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</row>
    <row r="305" spans="45:58" x14ac:dyDescent="0.3"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</row>
    <row r="306" spans="45:58" x14ac:dyDescent="0.3"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</row>
    <row r="307" spans="45:58" x14ac:dyDescent="0.3"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</row>
    <row r="308" spans="45:58" x14ac:dyDescent="0.3"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</row>
    <row r="309" spans="45:58" x14ac:dyDescent="0.3"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</row>
    <row r="310" spans="45:58" x14ac:dyDescent="0.3"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</row>
    <row r="311" spans="45:58" x14ac:dyDescent="0.3"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</row>
    <row r="312" spans="45:58" x14ac:dyDescent="0.3"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</row>
    <row r="313" spans="45:58" x14ac:dyDescent="0.3"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</row>
    <row r="314" spans="45:58" x14ac:dyDescent="0.3"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</row>
    <row r="315" spans="45:58" x14ac:dyDescent="0.3"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</row>
    <row r="316" spans="45:58" x14ac:dyDescent="0.3"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</row>
    <row r="317" spans="45:58" x14ac:dyDescent="0.3"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</row>
    <row r="318" spans="45:58" x14ac:dyDescent="0.3"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</row>
    <row r="319" spans="45:58" x14ac:dyDescent="0.3"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</row>
    <row r="320" spans="45:58" x14ac:dyDescent="0.3"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</row>
    <row r="321" spans="45:58" x14ac:dyDescent="0.3"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</row>
    <row r="322" spans="45:58" x14ac:dyDescent="0.3"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</row>
    <row r="323" spans="45:58" x14ac:dyDescent="0.3"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</row>
    <row r="324" spans="45:58" x14ac:dyDescent="0.3"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</row>
    <row r="325" spans="45:58" x14ac:dyDescent="0.3"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</row>
    <row r="326" spans="45:58" x14ac:dyDescent="0.3"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</row>
    <row r="327" spans="45:58" x14ac:dyDescent="0.3"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</row>
    <row r="328" spans="45:58" x14ac:dyDescent="0.3"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</row>
    <row r="329" spans="45:58" x14ac:dyDescent="0.3"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</row>
    <row r="330" spans="45:58" x14ac:dyDescent="0.3">
      <c r="AS330"/>
      <c r="AT330"/>
    </row>
    <row r="331" spans="45:58" x14ac:dyDescent="0.3">
      <c r="AS331"/>
      <c r="AT331"/>
    </row>
    <row r="332" spans="45:58" x14ac:dyDescent="0.3">
      <c r="AS332"/>
      <c r="AT332"/>
    </row>
    <row r="333" spans="45:58" x14ac:dyDescent="0.3">
      <c r="AS333"/>
      <c r="AT333"/>
    </row>
    <row r="334" spans="45:58" x14ac:dyDescent="0.3">
      <c r="AS334"/>
      <c r="AT334"/>
    </row>
    <row r="335" spans="45:58" x14ac:dyDescent="0.3">
      <c r="AS335"/>
      <c r="AT335"/>
    </row>
    <row r="336" spans="45:58" x14ac:dyDescent="0.3">
      <c r="AS336"/>
      <c r="AT336"/>
    </row>
    <row r="337" spans="45:46" x14ac:dyDescent="0.3">
      <c r="AS337"/>
      <c r="AT337"/>
    </row>
    <row r="338" spans="45:46" x14ac:dyDescent="0.3">
      <c r="AS338"/>
      <c r="AT338"/>
    </row>
    <row r="339" spans="45:46" x14ac:dyDescent="0.3">
      <c r="AS339"/>
      <c r="AT339"/>
    </row>
    <row r="340" spans="45:46" x14ac:dyDescent="0.3">
      <c r="AS340"/>
      <c r="AT340"/>
    </row>
    <row r="341" spans="45:46" x14ac:dyDescent="0.3">
      <c r="AS341"/>
      <c r="AT341"/>
    </row>
    <row r="342" spans="45:46" x14ac:dyDescent="0.3">
      <c r="AS342"/>
      <c r="AT342"/>
    </row>
    <row r="343" spans="45:46" x14ac:dyDescent="0.3">
      <c r="AS343"/>
      <c r="AT343"/>
    </row>
    <row r="344" spans="45:46" x14ac:dyDescent="0.3">
      <c r="AS344"/>
      <c r="AT344"/>
    </row>
    <row r="345" spans="45:46" x14ac:dyDescent="0.3">
      <c r="AS345"/>
      <c r="AT345"/>
    </row>
    <row r="346" spans="45:46" x14ac:dyDescent="0.3">
      <c r="AS346"/>
      <c r="AT346"/>
    </row>
    <row r="347" spans="45:46" x14ac:dyDescent="0.3">
      <c r="AS347"/>
      <c r="AT347"/>
    </row>
    <row r="348" spans="45:46" x14ac:dyDescent="0.3">
      <c r="AS348"/>
      <c r="AT348"/>
    </row>
    <row r="349" spans="45:46" x14ac:dyDescent="0.3">
      <c r="AS349"/>
      <c r="AT349"/>
    </row>
    <row r="350" spans="45:46" x14ac:dyDescent="0.3">
      <c r="AS350"/>
      <c r="AT350"/>
    </row>
    <row r="351" spans="45:46" x14ac:dyDescent="0.3">
      <c r="AS351"/>
      <c r="AT351"/>
    </row>
    <row r="352" spans="45:46" x14ac:dyDescent="0.3">
      <c r="AS352"/>
      <c r="AT352"/>
    </row>
    <row r="353" spans="45:46" x14ac:dyDescent="0.3">
      <c r="AS353"/>
      <c r="AT353"/>
    </row>
    <row r="354" spans="45:46" x14ac:dyDescent="0.3">
      <c r="AS354"/>
      <c r="AT354"/>
    </row>
    <row r="355" spans="45:46" x14ac:dyDescent="0.3">
      <c r="AS355"/>
      <c r="AT355"/>
    </row>
    <row r="356" spans="45:46" x14ac:dyDescent="0.3">
      <c r="AS356"/>
      <c r="AT356"/>
    </row>
    <row r="357" spans="45:46" x14ac:dyDescent="0.3">
      <c r="AS357"/>
      <c r="AT357"/>
    </row>
    <row r="358" spans="45:46" x14ac:dyDescent="0.3">
      <c r="AS358"/>
      <c r="AT358"/>
    </row>
    <row r="359" spans="45:46" x14ac:dyDescent="0.3">
      <c r="AS359"/>
      <c r="AT359"/>
    </row>
    <row r="360" spans="45:46" x14ac:dyDescent="0.3">
      <c r="AS360"/>
      <c r="AT360"/>
    </row>
    <row r="361" spans="45:46" x14ac:dyDescent="0.3">
      <c r="AS361"/>
      <c r="AT361"/>
    </row>
    <row r="362" spans="45:46" x14ac:dyDescent="0.3">
      <c r="AS362"/>
      <c r="AT362"/>
    </row>
    <row r="363" spans="45:46" x14ac:dyDescent="0.3">
      <c r="AS363"/>
      <c r="AT363"/>
    </row>
    <row r="364" spans="45:46" x14ac:dyDescent="0.3">
      <c r="AS364"/>
      <c r="AT364"/>
    </row>
    <row r="365" spans="45:46" x14ac:dyDescent="0.3">
      <c r="AS365"/>
      <c r="AT365"/>
    </row>
    <row r="366" spans="45:46" x14ac:dyDescent="0.3">
      <c r="AS366"/>
      <c r="AT366"/>
    </row>
    <row r="367" spans="45:46" x14ac:dyDescent="0.3">
      <c r="AS367"/>
      <c r="AT367"/>
    </row>
    <row r="368" spans="45:46" x14ac:dyDescent="0.3">
      <c r="AS368"/>
      <c r="AT368"/>
    </row>
    <row r="369" spans="45:46" x14ac:dyDescent="0.3">
      <c r="AS369"/>
      <c r="AT369"/>
    </row>
    <row r="370" spans="45:46" x14ac:dyDescent="0.3">
      <c r="AS370"/>
      <c r="AT370"/>
    </row>
    <row r="371" spans="45:46" x14ac:dyDescent="0.3">
      <c r="AS371"/>
      <c r="AT371"/>
    </row>
    <row r="372" spans="45:46" x14ac:dyDescent="0.3">
      <c r="AS372"/>
      <c r="AT372"/>
    </row>
    <row r="373" spans="45:46" x14ac:dyDescent="0.3">
      <c r="AS373"/>
      <c r="AT373"/>
    </row>
    <row r="374" spans="45:46" x14ac:dyDescent="0.3">
      <c r="AS374"/>
      <c r="AT374"/>
    </row>
    <row r="375" spans="45:46" x14ac:dyDescent="0.3">
      <c r="AS375"/>
      <c r="AT375"/>
    </row>
    <row r="376" spans="45:46" x14ac:dyDescent="0.3">
      <c r="AS376"/>
      <c r="AT376"/>
    </row>
    <row r="377" spans="45:46" x14ac:dyDescent="0.3">
      <c r="AS377"/>
      <c r="AT377"/>
    </row>
    <row r="378" spans="45:46" x14ac:dyDescent="0.3">
      <c r="AS378"/>
      <c r="AT378"/>
    </row>
    <row r="379" spans="45:46" x14ac:dyDescent="0.3">
      <c r="AS379"/>
      <c r="AT379"/>
    </row>
    <row r="380" spans="45:46" x14ac:dyDescent="0.3">
      <c r="AS380"/>
      <c r="AT380"/>
    </row>
    <row r="381" spans="45:46" x14ac:dyDescent="0.3">
      <c r="AS381"/>
      <c r="AT381"/>
    </row>
    <row r="382" spans="45:46" x14ac:dyDescent="0.3">
      <c r="AS382"/>
      <c r="AT382"/>
    </row>
    <row r="383" spans="45:46" x14ac:dyDescent="0.3">
      <c r="AS383"/>
      <c r="AT383"/>
    </row>
    <row r="384" spans="45:46" x14ac:dyDescent="0.3">
      <c r="AS384"/>
      <c r="AT384"/>
    </row>
    <row r="385" spans="45:46" x14ac:dyDescent="0.3">
      <c r="AS385"/>
      <c r="AT385"/>
    </row>
    <row r="386" spans="45:46" x14ac:dyDescent="0.3">
      <c r="AS386"/>
      <c r="AT386"/>
    </row>
    <row r="387" spans="45:46" x14ac:dyDescent="0.3">
      <c r="AS387"/>
      <c r="AT387"/>
    </row>
    <row r="388" spans="45:46" x14ac:dyDescent="0.3">
      <c r="AS388"/>
      <c r="AT388"/>
    </row>
    <row r="389" spans="45:46" x14ac:dyDescent="0.3">
      <c r="AS389"/>
      <c r="AT389"/>
    </row>
    <row r="390" spans="45:46" x14ac:dyDescent="0.3">
      <c r="AS390"/>
      <c r="AT390"/>
    </row>
    <row r="391" spans="45:46" x14ac:dyDescent="0.3">
      <c r="AS391"/>
      <c r="AT391"/>
    </row>
    <row r="392" spans="45:46" x14ac:dyDescent="0.3">
      <c r="AS392"/>
      <c r="AT392"/>
    </row>
    <row r="393" spans="45:46" x14ac:dyDescent="0.3">
      <c r="AS393"/>
      <c r="AT393"/>
    </row>
    <row r="394" spans="45:46" x14ac:dyDescent="0.3">
      <c r="AS394"/>
      <c r="AT394"/>
    </row>
    <row r="395" spans="45:46" x14ac:dyDescent="0.3">
      <c r="AS395"/>
      <c r="AT395"/>
    </row>
    <row r="396" spans="45:46" x14ac:dyDescent="0.3">
      <c r="AS396"/>
      <c r="AT396"/>
    </row>
    <row r="397" spans="45:46" x14ac:dyDescent="0.3">
      <c r="AS397"/>
      <c r="AT397"/>
    </row>
    <row r="398" spans="45:46" x14ac:dyDescent="0.3">
      <c r="AS398"/>
      <c r="AT398"/>
    </row>
    <row r="399" spans="45:46" x14ac:dyDescent="0.3">
      <c r="AS399"/>
      <c r="AT399"/>
    </row>
    <row r="400" spans="45:46" x14ac:dyDescent="0.3">
      <c r="AS400"/>
      <c r="AT400"/>
    </row>
    <row r="401" spans="45:46" x14ac:dyDescent="0.3">
      <c r="AS401"/>
      <c r="AT401"/>
    </row>
    <row r="402" spans="45:46" x14ac:dyDescent="0.3">
      <c r="AS402"/>
      <c r="AT402"/>
    </row>
    <row r="403" spans="45:46" x14ac:dyDescent="0.3">
      <c r="AS403"/>
      <c r="AT403"/>
    </row>
    <row r="404" spans="45:46" x14ac:dyDescent="0.3">
      <c r="AS404"/>
      <c r="AT404"/>
    </row>
    <row r="405" spans="45:46" x14ac:dyDescent="0.3">
      <c r="AS405"/>
      <c r="AT405"/>
    </row>
    <row r="406" spans="45:46" x14ac:dyDescent="0.3">
      <c r="AS406"/>
      <c r="AT406"/>
    </row>
    <row r="407" spans="45:46" x14ac:dyDescent="0.3">
      <c r="AS407"/>
      <c r="AT407"/>
    </row>
    <row r="408" spans="45:46" x14ac:dyDescent="0.3">
      <c r="AS408"/>
      <c r="AT408"/>
    </row>
    <row r="409" spans="45:46" x14ac:dyDescent="0.3">
      <c r="AS409"/>
      <c r="AT409"/>
    </row>
    <row r="410" spans="45:46" x14ac:dyDescent="0.3">
      <c r="AS410"/>
      <c r="AT410"/>
    </row>
    <row r="411" spans="45:46" x14ac:dyDescent="0.3">
      <c r="AS411"/>
      <c r="AT411"/>
    </row>
    <row r="412" spans="45:46" x14ac:dyDescent="0.3">
      <c r="AS412"/>
      <c r="AT412"/>
    </row>
    <row r="413" spans="45:46" x14ac:dyDescent="0.3">
      <c r="AS413"/>
      <c r="AT413"/>
    </row>
    <row r="414" spans="45:46" x14ac:dyDescent="0.3">
      <c r="AS414"/>
      <c r="AT414"/>
    </row>
    <row r="415" spans="45:46" x14ac:dyDescent="0.3">
      <c r="AS415"/>
      <c r="AT415"/>
    </row>
    <row r="416" spans="45:46" x14ac:dyDescent="0.3">
      <c r="AS416"/>
      <c r="AT416"/>
    </row>
    <row r="417" spans="45:46" x14ac:dyDescent="0.3">
      <c r="AS417"/>
      <c r="AT417"/>
    </row>
    <row r="418" spans="45:46" x14ac:dyDescent="0.3">
      <c r="AS418"/>
      <c r="AT418"/>
    </row>
    <row r="419" spans="45:46" x14ac:dyDescent="0.3">
      <c r="AS419"/>
      <c r="AT419"/>
    </row>
    <row r="420" spans="45:46" x14ac:dyDescent="0.3">
      <c r="AS420"/>
      <c r="AT420"/>
    </row>
    <row r="421" spans="45:46" x14ac:dyDescent="0.3">
      <c r="AS421"/>
      <c r="AT421"/>
    </row>
    <row r="422" spans="45:46" x14ac:dyDescent="0.3">
      <c r="AS422"/>
      <c r="AT422"/>
    </row>
    <row r="423" spans="45:46" x14ac:dyDescent="0.3">
      <c r="AS423"/>
      <c r="AT423"/>
    </row>
    <row r="424" spans="45:46" x14ac:dyDescent="0.3">
      <c r="AS424"/>
      <c r="AT424"/>
    </row>
    <row r="425" spans="45:46" x14ac:dyDescent="0.3">
      <c r="AS425"/>
      <c r="AT425"/>
    </row>
    <row r="426" spans="45:46" x14ac:dyDescent="0.3">
      <c r="AS426"/>
      <c r="AT426"/>
    </row>
    <row r="427" spans="45:46" x14ac:dyDescent="0.3">
      <c r="AS427"/>
      <c r="AT427"/>
    </row>
    <row r="428" spans="45:46" x14ac:dyDescent="0.3">
      <c r="AS428"/>
      <c r="AT428"/>
    </row>
    <row r="429" spans="45:46" x14ac:dyDescent="0.3">
      <c r="AS429"/>
      <c r="AT429"/>
    </row>
    <row r="430" spans="45:46" x14ac:dyDescent="0.3">
      <c r="AS430"/>
      <c r="AT430"/>
    </row>
    <row r="431" spans="45:46" x14ac:dyDescent="0.3">
      <c r="AS431"/>
      <c r="AT431"/>
    </row>
    <row r="432" spans="45:46" x14ac:dyDescent="0.3">
      <c r="AS432"/>
      <c r="AT432"/>
    </row>
    <row r="433" spans="45:46" x14ac:dyDescent="0.3">
      <c r="AS433"/>
      <c r="AT433"/>
    </row>
    <row r="434" spans="45:46" x14ac:dyDescent="0.3">
      <c r="AS434"/>
      <c r="AT434"/>
    </row>
    <row r="435" spans="45:46" x14ac:dyDescent="0.3">
      <c r="AS435"/>
      <c r="AT435"/>
    </row>
    <row r="436" spans="45:46" x14ac:dyDescent="0.3">
      <c r="AS436"/>
      <c r="AT436"/>
    </row>
    <row r="437" spans="45:46" x14ac:dyDescent="0.3">
      <c r="AS437"/>
      <c r="AT437"/>
    </row>
    <row r="438" spans="45:46" x14ac:dyDescent="0.3">
      <c r="AS438"/>
      <c r="AT438"/>
    </row>
    <row r="439" spans="45:46" x14ac:dyDescent="0.3">
      <c r="AS439"/>
      <c r="AT439"/>
    </row>
    <row r="440" spans="45:46" x14ac:dyDescent="0.3">
      <c r="AS440"/>
      <c r="AT440"/>
    </row>
    <row r="441" spans="45:46" x14ac:dyDescent="0.3">
      <c r="AS441"/>
      <c r="AT441"/>
    </row>
    <row r="442" spans="45:46" x14ac:dyDescent="0.3">
      <c r="AS442"/>
      <c r="AT442"/>
    </row>
    <row r="443" spans="45:46" x14ac:dyDescent="0.3">
      <c r="AS443"/>
      <c r="AT443"/>
    </row>
    <row r="444" spans="45:46" x14ac:dyDescent="0.3">
      <c r="AS444"/>
      <c r="AT444"/>
    </row>
    <row r="445" spans="45:46" x14ac:dyDescent="0.3">
      <c r="AS445"/>
      <c r="AT445"/>
    </row>
    <row r="446" spans="45:46" x14ac:dyDescent="0.3">
      <c r="AS446"/>
      <c r="AT446"/>
    </row>
    <row r="447" spans="45:46" x14ac:dyDescent="0.3">
      <c r="AS447"/>
      <c r="AT447"/>
    </row>
    <row r="448" spans="45:46" x14ac:dyDescent="0.3">
      <c r="AS448"/>
      <c r="AT448"/>
    </row>
    <row r="449" spans="45:46" x14ac:dyDescent="0.3">
      <c r="AS449"/>
      <c r="AT449"/>
    </row>
    <row r="450" spans="45:46" x14ac:dyDescent="0.3">
      <c r="AS450"/>
      <c r="AT450"/>
    </row>
    <row r="451" spans="45:46" x14ac:dyDescent="0.3">
      <c r="AS451"/>
      <c r="AT451"/>
    </row>
    <row r="452" spans="45:46" x14ac:dyDescent="0.3">
      <c r="AS452"/>
      <c r="AT452"/>
    </row>
    <row r="453" spans="45:46" x14ac:dyDescent="0.3">
      <c r="AS453"/>
      <c r="AT453"/>
    </row>
    <row r="454" spans="45:46" x14ac:dyDescent="0.3">
      <c r="AS454"/>
      <c r="AT454"/>
    </row>
    <row r="455" spans="45:46" x14ac:dyDescent="0.3">
      <c r="AS455"/>
      <c r="AT455"/>
    </row>
    <row r="456" spans="45:46" x14ac:dyDescent="0.3">
      <c r="AS456"/>
      <c r="AT456"/>
    </row>
    <row r="457" spans="45:46" x14ac:dyDescent="0.3">
      <c r="AS457"/>
      <c r="AT457"/>
    </row>
    <row r="458" spans="45:46" x14ac:dyDescent="0.3">
      <c r="AS458"/>
      <c r="AT458"/>
    </row>
    <row r="459" spans="45:46" x14ac:dyDescent="0.3">
      <c r="AS459"/>
      <c r="AT459"/>
    </row>
    <row r="460" spans="45:46" x14ac:dyDescent="0.3">
      <c r="AS460"/>
      <c r="AT460"/>
    </row>
    <row r="461" spans="45:46" x14ac:dyDescent="0.3">
      <c r="AS461"/>
      <c r="AT461"/>
    </row>
    <row r="462" spans="45:46" x14ac:dyDescent="0.3">
      <c r="AS462"/>
      <c r="AT462"/>
    </row>
    <row r="463" spans="45:46" x14ac:dyDescent="0.3">
      <c r="AS463"/>
      <c r="AT463"/>
    </row>
    <row r="464" spans="45:46" x14ac:dyDescent="0.3">
      <c r="AS464"/>
      <c r="AT464"/>
    </row>
    <row r="465" spans="45:46" x14ac:dyDescent="0.3">
      <c r="AS465"/>
      <c r="AT465"/>
    </row>
    <row r="466" spans="45:46" x14ac:dyDescent="0.3">
      <c r="AS466"/>
      <c r="AT466"/>
    </row>
    <row r="467" spans="45:46" x14ac:dyDescent="0.3">
      <c r="AS467"/>
      <c r="AT467"/>
    </row>
    <row r="468" spans="45:46" x14ac:dyDescent="0.3">
      <c r="AS468"/>
      <c r="AT468"/>
    </row>
    <row r="469" spans="45:46" x14ac:dyDescent="0.3">
      <c r="AS469"/>
      <c r="AT469"/>
    </row>
    <row r="470" spans="45:46" x14ac:dyDescent="0.3">
      <c r="AS470"/>
      <c r="AT470"/>
    </row>
    <row r="471" spans="45:46" x14ac:dyDescent="0.3">
      <c r="AS471"/>
      <c r="AT471"/>
    </row>
    <row r="472" spans="45:46" x14ac:dyDescent="0.3">
      <c r="AS472"/>
      <c r="AT472"/>
    </row>
    <row r="473" spans="45:46" x14ac:dyDescent="0.3">
      <c r="AS473"/>
      <c r="AT473"/>
    </row>
    <row r="474" spans="45:46" x14ac:dyDescent="0.3">
      <c r="AS474"/>
      <c r="AT474"/>
    </row>
    <row r="475" spans="45:46" x14ac:dyDescent="0.3">
      <c r="AS475"/>
      <c r="AT475"/>
    </row>
    <row r="476" spans="45:46" x14ac:dyDescent="0.3">
      <c r="AS476"/>
      <c r="AT476"/>
    </row>
    <row r="477" spans="45:46" x14ac:dyDescent="0.3">
      <c r="AS477"/>
      <c r="AT477"/>
    </row>
    <row r="478" spans="45:46" x14ac:dyDescent="0.3">
      <c r="AS478"/>
      <c r="AT478"/>
    </row>
    <row r="479" spans="45:46" x14ac:dyDescent="0.3">
      <c r="AS479"/>
      <c r="AT479"/>
    </row>
    <row r="480" spans="45:46" x14ac:dyDescent="0.3">
      <c r="AS480"/>
      <c r="AT480"/>
    </row>
    <row r="481" spans="45:46" x14ac:dyDescent="0.3">
      <c r="AS481"/>
      <c r="AT481"/>
    </row>
    <row r="482" spans="45:46" x14ac:dyDescent="0.3">
      <c r="AS482"/>
      <c r="AT482"/>
    </row>
    <row r="483" spans="45:46" x14ac:dyDescent="0.3">
      <c r="AS483"/>
      <c r="AT483"/>
    </row>
    <row r="484" spans="45:46" x14ac:dyDescent="0.3">
      <c r="AS484"/>
      <c r="AT484"/>
    </row>
    <row r="485" spans="45:46" x14ac:dyDescent="0.3">
      <c r="AS485"/>
      <c r="AT485"/>
    </row>
    <row r="486" spans="45:46" x14ac:dyDescent="0.3">
      <c r="AS486"/>
      <c r="AT486"/>
    </row>
  </sheetData>
  <mergeCells count="1">
    <mergeCell ref="Q1:X1"/>
  </mergeCells>
  <pageMargins left="0.7" right="0.7" top="0.75" bottom="0.75" header="0.3" footer="0.3"/>
  <pageSetup paperSize="9" scale="14" fitToHeight="0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4"/>
  <sheetViews>
    <sheetView topLeftCell="N1" workbookViewId="0">
      <selection activeCell="AD28" sqref="AD28"/>
    </sheetView>
  </sheetViews>
  <sheetFormatPr defaultRowHeight="14.4" x14ac:dyDescent="0.3"/>
  <cols>
    <col min="1" max="5" width="8.88671875" style="58"/>
    <col min="6" max="6" width="12.88671875" style="58" customWidth="1"/>
    <col min="7" max="8" width="8.88671875" style="58"/>
    <col min="9" max="9" width="17" style="58" bestFit="1" customWidth="1"/>
    <col min="10" max="10" width="42.44140625" style="58" bestFit="1" customWidth="1"/>
    <col min="11" max="11" width="17.6640625" style="58" bestFit="1" customWidth="1"/>
    <col min="12" max="12" width="17.6640625" style="58" customWidth="1"/>
    <col min="13" max="13" width="68.33203125" style="58" bestFit="1" customWidth="1"/>
    <col min="14" max="14" width="19.88671875" style="58" customWidth="1"/>
    <col min="15" max="22" width="11.21875" style="58" customWidth="1"/>
    <col min="23" max="23" width="11.5546875" style="58" customWidth="1"/>
    <col min="24" max="25" width="11.33203125" style="58" customWidth="1"/>
    <col min="26" max="26" width="11.6640625" style="58" customWidth="1"/>
    <col min="27" max="27" width="14.88671875" style="58" customWidth="1"/>
    <col min="28" max="29" width="11.6640625" style="58" customWidth="1"/>
    <col min="30" max="30" width="19.6640625" style="58" customWidth="1"/>
    <col min="31" max="34" width="18.6640625" style="58" customWidth="1"/>
    <col min="35" max="35" width="15.88671875" style="58" customWidth="1"/>
    <col min="36" max="36" width="14" style="58" customWidth="1"/>
    <col min="37" max="38" width="15.88671875" style="58" customWidth="1"/>
    <col min="39" max="42" width="8.88671875" style="58"/>
    <col min="43" max="43" width="18.88671875" style="58" customWidth="1"/>
    <col min="44" max="44" width="17.77734375" style="58" customWidth="1"/>
    <col min="45" max="45" width="12" style="58" customWidth="1"/>
    <col min="46" max="47" width="15" style="58" customWidth="1"/>
    <col min="48" max="48" width="82.21875" style="58" customWidth="1"/>
    <col min="49" max="49" width="51.6640625" style="58" customWidth="1"/>
    <col min="50" max="50" width="15" style="58" customWidth="1"/>
    <col min="51" max="51" width="54.6640625" style="58" customWidth="1"/>
    <col min="52" max="52" width="42.33203125" style="58" customWidth="1"/>
    <col min="53" max="53" width="66.44140625" style="58" customWidth="1"/>
    <col min="54" max="54" width="44" style="58" customWidth="1"/>
    <col min="55" max="55" width="55.6640625" style="58" customWidth="1"/>
    <col min="56" max="56" width="15" style="58" customWidth="1"/>
    <col min="57" max="57" width="13.6640625" style="58" customWidth="1"/>
    <col min="58" max="58" width="54.6640625" style="58" customWidth="1"/>
    <col min="59" max="59" width="42.33203125" style="58" customWidth="1"/>
    <col min="60" max="60" width="66.44140625" style="58" customWidth="1"/>
    <col min="61" max="61" width="44" style="58" customWidth="1"/>
    <col min="62" max="62" width="55.6640625" style="58" customWidth="1"/>
    <col min="63" max="65" width="15" style="58" customWidth="1"/>
    <col min="66" max="89" width="23.5546875" style="58" bestFit="1" customWidth="1"/>
    <col min="90" max="144" width="15" style="58" customWidth="1"/>
    <col min="145" max="145" width="13.6640625" style="58" customWidth="1"/>
    <col min="146" max="197" width="15" style="58" customWidth="1"/>
    <col min="198" max="200" width="15" style="58" bestFit="1" customWidth="1"/>
    <col min="201" max="201" width="14.21875" style="58" customWidth="1"/>
    <col min="202" max="362" width="14.21875" style="58" bestFit="1" customWidth="1"/>
    <col min="363" max="363" width="15" style="58" bestFit="1" customWidth="1"/>
    <col min="364" max="16384" width="8.88671875" style="58"/>
  </cols>
  <sheetData>
    <row r="1" spans="1:50" x14ac:dyDescent="0.3">
      <c r="O1" s="152" t="s">
        <v>104</v>
      </c>
      <c r="P1" s="152"/>
      <c r="Q1" s="152"/>
      <c r="R1" s="152"/>
      <c r="S1" s="152"/>
      <c r="T1" s="152"/>
      <c r="U1" s="152"/>
      <c r="V1" s="153"/>
      <c r="W1" s="138" t="s">
        <v>66</v>
      </c>
      <c r="X1" s="100"/>
      <c r="Y1" s="100"/>
      <c r="Z1" s="100"/>
      <c r="AA1" s="101"/>
      <c r="AB1" s="102"/>
      <c r="AC1" s="102"/>
      <c r="AD1" s="102"/>
      <c r="AE1" s="104"/>
      <c r="AF1" s="116"/>
      <c r="AG1" s="116"/>
      <c r="AH1" s="116"/>
      <c r="AI1" s="102"/>
      <c r="AJ1" s="105"/>
      <c r="AK1" s="102"/>
      <c r="AL1" s="102"/>
      <c r="AM1" s="97"/>
      <c r="AN1" s="103"/>
      <c r="AO1" s="96"/>
    </row>
    <row r="2" spans="1:50" s="107" customFormat="1" ht="63.6" customHeight="1" thickBot="1" x14ac:dyDescent="0.35">
      <c r="A2" s="107" t="s">
        <v>0</v>
      </c>
      <c r="B2" s="107" t="s">
        <v>1</v>
      </c>
      <c r="C2" s="107" t="s">
        <v>2</v>
      </c>
      <c r="D2" s="107" t="s">
        <v>3</v>
      </c>
      <c r="E2" s="107" t="s">
        <v>4</v>
      </c>
      <c r="F2" s="107" t="s">
        <v>8</v>
      </c>
      <c r="G2" s="107" t="s">
        <v>5</v>
      </c>
      <c r="H2" s="107" t="s">
        <v>17</v>
      </c>
      <c r="I2" s="107" t="s">
        <v>7</v>
      </c>
      <c r="J2" s="66" t="s">
        <v>9</v>
      </c>
      <c r="K2" s="66" t="s">
        <v>59</v>
      </c>
      <c r="L2" s="66" t="s">
        <v>65</v>
      </c>
      <c r="M2" s="66" t="s">
        <v>10</v>
      </c>
      <c r="N2" s="140" t="s">
        <v>103</v>
      </c>
      <c r="O2" s="141" t="s">
        <v>105</v>
      </c>
      <c r="P2" s="141" t="s">
        <v>106</v>
      </c>
      <c r="Q2" s="141" t="s">
        <v>107</v>
      </c>
      <c r="R2" s="141" t="s">
        <v>109</v>
      </c>
      <c r="S2" s="141" t="s">
        <v>108</v>
      </c>
      <c r="T2" s="141" t="s">
        <v>110</v>
      </c>
      <c r="U2" s="141" t="s">
        <v>111</v>
      </c>
      <c r="V2" s="141" t="s">
        <v>112</v>
      </c>
      <c r="W2" s="108" t="s">
        <v>98</v>
      </c>
      <c r="X2" s="109" t="s">
        <v>67</v>
      </c>
      <c r="Y2" s="110" t="s">
        <v>68</v>
      </c>
      <c r="Z2" s="109" t="s">
        <v>69</v>
      </c>
      <c r="AA2" s="110" t="s">
        <v>70</v>
      </c>
      <c r="AB2" s="109" t="s">
        <v>99</v>
      </c>
      <c r="AC2" s="114" t="s">
        <v>100</v>
      </c>
      <c r="AD2" s="111" t="s">
        <v>71</v>
      </c>
      <c r="AE2" s="110" t="s">
        <v>72</v>
      </c>
      <c r="AF2" s="111" t="s">
        <v>77</v>
      </c>
      <c r="AG2" s="111" t="s">
        <v>79</v>
      </c>
      <c r="AH2" s="111" t="s">
        <v>78</v>
      </c>
      <c r="AI2" s="112" t="s">
        <v>101</v>
      </c>
      <c r="AJ2" s="111" t="s">
        <v>73</v>
      </c>
      <c r="AK2" s="112" t="s">
        <v>102</v>
      </c>
      <c r="AL2" s="112" t="s">
        <v>102</v>
      </c>
      <c r="AM2" s="113" t="s">
        <v>74</v>
      </c>
      <c r="AN2" s="113" t="s">
        <v>75</v>
      </c>
      <c r="AO2" s="113" t="s">
        <v>76</v>
      </c>
    </row>
    <row r="3" spans="1:50" x14ac:dyDescent="0.3">
      <c r="A3" s="58">
        <v>1</v>
      </c>
      <c r="B3" s="58">
        <v>1</v>
      </c>
      <c r="C3" s="58">
        <v>1</v>
      </c>
      <c r="D3" s="58">
        <v>1</v>
      </c>
      <c r="E3" s="58">
        <v>3</v>
      </c>
      <c r="F3" s="58">
        <v>2</v>
      </c>
      <c r="G3" s="58">
        <v>1</v>
      </c>
      <c r="H3" s="58">
        <f t="shared" ref="H3:H66" si="0">(E3-1)*18+(F3-1)*6+G3</f>
        <v>43</v>
      </c>
      <c r="I3" s="58">
        <f>VLOOKUP(E3,' NAMES &amp; RATES'!$B$3:$C$6,2,0)</f>
        <v>1</v>
      </c>
      <c r="J3" s="68" t="s">
        <v>33</v>
      </c>
      <c r="K3" s="68" t="s">
        <v>84</v>
      </c>
      <c r="L3" s="128" t="s">
        <v>85</v>
      </c>
      <c r="M3" s="68" t="s">
        <v>19</v>
      </c>
      <c r="N3" s="120">
        <v>169000</v>
      </c>
      <c r="O3" s="11">
        <v>1</v>
      </c>
      <c r="P3" s="11">
        <v>6</v>
      </c>
      <c r="Q3" s="11">
        <v>7</v>
      </c>
      <c r="R3" s="11">
        <v>8</v>
      </c>
      <c r="S3" s="11">
        <v>4</v>
      </c>
      <c r="T3" s="11">
        <v>9</v>
      </c>
      <c r="U3" s="72">
        <v>8</v>
      </c>
      <c r="V3" s="72">
        <v>5</v>
      </c>
      <c r="W3" s="58">
        <v>2</v>
      </c>
      <c r="X3" s="58">
        <v>0</v>
      </c>
      <c r="Y3" s="58">
        <v>0</v>
      </c>
      <c r="Z3" s="58">
        <v>0</v>
      </c>
      <c r="AA3" s="58">
        <f>Y3*Z3</f>
        <v>0</v>
      </c>
      <c r="AB3" s="58">
        <v>10.1</v>
      </c>
      <c r="AC3" s="58">
        <f>SUM(AB3*2)/10000</f>
        <v>2.0200000000000001E-3</v>
      </c>
      <c r="AD3" s="58">
        <f>W3*AB3</f>
        <v>20.2</v>
      </c>
      <c r="AE3" s="58">
        <f>AD3-AA3</f>
        <v>20.2</v>
      </c>
      <c r="AF3" s="58">
        <f>SUM(AE3/W3)</f>
        <v>10.1</v>
      </c>
      <c r="AG3" s="58">
        <f>SUM(AF3*2)</f>
        <v>20.2</v>
      </c>
      <c r="AH3" s="58">
        <f>SUM(AG3/10000)</f>
        <v>2.0200000000000001E-3</v>
      </c>
      <c r="AI3" s="99">
        <v>2116.1</v>
      </c>
      <c r="AJ3" s="99">
        <v>2116.1</v>
      </c>
      <c r="AK3" s="115">
        <f>SUM((AI3/1000)/AH3)/1000</f>
        <v>1.0475742574257425</v>
      </c>
      <c r="AL3" s="115">
        <v>1.0475742574257425</v>
      </c>
      <c r="AM3" s="99">
        <v>13.1</v>
      </c>
      <c r="AN3" s="99">
        <v>17.2</v>
      </c>
      <c r="AO3" s="98">
        <v>7.1</v>
      </c>
      <c r="AQ3" s="133" t="s">
        <v>114</v>
      </c>
      <c r="AR3" s="133" t="s">
        <v>11</v>
      </c>
      <c r="AT3"/>
      <c r="AU3"/>
      <c r="AV3"/>
      <c r="AW3"/>
      <c r="AX3"/>
    </row>
    <row r="4" spans="1:50" x14ac:dyDescent="0.3">
      <c r="A4" s="58">
        <v>2</v>
      </c>
      <c r="B4" s="58">
        <v>1</v>
      </c>
      <c r="C4" s="58">
        <v>2</v>
      </c>
      <c r="D4" s="58">
        <v>1</v>
      </c>
      <c r="E4" s="58">
        <v>1</v>
      </c>
      <c r="F4" s="58">
        <v>1</v>
      </c>
      <c r="G4" s="58">
        <v>4</v>
      </c>
      <c r="H4" s="58">
        <f t="shared" si="0"/>
        <v>4</v>
      </c>
      <c r="I4" s="58">
        <f>VLOOKUP(E4,' NAMES &amp; RATES'!$B$3:$C$6,2,0)</f>
        <v>0.25</v>
      </c>
      <c r="J4" s="29" t="s">
        <v>31</v>
      </c>
      <c r="K4" s="29" t="s">
        <v>83</v>
      </c>
      <c r="L4" s="129" t="s">
        <v>88</v>
      </c>
      <c r="M4" s="29" t="s">
        <v>93</v>
      </c>
      <c r="N4" s="120">
        <v>576000</v>
      </c>
      <c r="O4" s="11">
        <v>1</v>
      </c>
      <c r="P4" s="11">
        <v>2</v>
      </c>
      <c r="Q4" s="11">
        <v>5</v>
      </c>
      <c r="R4" s="11">
        <v>6</v>
      </c>
      <c r="S4" s="11">
        <v>3</v>
      </c>
      <c r="T4" s="11">
        <v>8</v>
      </c>
      <c r="U4" s="72">
        <v>8</v>
      </c>
      <c r="V4" s="72">
        <v>3</v>
      </c>
      <c r="W4" s="58">
        <v>7</v>
      </c>
      <c r="X4" s="58">
        <v>0</v>
      </c>
      <c r="Y4" s="58">
        <v>0</v>
      </c>
      <c r="Z4" s="58">
        <v>0</v>
      </c>
      <c r="AA4" s="58">
        <f>Y4*Z4</f>
        <v>0</v>
      </c>
      <c r="AB4" s="58">
        <v>9.66</v>
      </c>
      <c r="AC4" s="58">
        <f t="shared" ref="AC4:AC67" si="1">SUM(AB4*2)/10000</f>
        <v>1.9320000000000001E-3</v>
      </c>
      <c r="AD4" s="58">
        <f>W4*AB4</f>
        <v>67.62</v>
      </c>
      <c r="AE4" s="58">
        <f>AD4-AA4</f>
        <v>67.62</v>
      </c>
      <c r="AF4" s="58">
        <f>SUM(AE4/W4)</f>
        <v>9.66</v>
      </c>
      <c r="AG4" s="58">
        <f t="shared" ref="AG4:AG67" si="2">SUM(AF4*2)</f>
        <v>19.32</v>
      </c>
      <c r="AH4" s="58">
        <f t="shared" ref="AH4:AH67" si="3">SUM(AG4/10000)</f>
        <v>1.9320000000000001E-3</v>
      </c>
      <c r="AI4" s="99">
        <v>4477.2</v>
      </c>
      <c r="AJ4" s="99">
        <v>4477.2</v>
      </c>
      <c r="AK4" s="115">
        <f t="shared" ref="AK4:AK67" si="4">SUM((AI4/1000)/AH4)/1000</f>
        <v>2.3173913043478258</v>
      </c>
      <c r="AL4" s="115">
        <v>2.3173913043478258</v>
      </c>
      <c r="AM4" s="99">
        <v>12.8</v>
      </c>
      <c r="AN4" s="99">
        <v>15.8</v>
      </c>
      <c r="AO4" s="98">
        <v>7.52</v>
      </c>
      <c r="AQ4" s="133" t="s">
        <v>13</v>
      </c>
      <c r="AR4" s="58" t="s">
        <v>19</v>
      </c>
      <c r="AS4" s="58" t="s">
        <v>12</v>
      </c>
      <c r="AT4"/>
      <c r="AU4"/>
      <c r="AV4"/>
      <c r="AW4"/>
      <c r="AX4"/>
    </row>
    <row r="5" spans="1:50" x14ac:dyDescent="0.3">
      <c r="A5" s="58">
        <v>3</v>
      </c>
      <c r="B5" s="58">
        <v>1</v>
      </c>
      <c r="C5" s="58">
        <v>3</v>
      </c>
      <c r="D5" s="58">
        <v>1</v>
      </c>
      <c r="E5" s="58">
        <v>1</v>
      </c>
      <c r="F5" s="58">
        <v>2</v>
      </c>
      <c r="G5" s="58">
        <v>4</v>
      </c>
      <c r="H5" s="58">
        <f t="shared" si="0"/>
        <v>10</v>
      </c>
      <c r="I5" s="58">
        <f>VLOOKUP(E5,' NAMES &amp; RATES'!$B$3:$C$6,2,0)</f>
        <v>0.25</v>
      </c>
      <c r="J5" s="68" t="s">
        <v>33</v>
      </c>
      <c r="K5" s="68" t="s">
        <v>84</v>
      </c>
      <c r="L5" s="128" t="s">
        <v>88</v>
      </c>
      <c r="M5" s="68" t="s">
        <v>93</v>
      </c>
      <c r="N5" s="120">
        <v>536000</v>
      </c>
      <c r="O5" s="11">
        <v>1</v>
      </c>
      <c r="P5" s="11">
        <v>2</v>
      </c>
      <c r="Q5" s="11">
        <v>2</v>
      </c>
      <c r="R5" s="11">
        <v>6</v>
      </c>
      <c r="S5" s="11">
        <v>2</v>
      </c>
      <c r="T5" s="11">
        <v>7</v>
      </c>
      <c r="U5" s="72">
        <v>8</v>
      </c>
      <c r="V5" s="72">
        <v>3</v>
      </c>
      <c r="W5" s="58">
        <v>7</v>
      </c>
      <c r="X5" s="58">
        <v>0</v>
      </c>
      <c r="Y5" s="58">
        <v>0</v>
      </c>
      <c r="Z5" s="58">
        <v>0</v>
      </c>
      <c r="AA5" s="58">
        <f>Y5*Z5</f>
        <v>0</v>
      </c>
      <c r="AB5" s="58">
        <v>9.35</v>
      </c>
      <c r="AC5" s="58">
        <f t="shared" si="1"/>
        <v>1.8699999999999999E-3</v>
      </c>
      <c r="AD5" s="58">
        <f>W5*AB5</f>
        <v>65.45</v>
      </c>
      <c r="AE5" s="58">
        <f>AD5-AA5</f>
        <v>65.45</v>
      </c>
      <c r="AF5" s="58">
        <f>SUM(AE5/W5)</f>
        <v>9.35</v>
      </c>
      <c r="AG5" s="58">
        <f t="shared" si="2"/>
        <v>18.7</v>
      </c>
      <c r="AH5" s="58">
        <f t="shared" si="3"/>
        <v>1.8699999999999999E-3</v>
      </c>
      <c r="AI5" s="99">
        <v>3294</v>
      </c>
      <c r="AJ5" s="99">
        <v>3294</v>
      </c>
      <c r="AK5" s="115">
        <f t="shared" si="4"/>
        <v>1.7614973262032085</v>
      </c>
      <c r="AL5" s="115">
        <v>1.7614973262032085</v>
      </c>
      <c r="AM5" s="99">
        <v>13.2</v>
      </c>
      <c r="AN5" s="99">
        <v>17.2</v>
      </c>
      <c r="AO5" s="98">
        <v>6.79</v>
      </c>
      <c r="AQ5" s="58">
        <v>0.25</v>
      </c>
      <c r="AR5" s="135">
        <v>1.8502320777562926</v>
      </c>
      <c r="AS5" s="135">
        <v>1.8502320777562926</v>
      </c>
      <c r="AT5"/>
      <c r="AU5"/>
      <c r="AV5"/>
      <c r="AW5"/>
      <c r="AX5"/>
    </row>
    <row r="6" spans="1:50" x14ac:dyDescent="0.3">
      <c r="A6" s="58">
        <v>4</v>
      </c>
      <c r="B6" s="58">
        <v>1</v>
      </c>
      <c r="C6" s="58">
        <v>4</v>
      </c>
      <c r="D6" s="58">
        <v>1</v>
      </c>
      <c r="E6" s="58">
        <v>1</v>
      </c>
      <c r="F6" s="58">
        <v>3</v>
      </c>
      <c r="G6" s="58">
        <v>2</v>
      </c>
      <c r="H6" s="58">
        <f t="shared" si="0"/>
        <v>14</v>
      </c>
      <c r="I6" s="58">
        <f>VLOOKUP(E6,' NAMES &amp; RATES'!$B$3:$C$6,2,0)</f>
        <v>0.25</v>
      </c>
      <c r="J6" s="131" t="s">
        <v>34</v>
      </c>
      <c r="K6" s="131" t="s">
        <v>82</v>
      </c>
      <c r="L6" s="130" t="s">
        <v>86</v>
      </c>
      <c r="M6" s="131" t="s">
        <v>91</v>
      </c>
      <c r="N6" s="120">
        <v>400000</v>
      </c>
      <c r="O6" s="11">
        <v>0</v>
      </c>
      <c r="P6" s="11">
        <v>2</v>
      </c>
      <c r="Q6" s="11">
        <v>7</v>
      </c>
      <c r="R6" s="11">
        <v>8</v>
      </c>
      <c r="S6" s="11">
        <v>4</v>
      </c>
      <c r="T6" s="11">
        <v>8</v>
      </c>
      <c r="U6" s="72">
        <v>9</v>
      </c>
      <c r="V6" s="72">
        <v>5</v>
      </c>
      <c r="W6" s="58">
        <v>7</v>
      </c>
      <c r="X6" s="58">
        <v>1</v>
      </c>
      <c r="Y6" s="58">
        <f>W6*X6</f>
        <v>7</v>
      </c>
      <c r="Z6" s="58">
        <v>0.5</v>
      </c>
      <c r="AA6" s="58">
        <f>Y6*Z6</f>
        <v>3.5</v>
      </c>
      <c r="AB6" s="58">
        <v>10.08</v>
      </c>
      <c r="AC6" s="58">
        <f t="shared" si="1"/>
        <v>2.016E-3</v>
      </c>
      <c r="AD6" s="58">
        <f>W6*AB6</f>
        <v>70.56</v>
      </c>
      <c r="AE6" s="58">
        <f>AD6-AA6</f>
        <v>67.06</v>
      </c>
      <c r="AF6" s="58">
        <f>SUM(AE6/W6)</f>
        <v>9.58</v>
      </c>
      <c r="AG6" s="58">
        <f t="shared" si="2"/>
        <v>19.16</v>
      </c>
      <c r="AH6" s="58">
        <f t="shared" si="3"/>
        <v>1.916E-3</v>
      </c>
      <c r="AI6" s="99">
        <v>4159.8999999999996</v>
      </c>
      <c r="AJ6" s="99">
        <f>((AI6*AD6)/AE6)</f>
        <v>4377.0137787056365</v>
      </c>
      <c r="AK6" s="115">
        <f>SUM((AI6/1000)/AH6)/1000</f>
        <v>2.1711377870563675</v>
      </c>
      <c r="AL6" s="115">
        <v>2.1711377870563675</v>
      </c>
      <c r="AM6" s="99">
        <v>12.8</v>
      </c>
      <c r="AN6" s="99">
        <v>17.2</v>
      </c>
      <c r="AO6" s="98">
        <v>7.07</v>
      </c>
      <c r="AQ6" s="58">
        <v>0.5</v>
      </c>
      <c r="AR6" s="135">
        <v>1.5319775907528741</v>
      </c>
      <c r="AS6" s="135">
        <v>1.5319775907528741</v>
      </c>
      <c r="AT6"/>
      <c r="AU6"/>
      <c r="AV6"/>
      <c r="AW6"/>
      <c r="AX6"/>
    </row>
    <row r="7" spans="1:50" x14ac:dyDescent="0.3">
      <c r="A7" s="58">
        <v>5</v>
      </c>
      <c r="B7" s="58">
        <v>1</v>
      </c>
      <c r="C7" s="58">
        <v>5</v>
      </c>
      <c r="D7" s="58">
        <v>1</v>
      </c>
      <c r="E7" s="58">
        <v>2</v>
      </c>
      <c r="F7" s="58">
        <v>1</v>
      </c>
      <c r="G7" s="58">
        <v>2</v>
      </c>
      <c r="H7" s="58">
        <f t="shared" si="0"/>
        <v>20</v>
      </c>
      <c r="I7" s="58">
        <f>VLOOKUP(E7,' NAMES &amp; RATES'!$B$3:$C$6,2,0)</f>
        <v>0.5</v>
      </c>
      <c r="J7" s="29" t="s">
        <v>31</v>
      </c>
      <c r="K7" s="29" t="s">
        <v>83</v>
      </c>
      <c r="L7" s="129" t="s">
        <v>86</v>
      </c>
      <c r="M7" s="29" t="s">
        <v>91</v>
      </c>
      <c r="N7" s="120">
        <v>280000</v>
      </c>
      <c r="O7" s="11">
        <v>0</v>
      </c>
      <c r="P7" s="11">
        <v>3</v>
      </c>
      <c r="Q7" s="11">
        <v>7</v>
      </c>
      <c r="R7" s="11">
        <v>8</v>
      </c>
      <c r="S7" s="11">
        <v>5</v>
      </c>
      <c r="T7" s="11">
        <v>8</v>
      </c>
      <c r="U7" s="72">
        <v>9</v>
      </c>
      <c r="V7" s="72">
        <v>5</v>
      </c>
      <c r="W7" s="58">
        <v>4</v>
      </c>
      <c r="X7" s="58">
        <v>2</v>
      </c>
      <c r="Y7" s="58">
        <f>W7*X7</f>
        <v>8</v>
      </c>
      <c r="Z7" s="58">
        <v>0.5</v>
      </c>
      <c r="AA7" s="58">
        <f t="shared" ref="AA7:AA70" si="5">Y7*Z7</f>
        <v>4</v>
      </c>
      <c r="AB7" s="58">
        <v>10.130000000000001</v>
      </c>
      <c r="AC7" s="58">
        <f t="shared" si="1"/>
        <v>2.026E-3</v>
      </c>
      <c r="AD7" s="58">
        <f t="shared" ref="AD7:AD70" si="6">W7*AB7</f>
        <v>40.520000000000003</v>
      </c>
      <c r="AE7" s="58">
        <f>AD7-AA7</f>
        <v>36.520000000000003</v>
      </c>
      <c r="AF7" s="58">
        <f t="shared" ref="AF7:AF70" si="7">SUM(AE7/W7)</f>
        <v>9.1300000000000008</v>
      </c>
      <c r="AG7" s="58">
        <f t="shared" si="2"/>
        <v>18.260000000000002</v>
      </c>
      <c r="AH7" s="58">
        <f t="shared" si="3"/>
        <v>1.8260000000000001E-3</v>
      </c>
      <c r="AI7" s="99">
        <v>3159</v>
      </c>
      <c r="AJ7" s="99">
        <f>((AI7*AD7)/AE7)</f>
        <v>3505.0021905805038</v>
      </c>
      <c r="AK7" s="115">
        <f t="shared" si="4"/>
        <v>1.7300109529025189</v>
      </c>
      <c r="AL7" s="115">
        <v>1.7300109529025189</v>
      </c>
      <c r="AM7" s="99">
        <v>12.8</v>
      </c>
      <c r="AN7" s="99">
        <v>16.899999999999999</v>
      </c>
      <c r="AO7" s="98">
        <v>6.58</v>
      </c>
      <c r="AQ7" s="58">
        <v>1</v>
      </c>
      <c r="AR7" s="135">
        <v>1.3009268341569187</v>
      </c>
      <c r="AS7" s="135">
        <v>1.3009268341569187</v>
      </c>
      <c r="AT7"/>
      <c r="AU7"/>
      <c r="AV7"/>
      <c r="AW7"/>
      <c r="AX7"/>
    </row>
    <row r="8" spans="1:50" x14ac:dyDescent="0.3">
      <c r="A8" s="58">
        <v>6</v>
      </c>
      <c r="B8" s="58">
        <v>1</v>
      </c>
      <c r="C8" s="58">
        <v>6</v>
      </c>
      <c r="D8" s="58">
        <v>1</v>
      </c>
      <c r="E8" s="58">
        <v>2</v>
      </c>
      <c r="F8" s="58">
        <v>3</v>
      </c>
      <c r="G8" s="58">
        <v>3</v>
      </c>
      <c r="H8" s="58">
        <f t="shared" si="0"/>
        <v>33</v>
      </c>
      <c r="I8" s="58">
        <f>VLOOKUP(E8,' NAMES &amp; RATES'!$B$3:$C$6,2,0)</f>
        <v>0.5</v>
      </c>
      <c r="J8" s="131" t="s">
        <v>34</v>
      </c>
      <c r="K8" s="131" t="s">
        <v>82</v>
      </c>
      <c r="L8" s="130" t="s">
        <v>87</v>
      </c>
      <c r="M8" s="131" t="s">
        <v>92</v>
      </c>
      <c r="N8" s="120">
        <v>326000</v>
      </c>
      <c r="O8" s="11">
        <v>1</v>
      </c>
      <c r="P8" s="11">
        <v>2</v>
      </c>
      <c r="Q8" s="11">
        <v>3</v>
      </c>
      <c r="R8" s="11">
        <v>7</v>
      </c>
      <c r="S8" s="11">
        <v>4</v>
      </c>
      <c r="T8" s="11">
        <v>8</v>
      </c>
      <c r="U8" s="72">
        <v>8</v>
      </c>
      <c r="V8" s="72">
        <v>5</v>
      </c>
      <c r="W8" s="58">
        <v>4</v>
      </c>
      <c r="X8" s="58">
        <v>0</v>
      </c>
      <c r="Y8" s="58">
        <v>0</v>
      </c>
      <c r="Z8" s="58">
        <v>0</v>
      </c>
      <c r="AA8" s="58">
        <f t="shared" si="5"/>
        <v>0</v>
      </c>
      <c r="AB8" s="58">
        <v>10.07</v>
      </c>
      <c r="AC8" s="58">
        <f t="shared" si="1"/>
        <v>2.0140000000000002E-3</v>
      </c>
      <c r="AD8" s="58">
        <f t="shared" si="6"/>
        <v>40.28</v>
      </c>
      <c r="AE8" s="58">
        <f t="shared" ref="AE8:AE71" si="8">AD8-AA8</f>
        <v>40.28</v>
      </c>
      <c r="AF8" s="58">
        <f t="shared" si="7"/>
        <v>10.07</v>
      </c>
      <c r="AG8" s="58">
        <f t="shared" si="2"/>
        <v>20.14</v>
      </c>
      <c r="AH8" s="58">
        <f t="shared" si="3"/>
        <v>2.0140000000000002E-3</v>
      </c>
      <c r="AI8" s="99">
        <v>3740.4</v>
      </c>
      <c r="AJ8" s="99">
        <v>3740.4</v>
      </c>
      <c r="AK8" s="115">
        <f t="shared" si="4"/>
        <v>1.8571996027805362</v>
      </c>
      <c r="AL8" s="115">
        <v>1.8571996027805362</v>
      </c>
      <c r="AM8" s="99">
        <v>12.4</v>
      </c>
      <c r="AN8" s="99">
        <v>17.3</v>
      </c>
      <c r="AO8" s="98">
        <v>6.95</v>
      </c>
      <c r="AQ8" s="58" t="s">
        <v>12</v>
      </c>
      <c r="AR8" s="135">
        <v>1.5610455008886948</v>
      </c>
      <c r="AS8" s="135">
        <v>1.561045500888695</v>
      </c>
      <c r="AT8"/>
      <c r="AU8"/>
      <c r="AV8"/>
      <c r="AW8"/>
      <c r="AX8"/>
    </row>
    <row r="9" spans="1:50" x14ac:dyDescent="0.3">
      <c r="A9" s="58">
        <v>7</v>
      </c>
      <c r="B9" s="58">
        <v>1</v>
      </c>
      <c r="C9" s="58">
        <v>7</v>
      </c>
      <c r="D9" s="58">
        <v>1</v>
      </c>
      <c r="E9" s="58">
        <v>2</v>
      </c>
      <c r="F9" s="58">
        <v>2</v>
      </c>
      <c r="G9" s="58">
        <v>4</v>
      </c>
      <c r="H9" s="58">
        <f t="shared" si="0"/>
        <v>28</v>
      </c>
      <c r="I9" s="58">
        <f>VLOOKUP(E9,' NAMES &amp; RATES'!$B$3:$C$6,2,0)</f>
        <v>0.5</v>
      </c>
      <c r="J9" s="68" t="s">
        <v>33</v>
      </c>
      <c r="K9" s="68" t="s">
        <v>84</v>
      </c>
      <c r="L9" s="128" t="s">
        <v>88</v>
      </c>
      <c r="M9" s="68" t="s">
        <v>93</v>
      </c>
      <c r="N9" s="120">
        <v>346000</v>
      </c>
      <c r="O9" s="11">
        <v>1</v>
      </c>
      <c r="P9" s="11">
        <v>2</v>
      </c>
      <c r="Q9" s="11">
        <v>3</v>
      </c>
      <c r="R9" s="11">
        <v>6</v>
      </c>
      <c r="S9" s="11">
        <v>3</v>
      </c>
      <c r="T9" s="11">
        <v>7</v>
      </c>
      <c r="U9" s="72">
        <v>7</v>
      </c>
      <c r="V9" s="72">
        <v>3</v>
      </c>
      <c r="W9" s="58">
        <v>4</v>
      </c>
      <c r="X9" s="58">
        <v>0</v>
      </c>
      <c r="Y9" s="58">
        <v>0</v>
      </c>
      <c r="Z9" s="58">
        <v>0</v>
      </c>
      <c r="AA9" s="58">
        <f t="shared" si="5"/>
        <v>0</v>
      </c>
      <c r="AB9" s="58">
        <v>10.14</v>
      </c>
      <c r="AC9" s="58">
        <f t="shared" si="1"/>
        <v>2.0280000000000003E-3</v>
      </c>
      <c r="AD9" s="58">
        <f t="shared" si="6"/>
        <v>40.56</v>
      </c>
      <c r="AE9" s="58">
        <f t="shared" si="8"/>
        <v>40.56</v>
      </c>
      <c r="AF9" s="58">
        <f t="shared" si="7"/>
        <v>10.14</v>
      </c>
      <c r="AG9" s="58">
        <f t="shared" si="2"/>
        <v>20.28</v>
      </c>
      <c r="AH9" s="58">
        <f t="shared" si="3"/>
        <v>2.0280000000000003E-3</v>
      </c>
      <c r="AI9" s="99">
        <v>4299.2</v>
      </c>
      <c r="AJ9" s="99">
        <v>4299.2</v>
      </c>
      <c r="AK9" s="115">
        <f t="shared" si="4"/>
        <v>2.1199211045364885</v>
      </c>
      <c r="AL9" s="115">
        <v>2.1199211045364885</v>
      </c>
      <c r="AM9" s="99">
        <v>12.6</v>
      </c>
      <c r="AN9" s="99">
        <v>16.600000000000001</v>
      </c>
      <c r="AO9" s="98">
        <v>7.1</v>
      </c>
      <c r="AQ9"/>
      <c r="AR9"/>
    </row>
    <row r="10" spans="1:50" x14ac:dyDescent="0.3">
      <c r="A10" s="58">
        <v>8</v>
      </c>
      <c r="B10" s="58">
        <v>1</v>
      </c>
      <c r="C10" s="58">
        <v>8</v>
      </c>
      <c r="D10" s="58">
        <v>1</v>
      </c>
      <c r="E10" s="58">
        <v>1</v>
      </c>
      <c r="F10" s="58">
        <v>1</v>
      </c>
      <c r="G10" s="58">
        <v>6</v>
      </c>
      <c r="H10" s="58">
        <f t="shared" si="0"/>
        <v>6</v>
      </c>
      <c r="I10" s="58">
        <f>VLOOKUP(E10,' NAMES &amp; RATES'!$B$3:$C$6,2,0)</f>
        <v>0.25</v>
      </c>
      <c r="J10" s="29" t="s">
        <v>31</v>
      </c>
      <c r="K10" s="29" t="s">
        <v>83</v>
      </c>
      <c r="L10" s="129" t="s">
        <v>90</v>
      </c>
      <c r="M10" s="29" t="s">
        <v>95</v>
      </c>
      <c r="N10" s="120">
        <v>412000</v>
      </c>
      <c r="O10" s="11">
        <v>1</v>
      </c>
      <c r="P10" s="11">
        <v>6</v>
      </c>
      <c r="Q10" s="11">
        <v>4</v>
      </c>
      <c r="R10" s="11">
        <v>7</v>
      </c>
      <c r="S10" s="11">
        <v>3</v>
      </c>
      <c r="T10" s="11">
        <v>8</v>
      </c>
      <c r="U10" s="72">
        <v>7</v>
      </c>
      <c r="V10" s="72">
        <v>3</v>
      </c>
      <c r="W10" s="58">
        <v>7</v>
      </c>
      <c r="X10" s="58">
        <v>0</v>
      </c>
      <c r="Y10" s="58">
        <v>0</v>
      </c>
      <c r="Z10" s="58">
        <v>0</v>
      </c>
      <c r="AA10" s="58">
        <f t="shared" si="5"/>
        <v>0</v>
      </c>
      <c r="AB10" s="58">
        <v>10.24</v>
      </c>
      <c r="AC10" s="58">
        <f t="shared" si="1"/>
        <v>2.0479999999999999E-3</v>
      </c>
      <c r="AD10" s="58">
        <f t="shared" si="6"/>
        <v>71.680000000000007</v>
      </c>
      <c r="AE10" s="58">
        <f t="shared" si="8"/>
        <v>71.680000000000007</v>
      </c>
      <c r="AF10" s="58">
        <f t="shared" si="7"/>
        <v>10.24</v>
      </c>
      <c r="AG10" s="58">
        <f t="shared" si="2"/>
        <v>20.48</v>
      </c>
      <c r="AH10" s="58">
        <f t="shared" si="3"/>
        <v>2.0479999999999999E-3</v>
      </c>
      <c r="AI10" s="99">
        <v>4477.1000000000004</v>
      </c>
      <c r="AJ10" s="99">
        <v>4477.1000000000004</v>
      </c>
      <c r="AK10" s="115">
        <f t="shared" si="4"/>
        <v>2.1860839843750002</v>
      </c>
      <c r="AL10" s="115">
        <v>2.1860839843750002</v>
      </c>
      <c r="AM10" s="99">
        <v>12.1</v>
      </c>
      <c r="AN10" s="99">
        <v>17.3</v>
      </c>
      <c r="AO10" s="98">
        <v>6.72</v>
      </c>
      <c r="AQ10"/>
      <c r="AR10"/>
    </row>
    <row r="11" spans="1:50" x14ac:dyDescent="0.3">
      <c r="A11" s="58">
        <v>9</v>
      </c>
      <c r="B11" s="58">
        <v>1</v>
      </c>
      <c r="C11" s="58">
        <v>9</v>
      </c>
      <c r="D11" s="58">
        <v>1</v>
      </c>
      <c r="E11" s="58">
        <v>2</v>
      </c>
      <c r="F11" s="58">
        <v>3</v>
      </c>
      <c r="G11" s="58">
        <v>1</v>
      </c>
      <c r="H11" s="58">
        <f t="shared" si="0"/>
        <v>31</v>
      </c>
      <c r="I11" s="58">
        <f>VLOOKUP(E11,' NAMES &amp; RATES'!$B$3:$C$6,2,0)</f>
        <v>0.5</v>
      </c>
      <c r="J11" s="131" t="s">
        <v>34</v>
      </c>
      <c r="K11" s="131" t="s">
        <v>82</v>
      </c>
      <c r="L11" s="130" t="s">
        <v>85</v>
      </c>
      <c r="M11" s="131" t="s">
        <v>19</v>
      </c>
      <c r="N11" s="120">
        <v>294000</v>
      </c>
      <c r="O11" s="11">
        <v>1</v>
      </c>
      <c r="P11" s="11">
        <v>6</v>
      </c>
      <c r="Q11" s="11">
        <v>7</v>
      </c>
      <c r="R11" s="11">
        <v>8</v>
      </c>
      <c r="S11" s="11">
        <v>5</v>
      </c>
      <c r="T11" s="11">
        <v>8</v>
      </c>
      <c r="U11" s="72">
        <v>9</v>
      </c>
      <c r="V11" s="72">
        <v>5</v>
      </c>
      <c r="W11" s="58">
        <v>4</v>
      </c>
      <c r="X11" s="58">
        <v>0</v>
      </c>
      <c r="Y11" s="58">
        <v>0</v>
      </c>
      <c r="Z11" s="58">
        <v>0</v>
      </c>
      <c r="AA11" s="58">
        <f t="shared" si="5"/>
        <v>0</v>
      </c>
      <c r="AB11" s="58">
        <v>9.92</v>
      </c>
      <c r="AC11" s="58">
        <f t="shared" si="1"/>
        <v>1.9840000000000001E-3</v>
      </c>
      <c r="AD11" s="58">
        <f t="shared" si="6"/>
        <v>39.68</v>
      </c>
      <c r="AE11" s="58">
        <f t="shared" si="8"/>
        <v>39.68</v>
      </c>
      <c r="AF11" s="58">
        <f t="shared" si="7"/>
        <v>9.92</v>
      </c>
      <c r="AG11" s="58">
        <f t="shared" si="2"/>
        <v>19.84</v>
      </c>
      <c r="AH11" s="58">
        <f t="shared" si="3"/>
        <v>1.9840000000000001E-3</v>
      </c>
      <c r="AI11" s="99">
        <v>2797.6</v>
      </c>
      <c r="AJ11" s="99">
        <v>2797.6</v>
      </c>
      <c r="AK11" s="115">
        <f t="shared" si="4"/>
        <v>1.4100806451612902</v>
      </c>
      <c r="AL11" s="115">
        <v>1.4100806451612902</v>
      </c>
      <c r="AM11" s="99">
        <v>12.6</v>
      </c>
      <c r="AN11" s="99">
        <v>17.399999999999999</v>
      </c>
      <c r="AO11" s="98">
        <v>6.72</v>
      </c>
    </row>
    <row r="12" spans="1:50" x14ac:dyDescent="0.3">
      <c r="A12" s="58">
        <v>10</v>
      </c>
      <c r="B12" s="58">
        <v>1</v>
      </c>
      <c r="C12" s="58">
        <v>10</v>
      </c>
      <c r="D12" s="58">
        <v>1</v>
      </c>
      <c r="E12" s="58">
        <v>2</v>
      </c>
      <c r="F12" s="58">
        <v>1</v>
      </c>
      <c r="G12" s="58">
        <v>6</v>
      </c>
      <c r="H12" s="58">
        <f t="shared" si="0"/>
        <v>24</v>
      </c>
      <c r="I12" s="58">
        <f>VLOOKUP(E12,' NAMES &amp; RATES'!$B$3:$C$6,2,0)</f>
        <v>0.5</v>
      </c>
      <c r="J12" s="29" t="s">
        <v>31</v>
      </c>
      <c r="K12" s="29" t="s">
        <v>83</v>
      </c>
      <c r="L12" s="129" t="s">
        <v>90</v>
      </c>
      <c r="M12" s="29" t="s">
        <v>95</v>
      </c>
      <c r="N12" s="120">
        <v>324000</v>
      </c>
      <c r="O12" s="11">
        <v>1</v>
      </c>
      <c r="P12" s="11">
        <v>6</v>
      </c>
      <c r="Q12" s="11">
        <v>6</v>
      </c>
      <c r="R12" s="11">
        <v>7</v>
      </c>
      <c r="S12" s="11">
        <v>3</v>
      </c>
      <c r="T12" s="11">
        <v>8</v>
      </c>
      <c r="U12" s="72">
        <v>8</v>
      </c>
      <c r="V12" s="72">
        <v>4</v>
      </c>
      <c r="W12" s="58">
        <v>4</v>
      </c>
      <c r="X12" s="58">
        <v>0</v>
      </c>
      <c r="Y12" s="58">
        <v>0</v>
      </c>
      <c r="Z12" s="58">
        <v>0</v>
      </c>
      <c r="AA12" s="58">
        <f t="shared" si="5"/>
        <v>0</v>
      </c>
      <c r="AB12" s="58">
        <v>10.5</v>
      </c>
      <c r="AC12" s="58">
        <f t="shared" si="1"/>
        <v>2.0999999999999999E-3</v>
      </c>
      <c r="AD12" s="58">
        <f t="shared" si="6"/>
        <v>42</v>
      </c>
      <c r="AE12" s="58">
        <f t="shared" si="8"/>
        <v>42</v>
      </c>
      <c r="AF12" s="58">
        <f t="shared" si="7"/>
        <v>10.5</v>
      </c>
      <c r="AG12" s="58">
        <f t="shared" si="2"/>
        <v>21</v>
      </c>
      <c r="AH12" s="58">
        <f t="shared" si="3"/>
        <v>2.0999999999999999E-3</v>
      </c>
      <c r="AI12" s="99">
        <v>2110.8000000000002</v>
      </c>
      <c r="AJ12" s="99">
        <v>2110.8000000000002</v>
      </c>
      <c r="AK12" s="115">
        <f t="shared" si="4"/>
        <v>1.0051428571428573</v>
      </c>
      <c r="AL12" s="115"/>
      <c r="AM12" s="99">
        <v>12.4</v>
      </c>
      <c r="AN12" s="99">
        <v>17.100000000000001</v>
      </c>
      <c r="AO12" s="98">
        <v>7.47</v>
      </c>
    </row>
    <row r="13" spans="1:50" x14ac:dyDescent="0.3">
      <c r="A13" s="58">
        <v>11</v>
      </c>
      <c r="B13" s="58">
        <v>1</v>
      </c>
      <c r="C13" s="58">
        <v>11</v>
      </c>
      <c r="D13" s="58">
        <v>1</v>
      </c>
      <c r="E13" s="58">
        <v>3</v>
      </c>
      <c r="F13" s="58">
        <v>3</v>
      </c>
      <c r="G13" s="58">
        <v>2</v>
      </c>
      <c r="H13" s="58">
        <f t="shared" si="0"/>
        <v>50</v>
      </c>
      <c r="I13" s="58">
        <f>VLOOKUP(E13,' NAMES &amp; RATES'!$B$3:$C$6,2,0)</f>
        <v>1</v>
      </c>
      <c r="J13" s="131" t="s">
        <v>34</v>
      </c>
      <c r="K13" s="131" t="s">
        <v>82</v>
      </c>
      <c r="L13" s="130" t="s">
        <v>86</v>
      </c>
      <c r="M13" s="131" t="s">
        <v>91</v>
      </c>
      <c r="N13" s="120">
        <v>227000</v>
      </c>
      <c r="O13" s="11">
        <v>0</v>
      </c>
      <c r="P13" s="11">
        <v>3</v>
      </c>
      <c r="Q13" s="11">
        <v>8</v>
      </c>
      <c r="R13" s="11">
        <v>8</v>
      </c>
      <c r="S13" s="11">
        <v>5</v>
      </c>
      <c r="T13" s="11">
        <v>8</v>
      </c>
      <c r="U13" s="72">
        <v>9</v>
      </c>
      <c r="V13" s="72">
        <v>5</v>
      </c>
      <c r="W13" s="58">
        <v>2</v>
      </c>
      <c r="X13" s="58">
        <v>2</v>
      </c>
      <c r="Y13" s="58">
        <f>W13*X13</f>
        <v>4</v>
      </c>
      <c r="Z13" s="58">
        <v>0.5</v>
      </c>
      <c r="AA13" s="58">
        <f t="shared" si="5"/>
        <v>2</v>
      </c>
      <c r="AB13" s="58">
        <v>10.29</v>
      </c>
      <c r="AC13" s="58">
        <f t="shared" si="1"/>
        <v>2.0579999999999999E-3</v>
      </c>
      <c r="AD13" s="58">
        <f t="shared" si="6"/>
        <v>20.58</v>
      </c>
      <c r="AE13" s="58">
        <f t="shared" si="8"/>
        <v>18.579999999999998</v>
      </c>
      <c r="AF13" s="58">
        <f t="shared" si="7"/>
        <v>9.2899999999999991</v>
      </c>
      <c r="AG13" s="58">
        <f t="shared" si="2"/>
        <v>18.579999999999998</v>
      </c>
      <c r="AH13" s="58">
        <f t="shared" si="3"/>
        <v>1.8579999999999998E-3</v>
      </c>
      <c r="AI13" s="99">
        <v>3048.1</v>
      </c>
      <c r="AJ13" s="99">
        <f>((AI13*AD13)/AE13)</f>
        <v>3376.2054897739504</v>
      </c>
      <c r="AK13" s="115">
        <f t="shared" si="4"/>
        <v>1.6405274488697525</v>
      </c>
      <c r="AL13" s="115">
        <v>1.6405274488697525</v>
      </c>
      <c r="AM13" s="99">
        <v>12.6</v>
      </c>
      <c r="AN13" s="99">
        <v>20.5</v>
      </c>
      <c r="AO13" s="98">
        <v>7.29</v>
      </c>
    </row>
    <row r="14" spans="1:50" x14ac:dyDescent="0.3">
      <c r="A14" s="58">
        <v>12</v>
      </c>
      <c r="B14" s="58">
        <v>1</v>
      </c>
      <c r="C14" s="58">
        <v>12</v>
      </c>
      <c r="D14" s="58">
        <v>1</v>
      </c>
      <c r="E14" s="58">
        <v>1</v>
      </c>
      <c r="F14" s="58">
        <v>3</v>
      </c>
      <c r="G14" s="58">
        <v>5</v>
      </c>
      <c r="H14" s="58">
        <f t="shared" si="0"/>
        <v>17</v>
      </c>
      <c r="I14" s="58">
        <f>VLOOKUP(E14,' NAMES &amp; RATES'!$B$3:$C$6,2,0)</f>
        <v>0.25</v>
      </c>
      <c r="J14" s="131" t="s">
        <v>34</v>
      </c>
      <c r="K14" s="131" t="s">
        <v>82</v>
      </c>
      <c r="L14" s="130" t="s">
        <v>89</v>
      </c>
      <c r="M14" s="131" t="s">
        <v>94</v>
      </c>
      <c r="N14" s="120">
        <v>428000</v>
      </c>
      <c r="O14" s="11">
        <v>1</v>
      </c>
      <c r="P14" s="11">
        <v>6</v>
      </c>
      <c r="Q14" s="11">
        <v>6</v>
      </c>
      <c r="R14" s="11">
        <v>7</v>
      </c>
      <c r="S14" s="11">
        <v>3</v>
      </c>
      <c r="T14" s="11">
        <v>7</v>
      </c>
      <c r="U14" s="72">
        <v>8</v>
      </c>
      <c r="V14" s="72">
        <v>4</v>
      </c>
      <c r="W14" s="58">
        <v>7</v>
      </c>
      <c r="X14" s="58">
        <v>1</v>
      </c>
      <c r="Y14" s="58">
        <f>W14*X14</f>
        <v>7</v>
      </c>
      <c r="Z14" s="58">
        <v>0.5</v>
      </c>
      <c r="AA14" s="58">
        <f t="shared" si="5"/>
        <v>3.5</v>
      </c>
      <c r="AB14" s="58">
        <v>9.9600000000000009</v>
      </c>
      <c r="AC14" s="58">
        <f t="shared" si="1"/>
        <v>1.9920000000000003E-3</v>
      </c>
      <c r="AD14" s="58">
        <f t="shared" si="6"/>
        <v>69.72</v>
      </c>
      <c r="AE14" s="58">
        <f t="shared" si="8"/>
        <v>66.22</v>
      </c>
      <c r="AF14" s="58">
        <f t="shared" si="7"/>
        <v>9.4599999999999991</v>
      </c>
      <c r="AG14" s="58">
        <f t="shared" si="2"/>
        <v>18.919999999999998</v>
      </c>
      <c r="AH14" s="58">
        <f t="shared" si="3"/>
        <v>1.8919999999999998E-3</v>
      </c>
      <c r="AI14" s="99">
        <v>4650.3999999999996</v>
      </c>
      <c r="AJ14" s="99">
        <f>((AI14*AD14)/AE14)</f>
        <v>4896.1928118393234</v>
      </c>
      <c r="AK14" s="115">
        <f t="shared" si="4"/>
        <v>2.4579281183932342</v>
      </c>
      <c r="AL14" s="115">
        <v>2.4579281183932342</v>
      </c>
      <c r="AM14" s="99">
        <v>12.7</v>
      </c>
      <c r="AN14" s="99">
        <v>19.7</v>
      </c>
      <c r="AO14" s="98">
        <v>7.24</v>
      </c>
    </row>
    <row r="15" spans="1:50" x14ac:dyDescent="0.3">
      <c r="A15" s="58">
        <v>13</v>
      </c>
      <c r="B15" s="58">
        <v>1</v>
      </c>
      <c r="C15" s="58">
        <v>13</v>
      </c>
      <c r="D15" s="58">
        <v>1</v>
      </c>
      <c r="E15" s="58">
        <v>1</v>
      </c>
      <c r="F15" s="58">
        <v>2</v>
      </c>
      <c r="G15" s="58">
        <v>5</v>
      </c>
      <c r="H15" s="58">
        <f t="shared" si="0"/>
        <v>11</v>
      </c>
      <c r="I15" s="58">
        <f>VLOOKUP(E15,' NAMES &amp; RATES'!$B$3:$C$6,2,0)</f>
        <v>0.25</v>
      </c>
      <c r="J15" s="68" t="s">
        <v>33</v>
      </c>
      <c r="K15" s="68" t="s">
        <v>84</v>
      </c>
      <c r="L15" s="128" t="s">
        <v>89</v>
      </c>
      <c r="M15" s="68" t="s">
        <v>94</v>
      </c>
      <c r="N15" s="120">
        <v>424000</v>
      </c>
      <c r="O15" s="11">
        <v>1</v>
      </c>
      <c r="P15" s="11">
        <v>6</v>
      </c>
      <c r="Q15" s="11">
        <v>6</v>
      </c>
      <c r="R15" s="11">
        <v>6</v>
      </c>
      <c r="S15" s="11">
        <v>3</v>
      </c>
      <c r="T15" s="11">
        <v>8</v>
      </c>
      <c r="U15" s="72">
        <v>8</v>
      </c>
      <c r="V15" s="72">
        <v>4</v>
      </c>
      <c r="W15" s="58">
        <v>7</v>
      </c>
      <c r="X15" s="58">
        <v>0</v>
      </c>
      <c r="Y15" s="58">
        <v>0</v>
      </c>
      <c r="Z15" s="58">
        <v>0</v>
      </c>
      <c r="AA15" s="58">
        <f t="shared" si="5"/>
        <v>0</v>
      </c>
      <c r="AB15" s="58">
        <v>9.58</v>
      </c>
      <c r="AC15" s="58">
        <f t="shared" si="1"/>
        <v>1.916E-3</v>
      </c>
      <c r="AD15" s="58">
        <f t="shared" si="6"/>
        <v>67.06</v>
      </c>
      <c r="AE15" s="58">
        <f t="shared" si="8"/>
        <v>67.06</v>
      </c>
      <c r="AF15" s="58">
        <f t="shared" si="7"/>
        <v>9.58</v>
      </c>
      <c r="AG15" s="58">
        <f t="shared" si="2"/>
        <v>19.16</v>
      </c>
      <c r="AH15" s="58">
        <f t="shared" si="3"/>
        <v>1.916E-3</v>
      </c>
      <c r="AI15" s="99">
        <v>4823.2</v>
      </c>
      <c r="AJ15" s="99">
        <v>4823.2</v>
      </c>
      <c r="AK15" s="115">
        <f t="shared" si="4"/>
        <v>2.517327766179541</v>
      </c>
      <c r="AL15" s="115">
        <v>2.517327766179541</v>
      </c>
      <c r="AM15" s="99">
        <v>12.7</v>
      </c>
      <c r="AN15" s="99">
        <v>19.5</v>
      </c>
      <c r="AO15" s="98">
        <v>7.06</v>
      </c>
    </row>
    <row r="16" spans="1:50" x14ac:dyDescent="0.3">
      <c r="A16" s="58">
        <v>14</v>
      </c>
      <c r="B16" s="58">
        <v>1</v>
      </c>
      <c r="C16" s="58">
        <v>14</v>
      </c>
      <c r="D16" s="58">
        <v>1</v>
      </c>
      <c r="E16" s="58">
        <v>2</v>
      </c>
      <c r="F16" s="58">
        <v>2</v>
      </c>
      <c r="G16" s="58">
        <v>6</v>
      </c>
      <c r="H16" s="58">
        <f t="shared" si="0"/>
        <v>30</v>
      </c>
      <c r="I16" s="58">
        <f>VLOOKUP(E16,' NAMES &amp; RATES'!$B$3:$C$6,2,0)</f>
        <v>0.5</v>
      </c>
      <c r="J16" s="68" t="s">
        <v>33</v>
      </c>
      <c r="K16" s="68" t="s">
        <v>84</v>
      </c>
      <c r="L16" s="128" t="s">
        <v>90</v>
      </c>
      <c r="M16" s="68" t="s">
        <v>95</v>
      </c>
      <c r="N16" s="120">
        <v>324000</v>
      </c>
      <c r="O16" s="11">
        <v>1</v>
      </c>
      <c r="P16" s="11">
        <v>6</v>
      </c>
      <c r="Q16" s="11">
        <v>6</v>
      </c>
      <c r="R16" s="11">
        <v>6</v>
      </c>
      <c r="S16" s="11">
        <v>4</v>
      </c>
      <c r="T16" s="11">
        <v>8</v>
      </c>
      <c r="U16" s="72">
        <v>8</v>
      </c>
      <c r="V16" s="72">
        <v>3</v>
      </c>
      <c r="W16" s="58">
        <v>4</v>
      </c>
      <c r="X16" s="58">
        <v>0</v>
      </c>
      <c r="Y16" s="58">
        <v>0</v>
      </c>
      <c r="Z16" s="58">
        <v>0</v>
      </c>
      <c r="AA16" s="58">
        <f t="shared" si="5"/>
        <v>0</v>
      </c>
      <c r="AB16" s="58">
        <v>9.85</v>
      </c>
      <c r="AC16" s="58">
        <f t="shared" si="1"/>
        <v>1.97E-3</v>
      </c>
      <c r="AD16" s="58">
        <f t="shared" si="6"/>
        <v>39.4</v>
      </c>
      <c r="AE16" s="58">
        <f t="shared" si="8"/>
        <v>39.4</v>
      </c>
      <c r="AF16" s="58">
        <f t="shared" si="7"/>
        <v>9.85</v>
      </c>
      <c r="AG16" s="58">
        <f t="shared" si="2"/>
        <v>19.7</v>
      </c>
      <c r="AH16" s="58">
        <f t="shared" si="3"/>
        <v>1.97E-3</v>
      </c>
      <c r="AI16" s="99">
        <v>4431.3999999999996</v>
      </c>
      <c r="AJ16" s="99">
        <v>4431.3999999999996</v>
      </c>
      <c r="AK16" s="115">
        <f t="shared" si="4"/>
        <v>2.2494416243654825</v>
      </c>
      <c r="AL16" s="115">
        <v>2.2494416243654825</v>
      </c>
      <c r="AM16" s="99">
        <v>12.3</v>
      </c>
      <c r="AN16" s="99">
        <v>17.899999999999999</v>
      </c>
      <c r="AO16" s="98">
        <v>7.4</v>
      </c>
    </row>
    <row r="17" spans="1:41" x14ac:dyDescent="0.3">
      <c r="A17" s="58">
        <v>15</v>
      </c>
      <c r="B17" s="58">
        <v>1</v>
      </c>
      <c r="C17" s="58">
        <v>15</v>
      </c>
      <c r="D17" s="58">
        <v>1</v>
      </c>
      <c r="E17" s="58">
        <v>2</v>
      </c>
      <c r="F17" s="58">
        <v>3</v>
      </c>
      <c r="G17" s="58">
        <v>5</v>
      </c>
      <c r="H17" s="58">
        <f t="shared" si="0"/>
        <v>35</v>
      </c>
      <c r="I17" s="58">
        <f>VLOOKUP(E17,' NAMES &amp; RATES'!$B$3:$C$6,2,0)</f>
        <v>0.5</v>
      </c>
      <c r="J17" s="131" t="s">
        <v>34</v>
      </c>
      <c r="K17" s="131" t="s">
        <v>82</v>
      </c>
      <c r="L17" s="130" t="s">
        <v>89</v>
      </c>
      <c r="M17" s="131" t="s">
        <v>94</v>
      </c>
      <c r="N17" s="120">
        <v>272000</v>
      </c>
      <c r="O17" s="11">
        <v>1</v>
      </c>
      <c r="P17" s="11">
        <v>6</v>
      </c>
      <c r="Q17" s="11">
        <v>6</v>
      </c>
      <c r="R17" s="11">
        <v>6</v>
      </c>
      <c r="S17" s="11">
        <v>3</v>
      </c>
      <c r="T17" s="11">
        <v>8</v>
      </c>
      <c r="U17" s="72">
        <v>8</v>
      </c>
      <c r="V17" s="72">
        <v>4</v>
      </c>
      <c r="W17" s="58">
        <v>4</v>
      </c>
      <c r="X17" s="58">
        <v>0</v>
      </c>
      <c r="Y17" s="58">
        <v>0</v>
      </c>
      <c r="Z17" s="58">
        <v>0</v>
      </c>
      <c r="AA17" s="58">
        <f t="shared" si="5"/>
        <v>0</v>
      </c>
      <c r="AB17" s="58">
        <v>9.9499999999999993</v>
      </c>
      <c r="AC17" s="58">
        <f t="shared" si="1"/>
        <v>1.99E-3</v>
      </c>
      <c r="AD17" s="58">
        <f t="shared" si="6"/>
        <v>39.799999999999997</v>
      </c>
      <c r="AE17" s="58">
        <f t="shared" si="8"/>
        <v>39.799999999999997</v>
      </c>
      <c r="AF17" s="58">
        <f t="shared" si="7"/>
        <v>9.9499999999999993</v>
      </c>
      <c r="AG17" s="58">
        <f t="shared" si="2"/>
        <v>19.899999999999999</v>
      </c>
      <c r="AH17" s="58">
        <f t="shared" si="3"/>
        <v>1.99E-3</v>
      </c>
      <c r="AI17" s="99">
        <v>4455.7</v>
      </c>
      <c r="AJ17" s="99">
        <v>4455.7</v>
      </c>
      <c r="AK17" s="115">
        <f t="shared" si="4"/>
        <v>2.2390452261306533</v>
      </c>
      <c r="AL17" s="115">
        <v>2.2390452261306533</v>
      </c>
      <c r="AM17" s="99">
        <v>12.5</v>
      </c>
      <c r="AN17" s="99">
        <v>21.4</v>
      </c>
      <c r="AO17" s="98">
        <v>7.16</v>
      </c>
    </row>
    <row r="18" spans="1:41" x14ac:dyDescent="0.3">
      <c r="A18" s="58">
        <v>16</v>
      </c>
      <c r="B18" s="58">
        <v>1</v>
      </c>
      <c r="C18" s="58">
        <v>16</v>
      </c>
      <c r="D18" s="58">
        <v>1</v>
      </c>
      <c r="E18" s="58">
        <v>1</v>
      </c>
      <c r="F18" s="58">
        <v>2</v>
      </c>
      <c r="G18" s="58">
        <v>2</v>
      </c>
      <c r="H18" s="58">
        <f t="shared" si="0"/>
        <v>8</v>
      </c>
      <c r="I18" s="58">
        <f>VLOOKUP(E18,' NAMES &amp; RATES'!$B$3:$C$6,2,0)</f>
        <v>0.25</v>
      </c>
      <c r="J18" s="68" t="s">
        <v>33</v>
      </c>
      <c r="K18" s="68" t="s">
        <v>84</v>
      </c>
      <c r="L18" s="128" t="s">
        <v>86</v>
      </c>
      <c r="M18" s="68" t="s">
        <v>91</v>
      </c>
      <c r="N18" s="120">
        <v>452000</v>
      </c>
      <c r="O18" s="11">
        <v>0</v>
      </c>
      <c r="P18" s="11">
        <v>3</v>
      </c>
      <c r="Q18" s="11">
        <v>7</v>
      </c>
      <c r="R18" s="11">
        <v>8</v>
      </c>
      <c r="S18" s="11">
        <v>4</v>
      </c>
      <c r="T18" s="11">
        <v>8</v>
      </c>
      <c r="U18" s="72">
        <v>9</v>
      </c>
      <c r="V18" s="72">
        <v>5</v>
      </c>
      <c r="W18" s="58">
        <v>7</v>
      </c>
      <c r="X18" s="58">
        <v>0</v>
      </c>
      <c r="Y18" s="58">
        <v>0</v>
      </c>
      <c r="Z18" s="58">
        <v>0</v>
      </c>
      <c r="AA18" s="58">
        <f t="shared" si="5"/>
        <v>0</v>
      </c>
      <c r="AB18" s="58">
        <v>9.9</v>
      </c>
      <c r="AC18" s="58">
        <f t="shared" si="1"/>
        <v>1.98E-3</v>
      </c>
      <c r="AD18" s="58">
        <f t="shared" si="6"/>
        <v>69.3</v>
      </c>
      <c r="AE18" s="58">
        <f t="shared" si="8"/>
        <v>69.3</v>
      </c>
      <c r="AF18" s="58">
        <f t="shared" si="7"/>
        <v>9.9</v>
      </c>
      <c r="AG18" s="58">
        <f t="shared" si="2"/>
        <v>19.8</v>
      </c>
      <c r="AH18" s="58">
        <f t="shared" si="3"/>
        <v>1.98E-3</v>
      </c>
      <c r="AI18" s="99">
        <v>4051.1</v>
      </c>
      <c r="AJ18" s="99">
        <v>4051.1</v>
      </c>
      <c r="AK18" s="115">
        <f t="shared" si="4"/>
        <v>2.0460101010101011</v>
      </c>
      <c r="AL18" s="115">
        <v>2.0460101010101011</v>
      </c>
      <c r="AM18" s="99">
        <v>12.8</v>
      </c>
      <c r="AN18" s="99">
        <v>20.8</v>
      </c>
      <c r="AO18" s="98">
        <v>7.06</v>
      </c>
    </row>
    <row r="19" spans="1:41" x14ac:dyDescent="0.3">
      <c r="A19" s="58">
        <v>17</v>
      </c>
      <c r="B19" s="58">
        <v>1</v>
      </c>
      <c r="C19" s="58">
        <v>17</v>
      </c>
      <c r="D19" s="58">
        <v>1</v>
      </c>
      <c r="E19" s="58">
        <v>2</v>
      </c>
      <c r="F19" s="58">
        <v>1</v>
      </c>
      <c r="G19" s="58">
        <v>1</v>
      </c>
      <c r="H19" s="58">
        <f t="shared" si="0"/>
        <v>19</v>
      </c>
      <c r="I19" s="58">
        <f>VLOOKUP(E19,' NAMES &amp; RATES'!$B$3:$C$6,2,0)</f>
        <v>0.5</v>
      </c>
      <c r="J19" s="29" t="s">
        <v>31</v>
      </c>
      <c r="K19" s="29" t="s">
        <v>83</v>
      </c>
      <c r="L19" s="129" t="s">
        <v>85</v>
      </c>
      <c r="M19" s="29" t="s">
        <v>19</v>
      </c>
      <c r="N19" s="120">
        <v>356000</v>
      </c>
      <c r="O19" s="11">
        <v>1</v>
      </c>
      <c r="P19" s="11">
        <v>6</v>
      </c>
      <c r="Q19" s="11">
        <v>8</v>
      </c>
      <c r="R19" s="11">
        <v>8</v>
      </c>
      <c r="S19" s="11">
        <v>5</v>
      </c>
      <c r="T19" s="11">
        <v>8</v>
      </c>
      <c r="U19" s="72">
        <v>9</v>
      </c>
      <c r="V19" s="72">
        <v>5</v>
      </c>
      <c r="W19" s="58">
        <v>4</v>
      </c>
      <c r="X19" s="58">
        <v>1.5</v>
      </c>
      <c r="Y19" s="58">
        <f>W19*X19</f>
        <v>6</v>
      </c>
      <c r="Z19" s="58">
        <v>0.5</v>
      </c>
      <c r="AA19" s="58">
        <f t="shared" si="5"/>
        <v>3</v>
      </c>
      <c r="AB19" s="58">
        <v>9.77</v>
      </c>
      <c r="AC19" s="58">
        <f t="shared" si="1"/>
        <v>1.954E-3</v>
      </c>
      <c r="AD19" s="58">
        <f t="shared" si="6"/>
        <v>39.08</v>
      </c>
      <c r="AE19" s="58">
        <f t="shared" si="8"/>
        <v>36.08</v>
      </c>
      <c r="AF19" s="58">
        <f t="shared" si="7"/>
        <v>9.02</v>
      </c>
      <c r="AG19" s="58">
        <f t="shared" si="2"/>
        <v>18.04</v>
      </c>
      <c r="AH19" s="58">
        <f t="shared" si="3"/>
        <v>1.8039999999999998E-3</v>
      </c>
      <c r="AI19" s="99">
        <v>2744.1</v>
      </c>
      <c r="AJ19" s="99">
        <f>((AI19*AD19)/AE19)</f>
        <v>2972.2679600886913</v>
      </c>
      <c r="AK19" s="115">
        <f t="shared" si="4"/>
        <v>1.5211197339246121</v>
      </c>
      <c r="AL19" s="115">
        <v>1.5211197339246121</v>
      </c>
      <c r="AM19" s="99">
        <v>12.9</v>
      </c>
      <c r="AN19" s="99">
        <v>21.6</v>
      </c>
      <c r="AO19" s="98">
        <v>7.23</v>
      </c>
    </row>
    <row r="20" spans="1:41" x14ac:dyDescent="0.3">
      <c r="A20" s="58">
        <v>18</v>
      </c>
      <c r="B20" s="58">
        <v>1</v>
      </c>
      <c r="C20" s="58">
        <v>18</v>
      </c>
      <c r="D20" s="58">
        <v>1</v>
      </c>
      <c r="E20" s="58">
        <v>1</v>
      </c>
      <c r="F20" s="58">
        <v>1</v>
      </c>
      <c r="G20" s="58">
        <v>1</v>
      </c>
      <c r="H20" s="58">
        <f t="shared" si="0"/>
        <v>1</v>
      </c>
      <c r="I20" s="58">
        <f>VLOOKUP(E20,' NAMES &amp; RATES'!$B$3:$C$6,2,0)</f>
        <v>0.25</v>
      </c>
      <c r="J20" s="29" t="s">
        <v>31</v>
      </c>
      <c r="K20" s="29" t="s">
        <v>83</v>
      </c>
      <c r="L20" s="129" t="s">
        <v>85</v>
      </c>
      <c r="M20" s="29" t="s">
        <v>19</v>
      </c>
      <c r="N20" s="120">
        <v>464000</v>
      </c>
      <c r="O20" s="11">
        <v>1</v>
      </c>
      <c r="P20" s="11">
        <v>6</v>
      </c>
      <c r="Q20" s="11">
        <v>8</v>
      </c>
      <c r="R20" s="11">
        <v>8</v>
      </c>
      <c r="S20" s="11">
        <v>4</v>
      </c>
      <c r="T20" s="11">
        <v>8</v>
      </c>
      <c r="U20" s="72">
        <v>9</v>
      </c>
      <c r="V20" s="72">
        <v>5</v>
      </c>
      <c r="W20" s="58">
        <v>7</v>
      </c>
      <c r="X20" s="58">
        <v>1.5</v>
      </c>
      <c r="Y20" s="58">
        <f>W20*X20</f>
        <v>10.5</v>
      </c>
      <c r="Z20" s="58">
        <v>0.5</v>
      </c>
      <c r="AA20" s="58">
        <f t="shared" si="5"/>
        <v>5.25</v>
      </c>
      <c r="AB20" s="58">
        <v>10.28</v>
      </c>
      <c r="AC20" s="58">
        <f t="shared" si="1"/>
        <v>2.0559999999999997E-3</v>
      </c>
      <c r="AD20" s="58">
        <f t="shared" si="6"/>
        <v>71.959999999999994</v>
      </c>
      <c r="AE20" s="58">
        <f t="shared" si="8"/>
        <v>66.709999999999994</v>
      </c>
      <c r="AF20" s="58">
        <f t="shared" si="7"/>
        <v>9.5299999999999994</v>
      </c>
      <c r="AG20" s="58">
        <f t="shared" si="2"/>
        <v>19.059999999999999</v>
      </c>
      <c r="AH20" s="58">
        <f t="shared" si="3"/>
        <v>1.9059999999999999E-3</v>
      </c>
      <c r="AI20" s="99">
        <v>3421.8</v>
      </c>
      <c r="AJ20" s="99">
        <f>((AI20*AD20)/AE20)</f>
        <v>3691.091710388248</v>
      </c>
      <c r="AK20" s="115">
        <f t="shared" si="4"/>
        <v>1.7952780692549846</v>
      </c>
      <c r="AL20" s="115">
        <v>1.7952780692549846</v>
      </c>
      <c r="AM20" s="99">
        <v>12.2</v>
      </c>
      <c r="AN20" s="99">
        <v>15.8</v>
      </c>
      <c r="AO20" s="98">
        <v>7.04</v>
      </c>
    </row>
    <row r="21" spans="1:41" x14ac:dyDescent="0.3">
      <c r="A21" s="58">
        <v>19</v>
      </c>
      <c r="B21" s="58">
        <v>1</v>
      </c>
      <c r="C21" s="58">
        <v>19</v>
      </c>
      <c r="D21" s="58">
        <v>1</v>
      </c>
      <c r="E21" s="58">
        <v>3</v>
      </c>
      <c r="F21" s="58">
        <v>1</v>
      </c>
      <c r="G21" s="58">
        <v>4</v>
      </c>
      <c r="H21" s="58">
        <f t="shared" si="0"/>
        <v>40</v>
      </c>
      <c r="I21" s="58">
        <f>VLOOKUP(E21,' NAMES &amp; RATES'!$B$3:$C$6,2,0)</f>
        <v>1</v>
      </c>
      <c r="J21" s="29" t="s">
        <v>31</v>
      </c>
      <c r="K21" s="29" t="s">
        <v>83</v>
      </c>
      <c r="L21" s="129" t="s">
        <v>88</v>
      </c>
      <c r="M21" s="29" t="s">
        <v>93</v>
      </c>
      <c r="N21" s="120">
        <v>204000</v>
      </c>
      <c r="O21" s="11">
        <v>1</v>
      </c>
      <c r="P21" s="11">
        <v>3</v>
      </c>
      <c r="Q21" s="11">
        <v>7</v>
      </c>
      <c r="R21" s="11">
        <v>7</v>
      </c>
      <c r="S21" s="11">
        <v>4</v>
      </c>
      <c r="T21" s="11">
        <v>8</v>
      </c>
      <c r="U21" s="72">
        <v>8</v>
      </c>
      <c r="V21" s="72">
        <v>4</v>
      </c>
      <c r="W21" s="58">
        <v>2</v>
      </c>
      <c r="X21" s="58">
        <v>0</v>
      </c>
      <c r="Y21" s="58">
        <v>0</v>
      </c>
      <c r="Z21" s="58">
        <v>0</v>
      </c>
      <c r="AA21" s="58">
        <f t="shared" si="5"/>
        <v>0</v>
      </c>
      <c r="AB21" s="58">
        <v>9.9</v>
      </c>
      <c r="AC21" s="58">
        <f t="shared" si="1"/>
        <v>1.98E-3</v>
      </c>
      <c r="AD21" s="58">
        <f t="shared" si="6"/>
        <v>19.8</v>
      </c>
      <c r="AE21" s="58">
        <f t="shared" si="8"/>
        <v>19.8</v>
      </c>
      <c r="AF21" s="58">
        <f t="shared" si="7"/>
        <v>9.9</v>
      </c>
      <c r="AG21" s="58">
        <f t="shared" si="2"/>
        <v>19.8</v>
      </c>
      <c r="AH21" s="58">
        <f t="shared" si="3"/>
        <v>1.98E-3</v>
      </c>
      <c r="AI21" s="99">
        <v>3429.6</v>
      </c>
      <c r="AJ21" s="99">
        <v>3429.6</v>
      </c>
      <c r="AK21" s="115">
        <f t="shared" si="4"/>
        <v>1.732121212121212</v>
      </c>
      <c r="AL21" s="115">
        <v>1.732121212121212</v>
      </c>
      <c r="AM21" s="99">
        <v>12.5</v>
      </c>
      <c r="AN21" s="99">
        <v>18.7</v>
      </c>
      <c r="AO21" s="98">
        <v>7.34</v>
      </c>
    </row>
    <row r="22" spans="1:41" x14ac:dyDescent="0.3">
      <c r="A22" s="58">
        <v>20</v>
      </c>
      <c r="B22" s="58">
        <v>1</v>
      </c>
      <c r="C22" s="58">
        <v>20</v>
      </c>
      <c r="D22" s="58">
        <v>1</v>
      </c>
      <c r="E22" s="58">
        <v>3</v>
      </c>
      <c r="F22" s="58">
        <v>3</v>
      </c>
      <c r="G22" s="58">
        <v>6</v>
      </c>
      <c r="H22" s="58">
        <f t="shared" si="0"/>
        <v>54</v>
      </c>
      <c r="I22" s="58">
        <f>VLOOKUP(E22,' NAMES &amp; RATES'!$B$3:$C$6,2,0)</f>
        <v>1</v>
      </c>
      <c r="J22" s="131" t="s">
        <v>34</v>
      </c>
      <c r="K22" s="131" t="s">
        <v>82</v>
      </c>
      <c r="L22" s="130" t="s">
        <v>90</v>
      </c>
      <c r="M22" s="131" t="s">
        <v>95</v>
      </c>
      <c r="N22" s="120">
        <v>171000</v>
      </c>
      <c r="O22" s="11">
        <v>1</v>
      </c>
      <c r="P22" s="11">
        <v>6</v>
      </c>
      <c r="Q22" s="11">
        <v>5</v>
      </c>
      <c r="R22" s="11">
        <v>7</v>
      </c>
      <c r="S22" s="11">
        <v>3</v>
      </c>
      <c r="T22" s="11">
        <v>8</v>
      </c>
      <c r="U22" s="72">
        <v>8</v>
      </c>
      <c r="V22" s="72">
        <v>3</v>
      </c>
      <c r="W22" s="58">
        <v>2</v>
      </c>
      <c r="X22" s="58">
        <v>0</v>
      </c>
      <c r="Y22" s="58">
        <v>0</v>
      </c>
      <c r="Z22" s="58">
        <v>0</v>
      </c>
      <c r="AA22" s="58">
        <f t="shared" si="5"/>
        <v>0</v>
      </c>
      <c r="AB22" s="58">
        <v>9.9</v>
      </c>
      <c r="AC22" s="58">
        <f t="shared" si="1"/>
        <v>1.98E-3</v>
      </c>
      <c r="AD22" s="58">
        <f t="shared" si="6"/>
        <v>19.8</v>
      </c>
      <c r="AE22" s="58">
        <f t="shared" si="8"/>
        <v>19.8</v>
      </c>
      <c r="AF22" s="58">
        <f t="shared" si="7"/>
        <v>9.9</v>
      </c>
      <c r="AG22" s="58">
        <f t="shared" si="2"/>
        <v>19.8</v>
      </c>
      <c r="AH22" s="58">
        <f t="shared" si="3"/>
        <v>1.98E-3</v>
      </c>
      <c r="AI22" s="99">
        <v>3637.6</v>
      </c>
      <c r="AJ22" s="99">
        <v>3637.6</v>
      </c>
      <c r="AK22" s="115">
        <f t="shared" si="4"/>
        <v>1.837171717171717</v>
      </c>
      <c r="AL22" s="115">
        <v>1.837171717171717</v>
      </c>
      <c r="AM22" s="99">
        <v>12.3</v>
      </c>
      <c r="AN22" s="99">
        <v>16.899999999999999</v>
      </c>
      <c r="AO22" s="98">
        <v>7.28</v>
      </c>
    </row>
    <row r="23" spans="1:41" x14ac:dyDescent="0.3">
      <c r="A23" s="58">
        <v>21</v>
      </c>
      <c r="B23" s="58">
        <v>1</v>
      </c>
      <c r="C23" s="58">
        <v>21</v>
      </c>
      <c r="D23" s="58">
        <v>1</v>
      </c>
      <c r="E23" s="58">
        <v>1</v>
      </c>
      <c r="F23" s="58">
        <v>3</v>
      </c>
      <c r="G23" s="58">
        <v>3</v>
      </c>
      <c r="H23" s="58">
        <f t="shared" si="0"/>
        <v>15</v>
      </c>
      <c r="I23" s="58">
        <f>VLOOKUP(E23,' NAMES &amp; RATES'!$B$3:$C$6,2,0)</f>
        <v>0.25</v>
      </c>
      <c r="J23" s="131" t="s">
        <v>34</v>
      </c>
      <c r="K23" s="131" t="s">
        <v>82</v>
      </c>
      <c r="L23" s="130" t="s">
        <v>87</v>
      </c>
      <c r="M23" s="131" t="s">
        <v>92</v>
      </c>
      <c r="N23" s="120">
        <v>412000</v>
      </c>
      <c r="O23" s="11">
        <v>1</v>
      </c>
      <c r="P23" s="11">
        <v>3</v>
      </c>
      <c r="Q23" s="11">
        <v>7</v>
      </c>
      <c r="R23" s="11">
        <v>8</v>
      </c>
      <c r="S23" s="11">
        <v>4</v>
      </c>
      <c r="T23" s="11">
        <v>8</v>
      </c>
      <c r="U23" s="72">
        <v>8</v>
      </c>
      <c r="V23" s="72">
        <v>5</v>
      </c>
      <c r="W23" s="58">
        <v>7</v>
      </c>
      <c r="X23" s="58">
        <v>0</v>
      </c>
      <c r="Y23" s="58">
        <v>0</v>
      </c>
      <c r="Z23" s="58">
        <v>0</v>
      </c>
      <c r="AA23" s="58">
        <f t="shared" si="5"/>
        <v>0</v>
      </c>
      <c r="AB23" s="58">
        <v>9.94</v>
      </c>
      <c r="AC23" s="58">
        <f t="shared" si="1"/>
        <v>1.9879999999999997E-3</v>
      </c>
      <c r="AD23" s="58">
        <f t="shared" si="6"/>
        <v>69.58</v>
      </c>
      <c r="AE23" s="58">
        <f t="shared" si="8"/>
        <v>69.58</v>
      </c>
      <c r="AF23" s="58">
        <f t="shared" si="7"/>
        <v>9.94</v>
      </c>
      <c r="AG23" s="58">
        <f t="shared" si="2"/>
        <v>19.88</v>
      </c>
      <c r="AH23" s="58">
        <f t="shared" si="3"/>
        <v>1.9879999999999997E-3</v>
      </c>
      <c r="AI23" s="99">
        <v>3670.9</v>
      </c>
      <c r="AJ23" s="99">
        <v>3670.9</v>
      </c>
      <c r="AK23" s="115">
        <f t="shared" si="4"/>
        <v>1.8465291750503019</v>
      </c>
      <c r="AL23" s="115">
        <v>1.8465291750503019</v>
      </c>
      <c r="AM23" s="99">
        <v>12.4</v>
      </c>
      <c r="AN23" s="99">
        <v>20.100000000000001</v>
      </c>
      <c r="AO23" s="98">
        <v>6.84</v>
      </c>
    </row>
    <row r="24" spans="1:41" x14ac:dyDescent="0.3">
      <c r="A24" s="58">
        <v>22</v>
      </c>
      <c r="B24" s="58">
        <v>1</v>
      </c>
      <c r="C24" s="58">
        <v>22</v>
      </c>
      <c r="D24" s="58">
        <v>1</v>
      </c>
      <c r="E24" s="58">
        <v>3</v>
      </c>
      <c r="F24" s="58">
        <v>2</v>
      </c>
      <c r="G24" s="58">
        <v>5</v>
      </c>
      <c r="H24" s="58">
        <f t="shared" si="0"/>
        <v>47</v>
      </c>
      <c r="I24" s="58">
        <f>VLOOKUP(E24,' NAMES &amp; RATES'!$B$3:$C$6,2,0)</f>
        <v>1</v>
      </c>
      <c r="J24" s="68" t="s">
        <v>33</v>
      </c>
      <c r="K24" s="68" t="s">
        <v>84</v>
      </c>
      <c r="L24" s="128" t="s">
        <v>89</v>
      </c>
      <c r="M24" s="68" t="s">
        <v>94</v>
      </c>
      <c r="N24" s="120">
        <v>253000</v>
      </c>
      <c r="O24" s="11">
        <v>1</v>
      </c>
      <c r="P24" s="11">
        <v>6</v>
      </c>
      <c r="Q24" s="11">
        <v>6</v>
      </c>
      <c r="R24" s="11">
        <v>7</v>
      </c>
      <c r="S24" s="11">
        <v>4</v>
      </c>
      <c r="T24" s="11">
        <v>8</v>
      </c>
      <c r="U24" s="72">
        <v>8</v>
      </c>
      <c r="V24" s="72">
        <v>4</v>
      </c>
      <c r="W24" s="58">
        <v>2</v>
      </c>
      <c r="X24" s="58">
        <v>0</v>
      </c>
      <c r="Y24" s="58">
        <v>0</v>
      </c>
      <c r="Z24" s="58">
        <v>0</v>
      </c>
      <c r="AA24" s="58">
        <f t="shared" si="5"/>
        <v>0</v>
      </c>
      <c r="AB24" s="58">
        <v>10.27</v>
      </c>
      <c r="AC24" s="58">
        <f t="shared" si="1"/>
        <v>2.0539999999999998E-3</v>
      </c>
      <c r="AD24" s="58">
        <f t="shared" si="6"/>
        <v>20.54</v>
      </c>
      <c r="AE24" s="58">
        <f t="shared" si="8"/>
        <v>20.54</v>
      </c>
      <c r="AF24" s="58">
        <f t="shared" si="7"/>
        <v>10.27</v>
      </c>
      <c r="AG24" s="58">
        <f t="shared" si="2"/>
        <v>20.54</v>
      </c>
      <c r="AH24" s="58">
        <f t="shared" si="3"/>
        <v>2.0539999999999998E-3</v>
      </c>
      <c r="AI24" s="99">
        <v>3493.1</v>
      </c>
      <c r="AJ24" s="99">
        <v>3493.1</v>
      </c>
      <c r="AK24" s="115">
        <f t="shared" si="4"/>
        <v>1.7006329113924052</v>
      </c>
      <c r="AL24" s="115">
        <v>1.7006329113924052</v>
      </c>
      <c r="AM24" s="99">
        <v>13</v>
      </c>
      <c r="AN24" s="99">
        <v>21.4</v>
      </c>
      <c r="AO24" s="98">
        <v>7.69</v>
      </c>
    </row>
    <row r="25" spans="1:41" x14ac:dyDescent="0.3">
      <c r="A25" s="58">
        <v>23</v>
      </c>
      <c r="B25" s="58">
        <v>1</v>
      </c>
      <c r="C25" s="58">
        <v>23</v>
      </c>
      <c r="D25" s="58">
        <v>1</v>
      </c>
      <c r="E25" s="58">
        <v>3</v>
      </c>
      <c r="F25" s="58">
        <v>2</v>
      </c>
      <c r="G25" s="58">
        <v>2</v>
      </c>
      <c r="H25" s="58">
        <f t="shared" si="0"/>
        <v>44</v>
      </c>
      <c r="I25" s="58">
        <f>VLOOKUP(E25,' NAMES &amp; RATES'!$B$3:$C$6,2,0)</f>
        <v>1</v>
      </c>
      <c r="J25" s="68" t="s">
        <v>33</v>
      </c>
      <c r="K25" s="68" t="s">
        <v>84</v>
      </c>
      <c r="L25" s="128" t="s">
        <v>86</v>
      </c>
      <c r="M25" s="68" t="s">
        <v>91</v>
      </c>
      <c r="N25" s="120">
        <v>227000</v>
      </c>
      <c r="O25" s="11">
        <v>0</v>
      </c>
      <c r="P25" s="11">
        <v>5</v>
      </c>
      <c r="Q25" s="11">
        <v>8</v>
      </c>
      <c r="R25" s="11">
        <v>9</v>
      </c>
      <c r="S25" s="11">
        <v>5</v>
      </c>
      <c r="T25" s="11">
        <v>9</v>
      </c>
      <c r="U25" s="72">
        <v>9</v>
      </c>
      <c r="V25" s="72">
        <v>5</v>
      </c>
      <c r="W25" s="58">
        <v>2</v>
      </c>
      <c r="X25" s="58">
        <v>0</v>
      </c>
      <c r="Y25" s="58">
        <v>0</v>
      </c>
      <c r="Z25" s="58">
        <v>0</v>
      </c>
      <c r="AA25" s="58">
        <f t="shared" si="5"/>
        <v>0</v>
      </c>
      <c r="AB25" s="58">
        <v>10.35</v>
      </c>
      <c r="AC25" s="58">
        <f t="shared" si="1"/>
        <v>2.0699999999999998E-3</v>
      </c>
      <c r="AD25" s="58">
        <f t="shared" si="6"/>
        <v>20.7</v>
      </c>
      <c r="AE25" s="58">
        <f t="shared" si="8"/>
        <v>20.7</v>
      </c>
      <c r="AF25" s="58">
        <f t="shared" si="7"/>
        <v>10.35</v>
      </c>
      <c r="AG25" s="58">
        <f t="shared" si="2"/>
        <v>20.7</v>
      </c>
      <c r="AH25" s="58">
        <f t="shared" si="3"/>
        <v>2.0699999999999998E-3</v>
      </c>
      <c r="AI25" s="99">
        <v>2428.4</v>
      </c>
      <c r="AJ25" s="99">
        <v>2428.4</v>
      </c>
      <c r="AK25" s="115">
        <f t="shared" si="4"/>
        <v>1.1731400966183576</v>
      </c>
      <c r="AL25" s="115">
        <v>1.1731400966183576</v>
      </c>
      <c r="AM25" s="99">
        <v>12.6</v>
      </c>
      <c r="AN25" s="99">
        <v>20</v>
      </c>
      <c r="AO25" s="98">
        <v>7.02</v>
      </c>
    </row>
    <row r="26" spans="1:41" x14ac:dyDescent="0.3">
      <c r="A26" s="58">
        <v>24</v>
      </c>
      <c r="B26" s="58">
        <v>1</v>
      </c>
      <c r="C26" s="58">
        <v>24</v>
      </c>
      <c r="D26" s="58">
        <v>1</v>
      </c>
      <c r="E26" s="58">
        <v>3</v>
      </c>
      <c r="F26" s="58">
        <v>1</v>
      </c>
      <c r="G26" s="58">
        <v>5</v>
      </c>
      <c r="H26" s="58">
        <f t="shared" si="0"/>
        <v>41</v>
      </c>
      <c r="I26" s="58">
        <f>VLOOKUP(E26,' NAMES &amp; RATES'!$B$3:$C$6,2,0)</f>
        <v>1</v>
      </c>
      <c r="J26" s="29" t="s">
        <v>31</v>
      </c>
      <c r="K26" s="29" t="s">
        <v>83</v>
      </c>
      <c r="L26" s="129" t="s">
        <v>89</v>
      </c>
      <c r="M26" s="29" t="s">
        <v>94</v>
      </c>
      <c r="N26" s="120">
        <v>237000</v>
      </c>
      <c r="O26" s="11">
        <v>1</v>
      </c>
      <c r="P26" s="11">
        <v>6</v>
      </c>
      <c r="Q26" s="11">
        <v>6</v>
      </c>
      <c r="R26" s="11">
        <v>8</v>
      </c>
      <c r="S26" s="11">
        <v>4</v>
      </c>
      <c r="T26" s="11">
        <v>8</v>
      </c>
      <c r="U26" s="72">
        <v>8</v>
      </c>
      <c r="V26" s="72">
        <v>4</v>
      </c>
      <c r="W26" s="58">
        <v>2</v>
      </c>
      <c r="X26" s="58">
        <v>2</v>
      </c>
      <c r="Y26" s="58">
        <f>W26*X26</f>
        <v>4</v>
      </c>
      <c r="Z26" s="58">
        <v>0.5</v>
      </c>
      <c r="AA26" s="58">
        <f t="shared" si="5"/>
        <v>2</v>
      </c>
      <c r="AB26" s="58">
        <v>10.29</v>
      </c>
      <c r="AC26" s="58">
        <f t="shared" si="1"/>
        <v>2.0579999999999999E-3</v>
      </c>
      <c r="AD26" s="58">
        <f t="shared" si="6"/>
        <v>20.58</v>
      </c>
      <c r="AE26" s="58">
        <f t="shared" si="8"/>
        <v>18.579999999999998</v>
      </c>
      <c r="AF26" s="58">
        <f t="shared" si="7"/>
        <v>9.2899999999999991</v>
      </c>
      <c r="AG26" s="58">
        <f t="shared" si="2"/>
        <v>18.579999999999998</v>
      </c>
      <c r="AH26" s="58">
        <f t="shared" si="3"/>
        <v>1.8579999999999998E-3</v>
      </c>
      <c r="AI26" s="99">
        <v>2724</v>
      </c>
      <c r="AJ26" s="99">
        <f>((AI26*AD26)/AE26)</f>
        <v>3017.2185145317549</v>
      </c>
      <c r="AK26" s="115">
        <f t="shared" si="4"/>
        <v>1.4660925726587732</v>
      </c>
      <c r="AL26" s="115">
        <v>1.4660925726587732</v>
      </c>
      <c r="AM26" s="99">
        <v>13.5</v>
      </c>
      <c r="AN26" s="99">
        <v>16.399999999999999</v>
      </c>
      <c r="AO26" s="98">
        <v>7.51</v>
      </c>
    </row>
    <row r="27" spans="1:41" x14ac:dyDescent="0.3">
      <c r="A27" s="58">
        <v>25</v>
      </c>
      <c r="B27" s="58">
        <v>1</v>
      </c>
      <c r="C27" s="58">
        <v>25</v>
      </c>
      <c r="D27" s="58">
        <v>1</v>
      </c>
      <c r="E27" s="58">
        <v>2</v>
      </c>
      <c r="F27" s="58">
        <v>2</v>
      </c>
      <c r="G27" s="58">
        <v>3</v>
      </c>
      <c r="H27" s="58">
        <f t="shared" si="0"/>
        <v>27</v>
      </c>
      <c r="I27" s="58">
        <f>VLOOKUP(E27,' NAMES &amp; RATES'!$B$3:$C$6,2,0)</f>
        <v>0.5</v>
      </c>
      <c r="J27" s="68" t="s">
        <v>33</v>
      </c>
      <c r="K27" s="68" t="s">
        <v>84</v>
      </c>
      <c r="L27" s="128" t="s">
        <v>87</v>
      </c>
      <c r="M27" s="68" t="s">
        <v>92</v>
      </c>
      <c r="N27" s="120">
        <v>378000</v>
      </c>
      <c r="O27" s="11">
        <v>0</v>
      </c>
      <c r="P27" s="11">
        <v>2</v>
      </c>
      <c r="Q27" s="11">
        <v>2</v>
      </c>
      <c r="R27" s="11">
        <v>8</v>
      </c>
      <c r="S27" s="11">
        <v>4</v>
      </c>
      <c r="T27" s="11">
        <v>8</v>
      </c>
      <c r="U27" s="72">
        <v>8</v>
      </c>
      <c r="V27" s="72">
        <v>5</v>
      </c>
      <c r="W27" s="58">
        <v>4</v>
      </c>
      <c r="X27" s="58">
        <v>1</v>
      </c>
      <c r="Y27" s="58">
        <f>W27*X27</f>
        <v>4</v>
      </c>
      <c r="Z27" s="58">
        <v>0.5</v>
      </c>
      <c r="AA27" s="58">
        <f t="shared" si="5"/>
        <v>2</v>
      </c>
      <c r="AB27" s="58">
        <v>10.039999999999999</v>
      </c>
      <c r="AC27" s="58">
        <f t="shared" si="1"/>
        <v>2.0079999999999998E-3</v>
      </c>
      <c r="AD27" s="58">
        <f t="shared" si="6"/>
        <v>40.159999999999997</v>
      </c>
      <c r="AE27" s="58">
        <f t="shared" si="8"/>
        <v>38.159999999999997</v>
      </c>
      <c r="AF27" s="58">
        <f t="shared" si="7"/>
        <v>9.5399999999999991</v>
      </c>
      <c r="AG27" s="58">
        <f t="shared" si="2"/>
        <v>19.079999999999998</v>
      </c>
      <c r="AH27" s="58">
        <f t="shared" si="3"/>
        <v>1.9079999999999998E-3</v>
      </c>
      <c r="AI27" s="99">
        <v>2993.9</v>
      </c>
      <c r="AJ27" s="99">
        <f>((AI27*AD27)/AE27)</f>
        <v>3150.8129979035639</v>
      </c>
      <c r="AK27" s="115">
        <f t="shared" si="4"/>
        <v>1.5691299790356394</v>
      </c>
      <c r="AL27" s="115">
        <v>1.5691299790356394</v>
      </c>
      <c r="AM27" s="99">
        <v>12.7</v>
      </c>
      <c r="AN27" s="99">
        <v>18.2</v>
      </c>
      <c r="AO27" s="98">
        <v>6.9</v>
      </c>
    </row>
    <row r="28" spans="1:41" x14ac:dyDescent="0.3">
      <c r="A28" s="58">
        <v>26</v>
      </c>
      <c r="B28" s="58">
        <v>1</v>
      </c>
      <c r="C28" s="58">
        <v>26</v>
      </c>
      <c r="D28" s="58">
        <v>1</v>
      </c>
      <c r="E28" s="58">
        <v>3</v>
      </c>
      <c r="F28" s="58">
        <v>1</v>
      </c>
      <c r="G28" s="58">
        <v>3</v>
      </c>
      <c r="H28" s="58">
        <f t="shared" si="0"/>
        <v>39</v>
      </c>
      <c r="I28" s="58">
        <f>VLOOKUP(E28,' NAMES &amp; RATES'!$B$3:$C$6,2,0)</f>
        <v>1</v>
      </c>
      <c r="J28" s="29" t="s">
        <v>31</v>
      </c>
      <c r="K28" s="29" t="s">
        <v>83</v>
      </c>
      <c r="L28" s="129" t="s">
        <v>87</v>
      </c>
      <c r="M28" s="29" t="s">
        <v>92</v>
      </c>
      <c r="N28" s="120">
        <v>221000</v>
      </c>
      <c r="O28" s="11">
        <v>1</v>
      </c>
      <c r="P28" s="11">
        <v>3</v>
      </c>
      <c r="Q28" s="11">
        <v>6</v>
      </c>
      <c r="R28" s="11">
        <v>8</v>
      </c>
      <c r="S28" s="11">
        <v>4</v>
      </c>
      <c r="T28" s="11">
        <v>8</v>
      </c>
      <c r="U28" s="72">
        <v>8</v>
      </c>
      <c r="V28" s="72">
        <v>5</v>
      </c>
      <c r="W28" s="58">
        <v>2</v>
      </c>
      <c r="X28" s="58">
        <v>0</v>
      </c>
      <c r="Y28" s="58">
        <v>0</v>
      </c>
      <c r="Z28" s="58">
        <v>0</v>
      </c>
      <c r="AA28" s="58">
        <f t="shared" si="5"/>
        <v>0</v>
      </c>
      <c r="AB28" s="58">
        <v>9.9</v>
      </c>
      <c r="AC28" s="58">
        <f t="shared" si="1"/>
        <v>1.98E-3</v>
      </c>
      <c r="AD28" s="58">
        <f t="shared" si="6"/>
        <v>19.8</v>
      </c>
      <c r="AE28" s="58">
        <f t="shared" si="8"/>
        <v>19.8</v>
      </c>
      <c r="AF28" s="58">
        <f t="shared" si="7"/>
        <v>9.9</v>
      </c>
      <c r="AG28" s="58">
        <f t="shared" si="2"/>
        <v>19.8</v>
      </c>
      <c r="AH28" s="58">
        <f t="shared" si="3"/>
        <v>1.98E-3</v>
      </c>
      <c r="AI28" s="99">
        <v>2172.6</v>
      </c>
      <c r="AJ28" s="99">
        <v>2172.6</v>
      </c>
      <c r="AK28" s="115">
        <f t="shared" si="4"/>
        <v>1.0972727272727272</v>
      </c>
      <c r="AL28" s="115">
        <v>1.0972727272727272</v>
      </c>
      <c r="AM28" s="99">
        <v>12.5</v>
      </c>
      <c r="AN28" s="99">
        <v>20</v>
      </c>
      <c r="AO28" s="98">
        <v>6.81</v>
      </c>
    </row>
    <row r="29" spans="1:41" x14ac:dyDescent="0.3">
      <c r="A29" s="58">
        <v>27</v>
      </c>
      <c r="B29" s="58">
        <v>1</v>
      </c>
      <c r="C29" s="58">
        <v>27</v>
      </c>
      <c r="D29" s="58">
        <v>1</v>
      </c>
      <c r="E29" s="58">
        <v>3</v>
      </c>
      <c r="F29" s="58">
        <v>3</v>
      </c>
      <c r="G29" s="58">
        <v>4</v>
      </c>
      <c r="H29" s="58">
        <f t="shared" si="0"/>
        <v>52</v>
      </c>
      <c r="I29" s="58">
        <f>VLOOKUP(E29,' NAMES &amp; RATES'!$B$3:$C$6,2,0)</f>
        <v>1</v>
      </c>
      <c r="J29" s="131" t="s">
        <v>34</v>
      </c>
      <c r="K29" s="131" t="s">
        <v>82</v>
      </c>
      <c r="L29" s="130" t="s">
        <v>88</v>
      </c>
      <c r="M29" s="131" t="s">
        <v>93</v>
      </c>
      <c r="N29" s="120">
        <v>242000</v>
      </c>
      <c r="O29" s="11">
        <v>1</v>
      </c>
      <c r="P29" s="11">
        <v>2</v>
      </c>
      <c r="Q29" s="11">
        <v>6</v>
      </c>
      <c r="R29" s="11">
        <v>7</v>
      </c>
      <c r="S29" s="11">
        <v>4</v>
      </c>
      <c r="T29" s="11">
        <v>8</v>
      </c>
      <c r="U29" s="72">
        <v>8</v>
      </c>
      <c r="V29" s="72">
        <v>4</v>
      </c>
      <c r="W29" s="58">
        <v>2</v>
      </c>
      <c r="X29" s="58">
        <v>0</v>
      </c>
      <c r="Y29" s="58">
        <v>0</v>
      </c>
      <c r="Z29" s="58">
        <v>0</v>
      </c>
      <c r="AA29" s="58">
        <f t="shared" si="5"/>
        <v>0</v>
      </c>
      <c r="AB29" s="58">
        <v>10.35</v>
      </c>
      <c r="AC29" s="58">
        <f t="shared" si="1"/>
        <v>2.0699999999999998E-3</v>
      </c>
      <c r="AD29" s="58">
        <f t="shared" si="6"/>
        <v>20.7</v>
      </c>
      <c r="AE29" s="58">
        <f t="shared" si="8"/>
        <v>20.7</v>
      </c>
      <c r="AF29" s="58">
        <f t="shared" si="7"/>
        <v>10.35</v>
      </c>
      <c r="AG29" s="58">
        <f t="shared" si="2"/>
        <v>20.7</v>
      </c>
      <c r="AH29" s="58">
        <f t="shared" si="3"/>
        <v>2.0699999999999998E-3</v>
      </c>
      <c r="AI29" s="99">
        <v>2129.6999999999998</v>
      </c>
      <c r="AJ29" s="99">
        <v>2129.6999999999998</v>
      </c>
      <c r="AK29" s="115">
        <f t="shared" si="4"/>
        <v>1.028840579710145</v>
      </c>
      <c r="AL29" s="115">
        <v>1.028840579710145</v>
      </c>
      <c r="AM29" s="99">
        <v>12.5</v>
      </c>
      <c r="AN29" s="99">
        <v>19.2</v>
      </c>
      <c r="AO29" s="98">
        <v>7.16</v>
      </c>
    </row>
    <row r="30" spans="1:41" x14ac:dyDescent="0.3">
      <c r="A30" s="58">
        <v>28</v>
      </c>
      <c r="B30" s="58">
        <v>1</v>
      </c>
      <c r="C30" s="58">
        <v>1</v>
      </c>
      <c r="D30" s="58">
        <v>2</v>
      </c>
      <c r="E30" s="58">
        <v>1</v>
      </c>
      <c r="F30" s="58">
        <v>3</v>
      </c>
      <c r="G30" s="58">
        <v>6</v>
      </c>
      <c r="H30" s="58">
        <f t="shared" si="0"/>
        <v>18</v>
      </c>
      <c r="I30" s="58">
        <f>VLOOKUP(E30,' NAMES &amp; RATES'!$B$3:$C$6,2,0)</f>
        <v>0.25</v>
      </c>
      <c r="J30" s="131" t="s">
        <v>34</v>
      </c>
      <c r="K30" s="131" t="s">
        <v>82</v>
      </c>
      <c r="L30" s="130" t="s">
        <v>90</v>
      </c>
      <c r="M30" s="131" t="s">
        <v>95</v>
      </c>
      <c r="N30" s="120">
        <v>676000</v>
      </c>
      <c r="O30" s="11">
        <v>1</v>
      </c>
      <c r="P30" s="11">
        <v>6</v>
      </c>
      <c r="Q30" s="11">
        <v>5</v>
      </c>
      <c r="R30" s="11">
        <v>6</v>
      </c>
      <c r="S30" s="11">
        <v>3</v>
      </c>
      <c r="T30" s="11">
        <v>8</v>
      </c>
      <c r="U30" s="72">
        <v>8</v>
      </c>
      <c r="V30" s="72">
        <v>3</v>
      </c>
      <c r="W30" s="58">
        <v>7</v>
      </c>
      <c r="X30" s="58">
        <v>0</v>
      </c>
      <c r="Y30" s="58">
        <v>0</v>
      </c>
      <c r="Z30" s="58">
        <v>0</v>
      </c>
      <c r="AA30" s="58">
        <f t="shared" si="5"/>
        <v>0</v>
      </c>
      <c r="AB30" s="58">
        <v>10.199999999999999</v>
      </c>
      <c r="AC30" s="58">
        <f t="shared" si="1"/>
        <v>2.0399999999999997E-3</v>
      </c>
      <c r="AD30" s="58">
        <f t="shared" si="6"/>
        <v>71.399999999999991</v>
      </c>
      <c r="AE30" s="58">
        <f t="shared" si="8"/>
        <v>71.399999999999991</v>
      </c>
      <c r="AF30" s="58">
        <f t="shared" si="7"/>
        <v>10.199999999999999</v>
      </c>
      <c r="AG30" s="58">
        <f t="shared" si="2"/>
        <v>20.399999999999999</v>
      </c>
      <c r="AH30" s="58">
        <f t="shared" si="3"/>
        <v>2.0399999999999997E-3</v>
      </c>
      <c r="AI30" s="99">
        <v>3889.3</v>
      </c>
      <c r="AJ30" s="99">
        <v>3889.3</v>
      </c>
      <c r="AK30" s="115">
        <f t="shared" si="4"/>
        <v>1.9065196078431375</v>
      </c>
      <c r="AL30" s="115">
        <v>1.9065196078431375</v>
      </c>
      <c r="AM30" s="99">
        <v>12.7</v>
      </c>
      <c r="AN30" s="99">
        <v>17.3</v>
      </c>
      <c r="AO30" s="98">
        <v>7.54</v>
      </c>
    </row>
    <row r="31" spans="1:41" x14ac:dyDescent="0.3">
      <c r="A31" s="58">
        <v>29</v>
      </c>
      <c r="B31" s="58">
        <v>1</v>
      </c>
      <c r="C31" s="58">
        <v>2</v>
      </c>
      <c r="D31" s="58">
        <v>2</v>
      </c>
      <c r="E31" s="58">
        <v>2</v>
      </c>
      <c r="F31" s="58">
        <v>2</v>
      </c>
      <c r="G31" s="58">
        <v>1</v>
      </c>
      <c r="H31" s="58">
        <f t="shared" si="0"/>
        <v>25</v>
      </c>
      <c r="I31" s="58">
        <f>VLOOKUP(E31,' NAMES &amp; RATES'!$B$3:$C$6,2,0)</f>
        <v>0.5</v>
      </c>
      <c r="J31" s="68" t="s">
        <v>33</v>
      </c>
      <c r="K31" s="68" t="s">
        <v>84</v>
      </c>
      <c r="L31" s="128" t="s">
        <v>85</v>
      </c>
      <c r="M31" s="68" t="s">
        <v>19</v>
      </c>
      <c r="N31" s="120">
        <v>402000</v>
      </c>
      <c r="O31" s="11">
        <v>1</v>
      </c>
      <c r="P31" s="11">
        <v>6</v>
      </c>
      <c r="Q31" s="11">
        <v>7</v>
      </c>
      <c r="R31" s="11">
        <v>8</v>
      </c>
      <c r="S31" s="11">
        <v>4</v>
      </c>
      <c r="T31" s="11">
        <v>8</v>
      </c>
      <c r="U31" s="72">
        <v>9</v>
      </c>
      <c r="V31" s="72">
        <v>5</v>
      </c>
      <c r="W31" s="58">
        <v>4</v>
      </c>
      <c r="X31" s="58">
        <v>1</v>
      </c>
      <c r="Y31" s="58">
        <f>W31*X31</f>
        <v>4</v>
      </c>
      <c r="Z31" s="58">
        <v>0.5</v>
      </c>
      <c r="AA31" s="58">
        <f t="shared" si="5"/>
        <v>2</v>
      </c>
      <c r="AB31" s="58">
        <v>10.050000000000001</v>
      </c>
      <c r="AC31" s="58">
        <f t="shared" si="1"/>
        <v>2.0100000000000001E-3</v>
      </c>
      <c r="AD31" s="58">
        <f t="shared" si="6"/>
        <v>40.200000000000003</v>
      </c>
      <c r="AE31" s="58">
        <f t="shared" si="8"/>
        <v>38.200000000000003</v>
      </c>
      <c r="AF31" s="58">
        <f t="shared" si="7"/>
        <v>9.5500000000000007</v>
      </c>
      <c r="AG31" s="58">
        <f t="shared" si="2"/>
        <v>19.100000000000001</v>
      </c>
      <c r="AH31" s="58">
        <f t="shared" si="3"/>
        <v>1.9100000000000002E-3</v>
      </c>
      <c r="AI31" s="99">
        <v>2796.5</v>
      </c>
      <c r="AJ31" s="99">
        <f>((AI31*AD31)/AE31)</f>
        <v>2942.913612565445</v>
      </c>
      <c r="AK31" s="115">
        <f t="shared" si="4"/>
        <v>1.4641361256544501</v>
      </c>
      <c r="AL31" s="115">
        <v>1.4641361256544501</v>
      </c>
      <c r="AM31" s="99">
        <v>12.6</v>
      </c>
      <c r="AN31" s="99">
        <v>17.2</v>
      </c>
      <c r="AO31" s="98">
        <v>6.97</v>
      </c>
    </row>
    <row r="32" spans="1:41" x14ac:dyDescent="0.3">
      <c r="A32" s="58">
        <v>30</v>
      </c>
      <c r="B32" s="58">
        <v>1</v>
      </c>
      <c r="C32" s="58">
        <v>3</v>
      </c>
      <c r="D32" s="58">
        <v>2</v>
      </c>
      <c r="E32" s="58">
        <v>3</v>
      </c>
      <c r="F32" s="58">
        <v>1</v>
      </c>
      <c r="G32" s="58">
        <v>1</v>
      </c>
      <c r="H32" s="58">
        <f t="shared" si="0"/>
        <v>37</v>
      </c>
      <c r="I32" s="58">
        <f>VLOOKUP(E32,' NAMES &amp; RATES'!$B$3:$C$6,2,0)</f>
        <v>1</v>
      </c>
      <c r="J32" s="29" t="s">
        <v>31</v>
      </c>
      <c r="K32" s="29" t="s">
        <v>83</v>
      </c>
      <c r="L32" s="129" t="s">
        <v>85</v>
      </c>
      <c r="M32" s="29" t="s">
        <v>19</v>
      </c>
      <c r="N32" s="120">
        <v>228000</v>
      </c>
      <c r="O32" s="11">
        <v>1</v>
      </c>
      <c r="P32" s="11">
        <v>5</v>
      </c>
      <c r="Q32" s="11">
        <v>7</v>
      </c>
      <c r="R32" s="11">
        <v>8</v>
      </c>
      <c r="S32" s="11">
        <v>5</v>
      </c>
      <c r="T32" s="11">
        <v>9</v>
      </c>
      <c r="U32" s="72">
        <v>9</v>
      </c>
      <c r="V32" s="72">
        <v>5</v>
      </c>
      <c r="W32" s="58">
        <v>2</v>
      </c>
      <c r="X32" s="58">
        <v>2</v>
      </c>
      <c r="Y32" s="58">
        <f>W32*X32</f>
        <v>4</v>
      </c>
      <c r="Z32" s="58">
        <v>0.5</v>
      </c>
      <c r="AA32" s="58">
        <f t="shared" si="5"/>
        <v>2</v>
      </c>
      <c r="AB32" s="58">
        <v>10.26</v>
      </c>
      <c r="AC32" s="58">
        <f t="shared" si="1"/>
        <v>2.052E-3</v>
      </c>
      <c r="AD32" s="58">
        <f t="shared" si="6"/>
        <v>20.52</v>
      </c>
      <c r="AE32" s="58">
        <f t="shared" si="8"/>
        <v>18.52</v>
      </c>
      <c r="AF32" s="58">
        <f t="shared" si="7"/>
        <v>9.26</v>
      </c>
      <c r="AG32" s="58">
        <f t="shared" si="2"/>
        <v>18.52</v>
      </c>
      <c r="AH32" s="58">
        <f t="shared" si="3"/>
        <v>1.8519999999999999E-3</v>
      </c>
      <c r="AI32" s="99">
        <v>2447.8000000000002</v>
      </c>
      <c r="AJ32" s="99">
        <f>((AI32*AD32)/AE32)</f>
        <v>2712.1412526997842</v>
      </c>
      <c r="AK32" s="115">
        <f t="shared" si="4"/>
        <v>1.3217062634989203</v>
      </c>
      <c r="AL32" s="115">
        <v>1.3217062634989203</v>
      </c>
      <c r="AM32" s="99">
        <v>12.5</v>
      </c>
      <c r="AN32" s="99">
        <v>16.2</v>
      </c>
      <c r="AO32" s="98">
        <v>7.31</v>
      </c>
    </row>
    <row r="33" spans="1:41" x14ac:dyDescent="0.3">
      <c r="A33" s="58">
        <v>31</v>
      </c>
      <c r="B33" s="58">
        <v>1</v>
      </c>
      <c r="C33" s="58">
        <v>4</v>
      </c>
      <c r="D33" s="58">
        <v>2</v>
      </c>
      <c r="E33" s="58">
        <v>3</v>
      </c>
      <c r="F33" s="58">
        <v>1</v>
      </c>
      <c r="G33" s="58">
        <v>6</v>
      </c>
      <c r="H33" s="58">
        <f t="shared" si="0"/>
        <v>42</v>
      </c>
      <c r="I33" s="58">
        <f>VLOOKUP(E33,' NAMES &amp; RATES'!$B$3:$C$6,2,0)</f>
        <v>1</v>
      </c>
      <c r="J33" s="29" t="s">
        <v>31</v>
      </c>
      <c r="K33" s="29" t="s">
        <v>83</v>
      </c>
      <c r="L33" s="129" t="s">
        <v>90</v>
      </c>
      <c r="M33" s="29" t="s">
        <v>95</v>
      </c>
      <c r="N33" s="120">
        <v>188000</v>
      </c>
      <c r="O33" s="11">
        <v>1</v>
      </c>
      <c r="P33" s="11">
        <v>5</v>
      </c>
      <c r="Q33" s="11">
        <v>6</v>
      </c>
      <c r="R33" s="11">
        <v>7</v>
      </c>
      <c r="S33" s="11">
        <v>3</v>
      </c>
      <c r="T33" s="11">
        <v>8</v>
      </c>
      <c r="U33" s="72">
        <v>8</v>
      </c>
      <c r="V33" s="72">
        <v>4</v>
      </c>
      <c r="W33" s="58">
        <v>2</v>
      </c>
      <c r="X33" s="58">
        <v>1</v>
      </c>
      <c r="Y33" s="58">
        <f>W33*X33</f>
        <v>2</v>
      </c>
      <c r="Z33" s="58">
        <v>0.5</v>
      </c>
      <c r="AA33" s="58">
        <f t="shared" si="5"/>
        <v>1</v>
      </c>
      <c r="AB33" s="58">
        <v>10.06</v>
      </c>
      <c r="AC33" s="58">
        <f t="shared" si="1"/>
        <v>2.0119999999999999E-3</v>
      </c>
      <c r="AD33" s="58">
        <f t="shared" si="6"/>
        <v>20.12</v>
      </c>
      <c r="AE33" s="58">
        <f t="shared" si="8"/>
        <v>19.12</v>
      </c>
      <c r="AF33" s="58">
        <f t="shared" si="7"/>
        <v>9.56</v>
      </c>
      <c r="AG33" s="58">
        <f t="shared" si="2"/>
        <v>19.12</v>
      </c>
      <c r="AH33" s="58">
        <f t="shared" si="3"/>
        <v>1.9120000000000001E-3</v>
      </c>
      <c r="AI33" s="99">
        <v>3681.1</v>
      </c>
      <c r="AJ33" s="99">
        <f>((AI33*AD33)/AE33)</f>
        <v>3873.6261506276151</v>
      </c>
      <c r="AK33" s="115">
        <f t="shared" si="4"/>
        <v>1.9252615062761504</v>
      </c>
      <c r="AL33" s="115">
        <v>1.9252615062761504</v>
      </c>
      <c r="AM33" s="99">
        <v>12.4</v>
      </c>
      <c r="AN33" s="99">
        <v>16.600000000000001</v>
      </c>
      <c r="AO33" s="98">
        <v>6.97</v>
      </c>
    </row>
    <row r="34" spans="1:41" x14ac:dyDescent="0.3">
      <c r="A34" s="58">
        <v>32</v>
      </c>
      <c r="B34" s="58">
        <v>1</v>
      </c>
      <c r="C34" s="58">
        <v>5</v>
      </c>
      <c r="D34" s="58">
        <v>2</v>
      </c>
      <c r="E34" s="58">
        <v>1</v>
      </c>
      <c r="F34" s="58">
        <v>2</v>
      </c>
      <c r="G34" s="58">
        <v>6</v>
      </c>
      <c r="H34" s="58">
        <f t="shared" si="0"/>
        <v>12</v>
      </c>
      <c r="I34" s="58">
        <f>VLOOKUP(E34,' NAMES &amp; RATES'!$B$3:$C$6,2,0)</f>
        <v>0.25</v>
      </c>
      <c r="J34" s="68" t="s">
        <v>33</v>
      </c>
      <c r="K34" s="68" t="s">
        <v>84</v>
      </c>
      <c r="L34" s="128" t="s">
        <v>90</v>
      </c>
      <c r="M34" s="68" t="s">
        <v>95</v>
      </c>
      <c r="N34" s="120">
        <v>508000</v>
      </c>
      <c r="O34" s="11">
        <v>1</v>
      </c>
      <c r="P34" s="11">
        <v>5</v>
      </c>
      <c r="Q34" s="11">
        <v>6</v>
      </c>
      <c r="R34" s="11">
        <v>6</v>
      </c>
      <c r="S34" s="11">
        <v>2</v>
      </c>
      <c r="T34" s="11">
        <v>8</v>
      </c>
      <c r="U34" s="72">
        <v>8</v>
      </c>
      <c r="V34" s="72">
        <v>3</v>
      </c>
      <c r="W34" s="58">
        <v>7</v>
      </c>
      <c r="X34" s="58">
        <v>0</v>
      </c>
      <c r="Y34" s="58">
        <v>0</v>
      </c>
      <c r="Z34" s="58">
        <v>0</v>
      </c>
      <c r="AA34" s="58">
        <f t="shared" si="5"/>
        <v>0</v>
      </c>
      <c r="AB34" s="58">
        <v>10.14</v>
      </c>
      <c r="AC34" s="58">
        <f t="shared" si="1"/>
        <v>2.0280000000000003E-3</v>
      </c>
      <c r="AD34" s="58">
        <f t="shared" si="6"/>
        <v>70.98</v>
      </c>
      <c r="AE34" s="58">
        <f t="shared" si="8"/>
        <v>70.98</v>
      </c>
      <c r="AF34" s="58">
        <f t="shared" si="7"/>
        <v>10.14</v>
      </c>
      <c r="AG34" s="58">
        <f t="shared" si="2"/>
        <v>20.28</v>
      </c>
      <c r="AH34" s="58">
        <f t="shared" si="3"/>
        <v>2.0280000000000003E-3</v>
      </c>
      <c r="AI34" s="99">
        <v>4394.2</v>
      </c>
      <c r="AJ34" s="99">
        <v>4394.2</v>
      </c>
      <c r="AK34" s="115">
        <f t="shared" si="4"/>
        <v>2.1667652859960551</v>
      </c>
      <c r="AL34" s="115">
        <v>2.1667652859960551</v>
      </c>
      <c r="AM34" s="99">
        <v>12.5</v>
      </c>
      <c r="AN34" s="99">
        <v>18.100000000000001</v>
      </c>
      <c r="AO34" s="98">
        <v>7.47</v>
      </c>
    </row>
    <row r="35" spans="1:41" x14ac:dyDescent="0.3">
      <c r="A35" s="58">
        <v>33</v>
      </c>
      <c r="B35" s="58">
        <v>1</v>
      </c>
      <c r="C35" s="58">
        <v>6</v>
      </c>
      <c r="D35" s="58">
        <v>2</v>
      </c>
      <c r="E35" s="58">
        <v>3</v>
      </c>
      <c r="F35" s="58">
        <v>2</v>
      </c>
      <c r="G35" s="58">
        <v>6</v>
      </c>
      <c r="H35" s="58">
        <f t="shared" si="0"/>
        <v>48</v>
      </c>
      <c r="I35" s="58">
        <f>VLOOKUP(E35,' NAMES &amp; RATES'!$B$3:$C$6,2,0)</f>
        <v>1</v>
      </c>
      <c r="J35" s="68" t="s">
        <v>33</v>
      </c>
      <c r="K35" s="68" t="s">
        <v>84</v>
      </c>
      <c r="L35" s="128" t="s">
        <v>90</v>
      </c>
      <c r="M35" s="68" t="s">
        <v>95</v>
      </c>
      <c r="N35" s="120">
        <v>198000</v>
      </c>
      <c r="O35" s="11">
        <v>1</v>
      </c>
      <c r="P35" s="11">
        <v>5</v>
      </c>
      <c r="Q35" s="11">
        <v>5</v>
      </c>
      <c r="R35" s="11">
        <v>6</v>
      </c>
      <c r="S35" s="11">
        <v>3</v>
      </c>
      <c r="T35" s="11">
        <v>8</v>
      </c>
      <c r="U35" s="72">
        <v>8</v>
      </c>
      <c r="V35" s="72">
        <v>3</v>
      </c>
      <c r="W35" s="58">
        <v>2</v>
      </c>
      <c r="X35" s="58">
        <v>0</v>
      </c>
      <c r="Y35" s="58">
        <v>0</v>
      </c>
      <c r="Z35" s="58">
        <v>0</v>
      </c>
      <c r="AA35" s="58">
        <f t="shared" si="5"/>
        <v>0</v>
      </c>
      <c r="AB35" s="58">
        <v>10.38</v>
      </c>
      <c r="AC35" s="58">
        <f t="shared" si="1"/>
        <v>2.0760000000000002E-3</v>
      </c>
      <c r="AD35" s="58">
        <f t="shared" si="6"/>
        <v>20.76</v>
      </c>
      <c r="AE35" s="58">
        <f t="shared" si="8"/>
        <v>20.76</v>
      </c>
      <c r="AF35" s="58">
        <f t="shared" si="7"/>
        <v>10.38</v>
      </c>
      <c r="AG35" s="58">
        <f t="shared" si="2"/>
        <v>20.76</v>
      </c>
      <c r="AH35" s="58">
        <f t="shared" si="3"/>
        <v>2.0760000000000002E-3</v>
      </c>
      <c r="AI35" s="99">
        <v>3659.5</v>
      </c>
      <c r="AJ35" s="99">
        <v>3659.5</v>
      </c>
      <c r="AK35" s="115">
        <f t="shared" si="4"/>
        <v>1.7627649325626202</v>
      </c>
      <c r="AL35" s="115">
        <v>1.7627649325626202</v>
      </c>
      <c r="AM35" s="99">
        <v>12.9</v>
      </c>
      <c r="AN35" s="99">
        <v>16.3</v>
      </c>
      <c r="AO35" s="98">
        <v>7.38</v>
      </c>
    </row>
    <row r="36" spans="1:41" x14ac:dyDescent="0.3">
      <c r="A36" s="58">
        <v>34</v>
      </c>
      <c r="B36" s="58">
        <v>1</v>
      </c>
      <c r="C36" s="58">
        <v>7</v>
      </c>
      <c r="D36" s="58">
        <v>2</v>
      </c>
      <c r="E36" s="58">
        <v>3</v>
      </c>
      <c r="F36" s="58">
        <v>3</v>
      </c>
      <c r="G36" s="58">
        <v>3</v>
      </c>
      <c r="H36" s="58">
        <f t="shared" si="0"/>
        <v>51</v>
      </c>
      <c r="I36" s="58">
        <f>VLOOKUP(E36,' NAMES &amp; RATES'!$B$3:$C$6,2,0)</f>
        <v>1</v>
      </c>
      <c r="J36" s="131" t="s">
        <v>34</v>
      </c>
      <c r="K36" s="131" t="s">
        <v>82</v>
      </c>
      <c r="L36" s="130" t="s">
        <v>87</v>
      </c>
      <c r="M36" s="131" t="s">
        <v>92</v>
      </c>
      <c r="N36" s="120">
        <v>202000</v>
      </c>
      <c r="O36" s="11">
        <v>1</v>
      </c>
      <c r="P36" s="11">
        <v>2</v>
      </c>
      <c r="Q36" s="11">
        <v>4</v>
      </c>
      <c r="R36" s="11">
        <v>8</v>
      </c>
      <c r="S36" s="11">
        <v>4</v>
      </c>
      <c r="T36" s="11">
        <v>8</v>
      </c>
      <c r="U36" s="72">
        <v>8</v>
      </c>
      <c r="V36" s="72">
        <v>5</v>
      </c>
      <c r="W36" s="58">
        <v>7</v>
      </c>
      <c r="X36" s="58">
        <v>0</v>
      </c>
      <c r="Y36" s="58">
        <v>0</v>
      </c>
      <c r="Z36" s="58">
        <v>0</v>
      </c>
      <c r="AA36" s="58">
        <f t="shared" si="5"/>
        <v>0</v>
      </c>
      <c r="AB36" s="58">
        <v>10.37</v>
      </c>
      <c r="AC36" s="58">
        <f t="shared" si="1"/>
        <v>2.0739999999999999E-3</v>
      </c>
      <c r="AD36" s="58">
        <f t="shared" si="6"/>
        <v>72.589999999999989</v>
      </c>
      <c r="AE36" s="58">
        <f t="shared" si="8"/>
        <v>72.589999999999989</v>
      </c>
      <c r="AF36" s="58">
        <f t="shared" si="7"/>
        <v>10.37</v>
      </c>
      <c r="AG36" s="58">
        <f t="shared" si="2"/>
        <v>20.74</v>
      </c>
      <c r="AH36" s="58">
        <f t="shared" si="3"/>
        <v>2.0739999999999999E-3</v>
      </c>
      <c r="AI36" s="99">
        <v>3285.5</v>
      </c>
      <c r="AJ36" s="99">
        <v>3285.5</v>
      </c>
      <c r="AK36" s="115">
        <f t="shared" si="4"/>
        <v>1.5841369334619093</v>
      </c>
      <c r="AL36" s="115">
        <v>1.5841369334619093</v>
      </c>
      <c r="AM36" s="99">
        <v>12.4</v>
      </c>
      <c r="AN36" s="99">
        <v>17.100000000000001</v>
      </c>
      <c r="AO36" s="98">
        <v>7.2</v>
      </c>
    </row>
    <row r="37" spans="1:41" x14ac:dyDescent="0.3">
      <c r="A37" s="58">
        <v>35</v>
      </c>
      <c r="B37" s="58">
        <v>1</v>
      </c>
      <c r="C37" s="58">
        <v>8</v>
      </c>
      <c r="D37" s="58">
        <v>2</v>
      </c>
      <c r="E37" s="58">
        <v>3</v>
      </c>
      <c r="F37" s="58">
        <v>3</v>
      </c>
      <c r="G37" s="58">
        <v>1</v>
      </c>
      <c r="H37" s="58">
        <f t="shared" si="0"/>
        <v>49</v>
      </c>
      <c r="I37" s="58">
        <f>VLOOKUP(E37,' NAMES &amp; RATES'!$B$3:$C$6,2,0)</f>
        <v>1</v>
      </c>
      <c r="J37" s="131" t="s">
        <v>34</v>
      </c>
      <c r="K37" s="131" t="s">
        <v>82</v>
      </c>
      <c r="L37" s="130" t="s">
        <v>85</v>
      </c>
      <c r="M37" s="131" t="s">
        <v>19</v>
      </c>
      <c r="N37" s="120">
        <v>215000</v>
      </c>
      <c r="O37" s="11">
        <v>1</v>
      </c>
      <c r="P37" s="11">
        <v>5</v>
      </c>
      <c r="Q37" s="11">
        <v>7</v>
      </c>
      <c r="R37" s="11">
        <v>8</v>
      </c>
      <c r="S37" s="11">
        <v>5</v>
      </c>
      <c r="T37" s="11">
        <v>9</v>
      </c>
      <c r="U37" s="72">
        <v>9</v>
      </c>
      <c r="V37" s="72">
        <v>5</v>
      </c>
      <c r="W37" s="58">
        <v>7</v>
      </c>
      <c r="X37" s="58">
        <v>0</v>
      </c>
      <c r="Y37" s="58">
        <v>0</v>
      </c>
      <c r="Z37" s="58">
        <v>0</v>
      </c>
      <c r="AA37" s="58">
        <f t="shared" si="5"/>
        <v>0</v>
      </c>
      <c r="AB37" s="58">
        <v>10.38</v>
      </c>
      <c r="AC37" s="58">
        <f t="shared" si="1"/>
        <v>2.0760000000000002E-3</v>
      </c>
      <c r="AD37" s="58">
        <f t="shared" si="6"/>
        <v>72.660000000000011</v>
      </c>
      <c r="AE37" s="58">
        <f t="shared" si="8"/>
        <v>72.660000000000011</v>
      </c>
      <c r="AF37" s="58">
        <f t="shared" si="7"/>
        <v>10.38</v>
      </c>
      <c r="AG37" s="58">
        <f t="shared" si="2"/>
        <v>20.76</v>
      </c>
      <c r="AH37" s="58">
        <f t="shared" si="3"/>
        <v>2.0760000000000002E-3</v>
      </c>
      <c r="AI37" s="99">
        <v>3281</v>
      </c>
      <c r="AJ37" s="99">
        <v>3281</v>
      </c>
      <c r="AK37" s="115">
        <f t="shared" si="4"/>
        <v>1.5804431599229287</v>
      </c>
      <c r="AL37" s="115">
        <v>1.5804431599229287</v>
      </c>
      <c r="AM37" s="99">
        <v>12.4</v>
      </c>
      <c r="AN37" s="99">
        <v>17.399999999999999</v>
      </c>
      <c r="AO37" s="98">
        <v>7.16</v>
      </c>
    </row>
    <row r="38" spans="1:41" x14ac:dyDescent="0.3">
      <c r="A38" s="139">
        <v>36</v>
      </c>
      <c r="B38" s="58">
        <v>1</v>
      </c>
      <c r="C38" s="58">
        <v>9</v>
      </c>
      <c r="D38" s="58">
        <v>2</v>
      </c>
      <c r="E38" s="58">
        <v>3</v>
      </c>
      <c r="F38" s="58">
        <v>2</v>
      </c>
      <c r="G38" s="58">
        <v>3</v>
      </c>
      <c r="H38" s="58">
        <f t="shared" si="0"/>
        <v>45</v>
      </c>
      <c r="I38" s="58">
        <f>VLOOKUP(E38,' NAMES &amp; RATES'!$B$3:$C$6,2,0)</f>
        <v>1</v>
      </c>
      <c r="J38" s="68" t="s">
        <v>33</v>
      </c>
      <c r="K38" s="68" t="s">
        <v>84</v>
      </c>
      <c r="L38" s="128" t="s">
        <v>87</v>
      </c>
      <c r="M38" s="68" t="s">
        <v>92</v>
      </c>
      <c r="N38" s="120">
        <v>419000</v>
      </c>
      <c r="O38" s="11">
        <v>1</v>
      </c>
      <c r="P38" s="11">
        <v>2</v>
      </c>
      <c r="Q38" s="11">
        <v>3</v>
      </c>
      <c r="R38" s="11">
        <v>8</v>
      </c>
      <c r="S38" s="11">
        <v>4</v>
      </c>
      <c r="T38" s="11">
        <v>8</v>
      </c>
      <c r="U38" s="72">
        <v>8</v>
      </c>
      <c r="V38" s="72">
        <v>5</v>
      </c>
      <c r="W38" s="58">
        <v>2</v>
      </c>
      <c r="X38" s="58">
        <v>2</v>
      </c>
      <c r="Y38" s="58">
        <f>W38*X38</f>
        <v>4</v>
      </c>
      <c r="Z38" s="58">
        <v>0.5</v>
      </c>
      <c r="AA38" s="58">
        <f t="shared" si="5"/>
        <v>2</v>
      </c>
      <c r="AB38" s="58">
        <v>10</v>
      </c>
      <c r="AC38" s="58">
        <f t="shared" si="1"/>
        <v>2E-3</v>
      </c>
      <c r="AD38" s="58">
        <f t="shared" si="6"/>
        <v>20</v>
      </c>
      <c r="AE38" s="58">
        <f t="shared" si="8"/>
        <v>18</v>
      </c>
      <c r="AF38" s="58">
        <f t="shared" si="7"/>
        <v>9</v>
      </c>
      <c r="AG38" s="58">
        <f t="shared" si="2"/>
        <v>18</v>
      </c>
      <c r="AH38" s="58">
        <f t="shared" si="3"/>
        <v>1.8E-3</v>
      </c>
      <c r="AI38" s="99">
        <v>2839.8</v>
      </c>
      <c r="AJ38" s="106">
        <f>((AI38*AD38)/AE38)</f>
        <v>3155.3333333333335</v>
      </c>
      <c r="AK38" s="115">
        <f t="shared" si="4"/>
        <v>1.577666666666667</v>
      </c>
      <c r="AL38" s="115">
        <v>1.577666666666667</v>
      </c>
      <c r="AM38" s="99">
        <v>12.2</v>
      </c>
      <c r="AN38" s="99">
        <v>18.399999999999999</v>
      </c>
      <c r="AO38" s="98">
        <v>7.21</v>
      </c>
    </row>
    <row r="39" spans="1:41" x14ac:dyDescent="0.3">
      <c r="A39" s="58">
        <v>37</v>
      </c>
      <c r="B39" s="58">
        <v>1</v>
      </c>
      <c r="C39" s="58">
        <v>10</v>
      </c>
      <c r="D39" s="58">
        <v>2</v>
      </c>
      <c r="E39" s="58">
        <v>1</v>
      </c>
      <c r="F39" s="58">
        <v>2</v>
      </c>
      <c r="G39" s="58">
        <v>1</v>
      </c>
      <c r="H39" s="58">
        <f t="shared" si="0"/>
        <v>7</v>
      </c>
      <c r="I39" s="58">
        <f>VLOOKUP(E39,' NAMES &amp; RATES'!$B$3:$C$6,2,0)</f>
        <v>0.25</v>
      </c>
      <c r="J39" s="68" t="s">
        <v>33</v>
      </c>
      <c r="K39" s="68" t="s">
        <v>84</v>
      </c>
      <c r="L39" s="128" t="s">
        <v>85</v>
      </c>
      <c r="M39" s="68" t="s">
        <v>19</v>
      </c>
      <c r="N39" s="120">
        <v>436000</v>
      </c>
      <c r="O39" s="11">
        <v>1</v>
      </c>
      <c r="P39" s="11">
        <v>6</v>
      </c>
      <c r="Q39" s="11">
        <v>7</v>
      </c>
      <c r="R39" s="11">
        <v>8</v>
      </c>
      <c r="S39" s="11">
        <v>4</v>
      </c>
      <c r="T39" s="11">
        <v>9</v>
      </c>
      <c r="U39" s="72">
        <v>9</v>
      </c>
      <c r="V39" s="72">
        <v>5</v>
      </c>
      <c r="W39" s="58">
        <v>7</v>
      </c>
      <c r="X39" s="58">
        <v>1</v>
      </c>
      <c r="Y39" s="58">
        <f>W39*X39</f>
        <v>7</v>
      </c>
      <c r="Z39" s="58">
        <v>0.5</v>
      </c>
      <c r="AA39" s="58">
        <f t="shared" si="5"/>
        <v>3.5</v>
      </c>
      <c r="AB39" s="58">
        <v>10.02</v>
      </c>
      <c r="AC39" s="58">
        <f t="shared" si="1"/>
        <v>2.0039999999999997E-3</v>
      </c>
      <c r="AD39" s="58">
        <f t="shared" si="6"/>
        <v>70.14</v>
      </c>
      <c r="AE39" s="58">
        <f t="shared" si="8"/>
        <v>66.64</v>
      </c>
      <c r="AF39" s="58">
        <f t="shared" si="7"/>
        <v>9.52</v>
      </c>
      <c r="AG39" s="58">
        <f t="shared" si="2"/>
        <v>19.04</v>
      </c>
      <c r="AH39" s="58">
        <f t="shared" si="3"/>
        <v>1.9039999999999999E-3</v>
      </c>
      <c r="AI39" s="99">
        <v>5524.7</v>
      </c>
      <c r="AJ39" s="99">
        <f>((AI39*AD39)/AE39)</f>
        <v>5814.86281512605</v>
      </c>
      <c r="AK39" s="115">
        <f t="shared" si="4"/>
        <v>2.9016281512605047</v>
      </c>
      <c r="AL39" s="115">
        <v>2.9016281512605047</v>
      </c>
      <c r="AM39" s="99">
        <v>12.5</v>
      </c>
      <c r="AN39" s="99">
        <v>17</v>
      </c>
      <c r="AO39" s="98">
        <v>6.98</v>
      </c>
    </row>
    <row r="40" spans="1:41" x14ac:dyDescent="0.3">
      <c r="A40" s="58">
        <v>38</v>
      </c>
      <c r="B40" s="58">
        <v>1</v>
      </c>
      <c r="C40" s="58">
        <v>11</v>
      </c>
      <c r="D40" s="58">
        <v>2</v>
      </c>
      <c r="E40" s="58">
        <v>1</v>
      </c>
      <c r="F40" s="58">
        <v>1</v>
      </c>
      <c r="G40" s="58">
        <v>3</v>
      </c>
      <c r="H40" s="58">
        <f t="shared" si="0"/>
        <v>3</v>
      </c>
      <c r="I40" s="58">
        <f>VLOOKUP(E40,' NAMES &amp; RATES'!$B$3:$C$6,2,0)</f>
        <v>0.25</v>
      </c>
      <c r="J40" s="29" t="s">
        <v>31</v>
      </c>
      <c r="K40" s="29" t="s">
        <v>83</v>
      </c>
      <c r="L40" s="129" t="s">
        <v>87</v>
      </c>
      <c r="M40" s="29" t="s">
        <v>92</v>
      </c>
      <c r="N40" s="120">
        <v>396000</v>
      </c>
      <c r="O40" s="11">
        <v>1</v>
      </c>
      <c r="P40" s="11">
        <v>2</v>
      </c>
      <c r="Q40" s="11">
        <v>6</v>
      </c>
      <c r="R40" s="11">
        <v>8</v>
      </c>
      <c r="S40" s="11">
        <v>4</v>
      </c>
      <c r="T40" s="11">
        <v>8</v>
      </c>
      <c r="U40" s="72">
        <v>9</v>
      </c>
      <c r="V40" s="72">
        <v>5</v>
      </c>
      <c r="W40" s="58">
        <v>7</v>
      </c>
      <c r="X40" s="58">
        <v>0</v>
      </c>
      <c r="Y40" s="58">
        <v>0</v>
      </c>
      <c r="Z40" s="58">
        <v>0</v>
      </c>
      <c r="AA40" s="58">
        <f t="shared" si="5"/>
        <v>0</v>
      </c>
      <c r="AB40" s="58">
        <v>10.28</v>
      </c>
      <c r="AC40" s="58">
        <f t="shared" si="1"/>
        <v>2.0559999999999997E-3</v>
      </c>
      <c r="AD40" s="58">
        <f t="shared" si="6"/>
        <v>71.959999999999994</v>
      </c>
      <c r="AE40" s="58">
        <f t="shared" si="8"/>
        <v>71.959999999999994</v>
      </c>
      <c r="AF40" s="58">
        <f t="shared" si="7"/>
        <v>10.28</v>
      </c>
      <c r="AG40" s="58">
        <f t="shared" si="2"/>
        <v>20.56</v>
      </c>
      <c r="AH40" s="58">
        <f t="shared" si="3"/>
        <v>2.0559999999999997E-3</v>
      </c>
      <c r="AI40" s="99">
        <v>3734.3</v>
      </c>
      <c r="AJ40" s="99">
        <v>3734.3</v>
      </c>
      <c r="AK40" s="115">
        <f t="shared" si="4"/>
        <v>1.8162937743190664</v>
      </c>
      <c r="AL40" s="115">
        <v>1.8162937743190664</v>
      </c>
      <c r="AM40" s="99">
        <v>12.9</v>
      </c>
      <c r="AN40" s="99">
        <v>21.6</v>
      </c>
      <c r="AO40" s="98">
        <v>7.26</v>
      </c>
    </row>
    <row r="41" spans="1:41" x14ac:dyDescent="0.3">
      <c r="A41" s="58">
        <v>39</v>
      </c>
      <c r="B41" s="58">
        <v>1</v>
      </c>
      <c r="C41" s="58">
        <v>12</v>
      </c>
      <c r="D41" s="58">
        <v>2</v>
      </c>
      <c r="E41" s="58">
        <v>3</v>
      </c>
      <c r="F41" s="58">
        <v>2</v>
      </c>
      <c r="G41" s="58">
        <v>4</v>
      </c>
      <c r="H41" s="58">
        <f t="shared" si="0"/>
        <v>46</v>
      </c>
      <c r="I41" s="58">
        <f>VLOOKUP(E41,' NAMES &amp; RATES'!$B$3:$C$6,2,0)</f>
        <v>1</v>
      </c>
      <c r="J41" s="68" t="s">
        <v>33</v>
      </c>
      <c r="K41" s="68" t="s">
        <v>84</v>
      </c>
      <c r="L41" s="128" t="s">
        <v>88</v>
      </c>
      <c r="M41" s="68" t="s">
        <v>93</v>
      </c>
      <c r="N41" s="120">
        <v>195000</v>
      </c>
      <c r="O41" s="11">
        <v>1</v>
      </c>
      <c r="P41" s="11">
        <v>2</v>
      </c>
      <c r="Q41" s="11">
        <v>3</v>
      </c>
      <c r="R41" s="11">
        <v>6</v>
      </c>
      <c r="S41" s="11">
        <v>3</v>
      </c>
      <c r="T41" s="11">
        <v>8</v>
      </c>
      <c r="U41" s="72">
        <v>8</v>
      </c>
      <c r="V41" s="72">
        <v>4</v>
      </c>
      <c r="W41" s="58">
        <v>2</v>
      </c>
      <c r="X41" s="58">
        <v>0</v>
      </c>
      <c r="Y41" s="58">
        <v>0</v>
      </c>
      <c r="Z41" s="58">
        <v>0</v>
      </c>
      <c r="AA41" s="58">
        <f t="shared" si="5"/>
        <v>0</v>
      </c>
      <c r="AB41" s="58">
        <v>10.24</v>
      </c>
      <c r="AC41" s="58">
        <f t="shared" si="1"/>
        <v>2.0479999999999999E-3</v>
      </c>
      <c r="AD41" s="58">
        <f t="shared" si="6"/>
        <v>20.48</v>
      </c>
      <c r="AE41" s="58">
        <f t="shared" si="8"/>
        <v>20.48</v>
      </c>
      <c r="AF41" s="58">
        <f t="shared" si="7"/>
        <v>10.24</v>
      </c>
      <c r="AG41" s="58">
        <f t="shared" si="2"/>
        <v>20.48</v>
      </c>
      <c r="AH41" s="58">
        <f t="shared" si="3"/>
        <v>2.0479999999999999E-3</v>
      </c>
      <c r="AI41" s="99">
        <v>3924.4</v>
      </c>
      <c r="AJ41" s="99">
        <v>3924.4</v>
      </c>
      <c r="AK41" s="115">
        <f t="shared" si="4"/>
        <v>1.9162109375</v>
      </c>
      <c r="AL41" s="115">
        <v>1.9162109375</v>
      </c>
      <c r="AM41" s="99">
        <v>12.5</v>
      </c>
      <c r="AN41" s="99">
        <v>17.100000000000001</v>
      </c>
      <c r="AO41" s="98">
        <v>7.33</v>
      </c>
    </row>
    <row r="42" spans="1:41" x14ac:dyDescent="0.3">
      <c r="A42" s="58">
        <v>40</v>
      </c>
      <c r="B42" s="58">
        <v>1</v>
      </c>
      <c r="C42" s="58">
        <v>13</v>
      </c>
      <c r="D42" s="58">
        <v>2</v>
      </c>
      <c r="E42" s="58">
        <v>3</v>
      </c>
      <c r="F42" s="58">
        <v>1</v>
      </c>
      <c r="G42" s="58">
        <v>2</v>
      </c>
      <c r="H42" s="58">
        <f t="shared" si="0"/>
        <v>38</v>
      </c>
      <c r="I42" s="58">
        <f>VLOOKUP(E42,' NAMES &amp; RATES'!$B$3:$C$6,2,0)</f>
        <v>1</v>
      </c>
      <c r="J42" s="29" t="s">
        <v>31</v>
      </c>
      <c r="K42" s="29" t="s">
        <v>83</v>
      </c>
      <c r="L42" s="129" t="s">
        <v>86</v>
      </c>
      <c r="M42" s="29" t="s">
        <v>91</v>
      </c>
      <c r="N42" s="120">
        <v>220000</v>
      </c>
      <c r="O42" s="11">
        <v>0</v>
      </c>
      <c r="P42" s="11">
        <v>5</v>
      </c>
      <c r="Q42" s="11">
        <v>7</v>
      </c>
      <c r="R42" s="11">
        <v>8</v>
      </c>
      <c r="S42" s="11">
        <v>5</v>
      </c>
      <c r="T42" s="11">
        <v>9</v>
      </c>
      <c r="U42" s="72">
        <v>9</v>
      </c>
      <c r="V42" s="72">
        <v>5</v>
      </c>
      <c r="W42" s="58">
        <v>2</v>
      </c>
      <c r="X42" s="58">
        <v>0</v>
      </c>
      <c r="Y42" s="58">
        <v>0</v>
      </c>
      <c r="Z42" s="58">
        <v>0</v>
      </c>
      <c r="AA42" s="58">
        <f t="shared" si="5"/>
        <v>0</v>
      </c>
      <c r="AB42" s="58">
        <v>10.32</v>
      </c>
      <c r="AC42" s="58">
        <f t="shared" si="1"/>
        <v>2.0639999999999999E-3</v>
      </c>
      <c r="AD42" s="58">
        <f t="shared" si="6"/>
        <v>20.64</v>
      </c>
      <c r="AE42" s="58">
        <f t="shared" si="8"/>
        <v>20.64</v>
      </c>
      <c r="AF42" s="58">
        <f t="shared" si="7"/>
        <v>10.32</v>
      </c>
      <c r="AG42" s="58">
        <f t="shared" si="2"/>
        <v>20.64</v>
      </c>
      <c r="AH42" s="58">
        <f t="shared" si="3"/>
        <v>2.0639999999999999E-3</v>
      </c>
      <c r="AI42" s="99">
        <v>2854.1</v>
      </c>
      <c r="AJ42" s="99">
        <v>2854.1</v>
      </c>
      <c r="AK42" s="115">
        <f t="shared" si="4"/>
        <v>1.3828003875968993</v>
      </c>
      <c r="AL42" s="115">
        <v>1.3828003875968993</v>
      </c>
      <c r="AM42" s="99">
        <v>12.3</v>
      </c>
      <c r="AN42" s="99">
        <v>17.5</v>
      </c>
      <c r="AO42" s="98">
        <v>7.62</v>
      </c>
    </row>
    <row r="43" spans="1:41" x14ac:dyDescent="0.3">
      <c r="A43" s="58">
        <v>41</v>
      </c>
      <c r="B43" s="58">
        <v>1</v>
      </c>
      <c r="C43" s="58">
        <v>14</v>
      </c>
      <c r="D43" s="58">
        <v>2</v>
      </c>
      <c r="E43" s="58">
        <v>3</v>
      </c>
      <c r="F43" s="58">
        <v>3</v>
      </c>
      <c r="G43" s="58">
        <v>5</v>
      </c>
      <c r="H43" s="58">
        <f t="shared" si="0"/>
        <v>53</v>
      </c>
      <c r="I43" s="58">
        <f>VLOOKUP(E43,' NAMES &amp; RATES'!$B$3:$C$6,2,0)</f>
        <v>1</v>
      </c>
      <c r="J43" s="131" t="s">
        <v>34</v>
      </c>
      <c r="K43" s="131" t="s">
        <v>82</v>
      </c>
      <c r="L43" s="130" t="s">
        <v>89</v>
      </c>
      <c r="M43" s="131" t="s">
        <v>94</v>
      </c>
      <c r="N43" s="120">
        <v>198000</v>
      </c>
      <c r="O43" s="11">
        <v>1</v>
      </c>
      <c r="P43" s="11">
        <v>6</v>
      </c>
      <c r="Q43" s="11">
        <v>4</v>
      </c>
      <c r="R43" s="11">
        <v>7</v>
      </c>
      <c r="S43" s="11">
        <v>4</v>
      </c>
      <c r="T43" s="11">
        <v>8</v>
      </c>
      <c r="U43" s="72">
        <v>8</v>
      </c>
      <c r="V43" s="72">
        <v>5</v>
      </c>
      <c r="W43" s="58">
        <v>2</v>
      </c>
      <c r="X43" s="58">
        <v>0</v>
      </c>
      <c r="Y43" s="58">
        <v>0</v>
      </c>
      <c r="Z43" s="58">
        <v>0</v>
      </c>
      <c r="AA43" s="58">
        <f t="shared" si="5"/>
        <v>0</v>
      </c>
      <c r="AB43" s="58">
        <v>10.220000000000001</v>
      </c>
      <c r="AC43" s="58">
        <f t="shared" si="1"/>
        <v>2.0440000000000002E-3</v>
      </c>
      <c r="AD43" s="58">
        <f t="shared" si="6"/>
        <v>20.440000000000001</v>
      </c>
      <c r="AE43" s="58">
        <f t="shared" si="8"/>
        <v>20.440000000000001</v>
      </c>
      <c r="AF43" s="58">
        <f t="shared" si="7"/>
        <v>10.220000000000001</v>
      </c>
      <c r="AG43" s="58">
        <f t="shared" si="2"/>
        <v>20.440000000000001</v>
      </c>
      <c r="AH43" s="58">
        <f t="shared" si="3"/>
        <v>2.0440000000000002E-3</v>
      </c>
      <c r="AI43" s="99">
        <v>3701.4</v>
      </c>
      <c r="AJ43" s="99">
        <v>3701.4</v>
      </c>
      <c r="AK43" s="115">
        <f t="shared" si="4"/>
        <v>1.8108610567514674</v>
      </c>
      <c r="AL43" s="115">
        <v>1.8108610567514674</v>
      </c>
      <c r="AM43" s="99">
        <v>12.5</v>
      </c>
      <c r="AN43" s="99">
        <v>17.600000000000001</v>
      </c>
      <c r="AO43" s="98">
        <v>7.88</v>
      </c>
    </row>
    <row r="44" spans="1:41" x14ac:dyDescent="0.3">
      <c r="A44" s="58">
        <v>42</v>
      </c>
      <c r="B44" s="58">
        <v>1</v>
      </c>
      <c r="C44" s="58">
        <v>15</v>
      </c>
      <c r="D44" s="58">
        <v>2</v>
      </c>
      <c r="E44" s="58">
        <v>1</v>
      </c>
      <c r="F44" s="58">
        <v>2</v>
      </c>
      <c r="G44" s="58">
        <v>3</v>
      </c>
      <c r="H44" s="58">
        <f t="shared" si="0"/>
        <v>9</v>
      </c>
      <c r="I44" s="58">
        <f>VLOOKUP(E44,' NAMES &amp; RATES'!$B$3:$C$6,2,0)</f>
        <v>0.25</v>
      </c>
      <c r="J44" s="68" t="s">
        <v>33</v>
      </c>
      <c r="K44" s="68" t="s">
        <v>84</v>
      </c>
      <c r="L44" s="128" t="s">
        <v>87</v>
      </c>
      <c r="M44" s="68" t="s">
        <v>92</v>
      </c>
      <c r="N44" s="120">
        <v>488000</v>
      </c>
      <c r="O44" s="11">
        <v>1</v>
      </c>
      <c r="P44" s="11">
        <v>2</v>
      </c>
      <c r="Q44" s="11">
        <v>3</v>
      </c>
      <c r="R44" s="11">
        <v>7</v>
      </c>
      <c r="S44" s="11">
        <v>4</v>
      </c>
      <c r="T44" s="11">
        <v>8</v>
      </c>
      <c r="U44" s="72">
        <v>8</v>
      </c>
      <c r="V44" s="72">
        <v>5</v>
      </c>
      <c r="W44" s="58">
        <v>7</v>
      </c>
      <c r="X44" s="58">
        <v>1</v>
      </c>
      <c r="Y44" s="58">
        <f>W44*X44</f>
        <v>7</v>
      </c>
      <c r="Z44" s="58">
        <v>0.5</v>
      </c>
      <c r="AA44" s="58">
        <f t="shared" si="5"/>
        <v>3.5</v>
      </c>
      <c r="AB44" s="58">
        <v>10.02</v>
      </c>
      <c r="AC44" s="58">
        <f t="shared" si="1"/>
        <v>2.0039999999999997E-3</v>
      </c>
      <c r="AD44" s="58">
        <f t="shared" si="6"/>
        <v>70.14</v>
      </c>
      <c r="AE44" s="58">
        <f t="shared" si="8"/>
        <v>66.64</v>
      </c>
      <c r="AF44" s="58">
        <f t="shared" si="7"/>
        <v>9.52</v>
      </c>
      <c r="AG44" s="58">
        <f t="shared" si="2"/>
        <v>19.04</v>
      </c>
      <c r="AH44" s="58">
        <f t="shared" si="3"/>
        <v>1.9039999999999999E-3</v>
      </c>
      <c r="AI44" s="99">
        <v>3540.1</v>
      </c>
      <c r="AJ44" s="99">
        <f>((AI44*AD44)/AE44)</f>
        <v>3726.0296218487397</v>
      </c>
      <c r="AK44" s="115">
        <f t="shared" si="4"/>
        <v>1.8592962184873949</v>
      </c>
      <c r="AL44" s="115">
        <v>1.8592962184873949</v>
      </c>
      <c r="AM44" s="99">
        <v>12.6</v>
      </c>
      <c r="AN44" s="99">
        <v>21.2</v>
      </c>
      <c r="AO44" s="98">
        <v>7</v>
      </c>
    </row>
    <row r="45" spans="1:41" x14ac:dyDescent="0.3">
      <c r="A45" s="58">
        <v>43</v>
      </c>
      <c r="B45" s="58">
        <v>1</v>
      </c>
      <c r="C45" s="58">
        <v>16</v>
      </c>
      <c r="D45" s="58">
        <v>2</v>
      </c>
      <c r="E45" s="58">
        <v>2</v>
      </c>
      <c r="F45" s="58">
        <v>1</v>
      </c>
      <c r="G45" s="58">
        <v>4</v>
      </c>
      <c r="H45" s="58">
        <f t="shared" si="0"/>
        <v>22</v>
      </c>
      <c r="I45" s="58">
        <f>VLOOKUP(E45,' NAMES &amp; RATES'!$B$3:$C$6,2,0)</f>
        <v>0.5</v>
      </c>
      <c r="J45" s="29" t="s">
        <v>31</v>
      </c>
      <c r="K45" s="29" t="s">
        <v>83</v>
      </c>
      <c r="L45" s="129" t="s">
        <v>88</v>
      </c>
      <c r="M45" s="29" t="s">
        <v>93</v>
      </c>
      <c r="N45" s="120">
        <v>330000</v>
      </c>
      <c r="O45" s="11">
        <v>1</v>
      </c>
      <c r="P45" s="11">
        <v>3</v>
      </c>
      <c r="Q45" s="11">
        <v>5</v>
      </c>
      <c r="R45" s="11">
        <v>7</v>
      </c>
      <c r="S45" s="11">
        <v>3</v>
      </c>
      <c r="T45" s="11">
        <v>8</v>
      </c>
      <c r="U45" s="72">
        <v>8</v>
      </c>
      <c r="V45" s="72">
        <v>4</v>
      </c>
      <c r="W45" s="58">
        <v>4</v>
      </c>
      <c r="X45" s="58">
        <v>2</v>
      </c>
      <c r="Y45" s="58">
        <f>W45*X45</f>
        <v>8</v>
      </c>
      <c r="Z45" s="58">
        <v>0.5</v>
      </c>
      <c r="AA45" s="58">
        <f t="shared" si="5"/>
        <v>4</v>
      </c>
      <c r="AB45" s="58">
        <v>10.02</v>
      </c>
      <c r="AC45" s="58">
        <f t="shared" si="1"/>
        <v>2.0039999999999997E-3</v>
      </c>
      <c r="AD45" s="58">
        <f t="shared" si="6"/>
        <v>40.08</v>
      </c>
      <c r="AE45" s="58">
        <f t="shared" si="8"/>
        <v>36.08</v>
      </c>
      <c r="AF45" s="58">
        <f t="shared" si="7"/>
        <v>9.02</v>
      </c>
      <c r="AG45" s="58">
        <f t="shared" si="2"/>
        <v>18.04</v>
      </c>
      <c r="AH45" s="58">
        <f t="shared" si="3"/>
        <v>1.8039999999999998E-3</v>
      </c>
      <c r="AI45" s="99">
        <v>3754.6</v>
      </c>
      <c r="AJ45" s="99">
        <f>((AI45*AD45)/AE45)</f>
        <v>4170.8527716186254</v>
      </c>
      <c r="AK45" s="115">
        <f t="shared" si="4"/>
        <v>2.0812638580931266</v>
      </c>
      <c r="AL45" s="115">
        <v>2.0812638580931266</v>
      </c>
      <c r="AM45" s="99">
        <v>12</v>
      </c>
      <c r="AN45" s="99">
        <v>18.3</v>
      </c>
      <c r="AO45" s="98">
        <v>7.24</v>
      </c>
    </row>
    <row r="46" spans="1:41" x14ac:dyDescent="0.3">
      <c r="A46" s="58">
        <v>44</v>
      </c>
      <c r="B46" s="58">
        <v>1</v>
      </c>
      <c r="C46" s="58">
        <v>17</v>
      </c>
      <c r="D46" s="58">
        <v>2</v>
      </c>
      <c r="E46" s="58">
        <v>1</v>
      </c>
      <c r="F46" s="58">
        <v>3</v>
      </c>
      <c r="G46" s="58">
        <v>4</v>
      </c>
      <c r="H46" s="58">
        <f t="shared" si="0"/>
        <v>16</v>
      </c>
      <c r="I46" s="58">
        <f>VLOOKUP(E46,' NAMES &amp; RATES'!$B$3:$C$6,2,0)</f>
        <v>0.25</v>
      </c>
      <c r="J46" s="131" t="s">
        <v>34</v>
      </c>
      <c r="K46" s="131" t="s">
        <v>82</v>
      </c>
      <c r="L46" s="130" t="s">
        <v>88</v>
      </c>
      <c r="M46" s="131" t="s">
        <v>93</v>
      </c>
      <c r="N46" s="120">
        <v>444000</v>
      </c>
      <c r="O46" s="11">
        <v>1</v>
      </c>
      <c r="P46" s="11">
        <v>3</v>
      </c>
      <c r="Q46" s="11">
        <v>4</v>
      </c>
      <c r="R46" s="11">
        <v>7</v>
      </c>
      <c r="S46" s="11">
        <v>2</v>
      </c>
      <c r="T46" s="11">
        <v>7</v>
      </c>
      <c r="U46" s="72">
        <v>8</v>
      </c>
      <c r="V46" s="72">
        <v>3</v>
      </c>
      <c r="W46" s="58">
        <v>7</v>
      </c>
      <c r="X46" s="58">
        <v>0</v>
      </c>
      <c r="Y46" s="58">
        <v>0</v>
      </c>
      <c r="Z46" s="58">
        <v>0</v>
      </c>
      <c r="AA46" s="58">
        <f t="shared" si="5"/>
        <v>0</v>
      </c>
      <c r="AB46" s="58">
        <v>10.050000000000001</v>
      </c>
      <c r="AC46" s="58">
        <f t="shared" si="1"/>
        <v>2.0100000000000001E-3</v>
      </c>
      <c r="AD46" s="58">
        <f t="shared" si="6"/>
        <v>70.350000000000009</v>
      </c>
      <c r="AE46" s="58">
        <f t="shared" si="8"/>
        <v>70.350000000000009</v>
      </c>
      <c r="AF46" s="58">
        <f t="shared" si="7"/>
        <v>10.050000000000001</v>
      </c>
      <c r="AG46" s="58">
        <f t="shared" si="2"/>
        <v>20.100000000000001</v>
      </c>
      <c r="AH46" s="58">
        <f t="shared" si="3"/>
        <v>2.0100000000000001E-3</v>
      </c>
      <c r="AI46" s="99">
        <v>4762.6000000000004</v>
      </c>
      <c r="AJ46" s="99">
        <v>4762.6000000000004</v>
      </c>
      <c r="AK46" s="115">
        <f t="shared" si="4"/>
        <v>2.3694527363184079</v>
      </c>
      <c r="AL46" s="115">
        <v>2.3694527363184079</v>
      </c>
      <c r="AM46" s="99">
        <v>13.5</v>
      </c>
      <c r="AN46" s="99">
        <v>19.600000000000001</v>
      </c>
      <c r="AO46" s="98">
        <v>8.36</v>
      </c>
    </row>
    <row r="47" spans="1:41" x14ac:dyDescent="0.3">
      <c r="A47" s="58">
        <v>45</v>
      </c>
      <c r="B47" s="58">
        <v>1</v>
      </c>
      <c r="C47" s="58">
        <v>18</v>
      </c>
      <c r="D47" s="58">
        <v>2</v>
      </c>
      <c r="E47" s="58">
        <v>2</v>
      </c>
      <c r="F47" s="58">
        <v>3</v>
      </c>
      <c r="G47" s="58">
        <v>2</v>
      </c>
      <c r="H47" s="58">
        <f t="shared" si="0"/>
        <v>32</v>
      </c>
      <c r="I47" s="58">
        <f>VLOOKUP(E47,' NAMES &amp; RATES'!$B$3:$C$6,2,0)</f>
        <v>0.5</v>
      </c>
      <c r="J47" s="131" t="s">
        <v>34</v>
      </c>
      <c r="K47" s="131" t="s">
        <v>82</v>
      </c>
      <c r="L47" s="130" t="s">
        <v>86</v>
      </c>
      <c r="M47" s="131" t="s">
        <v>91</v>
      </c>
      <c r="N47" s="120">
        <v>324000</v>
      </c>
      <c r="O47" s="11">
        <v>0</v>
      </c>
      <c r="P47" s="11">
        <v>5</v>
      </c>
      <c r="Q47" s="11">
        <v>8</v>
      </c>
      <c r="R47" s="11">
        <v>8</v>
      </c>
      <c r="S47" s="11">
        <v>4</v>
      </c>
      <c r="T47" s="11">
        <v>8</v>
      </c>
      <c r="U47" s="72">
        <v>8</v>
      </c>
      <c r="V47" s="72">
        <v>5</v>
      </c>
      <c r="W47" s="58">
        <v>4</v>
      </c>
      <c r="X47" s="58">
        <v>0</v>
      </c>
      <c r="Y47" s="58">
        <v>0</v>
      </c>
      <c r="Z47" s="58">
        <v>0</v>
      </c>
      <c r="AA47" s="58">
        <f t="shared" si="5"/>
        <v>0</v>
      </c>
      <c r="AB47" s="58">
        <v>9.98</v>
      </c>
      <c r="AC47" s="58">
        <f t="shared" si="1"/>
        <v>1.9959999999999999E-3</v>
      </c>
      <c r="AD47" s="58">
        <f t="shared" si="6"/>
        <v>39.92</v>
      </c>
      <c r="AE47" s="58">
        <f t="shared" si="8"/>
        <v>39.92</v>
      </c>
      <c r="AF47" s="58">
        <f t="shared" si="7"/>
        <v>9.98</v>
      </c>
      <c r="AG47" s="58">
        <f t="shared" si="2"/>
        <v>19.96</v>
      </c>
      <c r="AH47" s="58">
        <f t="shared" si="3"/>
        <v>1.9959999999999999E-3</v>
      </c>
      <c r="AI47" s="99">
        <v>3289.4</v>
      </c>
      <c r="AJ47" s="99">
        <v>3289.4</v>
      </c>
      <c r="AK47" s="115">
        <f t="shared" si="4"/>
        <v>1.647995991983968</v>
      </c>
      <c r="AL47" s="115">
        <v>1.647995991983968</v>
      </c>
      <c r="AM47" s="99">
        <v>12.6</v>
      </c>
      <c r="AN47" s="99">
        <v>17.2</v>
      </c>
      <c r="AO47" s="98">
        <v>7.29</v>
      </c>
    </row>
    <row r="48" spans="1:41" x14ac:dyDescent="0.3">
      <c r="A48" s="58">
        <v>46</v>
      </c>
      <c r="B48" s="58">
        <v>1</v>
      </c>
      <c r="C48" s="58">
        <v>19</v>
      </c>
      <c r="D48" s="58">
        <v>2</v>
      </c>
      <c r="E48" s="58">
        <v>1</v>
      </c>
      <c r="F48" s="58">
        <v>3</v>
      </c>
      <c r="G48" s="58">
        <v>1</v>
      </c>
      <c r="H48" s="58">
        <f t="shared" si="0"/>
        <v>13</v>
      </c>
      <c r="I48" s="58">
        <f>VLOOKUP(E48,' NAMES &amp; RATES'!$B$3:$C$6,2,0)</f>
        <v>0.25</v>
      </c>
      <c r="J48" s="131" t="s">
        <v>34</v>
      </c>
      <c r="K48" s="131" t="s">
        <v>82</v>
      </c>
      <c r="L48" s="130" t="s">
        <v>85</v>
      </c>
      <c r="M48" s="131" t="s">
        <v>19</v>
      </c>
      <c r="N48" s="120">
        <v>464000</v>
      </c>
      <c r="O48" s="11">
        <v>1</v>
      </c>
      <c r="P48" s="11">
        <v>6</v>
      </c>
      <c r="Q48" s="11">
        <v>8</v>
      </c>
      <c r="R48" s="11">
        <v>8</v>
      </c>
      <c r="S48" s="11">
        <v>4</v>
      </c>
      <c r="T48" s="11">
        <v>8</v>
      </c>
      <c r="U48" s="72">
        <v>9</v>
      </c>
      <c r="V48" s="72">
        <v>5</v>
      </c>
      <c r="W48" s="58">
        <v>7</v>
      </c>
      <c r="X48" s="58">
        <v>0</v>
      </c>
      <c r="Y48" s="58">
        <v>0</v>
      </c>
      <c r="Z48" s="58">
        <v>0</v>
      </c>
      <c r="AA48" s="58">
        <f t="shared" si="5"/>
        <v>0</v>
      </c>
      <c r="AB48" s="58">
        <v>9.8800000000000008</v>
      </c>
      <c r="AC48" s="58">
        <f t="shared" si="1"/>
        <v>1.9760000000000003E-3</v>
      </c>
      <c r="AD48" s="58">
        <f t="shared" si="6"/>
        <v>69.160000000000011</v>
      </c>
      <c r="AE48" s="58">
        <f t="shared" si="8"/>
        <v>69.160000000000011</v>
      </c>
      <c r="AF48" s="58">
        <f t="shared" si="7"/>
        <v>9.8800000000000008</v>
      </c>
      <c r="AG48" s="58">
        <f t="shared" si="2"/>
        <v>19.760000000000002</v>
      </c>
      <c r="AH48" s="58">
        <f t="shared" si="3"/>
        <v>1.9760000000000003E-3</v>
      </c>
      <c r="AI48" s="99">
        <v>2551.1</v>
      </c>
      <c r="AJ48" s="99">
        <v>2551.1</v>
      </c>
      <c r="AK48" s="115">
        <f t="shared" si="4"/>
        <v>1.2910425101214573</v>
      </c>
      <c r="AL48" s="115">
        <v>1.2910425101214573</v>
      </c>
      <c r="AM48" s="99">
        <v>12.5</v>
      </c>
      <c r="AN48" s="99">
        <v>17.600000000000001</v>
      </c>
      <c r="AO48" s="98">
        <v>6.41</v>
      </c>
    </row>
    <row r="49" spans="1:41" x14ac:dyDescent="0.3">
      <c r="A49" s="58">
        <v>47</v>
      </c>
      <c r="B49" s="58">
        <v>1</v>
      </c>
      <c r="C49" s="58">
        <v>20</v>
      </c>
      <c r="D49" s="58">
        <v>2</v>
      </c>
      <c r="E49" s="58">
        <v>2</v>
      </c>
      <c r="F49" s="58">
        <v>1</v>
      </c>
      <c r="G49" s="58">
        <v>3</v>
      </c>
      <c r="H49" s="58">
        <f t="shared" si="0"/>
        <v>21</v>
      </c>
      <c r="I49" s="58">
        <f>VLOOKUP(E49,' NAMES &amp; RATES'!$B$3:$C$6,2,0)</f>
        <v>0.5</v>
      </c>
      <c r="J49" s="29" t="s">
        <v>31</v>
      </c>
      <c r="K49" s="29" t="s">
        <v>83</v>
      </c>
      <c r="L49" s="129" t="s">
        <v>87</v>
      </c>
      <c r="M49" s="29" t="s">
        <v>92</v>
      </c>
      <c r="N49" s="120">
        <v>324000</v>
      </c>
      <c r="O49" s="11">
        <v>1</v>
      </c>
      <c r="P49" s="11">
        <v>3</v>
      </c>
      <c r="Q49" s="11">
        <v>7</v>
      </c>
      <c r="R49" s="11">
        <v>8</v>
      </c>
      <c r="S49" s="11">
        <v>4</v>
      </c>
      <c r="T49" s="11">
        <v>9</v>
      </c>
      <c r="U49" s="72">
        <v>9</v>
      </c>
      <c r="V49" s="72">
        <v>5</v>
      </c>
      <c r="W49" s="58">
        <v>4</v>
      </c>
      <c r="X49" s="58">
        <v>0</v>
      </c>
      <c r="Y49" s="58">
        <v>0</v>
      </c>
      <c r="Z49" s="58">
        <v>0</v>
      </c>
      <c r="AA49" s="58">
        <f t="shared" si="5"/>
        <v>0</v>
      </c>
      <c r="AB49" s="58">
        <v>9.9700000000000006</v>
      </c>
      <c r="AC49" s="58">
        <f t="shared" si="1"/>
        <v>1.9940000000000001E-3</v>
      </c>
      <c r="AD49" s="58">
        <f t="shared" si="6"/>
        <v>39.880000000000003</v>
      </c>
      <c r="AE49" s="58">
        <f t="shared" si="8"/>
        <v>39.880000000000003</v>
      </c>
      <c r="AF49" s="58">
        <f t="shared" si="7"/>
        <v>9.9700000000000006</v>
      </c>
      <c r="AG49" s="58">
        <f t="shared" si="2"/>
        <v>19.940000000000001</v>
      </c>
      <c r="AH49" s="58">
        <f t="shared" si="3"/>
        <v>1.9940000000000001E-3</v>
      </c>
      <c r="AI49" s="99">
        <v>3720.5</v>
      </c>
      <c r="AJ49" s="99">
        <v>3720.5</v>
      </c>
      <c r="AK49" s="115">
        <f t="shared" si="4"/>
        <v>1.8658475426278835</v>
      </c>
      <c r="AL49" s="115">
        <v>1.8658475426278835</v>
      </c>
      <c r="AM49" s="99">
        <v>12.2</v>
      </c>
      <c r="AN49" s="99">
        <v>19.8</v>
      </c>
      <c r="AO49" s="98">
        <v>7.04</v>
      </c>
    </row>
    <row r="50" spans="1:41" x14ac:dyDescent="0.3">
      <c r="A50" s="58">
        <v>48</v>
      </c>
      <c r="B50" s="58">
        <v>1</v>
      </c>
      <c r="C50" s="58">
        <v>21</v>
      </c>
      <c r="D50" s="58">
        <v>2</v>
      </c>
      <c r="E50" s="58">
        <v>2</v>
      </c>
      <c r="F50" s="58">
        <v>2</v>
      </c>
      <c r="G50" s="58">
        <v>5</v>
      </c>
      <c r="H50" s="58">
        <f t="shared" si="0"/>
        <v>29</v>
      </c>
      <c r="I50" s="58">
        <f>VLOOKUP(E50,' NAMES &amp; RATES'!$B$3:$C$6,2,0)</f>
        <v>0.5</v>
      </c>
      <c r="J50" s="68" t="s">
        <v>33</v>
      </c>
      <c r="K50" s="68" t="s">
        <v>84</v>
      </c>
      <c r="L50" s="128" t="s">
        <v>89</v>
      </c>
      <c r="M50" s="68" t="s">
        <v>94</v>
      </c>
      <c r="N50" s="120">
        <v>352000</v>
      </c>
      <c r="O50" s="11">
        <v>1</v>
      </c>
      <c r="P50" s="11">
        <v>6</v>
      </c>
      <c r="Q50" s="11">
        <v>6</v>
      </c>
      <c r="R50" s="11">
        <v>7</v>
      </c>
      <c r="S50" s="11">
        <v>3</v>
      </c>
      <c r="T50" s="11">
        <v>8</v>
      </c>
      <c r="U50" s="72">
        <v>8</v>
      </c>
      <c r="V50" s="72">
        <v>4</v>
      </c>
      <c r="W50" s="58">
        <v>4</v>
      </c>
      <c r="X50" s="58">
        <v>0</v>
      </c>
      <c r="Y50" s="58">
        <v>0</v>
      </c>
      <c r="Z50" s="58">
        <v>0</v>
      </c>
      <c r="AA50" s="58">
        <f t="shared" si="5"/>
        <v>0</v>
      </c>
      <c r="AB50" s="58">
        <v>10.029999999999999</v>
      </c>
      <c r="AC50" s="58">
        <f t="shared" si="1"/>
        <v>2.006E-3</v>
      </c>
      <c r="AD50" s="58">
        <f t="shared" si="6"/>
        <v>40.119999999999997</v>
      </c>
      <c r="AE50" s="58">
        <f t="shared" si="8"/>
        <v>40.119999999999997</v>
      </c>
      <c r="AF50" s="58">
        <f t="shared" si="7"/>
        <v>10.029999999999999</v>
      </c>
      <c r="AG50" s="58">
        <f t="shared" si="2"/>
        <v>20.059999999999999</v>
      </c>
      <c r="AH50" s="58">
        <f t="shared" si="3"/>
        <v>2.006E-3</v>
      </c>
      <c r="AI50" s="99">
        <v>3400.1</v>
      </c>
      <c r="AJ50" s="99">
        <v>3400.1</v>
      </c>
      <c r="AK50" s="115">
        <f t="shared" si="4"/>
        <v>1.6949651046859422</v>
      </c>
      <c r="AL50" s="115">
        <v>1.6949651046859422</v>
      </c>
      <c r="AM50" s="99">
        <v>12.3</v>
      </c>
      <c r="AN50" s="99">
        <v>17.7</v>
      </c>
      <c r="AO50" s="98">
        <v>6.51</v>
      </c>
    </row>
    <row r="51" spans="1:41" x14ac:dyDescent="0.3">
      <c r="A51" s="58">
        <v>49</v>
      </c>
      <c r="B51" s="58">
        <v>1</v>
      </c>
      <c r="C51" s="58">
        <v>22</v>
      </c>
      <c r="D51" s="58">
        <v>2</v>
      </c>
      <c r="E51" s="58">
        <v>2</v>
      </c>
      <c r="F51" s="58">
        <v>3</v>
      </c>
      <c r="G51" s="58">
        <v>6</v>
      </c>
      <c r="H51" s="58">
        <f t="shared" si="0"/>
        <v>36</v>
      </c>
      <c r="I51" s="58">
        <f>VLOOKUP(E51,' NAMES &amp; RATES'!$B$3:$C$6,2,0)</f>
        <v>0.5</v>
      </c>
      <c r="J51" s="131" t="s">
        <v>34</v>
      </c>
      <c r="K51" s="131" t="s">
        <v>82</v>
      </c>
      <c r="L51" s="130" t="s">
        <v>90</v>
      </c>
      <c r="M51" s="131" t="s">
        <v>95</v>
      </c>
      <c r="N51" s="120">
        <v>358000</v>
      </c>
      <c r="O51" s="11">
        <v>1</v>
      </c>
      <c r="P51" s="11">
        <v>6</v>
      </c>
      <c r="Q51" s="11">
        <v>6</v>
      </c>
      <c r="R51" s="11">
        <v>7</v>
      </c>
      <c r="S51" s="11">
        <v>3</v>
      </c>
      <c r="T51" s="11">
        <v>8</v>
      </c>
      <c r="U51" s="72">
        <v>8</v>
      </c>
      <c r="V51" s="72">
        <v>3</v>
      </c>
      <c r="W51" s="58">
        <v>4</v>
      </c>
      <c r="X51" s="58">
        <v>1.5</v>
      </c>
      <c r="Y51" s="58">
        <f>W51*X51</f>
        <v>6</v>
      </c>
      <c r="Z51" s="58">
        <v>0.5</v>
      </c>
      <c r="AA51" s="58">
        <f t="shared" si="5"/>
        <v>3</v>
      </c>
      <c r="AB51" s="58">
        <v>9.9700000000000006</v>
      </c>
      <c r="AC51" s="58">
        <f t="shared" si="1"/>
        <v>1.9940000000000001E-3</v>
      </c>
      <c r="AD51" s="58">
        <f t="shared" si="6"/>
        <v>39.880000000000003</v>
      </c>
      <c r="AE51" s="58">
        <f t="shared" si="8"/>
        <v>36.880000000000003</v>
      </c>
      <c r="AF51" s="58">
        <f t="shared" si="7"/>
        <v>9.2200000000000006</v>
      </c>
      <c r="AG51" s="58">
        <f t="shared" si="2"/>
        <v>18.440000000000001</v>
      </c>
      <c r="AH51" s="58">
        <f t="shared" si="3"/>
        <v>1.8440000000000002E-3</v>
      </c>
      <c r="AI51" s="99">
        <v>3676.9</v>
      </c>
      <c r="AJ51" s="99">
        <f>((AI51*AD51)/AE51)</f>
        <v>3975.9970715835148</v>
      </c>
      <c r="AK51" s="115">
        <f t="shared" si="4"/>
        <v>1.9939804772234273</v>
      </c>
      <c r="AL51" s="115">
        <v>1.9939804772234273</v>
      </c>
      <c r="AM51" s="99">
        <v>12.6</v>
      </c>
      <c r="AN51" s="99">
        <v>19.899999999999999</v>
      </c>
      <c r="AO51" s="98">
        <v>7.85</v>
      </c>
    </row>
    <row r="52" spans="1:41" x14ac:dyDescent="0.3">
      <c r="A52" s="58">
        <v>50</v>
      </c>
      <c r="B52" s="58">
        <v>1</v>
      </c>
      <c r="C52" s="58">
        <v>23</v>
      </c>
      <c r="D52" s="58">
        <v>2</v>
      </c>
      <c r="E52" s="58">
        <v>1</v>
      </c>
      <c r="F52" s="58">
        <v>1</v>
      </c>
      <c r="G52" s="58">
        <v>5</v>
      </c>
      <c r="H52" s="58">
        <f t="shared" si="0"/>
        <v>5</v>
      </c>
      <c r="I52" s="58">
        <f>VLOOKUP(E52,' NAMES &amp; RATES'!$B$3:$C$6,2,0)</f>
        <v>0.25</v>
      </c>
      <c r="J52" s="29" t="s">
        <v>31</v>
      </c>
      <c r="K52" s="29" t="s">
        <v>83</v>
      </c>
      <c r="L52" s="129" t="s">
        <v>89</v>
      </c>
      <c r="M52" s="29" t="s">
        <v>94</v>
      </c>
      <c r="N52" s="120">
        <v>432000</v>
      </c>
      <c r="O52" s="11">
        <v>1</v>
      </c>
      <c r="P52" s="11">
        <v>6</v>
      </c>
      <c r="Q52" s="11">
        <v>6</v>
      </c>
      <c r="R52" s="11">
        <v>7</v>
      </c>
      <c r="S52" s="11">
        <v>3</v>
      </c>
      <c r="T52" s="11">
        <v>8</v>
      </c>
      <c r="U52" s="72">
        <v>8</v>
      </c>
      <c r="V52" s="72">
        <v>4</v>
      </c>
      <c r="W52" s="58">
        <v>7</v>
      </c>
      <c r="X52" s="58">
        <v>1.5</v>
      </c>
      <c r="Y52" s="58">
        <f>W52*X52</f>
        <v>10.5</v>
      </c>
      <c r="Z52" s="58">
        <v>0.5</v>
      </c>
      <c r="AA52" s="58">
        <f t="shared" si="5"/>
        <v>5.25</v>
      </c>
      <c r="AB52" s="58">
        <v>10.16</v>
      </c>
      <c r="AC52" s="58">
        <f t="shared" si="1"/>
        <v>2.032E-3</v>
      </c>
      <c r="AD52" s="58">
        <f t="shared" si="6"/>
        <v>71.12</v>
      </c>
      <c r="AE52" s="58">
        <f t="shared" si="8"/>
        <v>65.87</v>
      </c>
      <c r="AF52" s="58">
        <f t="shared" si="7"/>
        <v>9.41</v>
      </c>
      <c r="AG52" s="58">
        <f t="shared" si="2"/>
        <v>18.82</v>
      </c>
      <c r="AH52" s="58">
        <f t="shared" si="3"/>
        <v>1.882E-3</v>
      </c>
      <c r="AI52" s="99">
        <v>3413.6</v>
      </c>
      <c r="AJ52" s="99">
        <f>((AI52*AD52)/AE52)</f>
        <v>3685.6722635494157</v>
      </c>
      <c r="AK52" s="115">
        <f t="shared" si="4"/>
        <v>1.8138150903294366</v>
      </c>
      <c r="AL52" s="115">
        <v>1.8138150903294366</v>
      </c>
      <c r="AM52" s="99">
        <v>13.4</v>
      </c>
      <c r="AN52" s="99">
        <v>16.5</v>
      </c>
      <c r="AO52" s="98">
        <v>6.93</v>
      </c>
    </row>
    <row r="53" spans="1:41" x14ac:dyDescent="0.3">
      <c r="A53" s="58">
        <v>51</v>
      </c>
      <c r="B53" s="58">
        <v>1</v>
      </c>
      <c r="C53" s="58">
        <v>24</v>
      </c>
      <c r="D53" s="58">
        <v>2</v>
      </c>
      <c r="E53" s="58">
        <v>2</v>
      </c>
      <c r="F53" s="58">
        <v>3</v>
      </c>
      <c r="G53" s="58">
        <v>4</v>
      </c>
      <c r="H53" s="58">
        <f t="shared" si="0"/>
        <v>34</v>
      </c>
      <c r="I53" s="58">
        <f>VLOOKUP(E53,' NAMES &amp; RATES'!$B$3:$C$6,2,0)</f>
        <v>0.5</v>
      </c>
      <c r="J53" s="131" t="s">
        <v>34</v>
      </c>
      <c r="K53" s="131" t="s">
        <v>82</v>
      </c>
      <c r="L53" s="130" t="s">
        <v>88</v>
      </c>
      <c r="M53" s="131" t="s">
        <v>93</v>
      </c>
      <c r="N53" s="120">
        <v>370000</v>
      </c>
      <c r="O53" s="11">
        <v>1</v>
      </c>
      <c r="P53" s="11">
        <v>2</v>
      </c>
      <c r="Q53" s="11">
        <v>7</v>
      </c>
      <c r="R53" s="11">
        <v>7</v>
      </c>
      <c r="S53" s="11">
        <v>3</v>
      </c>
      <c r="T53" s="11">
        <v>8</v>
      </c>
      <c r="U53" s="72">
        <v>8</v>
      </c>
      <c r="V53" s="72">
        <v>3</v>
      </c>
      <c r="W53" s="58">
        <v>4</v>
      </c>
      <c r="X53" s="58">
        <v>0</v>
      </c>
      <c r="Y53" s="58">
        <v>0</v>
      </c>
      <c r="Z53" s="58">
        <v>0</v>
      </c>
      <c r="AA53" s="58">
        <f t="shared" si="5"/>
        <v>0</v>
      </c>
      <c r="AB53" s="58">
        <v>10.94</v>
      </c>
      <c r="AC53" s="58">
        <f t="shared" si="1"/>
        <v>2.1879999999999998E-3</v>
      </c>
      <c r="AD53" s="58">
        <f t="shared" si="6"/>
        <v>43.76</v>
      </c>
      <c r="AE53" s="58">
        <f t="shared" si="8"/>
        <v>43.76</v>
      </c>
      <c r="AF53" s="58">
        <f t="shared" si="7"/>
        <v>10.94</v>
      </c>
      <c r="AG53" s="58">
        <f t="shared" si="2"/>
        <v>21.88</v>
      </c>
      <c r="AH53" s="58">
        <f t="shared" si="3"/>
        <v>2.1879999999999998E-3</v>
      </c>
      <c r="AI53" s="99">
        <v>4283</v>
      </c>
      <c r="AJ53" s="99">
        <v>4283</v>
      </c>
      <c r="AK53" s="115">
        <f t="shared" si="4"/>
        <v>1.957495429616088</v>
      </c>
      <c r="AL53" s="115">
        <v>1.957495429616088</v>
      </c>
      <c r="AM53" s="99">
        <v>13.2</v>
      </c>
      <c r="AN53" s="99">
        <v>16.899999999999999</v>
      </c>
      <c r="AO53" s="98">
        <v>7.3</v>
      </c>
    </row>
    <row r="54" spans="1:41" x14ac:dyDescent="0.3">
      <c r="A54" s="58">
        <v>52</v>
      </c>
      <c r="B54" s="58">
        <v>1</v>
      </c>
      <c r="C54" s="58">
        <v>25</v>
      </c>
      <c r="D54" s="58">
        <v>2</v>
      </c>
      <c r="E54" s="58">
        <v>1</v>
      </c>
      <c r="F54" s="58">
        <v>1</v>
      </c>
      <c r="G54" s="58">
        <v>2</v>
      </c>
      <c r="H54" s="58">
        <f t="shared" si="0"/>
        <v>2</v>
      </c>
      <c r="I54" s="58">
        <f>VLOOKUP(E54,' NAMES &amp; RATES'!$B$3:$C$6,2,0)</f>
        <v>0.25</v>
      </c>
      <c r="J54" s="29" t="s">
        <v>31</v>
      </c>
      <c r="K54" s="29" t="s">
        <v>83</v>
      </c>
      <c r="L54" s="129" t="s">
        <v>86</v>
      </c>
      <c r="M54" s="29" t="s">
        <v>91</v>
      </c>
      <c r="N54" s="120">
        <v>488000</v>
      </c>
      <c r="O54" s="11">
        <v>0</v>
      </c>
      <c r="P54" s="11">
        <v>6</v>
      </c>
      <c r="Q54" s="11">
        <v>8</v>
      </c>
      <c r="R54" s="11">
        <v>8</v>
      </c>
      <c r="S54" s="11">
        <v>5</v>
      </c>
      <c r="T54" s="11">
        <v>9</v>
      </c>
      <c r="U54" s="72">
        <v>9</v>
      </c>
      <c r="V54" s="72">
        <v>5</v>
      </c>
      <c r="W54" s="58">
        <v>7</v>
      </c>
      <c r="X54" s="58">
        <v>0</v>
      </c>
      <c r="Y54" s="58">
        <v>0</v>
      </c>
      <c r="Z54" s="58">
        <v>0</v>
      </c>
      <c r="AA54" s="58">
        <f t="shared" si="5"/>
        <v>0</v>
      </c>
      <c r="AB54" s="58">
        <v>10.130000000000001</v>
      </c>
      <c r="AC54" s="58">
        <f t="shared" si="1"/>
        <v>2.026E-3</v>
      </c>
      <c r="AD54" s="58">
        <f t="shared" si="6"/>
        <v>70.910000000000011</v>
      </c>
      <c r="AE54" s="58">
        <f t="shared" si="8"/>
        <v>70.910000000000011</v>
      </c>
      <c r="AF54" s="58">
        <f t="shared" si="7"/>
        <v>10.130000000000001</v>
      </c>
      <c r="AG54" s="58">
        <f t="shared" si="2"/>
        <v>20.260000000000002</v>
      </c>
      <c r="AH54" s="58">
        <f t="shared" si="3"/>
        <v>2.026E-3</v>
      </c>
      <c r="AI54" s="99">
        <v>2825.8</v>
      </c>
      <c r="AJ54" s="99">
        <v>2825.8</v>
      </c>
      <c r="AK54" s="115">
        <f t="shared" si="4"/>
        <v>1.3947680157946694</v>
      </c>
      <c r="AL54" s="115">
        <v>1.3947680157946694</v>
      </c>
      <c r="AM54" s="99">
        <v>11.9</v>
      </c>
      <c r="AN54" s="99">
        <v>18.399999999999999</v>
      </c>
      <c r="AO54" s="98">
        <v>6.98</v>
      </c>
    </row>
    <row r="55" spans="1:41" x14ac:dyDescent="0.3">
      <c r="A55" s="58">
        <v>53</v>
      </c>
      <c r="B55" s="58">
        <v>1</v>
      </c>
      <c r="C55" s="58">
        <v>26</v>
      </c>
      <c r="D55" s="58">
        <v>2</v>
      </c>
      <c r="E55" s="58">
        <v>2</v>
      </c>
      <c r="F55" s="58">
        <v>2</v>
      </c>
      <c r="G55" s="58">
        <v>2</v>
      </c>
      <c r="H55" s="58">
        <f t="shared" si="0"/>
        <v>26</v>
      </c>
      <c r="I55" s="58">
        <f>VLOOKUP(E55,' NAMES &amp; RATES'!$B$3:$C$6,2,0)</f>
        <v>0.5</v>
      </c>
      <c r="J55" s="68" t="s">
        <v>33</v>
      </c>
      <c r="K55" s="68" t="s">
        <v>84</v>
      </c>
      <c r="L55" s="128" t="s">
        <v>86</v>
      </c>
      <c r="M55" s="68" t="s">
        <v>91</v>
      </c>
      <c r="N55" s="120">
        <v>320000</v>
      </c>
      <c r="O55" s="11">
        <v>0</v>
      </c>
      <c r="P55" s="11">
        <v>5</v>
      </c>
      <c r="Q55" s="11">
        <v>8</v>
      </c>
      <c r="R55" s="11">
        <v>9</v>
      </c>
      <c r="S55" s="11">
        <v>5</v>
      </c>
      <c r="T55" s="11">
        <v>9</v>
      </c>
      <c r="U55" s="72">
        <v>9</v>
      </c>
      <c r="V55" s="72">
        <v>5</v>
      </c>
      <c r="W55" s="58">
        <v>4</v>
      </c>
      <c r="X55" s="58">
        <v>0</v>
      </c>
      <c r="Y55" s="58">
        <v>0</v>
      </c>
      <c r="Z55" s="58">
        <v>0</v>
      </c>
      <c r="AA55" s="58">
        <f t="shared" si="5"/>
        <v>0</v>
      </c>
      <c r="AB55" s="58">
        <v>10.33</v>
      </c>
      <c r="AC55" s="58">
        <f t="shared" si="1"/>
        <v>2.0660000000000001E-3</v>
      </c>
      <c r="AD55" s="58">
        <f t="shared" si="6"/>
        <v>41.32</v>
      </c>
      <c r="AE55" s="58">
        <f t="shared" si="8"/>
        <v>41.32</v>
      </c>
      <c r="AF55" s="58">
        <f t="shared" si="7"/>
        <v>10.33</v>
      </c>
      <c r="AG55" s="58">
        <f t="shared" si="2"/>
        <v>20.66</v>
      </c>
      <c r="AH55" s="58">
        <f t="shared" si="3"/>
        <v>2.0660000000000001E-3</v>
      </c>
      <c r="AI55" s="99">
        <v>2958.5</v>
      </c>
      <c r="AJ55" s="99">
        <v>2958.5</v>
      </c>
      <c r="AK55" s="115">
        <f t="shared" si="4"/>
        <v>1.4319941916747336</v>
      </c>
      <c r="AL55" s="115">
        <v>1.4319941916747336</v>
      </c>
      <c r="AM55" s="99">
        <v>12.8</v>
      </c>
      <c r="AN55" s="99">
        <v>20.3</v>
      </c>
      <c r="AO55" s="98">
        <v>7.16</v>
      </c>
    </row>
    <row r="56" spans="1:41" x14ac:dyDescent="0.3">
      <c r="A56" s="58">
        <v>54</v>
      </c>
      <c r="B56" s="58">
        <v>1</v>
      </c>
      <c r="C56" s="58">
        <v>27</v>
      </c>
      <c r="D56" s="58">
        <v>2</v>
      </c>
      <c r="E56" s="58">
        <v>2</v>
      </c>
      <c r="F56" s="58">
        <v>1</v>
      </c>
      <c r="G56" s="58">
        <v>5</v>
      </c>
      <c r="H56" s="58">
        <f t="shared" si="0"/>
        <v>23</v>
      </c>
      <c r="I56" s="58">
        <f>VLOOKUP(E56,' NAMES &amp; RATES'!$B$3:$C$6,2,0)</f>
        <v>0.5</v>
      </c>
      <c r="J56" s="29" t="s">
        <v>31</v>
      </c>
      <c r="K56" s="29" t="s">
        <v>83</v>
      </c>
      <c r="L56" s="129" t="s">
        <v>89</v>
      </c>
      <c r="M56" s="29" t="s">
        <v>94</v>
      </c>
      <c r="N56" s="120">
        <v>336000</v>
      </c>
      <c r="O56" s="11">
        <v>1</v>
      </c>
      <c r="P56" s="11">
        <v>6</v>
      </c>
      <c r="Q56" s="11">
        <v>6</v>
      </c>
      <c r="R56" s="11">
        <v>8</v>
      </c>
      <c r="S56" s="11">
        <v>4</v>
      </c>
      <c r="T56" s="11">
        <v>8</v>
      </c>
      <c r="U56" s="72">
        <v>8</v>
      </c>
      <c r="V56" s="72">
        <v>4</v>
      </c>
      <c r="W56" s="58">
        <v>4</v>
      </c>
      <c r="X56" s="58">
        <v>0</v>
      </c>
      <c r="Y56" s="58">
        <v>0</v>
      </c>
      <c r="Z56" s="58">
        <v>0</v>
      </c>
      <c r="AA56" s="58">
        <f t="shared" si="5"/>
        <v>0</v>
      </c>
      <c r="AB56" s="58">
        <v>9.83</v>
      </c>
      <c r="AC56" s="58">
        <f t="shared" si="1"/>
        <v>1.9659999999999999E-3</v>
      </c>
      <c r="AD56" s="58">
        <f t="shared" si="6"/>
        <v>39.32</v>
      </c>
      <c r="AE56" s="58">
        <f t="shared" si="8"/>
        <v>39.32</v>
      </c>
      <c r="AF56" s="58">
        <f t="shared" si="7"/>
        <v>9.83</v>
      </c>
      <c r="AG56" s="58">
        <f t="shared" si="2"/>
        <v>19.66</v>
      </c>
      <c r="AH56" s="58">
        <f t="shared" si="3"/>
        <v>1.9659999999999999E-3</v>
      </c>
      <c r="AI56" s="99">
        <v>3593.8</v>
      </c>
      <c r="AJ56" s="99">
        <v>3593.8</v>
      </c>
      <c r="AK56" s="115">
        <f t="shared" si="4"/>
        <v>1.8279755849440491</v>
      </c>
      <c r="AL56" s="115">
        <v>1.8279755849440491</v>
      </c>
      <c r="AM56" s="99">
        <v>12.2</v>
      </c>
      <c r="AN56" s="99">
        <v>19.7</v>
      </c>
      <c r="AO56" s="98">
        <v>7.07</v>
      </c>
    </row>
    <row r="57" spans="1:41" x14ac:dyDescent="0.3">
      <c r="A57" s="139">
        <v>55</v>
      </c>
      <c r="B57" s="58">
        <v>2</v>
      </c>
      <c r="C57" s="58">
        <v>1</v>
      </c>
      <c r="D57" s="58">
        <f>D3+2</f>
        <v>3</v>
      </c>
      <c r="E57" s="58">
        <v>2</v>
      </c>
      <c r="F57" s="58">
        <v>1</v>
      </c>
      <c r="G57" s="58">
        <v>3</v>
      </c>
      <c r="H57" s="58">
        <f t="shared" si="0"/>
        <v>21</v>
      </c>
      <c r="I57" s="58">
        <f>VLOOKUP(E57,' NAMES &amp; RATES'!$B$3:$C$6,2,0)</f>
        <v>0.5</v>
      </c>
      <c r="J57" s="29" t="s">
        <v>31</v>
      </c>
      <c r="K57" s="29" t="s">
        <v>83</v>
      </c>
      <c r="L57" s="129" t="s">
        <v>87</v>
      </c>
      <c r="M57" s="29" t="s">
        <v>92</v>
      </c>
      <c r="N57" s="120">
        <v>426000</v>
      </c>
      <c r="O57" s="11">
        <v>1</v>
      </c>
      <c r="P57" s="11">
        <v>2</v>
      </c>
      <c r="Q57" s="11">
        <v>5</v>
      </c>
      <c r="R57" s="11">
        <v>8</v>
      </c>
      <c r="S57" s="11">
        <v>4</v>
      </c>
      <c r="T57" s="11">
        <v>8</v>
      </c>
      <c r="U57" s="72">
        <v>8</v>
      </c>
      <c r="V57" s="72">
        <v>5</v>
      </c>
      <c r="W57" s="58">
        <v>4</v>
      </c>
      <c r="X57" s="58">
        <v>2</v>
      </c>
      <c r="Y57" s="58">
        <f>W57*X57</f>
        <v>8</v>
      </c>
      <c r="Z57" s="58">
        <v>0.5</v>
      </c>
      <c r="AA57" s="58">
        <f t="shared" si="5"/>
        <v>4</v>
      </c>
      <c r="AB57" s="58">
        <v>10.16</v>
      </c>
      <c r="AC57" s="58">
        <f t="shared" si="1"/>
        <v>2.032E-3</v>
      </c>
      <c r="AD57" s="58">
        <f t="shared" si="6"/>
        <v>40.64</v>
      </c>
      <c r="AE57" s="58">
        <f t="shared" si="8"/>
        <v>36.64</v>
      </c>
      <c r="AF57" s="58">
        <f t="shared" si="7"/>
        <v>9.16</v>
      </c>
      <c r="AG57" s="58">
        <f t="shared" si="2"/>
        <v>18.32</v>
      </c>
      <c r="AH57" s="58">
        <f t="shared" si="3"/>
        <v>1.8320000000000001E-3</v>
      </c>
      <c r="AI57" s="99">
        <v>191.3</v>
      </c>
      <c r="AJ57" s="106"/>
      <c r="AK57" s="115">
        <f t="shared" si="4"/>
        <v>0.10442139737991266</v>
      </c>
      <c r="AL57" s="115"/>
      <c r="AM57" s="99">
        <v>12.9</v>
      </c>
      <c r="AN57" s="99">
        <v>16.8</v>
      </c>
      <c r="AO57" s="98">
        <v>7.47</v>
      </c>
    </row>
    <row r="58" spans="1:41" x14ac:dyDescent="0.3">
      <c r="A58" s="58">
        <v>56</v>
      </c>
      <c r="B58" s="58">
        <v>2</v>
      </c>
      <c r="C58" s="58">
        <v>2</v>
      </c>
      <c r="D58" s="58">
        <f t="shared" ref="D58:D121" si="9">D4+2</f>
        <v>3</v>
      </c>
      <c r="E58" s="58">
        <v>1</v>
      </c>
      <c r="F58" s="58">
        <v>2</v>
      </c>
      <c r="G58" s="58">
        <v>3</v>
      </c>
      <c r="H58" s="58">
        <f t="shared" si="0"/>
        <v>9</v>
      </c>
      <c r="I58" s="58">
        <f>VLOOKUP(E58,' NAMES &amp; RATES'!$B$3:$C$6,2,0)</f>
        <v>0.25</v>
      </c>
      <c r="J58" s="68" t="s">
        <v>33</v>
      </c>
      <c r="K58" s="68" t="s">
        <v>84</v>
      </c>
      <c r="L58" s="128" t="s">
        <v>87</v>
      </c>
      <c r="M58" s="68" t="s">
        <v>92</v>
      </c>
      <c r="N58" s="120">
        <v>604000</v>
      </c>
      <c r="O58" s="11">
        <v>1</v>
      </c>
      <c r="P58" s="11">
        <v>2</v>
      </c>
      <c r="Q58" s="11">
        <v>3</v>
      </c>
      <c r="R58" s="11">
        <v>7</v>
      </c>
      <c r="S58" s="11">
        <v>4</v>
      </c>
      <c r="T58" s="11">
        <v>8</v>
      </c>
      <c r="U58" s="72">
        <v>8</v>
      </c>
      <c r="V58" s="72">
        <v>5</v>
      </c>
      <c r="W58" s="58">
        <v>7</v>
      </c>
      <c r="X58" s="58">
        <v>1</v>
      </c>
      <c r="Y58" s="58">
        <f>W58*X58</f>
        <v>7</v>
      </c>
      <c r="Z58" s="58">
        <v>0.5</v>
      </c>
      <c r="AA58" s="58">
        <f t="shared" si="5"/>
        <v>3.5</v>
      </c>
      <c r="AB58" s="58">
        <v>10</v>
      </c>
      <c r="AC58" s="58">
        <f t="shared" si="1"/>
        <v>2E-3</v>
      </c>
      <c r="AD58" s="58">
        <f t="shared" si="6"/>
        <v>70</v>
      </c>
      <c r="AE58" s="58">
        <f t="shared" si="8"/>
        <v>66.5</v>
      </c>
      <c r="AF58" s="58">
        <f t="shared" si="7"/>
        <v>9.5</v>
      </c>
      <c r="AG58" s="58">
        <f t="shared" si="2"/>
        <v>19</v>
      </c>
      <c r="AH58" s="58">
        <f t="shared" si="3"/>
        <v>1.9E-3</v>
      </c>
      <c r="AI58" s="99">
        <v>3872.1</v>
      </c>
      <c r="AJ58" s="99">
        <f>((AI58*AD58)/AE58)</f>
        <v>4075.8947368421054</v>
      </c>
      <c r="AK58" s="115">
        <f t="shared" si="4"/>
        <v>2.0379473684210527</v>
      </c>
      <c r="AL58" s="115">
        <v>2.0379473684210527</v>
      </c>
      <c r="AM58" s="99">
        <v>12.5</v>
      </c>
      <c r="AN58" s="99">
        <v>16.600000000000001</v>
      </c>
      <c r="AO58" s="98">
        <v>6.89</v>
      </c>
    </row>
    <row r="59" spans="1:41" x14ac:dyDescent="0.3">
      <c r="A59" s="58">
        <v>57</v>
      </c>
      <c r="B59" s="58">
        <v>2</v>
      </c>
      <c r="C59" s="58">
        <v>3</v>
      </c>
      <c r="D59" s="58">
        <f t="shared" si="9"/>
        <v>3</v>
      </c>
      <c r="E59" s="58">
        <v>1</v>
      </c>
      <c r="F59" s="58">
        <v>1</v>
      </c>
      <c r="G59" s="58">
        <v>5</v>
      </c>
      <c r="H59" s="58">
        <f t="shared" si="0"/>
        <v>5</v>
      </c>
      <c r="I59" s="58">
        <f>VLOOKUP(E59,' NAMES &amp; RATES'!$B$3:$C$6,2,0)</f>
        <v>0.25</v>
      </c>
      <c r="J59" s="29" t="s">
        <v>31</v>
      </c>
      <c r="K59" s="29" t="s">
        <v>83</v>
      </c>
      <c r="L59" s="129" t="s">
        <v>89</v>
      </c>
      <c r="M59" s="29" t="s">
        <v>94</v>
      </c>
      <c r="N59" s="120">
        <v>560000</v>
      </c>
      <c r="O59" s="11">
        <v>1</v>
      </c>
      <c r="P59" s="11">
        <v>5</v>
      </c>
      <c r="Q59" s="11">
        <v>6</v>
      </c>
      <c r="R59" s="11">
        <v>7</v>
      </c>
      <c r="S59" s="11">
        <v>3</v>
      </c>
      <c r="T59" s="11">
        <v>8</v>
      </c>
      <c r="U59" s="72">
        <v>8</v>
      </c>
      <c r="V59" s="72">
        <v>4</v>
      </c>
      <c r="W59" s="58">
        <v>7</v>
      </c>
      <c r="X59" s="58">
        <v>0</v>
      </c>
      <c r="Y59" s="58">
        <v>0</v>
      </c>
      <c r="Z59" s="58">
        <v>0</v>
      </c>
      <c r="AA59" s="58">
        <f t="shared" si="5"/>
        <v>0</v>
      </c>
      <c r="AB59" s="58">
        <v>10.42</v>
      </c>
      <c r="AC59" s="58">
        <f t="shared" si="1"/>
        <v>2.0839999999999999E-3</v>
      </c>
      <c r="AD59" s="58">
        <f t="shared" si="6"/>
        <v>72.94</v>
      </c>
      <c r="AE59" s="58">
        <f t="shared" si="8"/>
        <v>72.94</v>
      </c>
      <c r="AF59" s="58">
        <f t="shared" si="7"/>
        <v>10.42</v>
      </c>
      <c r="AG59" s="58">
        <f t="shared" si="2"/>
        <v>20.84</v>
      </c>
      <c r="AH59" s="58">
        <f t="shared" si="3"/>
        <v>2.0839999999999999E-3</v>
      </c>
      <c r="AI59" s="99">
        <v>3265.3</v>
      </c>
      <c r="AJ59" s="99">
        <v>3265.3</v>
      </c>
      <c r="AK59" s="115">
        <f t="shared" si="4"/>
        <v>1.5668426103646835</v>
      </c>
      <c r="AL59" s="115">
        <v>1.5668426103646835</v>
      </c>
      <c r="AM59" s="99">
        <v>12.8</v>
      </c>
      <c r="AN59" s="99">
        <v>16.600000000000001</v>
      </c>
      <c r="AO59" s="98">
        <v>6.78</v>
      </c>
    </row>
    <row r="60" spans="1:41" x14ac:dyDescent="0.3">
      <c r="A60" s="58">
        <v>58</v>
      </c>
      <c r="B60" s="58">
        <v>2</v>
      </c>
      <c r="C60" s="58">
        <v>4</v>
      </c>
      <c r="D60" s="58">
        <f t="shared" si="9"/>
        <v>3</v>
      </c>
      <c r="E60" s="58">
        <v>1</v>
      </c>
      <c r="F60" s="58">
        <v>3</v>
      </c>
      <c r="G60" s="58">
        <v>5</v>
      </c>
      <c r="H60" s="58">
        <f t="shared" si="0"/>
        <v>17</v>
      </c>
      <c r="I60" s="58">
        <f>VLOOKUP(E60,' NAMES &amp; RATES'!$B$3:$C$6,2,0)</f>
        <v>0.25</v>
      </c>
      <c r="J60" s="131" t="s">
        <v>34</v>
      </c>
      <c r="K60" s="131" t="s">
        <v>82</v>
      </c>
      <c r="L60" s="130" t="s">
        <v>89</v>
      </c>
      <c r="M60" s="131" t="s">
        <v>94</v>
      </c>
      <c r="N60" s="120">
        <v>524000</v>
      </c>
      <c r="O60" s="11">
        <v>1</v>
      </c>
      <c r="P60" s="11">
        <v>5</v>
      </c>
      <c r="Q60" s="11">
        <v>5</v>
      </c>
      <c r="R60" s="11">
        <v>7</v>
      </c>
      <c r="S60" s="11">
        <v>3</v>
      </c>
      <c r="T60" s="11">
        <v>8</v>
      </c>
      <c r="U60" s="72">
        <v>8</v>
      </c>
      <c r="V60" s="72">
        <v>4</v>
      </c>
      <c r="W60" s="58">
        <v>7</v>
      </c>
      <c r="X60" s="58">
        <v>0</v>
      </c>
      <c r="Y60" s="58">
        <v>0</v>
      </c>
      <c r="Z60" s="58">
        <v>0</v>
      </c>
      <c r="AA60" s="58">
        <f t="shared" si="5"/>
        <v>0</v>
      </c>
      <c r="AB60" s="58">
        <v>10.199999999999999</v>
      </c>
      <c r="AC60" s="58">
        <f t="shared" si="1"/>
        <v>2.0399999999999997E-3</v>
      </c>
      <c r="AD60" s="58">
        <f t="shared" si="6"/>
        <v>71.399999999999991</v>
      </c>
      <c r="AE60" s="58">
        <f t="shared" si="8"/>
        <v>71.399999999999991</v>
      </c>
      <c r="AF60" s="58">
        <f t="shared" si="7"/>
        <v>10.199999999999999</v>
      </c>
      <c r="AG60" s="58">
        <f t="shared" si="2"/>
        <v>20.399999999999999</v>
      </c>
      <c r="AH60" s="58">
        <f t="shared" si="3"/>
        <v>2.0399999999999997E-3</v>
      </c>
      <c r="AI60" s="99">
        <v>4745.5</v>
      </c>
      <c r="AJ60" s="99">
        <v>4745.5</v>
      </c>
      <c r="AK60" s="115">
        <f t="shared" si="4"/>
        <v>2.3262254901960788</v>
      </c>
      <c r="AL60" s="115">
        <v>2.3262254901960788</v>
      </c>
      <c r="AM60" s="99">
        <v>12.4</v>
      </c>
      <c r="AN60" s="99">
        <v>16.5</v>
      </c>
      <c r="AO60" s="98">
        <v>7.01</v>
      </c>
    </row>
    <row r="61" spans="1:41" x14ac:dyDescent="0.3">
      <c r="A61" s="58">
        <v>59</v>
      </c>
      <c r="B61" s="58">
        <v>2</v>
      </c>
      <c r="C61" s="58">
        <v>5</v>
      </c>
      <c r="D61" s="58">
        <f t="shared" si="9"/>
        <v>3</v>
      </c>
      <c r="E61" s="58">
        <v>3</v>
      </c>
      <c r="F61" s="58">
        <v>2</v>
      </c>
      <c r="G61" s="58">
        <v>5</v>
      </c>
      <c r="H61" s="58">
        <f t="shared" si="0"/>
        <v>47</v>
      </c>
      <c r="I61" s="58">
        <f>VLOOKUP(E61,' NAMES &amp; RATES'!$B$3:$C$6,2,0)</f>
        <v>1</v>
      </c>
      <c r="J61" s="68" t="s">
        <v>33</v>
      </c>
      <c r="K61" s="68" t="s">
        <v>84</v>
      </c>
      <c r="L61" s="128" t="s">
        <v>89</v>
      </c>
      <c r="M61" s="68" t="s">
        <v>94</v>
      </c>
      <c r="N61" s="120">
        <v>206000</v>
      </c>
      <c r="O61" s="11">
        <v>1</v>
      </c>
      <c r="P61" s="11">
        <v>6</v>
      </c>
      <c r="Q61" s="11">
        <v>6</v>
      </c>
      <c r="R61" s="11">
        <v>8</v>
      </c>
      <c r="S61" s="11">
        <v>3</v>
      </c>
      <c r="T61" s="11">
        <v>8</v>
      </c>
      <c r="U61" s="72">
        <v>8</v>
      </c>
      <c r="V61" s="72">
        <v>5</v>
      </c>
      <c r="W61" s="58">
        <v>2</v>
      </c>
      <c r="X61" s="58">
        <v>0</v>
      </c>
      <c r="Y61" s="58">
        <v>0</v>
      </c>
      <c r="Z61" s="58">
        <v>0</v>
      </c>
      <c r="AA61" s="58">
        <f t="shared" si="5"/>
        <v>0</v>
      </c>
      <c r="AB61" s="58">
        <v>10.09</v>
      </c>
      <c r="AC61" s="58">
        <f t="shared" si="1"/>
        <v>2.0179999999999998E-3</v>
      </c>
      <c r="AD61" s="58">
        <f t="shared" si="6"/>
        <v>20.18</v>
      </c>
      <c r="AE61" s="58">
        <f t="shared" si="8"/>
        <v>20.18</v>
      </c>
      <c r="AF61" s="58">
        <f t="shared" si="7"/>
        <v>10.09</v>
      </c>
      <c r="AG61" s="58">
        <f t="shared" si="2"/>
        <v>20.18</v>
      </c>
      <c r="AH61" s="58">
        <f t="shared" si="3"/>
        <v>2.0179999999999998E-3</v>
      </c>
      <c r="AI61" s="99">
        <v>3468.6</v>
      </c>
      <c r="AJ61" s="99">
        <v>3468.6</v>
      </c>
      <c r="AK61" s="115">
        <f t="shared" si="4"/>
        <v>1.7188305252725473</v>
      </c>
      <c r="AL61" s="115">
        <v>1.7188305252725473</v>
      </c>
      <c r="AM61" s="99">
        <v>13.4</v>
      </c>
      <c r="AN61" s="99">
        <v>19.600000000000001</v>
      </c>
      <c r="AO61" s="98">
        <v>7.18</v>
      </c>
    </row>
    <row r="62" spans="1:41" x14ac:dyDescent="0.3">
      <c r="A62" s="58">
        <v>60</v>
      </c>
      <c r="B62" s="58">
        <v>2</v>
      </c>
      <c r="C62" s="58">
        <v>6</v>
      </c>
      <c r="D62" s="58">
        <f t="shared" si="9"/>
        <v>3</v>
      </c>
      <c r="E62" s="58">
        <v>3</v>
      </c>
      <c r="F62" s="58">
        <v>3</v>
      </c>
      <c r="G62" s="58">
        <v>1</v>
      </c>
      <c r="H62" s="58">
        <f t="shared" si="0"/>
        <v>49</v>
      </c>
      <c r="I62" s="58">
        <f>VLOOKUP(E62,' NAMES &amp; RATES'!$B$3:$C$6,2,0)</f>
        <v>1</v>
      </c>
      <c r="J62" s="131" t="s">
        <v>34</v>
      </c>
      <c r="K62" s="131" t="s">
        <v>82</v>
      </c>
      <c r="L62" s="130" t="s">
        <v>85</v>
      </c>
      <c r="M62" s="131" t="s">
        <v>19</v>
      </c>
      <c r="N62" s="120">
        <v>202000</v>
      </c>
      <c r="O62" s="11">
        <v>1</v>
      </c>
      <c r="P62" s="11">
        <v>5</v>
      </c>
      <c r="Q62" s="11">
        <v>7</v>
      </c>
      <c r="R62" s="11">
        <v>8</v>
      </c>
      <c r="S62" s="11">
        <v>4</v>
      </c>
      <c r="T62" s="11">
        <v>9</v>
      </c>
      <c r="U62" s="72">
        <v>9</v>
      </c>
      <c r="V62" s="72">
        <v>5</v>
      </c>
      <c r="W62" s="58">
        <v>2</v>
      </c>
      <c r="X62" s="58">
        <v>0</v>
      </c>
      <c r="Y62" s="58">
        <v>0</v>
      </c>
      <c r="Z62" s="58">
        <v>0</v>
      </c>
      <c r="AA62" s="58">
        <f t="shared" si="5"/>
        <v>0</v>
      </c>
      <c r="AB62" s="58">
        <v>10.4</v>
      </c>
      <c r="AC62" s="58">
        <f t="shared" si="1"/>
        <v>2.0800000000000003E-3</v>
      </c>
      <c r="AD62" s="58">
        <f t="shared" si="6"/>
        <v>20.8</v>
      </c>
      <c r="AE62" s="58">
        <f t="shared" si="8"/>
        <v>20.8</v>
      </c>
      <c r="AF62" s="58">
        <f t="shared" si="7"/>
        <v>10.4</v>
      </c>
      <c r="AG62" s="58">
        <f t="shared" si="2"/>
        <v>20.8</v>
      </c>
      <c r="AH62" s="58">
        <f t="shared" si="3"/>
        <v>2.0800000000000003E-3</v>
      </c>
      <c r="AI62" s="99">
        <v>3039.3</v>
      </c>
      <c r="AJ62" s="99">
        <v>3039.3</v>
      </c>
      <c r="AK62" s="115">
        <f t="shared" si="4"/>
        <v>1.4612019230769231</v>
      </c>
      <c r="AL62" s="115">
        <v>1.4612019230769231</v>
      </c>
      <c r="AM62" s="99">
        <v>12.9</v>
      </c>
      <c r="AN62" s="99">
        <v>17.100000000000001</v>
      </c>
      <c r="AO62" s="98">
        <v>6.76</v>
      </c>
    </row>
    <row r="63" spans="1:41" x14ac:dyDescent="0.3">
      <c r="A63" s="58">
        <v>61</v>
      </c>
      <c r="B63" s="58">
        <v>2</v>
      </c>
      <c r="C63" s="58">
        <v>7</v>
      </c>
      <c r="D63" s="58">
        <f t="shared" si="9"/>
        <v>3</v>
      </c>
      <c r="E63" s="58">
        <v>3</v>
      </c>
      <c r="F63" s="58">
        <v>1</v>
      </c>
      <c r="G63" s="58">
        <v>5</v>
      </c>
      <c r="H63" s="58">
        <f t="shared" si="0"/>
        <v>41</v>
      </c>
      <c r="I63" s="58">
        <f>VLOOKUP(E63,' NAMES &amp; RATES'!$B$3:$C$6,2,0)</f>
        <v>1</v>
      </c>
      <c r="J63" s="29" t="s">
        <v>31</v>
      </c>
      <c r="K63" s="29" t="s">
        <v>83</v>
      </c>
      <c r="L63" s="129" t="s">
        <v>89</v>
      </c>
      <c r="M63" s="29" t="s">
        <v>94</v>
      </c>
      <c r="N63" s="120">
        <v>208000</v>
      </c>
      <c r="O63" s="11">
        <v>1</v>
      </c>
      <c r="P63" s="11">
        <v>6</v>
      </c>
      <c r="Q63" s="11">
        <v>6</v>
      </c>
      <c r="R63" s="11">
        <v>8</v>
      </c>
      <c r="S63" s="11">
        <v>4</v>
      </c>
      <c r="T63" s="11">
        <v>8</v>
      </c>
      <c r="U63" s="72">
        <v>8</v>
      </c>
      <c r="V63" s="72">
        <v>5</v>
      </c>
      <c r="W63" s="58">
        <v>2</v>
      </c>
      <c r="X63" s="58">
        <v>1.5</v>
      </c>
      <c r="Y63" s="58">
        <f>W63*X63</f>
        <v>3</v>
      </c>
      <c r="Z63" s="58">
        <v>0.5</v>
      </c>
      <c r="AA63" s="58">
        <f t="shared" si="5"/>
        <v>1.5</v>
      </c>
      <c r="AB63" s="58">
        <v>10.42</v>
      </c>
      <c r="AC63" s="58">
        <f t="shared" si="1"/>
        <v>2.0839999999999999E-3</v>
      </c>
      <c r="AD63" s="58">
        <f t="shared" si="6"/>
        <v>20.84</v>
      </c>
      <c r="AE63" s="58">
        <f t="shared" si="8"/>
        <v>19.34</v>
      </c>
      <c r="AF63" s="58">
        <f t="shared" si="7"/>
        <v>9.67</v>
      </c>
      <c r="AG63" s="58">
        <f t="shared" si="2"/>
        <v>19.34</v>
      </c>
      <c r="AH63" s="58">
        <f t="shared" si="3"/>
        <v>1.934E-3</v>
      </c>
      <c r="AI63" s="99">
        <v>2980.9</v>
      </c>
      <c r="AJ63" s="99">
        <f>((AI63*AD63)/AE63)</f>
        <v>3212.0970010341262</v>
      </c>
      <c r="AK63" s="115">
        <f t="shared" si="4"/>
        <v>1.5413133402275077</v>
      </c>
      <c r="AL63" s="115">
        <v>1.5413133402275077</v>
      </c>
      <c r="AM63" s="99">
        <v>12.4</v>
      </c>
      <c r="AN63" s="99">
        <v>17.399999999999999</v>
      </c>
      <c r="AO63" s="98">
        <v>7.31</v>
      </c>
    </row>
    <row r="64" spans="1:41" x14ac:dyDescent="0.3">
      <c r="A64" s="58">
        <v>62</v>
      </c>
      <c r="B64" s="58">
        <v>2</v>
      </c>
      <c r="C64" s="58">
        <v>8</v>
      </c>
      <c r="D64" s="58">
        <f t="shared" si="9"/>
        <v>3</v>
      </c>
      <c r="E64" s="58">
        <v>3</v>
      </c>
      <c r="F64" s="58">
        <v>1</v>
      </c>
      <c r="G64" s="58">
        <v>2</v>
      </c>
      <c r="H64" s="58">
        <f t="shared" si="0"/>
        <v>38</v>
      </c>
      <c r="I64" s="58">
        <f>VLOOKUP(E64,' NAMES &amp; RATES'!$B$3:$C$6,2,0)</f>
        <v>1</v>
      </c>
      <c r="J64" s="29" t="s">
        <v>31</v>
      </c>
      <c r="K64" s="29" t="s">
        <v>83</v>
      </c>
      <c r="L64" s="129" t="s">
        <v>86</v>
      </c>
      <c r="M64" s="29" t="s">
        <v>91</v>
      </c>
      <c r="N64" s="120">
        <v>196000</v>
      </c>
      <c r="O64" s="11">
        <v>0</v>
      </c>
      <c r="P64" s="11">
        <v>5</v>
      </c>
      <c r="Q64" s="11">
        <v>7</v>
      </c>
      <c r="R64" s="11">
        <v>8</v>
      </c>
      <c r="S64" s="11">
        <v>5</v>
      </c>
      <c r="T64" s="11">
        <v>9</v>
      </c>
      <c r="U64" s="72">
        <v>9</v>
      </c>
      <c r="V64" s="72">
        <v>5</v>
      </c>
      <c r="W64" s="58">
        <v>2</v>
      </c>
      <c r="X64" s="58">
        <v>1.5</v>
      </c>
      <c r="Y64" s="58">
        <f>W64*X64</f>
        <v>3</v>
      </c>
      <c r="Z64" s="58">
        <v>0.5</v>
      </c>
      <c r="AA64" s="58">
        <f t="shared" si="5"/>
        <v>1.5</v>
      </c>
      <c r="AB64" s="58">
        <v>10.09</v>
      </c>
      <c r="AC64" s="58">
        <f t="shared" si="1"/>
        <v>2.0179999999999998E-3</v>
      </c>
      <c r="AD64" s="58">
        <f t="shared" si="6"/>
        <v>20.18</v>
      </c>
      <c r="AE64" s="58">
        <f t="shared" si="8"/>
        <v>18.68</v>
      </c>
      <c r="AF64" s="58">
        <f t="shared" si="7"/>
        <v>9.34</v>
      </c>
      <c r="AG64" s="58">
        <f t="shared" si="2"/>
        <v>18.68</v>
      </c>
      <c r="AH64" s="58">
        <f t="shared" si="3"/>
        <v>1.8679999999999999E-3</v>
      </c>
      <c r="AI64" s="99">
        <v>3067.3</v>
      </c>
      <c r="AJ64" s="99">
        <f>((AI64*AD64)/AE64)</f>
        <v>3313.6035331905782</v>
      </c>
      <c r="AK64" s="115">
        <f t="shared" si="4"/>
        <v>1.6420235546038549</v>
      </c>
      <c r="AL64" s="115">
        <v>1.6420235546038549</v>
      </c>
      <c r="AM64" s="99">
        <v>12.3</v>
      </c>
      <c r="AN64" s="99">
        <v>16.899999999999999</v>
      </c>
      <c r="AO64" s="98">
        <v>6.97</v>
      </c>
    </row>
    <row r="65" spans="1:41" x14ac:dyDescent="0.3">
      <c r="A65" s="58">
        <v>63</v>
      </c>
      <c r="B65" s="58">
        <v>2</v>
      </c>
      <c r="C65" s="58">
        <v>9</v>
      </c>
      <c r="D65" s="58">
        <f t="shared" si="9"/>
        <v>3</v>
      </c>
      <c r="E65" s="58">
        <v>1</v>
      </c>
      <c r="F65" s="58">
        <v>2</v>
      </c>
      <c r="G65" s="58">
        <v>4</v>
      </c>
      <c r="H65" s="58">
        <f t="shared" si="0"/>
        <v>10</v>
      </c>
      <c r="I65" s="58">
        <f>VLOOKUP(E65,' NAMES &amp; RATES'!$B$3:$C$6,2,0)</f>
        <v>0.25</v>
      </c>
      <c r="J65" s="68" t="s">
        <v>33</v>
      </c>
      <c r="K65" s="68" t="s">
        <v>84</v>
      </c>
      <c r="L65" s="128" t="s">
        <v>88</v>
      </c>
      <c r="M65" s="68" t="s">
        <v>93</v>
      </c>
      <c r="N65" s="120">
        <v>456000</v>
      </c>
      <c r="O65" s="11">
        <v>1</v>
      </c>
      <c r="P65" s="11">
        <v>3</v>
      </c>
      <c r="Q65" s="11">
        <v>3</v>
      </c>
      <c r="R65" s="11">
        <v>6</v>
      </c>
      <c r="S65" s="11">
        <v>2</v>
      </c>
      <c r="T65" s="11">
        <v>8</v>
      </c>
      <c r="U65" s="72">
        <v>8</v>
      </c>
      <c r="V65" s="72">
        <v>4</v>
      </c>
      <c r="W65" s="58">
        <v>7</v>
      </c>
      <c r="X65" s="58">
        <v>0</v>
      </c>
      <c r="Y65" s="58">
        <v>0</v>
      </c>
      <c r="Z65" s="58">
        <v>0</v>
      </c>
      <c r="AA65" s="58">
        <f t="shared" si="5"/>
        <v>0</v>
      </c>
      <c r="AB65" s="58">
        <v>10.17</v>
      </c>
      <c r="AC65" s="58">
        <f t="shared" si="1"/>
        <v>2.0339999999999998E-3</v>
      </c>
      <c r="AD65" s="58">
        <f t="shared" si="6"/>
        <v>71.19</v>
      </c>
      <c r="AE65" s="58">
        <f t="shared" si="8"/>
        <v>71.19</v>
      </c>
      <c r="AF65" s="58">
        <f t="shared" si="7"/>
        <v>10.17</v>
      </c>
      <c r="AG65" s="58">
        <f t="shared" si="2"/>
        <v>20.34</v>
      </c>
      <c r="AH65" s="58">
        <f t="shared" si="3"/>
        <v>2.0339999999999998E-3</v>
      </c>
      <c r="AI65" s="99">
        <v>4419.8</v>
      </c>
      <c r="AJ65" s="99">
        <v>4419.8</v>
      </c>
      <c r="AK65" s="115">
        <f t="shared" si="4"/>
        <v>2.172959685349066</v>
      </c>
      <c r="AL65" s="115">
        <v>2.172959685349066</v>
      </c>
      <c r="AM65" s="99">
        <v>13.1</v>
      </c>
      <c r="AN65" s="99">
        <v>19</v>
      </c>
      <c r="AO65" s="98">
        <v>7.37</v>
      </c>
    </row>
    <row r="66" spans="1:41" x14ac:dyDescent="0.3">
      <c r="A66" s="58">
        <v>64</v>
      </c>
      <c r="B66" s="58">
        <v>2</v>
      </c>
      <c r="C66" s="58">
        <v>10</v>
      </c>
      <c r="D66" s="58">
        <f t="shared" si="9"/>
        <v>3</v>
      </c>
      <c r="E66" s="58">
        <v>3</v>
      </c>
      <c r="F66" s="58">
        <v>2</v>
      </c>
      <c r="G66" s="58">
        <v>4</v>
      </c>
      <c r="H66" s="58">
        <f t="shared" si="0"/>
        <v>46</v>
      </c>
      <c r="I66" s="58">
        <f>VLOOKUP(E66,' NAMES &amp; RATES'!$B$3:$C$6,2,0)</f>
        <v>1</v>
      </c>
      <c r="J66" s="68" t="s">
        <v>33</v>
      </c>
      <c r="K66" s="68" t="s">
        <v>84</v>
      </c>
      <c r="L66" s="128" t="s">
        <v>88</v>
      </c>
      <c r="M66" s="68" t="s">
        <v>93</v>
      </c>
      <c r="N66" s="120">
        <v>214000</v>
      </c>
      <c r="O66" s="11">
        <v>1</v>
      </c>
      <c r="P66" s="11">
        <v>2</v>
      </c>
      <c r="Q66" s="11">
        <v>4</v>
      </c>
      <c r="R66" s="11">
        <v>6</v>
      </c>
      <c r="S66" s="11">
        <v>3</v>
      </c>
      <c r="T66" s="11">
        <v>8</v>
      </c>
      <c r="U66" s="72">
        <v>8</v>
      </c>
      <c r="V66" s="72">
        <v>4</v>
      </c>
      <c r="W66" s="58">
        <v>2</v>
      </c>
      <c r="X66" s="58">
        <v>0</v>
      </c>
      <c r="Y66" s="58">
        <v>0</v>
      </c>
      <c r="Z66" s="58">
        <v>0</v>
      </c>
      <c r="AA66" s="58">
        <f t="shared" si="5"/>
        <v>0</v>
      </c>
      <c r="AB66" s="58">
        <v>10.210000000000001</v>
      </c>
      <c r="AC66" s="58">
        <f t="shared" si="1"/>
        <v>2.042E-3</v>
      </c>
      <c r="AD66" s="58">
        <f t="shared" si="6"/>
        <v>20.420000000000002</v>
      </c>
      <c r="AE66" s="58">
        <f t="shared" si="8"/>
        <v>20.420000000000002</v>
      </c>
      <c r="AF66" s="58">
        <f t="shared" si="7"/>
        <v>10.210000000000001</v>
      </c>
      <c r="AG66" s="58">
        <f t="shared" si="2"/>
        <v>20.420000000000002</v>
      </c>
      <c r="AH66" s="58">
        <f t="shared" si="3"/>
        <v>2.042E-3</v>
      </c>
      <c r="AI66" s="99">
        <v>4810.8999999999996</v>
      </c>
      <c r="AJ66" s="99">
        <v>4810.8999999999996</v>
      </c>
      <c r="AK66" s="115">
        <f t="shared" si="4"/>
        <v>2.3559745347698331</v>
      </c>
      <c r="AL66" s="115"/>
      <c r="AM66" s="99">
        <v>12.6</v>
      </c>
      <c r="AN66" s="99">
        <v>16.3</v>
      </c>
      <c r="AO66" s="98">
        <v>7.12</v>
      </c>
    </row>
    <row r="67" spans="1:41" x14ac:dyDescent="0.3">
      <c r="A67" s="58">
        <v>65</v>
      </c>
      <c r="B67" s="58">
        <v>2</v>
      </c>
      <c r="C67" s="58">
        <v>11</v>
      </c>
      <c r="D67" s="58">
        <f t="shared" si="9"/>
        <v>3</v>
      </c>
      <c r="E67" s="58">
        <v>1</v>
      </c>
      <c r="F67" s="58">
        <v>1</v>
      </c>
      <c r="G67" s="58">
        <v>2</v>
      </c>
      <c r="H67" s="58">
        <f t="shared" ref="H67:H130" si="10">(E67-1)*18+(F67-1)*6+G67</f>
        <v>2</v>
      </c>
      <c r="I67" s="58">
        <f>VLOOKUP(E67,' NAMES &amp; RATES'!$B$3:$C$6,2,0)</f>
        <v>0.25</v>
      </c>
      <c r="J67" s="29" t="s">
        <v>31</v>
      </c>
      <c r="K67" s="29" t="s">
        <v>83</v>
      </c>
      <c r="L67" s="129" t="s">
        <v>86</v>
      </c>
      <c r="M67" s="29" t="s">
        <v>91</v>
      </c>
      <c r="N67" s="120">
        <v>436000</v>
      </c>
      <c r="O67" s="11">
        <v>0</v>
      </c>
      <c r="P67" s="11">
        <v>5</v>
      </c>
      <c r="Q67" s="11">
        <v>7</v>
      </c>
      <c r="R67" s="11">
        <v>8</v>
      </c>
      <c r="S67" s="11">
        <v>5</v>
      </c>
      <c r="T67" s="11">
        <v>8</v>
      </c>
      <c r="U67" s="72">
        <v>9</v>
      </c>
      <c r="V67" s="72">
        <v>5</v>
      </c>
      <c r="W67" s="58">
        <v>7</v>
      </c>
      <c r="X67" s="58">
        <v>0</v>
      </c>
      <c r="Y67" s="58">
        <v>0</v>
      </c>
      <c r="Z67" s="58">
        <v>0</v>
      </c>
      <c r="AA67" s="58">
        <f t="shared" si="5"/>
        <v>0</v>
      </c>
      <c r="AB67" s="58">
        <v>10.17</v>
      </c>
      <c r="AC67" s="58">
        <f t="shared" si="1"/>
        <v>2.0339999999999998E-3</v>
      </c>
      <c r="AD67" s="58">
        <f t="shared" si="6"/>
        <v>71.19</v>
      </c>
      <c r="AE67" s="58">
        <f t="shared" si="8"/>
        <v>71.19</v>
      </c>
      <c r="AF67" s="58">
        <f t="shared" si="7"/>
        <v>10.17</v>
      </c>
      <c r="AG67" s="58">
        <f t="shared" si="2"/>
        <v>20.34</v>
      </c>
      <c r="AH67" s="58">
        <f t="shared" si="3"/>
        <v>2.0339999999999998E-3</v>
      </c>
      <c r="AI67" s="99">
        <v>4138.2</v>
      </c>
      <c r="AJ67" s="99">
        <v>4138.2</v>
      </c>
      <c r="AK67" s="115">
        <f t="shared" si="4"/>
        <v>2.034513274336283</v>
      </c>
      <c r="AL67" s="115">
        <v>2.034513274336283</v>
      </c>
      <c r="AM67" s="99">
        <v>12.4</v>
      </c>
      <c r="AN67" s="99">
        <v>16.600000000000001</v>
      </c>
      <c r="AO67" s="98">
        <v>7.46</v>
      </c>
    </row>
    <row r="68" spans="1:41" x14ac:dyDescent="0.3">
      <c r="A68" s="58">
        <v>66</v>
      </c>
      <c r="B68" s="58">
        <v>2</v>
      </c>
      <c r="C68" s="58">
        <v>12</v>
      </c>
      <c r="D68" s="58">
        <f t="shared" si="9"/>
        <v>3</v>
      </c>
      <c r="E68" s="58">
        <v>2</v>
      </c>
      <c r="F68" s="58">
        <v>3</v>
      </c>
      <c r="G68" s="58">
        <v>2</v>
      </c>
      <c r="H68" s="58">
        <f t="shared" si="10"/>
        <v>32</v>
      </c>
      <c r="I68" s="58">
        <f>VLOOKUP(E68,' NAMES &amp; RATES'!$B$3:$C$6,2,0)</f>
        <v>0.5</v>
      </c>
      <c r="J68" s="131" t="s">
        <v>34</v>
      </c>
      <c r="K68" s="131" t="s">
        <v>82</v>
      </c>
      <c r="L68" s="130" t="s">
        <v>86</v>
      </c>
      <c r="M68" s="131" t="s">
        <v>91</v>
      </c>
      <c r="N68" s="120">
        <v>316000</v>
      </c>
      <c r="O68" s="11">
        <v>0</v>
      </c>
      <c r="P68" s="11">
        <v>5</v>
      </c>
      <c r="Q68" s="11">
        <v>8</v>
      </c>
      <c r="R68" s="11">
        <v>8</v>
      </c>
      <c r="S68" s="11">
        <v>5</v>
      </c>
      <c r="T68" s="11">
        <v>8</v>
      </c>
      <c r="U68" s="72">
        <v>9</v>
      </c>
      <c r="V68" s="72">
        <v>5</v>
      </c>
      <c r="W68" s="58">
        <v>4</v>
      </c>
      <c r="X68" s="58">
        <v>0</v>
      </c>
      <c r="Y68" s="58">
        <v>0</v>
      </c>
      <c r="Z68" s="58">
        <v>0</v>
      </c>
      <c r="AA68" s="58">
        <f t="shared" si="5"/>
        <v>0</v>
      </c>
      <c r="AB68" s="58">
        <v>9.9</v>
      </c>
      <c r="AC68" s="58">
        <f t="shared" ref="AC68:AC131" si="11">SUM(AB68*2)/10000</f>
        <v>1.98E-3</v>
      </c>
      <c r="AD68" s="58">
        <f t="shared" si="6"/>
        <v>39.6</v>
      </c>
      <c r="AE68" s="58">
        <f t="shared" si="8"/>
        <v>39.6</v>
      </c>
      <c r="AF68" s="58">
        <f t="shared" si="7"/>
        <v>9.9</v>
      </c>
      <c r="AG68" s="58">
        <f t="shared" ref="AG68:AG131" si="12">SUM(AF68*2)</f>
        <v>19.8</v>
      </c>
      <c r="AH68" s="58">
        <f t="shared" ref="AH68:AH131" si="13">SUM(AG68/10000)</f>
        <v>1.98E-3</v>
      </c>
      <c r="AI68" s="99">
        <v>3586.1</v>
      </c>
      <c r="AJ68" s="99">
        <v>3586.1</v>
      </c>
      <c r="AK68" s="115">
        <f t="shared" ref="AK68:AK131" si="14">SUM((AI68/1000)/AH68)/1000</f>
        <v>1.8111616161616162</v>
      </c>
      <c r="AL68" s="115">
        <v>1.8111616161616162</v>
      </c>
      <c r="AM68" s="99">
        <v>12.7</v>
      </c>
      <c r="AN68" s="99">
        <v>20.5</v>
      </c>
      <c r="AO68" s="98">
        <v>6.98</v>
      </c>
    </row>
    <row r="69" spans="1:41" x14ac:dyDescent="0.3">
      <c r="A69" s="58">
        <v>67</v>
      </c>
      <c r="B69" s="58">
        <v>2</v>
      </c>
      <c r="C69" s="58">
        <v>13</v>
      </c>
      <c r="D69" s="58">
        <f t="shared" si="9"/>
        <v>3</v>
      </c>
      <c r="E69" s="58">
        <v>1</v>
      </c>
      <c r="F69" s="58">
        <v>1</v>
      </c>
      <c r="G69" s="58">
        <v>4</v>
      </c>
      <c r="H69" s="58">
        <f t="shared" si="10"/>
        <v>4</v>
      </c>
      <c r="I69" s="58">
        <f>VLOOKUP(E69,' NAMES &amp; RATES'!$B$3:$C$6,2,0)</f>
        <v>0.25</v>
      </c>
      <c r="J69" s="29" t="s">
        <v>31</v>
      </c>
      <c r="K69" s="29" t="s">
        <v>83</v>
      </c>
      <c r="L69" s="129" t="s">
        <v>88</v>
      </c>
      <c r="M69" s="29" t="s">
        <v>93</v>
      </c>
      <c r="N69" s="120">
        <v>440000</v>
      </c>
      <c r="O69" s="11">
        <v>1</v>
      </c>
      <c r="P69" s="11">
        <v>2</v>
      </c>
      <c r="Q69" s="11">
        <v>3</v>
      </c>
      <c r="R69" s="11">
        <v>7</v>
      </c>
      <c r="S69" s="11">
        <v>3</v>
      </c>
      <c r="T69" s="11">
        <v>8</v>
      </c>
      <c r="U69" s="72">
        <v>8</v>
      </c>
      <c r="V69" s="72">
        <v>4</v>
      </c>
      <c r="W69" s="58">
        <v>7</v>
      </c>
      <c r="X69" s="58">
        <v>1</v>
      </c>
      <c r="Y69" s="58">
        <f>W69*X69</f>
        <v>7</v>
      </c>
      <c r="Z69" s="58">
        <v>0.5</v>
      </c>
      <c r="AA69" s="58">
        <f t="shared" si="5"/>
        <v>3.5</v>
      </c>
      <c r="AB69" s="58">
        <v>9.94</v>
      </c>
      <c r="AC69" s="58">
        <f t="shared" si="11"/>
        <v>1.9879999999999997E-3</v>
      </c>
      <c r="AD69" s="58">
        <f t="shared" si="6"/>
        <v>69.58</v>
      </c>
      <c r="AE69" s="58">
        <f t="shared" si="8"/>
        <v>66.08</v>
      </c>
      <c r="AF69" s="58">
        <f t="shared" si="7"/>
        <v>9.44</v>
      </c>
      <c r="AG69" s="58">
        <f t="shared" si="12"/>
        <v>18.88</v>
      </c>
      <c r="AH69" s="58">
        <f t="shared" si="13"/>
        <v>1.8879999999999999E-3</v>
      </c>
      <c r="AI69" s="99">
        <v>4864.7</v>
      </c>
      <c r="AJ69" s="99">
        <f>((AI69*AD69)/AE69)</f>
        <v>5122.3641949152543</v>
      </c>
      <c r="AK69" s="115">
        <f t="shared" si="14"/>
        <v>2.5766419491525427</v>
      </c>
      <c r="AL69" s="115">
        <v>2.5766419491525427</v>
      </c>
      <c r="AM69" s="99">
        <v>12.5</v>
      </c>
      <c r="AN69" s="99">
        <v>19.100000000000001</v>
      </c>
      <c r="AO69" s="98">
        <v>7.27</v>
      </c>
    </row>
    <row r="70" spans="1:41" x14ac:dyDescent="0.3">
      <c r="A70" s="58">
        <v>68</v>
      </c>
      <c r="B70" s="58">
        <v>2</v>
      </c>
      <c r="C70" s="58">
        <v>14</v>
      </c>
      <c r="D70" s="58">
        <f t="shared" si="9"/>
        <v>3</v>
      </c>
      <c r="E70" s="58">
        <v>2</v>
      </c>
      <c r="F70" s="58">
        <v>3</v>
      </c>
      <c r="G70" s="58">
        <v>3</v>
      </c>
      <c r="H70" s="58">
        <f t="shared" si="10"/>
        <v>33</v>
      </c>
      <c r="I70" s="58">
        <f>VLOOKUP(E70,' NAMES &amp; RATES'!$B$3:$C$6,2,0)</f>
        <v>0.5</v>
      </c>
      <c r="J70" s="131" t="s">
        <v>34</v>
      </c>
      <c r="K70" s="131" t="s">
        <v>82</v>
      </c>
      <c r="L70" s="130" t="s">
        <v>87</v>
      </c>
      <c r="M70" s="131" t="s">
        <v>92</v>
      </c>
      <c r="N70" s="120">
        <v>326000</v>
      </c>
      <c r="O70" s="11">
        <v>1</v>
      </c>
      <c r="P70" s="11">
        <v>2</v>
      </c>
      <c r="Q70" s="11">
        <v>4</v>
      </c>
      <c r="R70" s="11">
        <v>8</v>
      </c>
      <c r="S70" s="11">
        <v>4</v>
      </c>
      <c r="T70" s="11">
        <v>8</v>
      </c>
      <c r="U70" s="72">
        <v>8</v>
      </c>
      <c r="V70" s="72">
        <v>5</v>
      </c>
      <c r="W70" s="58">
        <v>4</v>
      </c>
      <c r="X70" s="58">
        <v>2</v>
      </c>
      <c r="Y70" s="58">
        <f>W70*X70</f>
        <v>8</v>
      </c>
      <c r="Z70" s="58">
        <v>0.5</v>
      </c>
      <c r="AA70" s="58">
        <f t="shared" si="5"/>
        <v>4</v>
      </c>
      <c r="AB70" s="58">
        <v>10</v>
      </c>
      <c r="AC70" s="58">
        <f t="shared" si="11"/>
        <v>2E-3</v>
      </c>
      <c r="AD70" s="58">
        <f t="shared" si="6"/>
        <v>40</v>
      </c>
      <c r="AE70" s="58">
        <f t="shared" si="8"/>
        <v>36</v>
      </c>
      <c r="AF70" s="58">
        <f t="shared" si="7"/>
        <v>9</v>
      </c>
      <c r="AG70" s="58">
        <f t="shared" si="12"/>
        <v>18</v>
      </c>
      <c r="AH70" s="58">
        <f t="shared" si="13"/>
        <v>1.8E-3</v>
      </c>
      <c r="AI70" s="99">
        <v>3683.4</v>
      </c>
      <c r="AJ70" s="99">
        <f>((AI70*AD70)/AE70)</f>
        <v>4092.6666666666665</v>
      </c>
      <c r="AK70" s="115">
        <f t="shared" si="14"/>
        <v>2.0463333333333336</v>
      </c>
      <c r="AL70" s="115">
        <v>2.0463333333333336</v>
      </c>
      <c r="AM70" s="99">
        <v>12.2</v>
      </c>
      <c r="AN70" s="99">
        <v>15.8</v>
      </c>
      <c r="AO70" s="98">
        <v>7.48</v>
      </c>
    </row>
    <row r="71" spans="1:41" x14ac:dyDescent="0.3">
      <c r="A71" s="58">
        <v>69</v>
      </c>
      <c r="B71" s="58">
        <v>2</v>
      </c>
      <c r="C71" s="58">
        <v>15</v>
      </c>
      <c r="D71" s="58">
        <f t="shared" si="9"/>
        <v>3</v>
      </c>
      <c r="E71" s="58">
        <v>2</v>
      </c>
      <c r="F71" s="58">
        <v>1</v>
      </c>
      <c r="G71" s="58">
        <v>6</v>
      </c>
      <c r="H71" s="58">
        <f t="shared" si="10"/>
        <v>24</v>
      </c>
      <c r="I71" s="58">
        <f>VLOOKUP(E71,' NAMES &amp; RATES'!$B$3:$C$6,2,0)</f>
        <v>0.5</v>
      </c>
      <c r="J71" s="29" t="s">
        <v>31</v>
      </c>
      <c r="K71" s="29" t="s">
        <v>83</v>
      </c>
      <c r="L71" s="129" t="s">
        <v>90</v>
      </c>
      <c r="M71" s="29" t="s">
        <v>95</v>
      </c>
      <c r="N71" s="120">
        <v>380000</v>
      </c>
      <c r="O71" s="11">
        <v>1</v>
      </c>
      <c r="P71" s="11">
        <v>6</v>
      </c>
      <c r="Q71" s="11">
        <v>6</v>
      </c>
      <c r="R71" s="11">
        <v>8</v>
      </c>
      <c r="S71" s="11">
        <v>4</v>
      </c>
      <c r="T71" s="11">
        <v>8</v>
      </c>
      <c r="U71" s="72">
        <v>8</v>
      </c>
      <c r="V71" s="72">
        <v>4</v>
      </c>
      <c r="W71" s="58">
        <v>4</v>
      </c>
      <c r="X71" s="58">
        <v>0</v>
      </c>
      <c r="Y71" s="58">
        <v>0</v>
      </c>
      <c r="Z71" s="58">
        <v>0</v>
      </c>
      <c r="AA71" s="58">
        <f t="shared" ref="AA71:AA134" si="15">Y71*Z71</f>
        <v>0</v>
      </c>
      <c r="AB71" s="58">
        <v>10</v>
      </c>
      <c r="AC71" s="58">
        <f t="shared" si="11"/>
        <v>2E-3</v>
      </c>
      <c r="AD71" s="58">
        <f t="shared" ref="AD71:AD134" si="16">W71*AB71</f>
        <v>40</v>
      </c>
      <c r="AE71" s="58">
        <f t="shared" si="8"/>
        <v>40</v>
      </c>
      <c r="AF71" s="58">
        <f t="shared" ref="AF71:AF134" si="17">SUM(AE71/W71)</f>
        <v>10</v>
      </c>
      <c r="AG71" s="58">
        <f t="shared" si="12"/>
        <v>20</v>
      </c>
      <c r="AH71" s="58">
        <f t="shared" si="13"/>
        <v>2E-3</v>
      </c>
      <c r="AI71" s="99">
        <v>3436.1</v>
      </c>
      <c r="AJ71" s="99">
        <v>3436.1</v>
      </c>
      <c r="AK71" s="115">
        <f t="shared" si="14"/>
        <v>1.7180499999999996</v>
      </c>
      <c r="AL71" s="115">
        <v>1.7180499999999996</v>
      </c>
      <c r="AM71" s="99">
        <v>13.5</v>
      </c>
      <c r="AN71" s="99">
        <v>19.2</v>
      </c>
      <c r="AO71" s="98">
        <v>6.82</v>
      </c>
    </row>
    <row r="72" spans="1:41" x14ac:dyDescent="0.3">
      <c r="A72" s="58">
        <v>70</v>
      </c>
      <c r="B72" s="58">
        <v>2</v>
      </c>
      <c r="C72" s="58">
        <v>16</v>
      </c>
      <c r="D72" s="58">
        <f t="shared" si="9"/>
        <v>3</v>
      </c>
      <c r="E72" s="58">
        <v>2</v>
      </c>
      <c r="F72" s="58">
        <v>2</v>
      </c>
      <c r="G72" s="58">
        <v>2</v>
      </c>
      <c r="H72" s="58">
        <f t="shared" si="10"/>
        <v>26</v>
      </c>
      <c r="I72" s="58">
        <f>VLOOKUP(E72,' NAMES &amp; RATES'!$B$3:$C$6,2,0)</f>
        <v>0.5</v>
      </c>
      <c r="J72" s="68" t="s">
        <v>33</v>
      </c>
      <c r="K72" s="68" t="s">
        <v>84</v>
      </c>
      <c r="L72" s="128" t="s">
        <v>86</v>
      </c>
      <c r="M72" s="68" t="s">
        <v>91</v>
      </c>
      <c r="N72" s="120">
        <v>356000</v>
      </c>
      <c r="O72" s="11">
        <v>0</v>
      </c>
      <c r="P72" s="11">
        <v>5</v>
      </c>
      <c r="Q72" s="11">
        <v>7</v>
      </c>
      <c r="R72" s="11">
        <v>8</v>
      </c>
      <c r="S72" s="11">
        <v>4</v>
      </c>
      <c r="T72" s="11">
        <v>8</v>
      </c>
      <c r="U72" s="72">
        <v>8</v>
      </c>
      <c r="V72" s="72">
        <v>5</v>
      </c>
      <c r="W72" s="58">
        <v>4</v>
      </c>
      <c r="X72" s="58">
        <v>0</v>
      </c>
      <c r="Y72" s="58">
        <v>0</v>
      </c>
      <c r="Z72" s="58">
        <v>0</v>
      </c>
      <c r="AA72" s="58">
        <f t="shared" si="15"/>
        <v>0</v>
      </c>
      <c r="AB72" s="58">
        <v>9.93</v>
      </c>
      <c r="AC72" s="58">
        <f t="shared" si="11"/>
        <v>1.9859999999999999E-3</v>
      </c>
      <c r="AD72" s="58">
        <f t="shared" si="16"/>
        <v>39.72</v>
      </c>
      <c r="AE72" s="58">
        <f t="shared" ref="AE72:AE135" si="18">AD72-AA72</f>
        <v>39.72</v>
      </c>
      <c r="AF72" s="58">
        <f t="shared" si="17"/>
        <v>9.93</v>
      </c>
      <c r="AG72" s="58">
        <f t="shared" si="12"/>
        <v>19.86</v>
      </c>
      <c r="AH72" s="58">
        <f t="shared" si="13"/>
        <v>1.9859999999999999E-3</v>
      </c>
      <c r="AI72" s="99">
        <v>3865.5</v>
      </c>
      <c r="AJ72" s="99">
        <v>3865.5</v>
      </c>
      <c r="AK72" s="115">
        <f t="shared" si="14"/>
        <v>1.9463746223564955</v>
      </c>
      <c r="AL72" s="115">
        <v>1.9463746223564955</v>
      </c>
      <c r="AM72" s="99">
        <v>12.5</v>
      </c>
      <c r="AN72" s="99">
        <v>21.7</v>
      </c>
      <c r="AO72" s="98">
        <v>7.9359999999999999</v>
      </c>
    </row>
    <row r="73" spans="1:41" x14ac:dyDescent="0.3">
      <c r="A73" s="58">
        <v>71</v>
      </c>
      <c r="B73" s="58">
        <v>2</v>
      </c>
      <c r="C73" s="58">
        <v>17</v>
      </c>
      <c r="D73" s="58">
        <f t="shared" si="9"/>
        <v>3</v>
      </c>
      <c r="E73" s="58">
        <v>1</v>
      </c>
      <c r="F73" s="58">
        <v>2</v>
      </c>
      <c r="G73" s="58">
        <v>1</v>
      </c>
      <c r="H73" s="58">
        <f t="shared" si="10"/>
        <v>7</v>
      </c>
      <c r="I73" s="58">
        <f>VLOOKUP(E73,' NAMES &amp; RATES'!$B$3:$C$6,2,0)</f>
        <v>0.25</v>
      </c>
      <c r="J73" s="68" t="s">
        <v>33</v>
      </c>
      <c r="K73" s="68" t="s">
        <v>84</v>
      </c>
      <c r="L73" s="128" t="s">
        <v>85</v>
      </c>
      <c r="M73" s="68" t="s">
        <v>19</v>
      </c>
      <c r="N73" s="120">
        <v>468000</v>
      </c>
      <c r="O73" s="11">
        <v>1</v>
      </c>
      <c r="P73" s="11">
        <v>6</v>
      </c>
      <c r="Q73" s="11">
        <v>8</v>
      </c>
      <c r="R73" s="11">
        <v>8</v>
      </c>
      <c r="S73" s="11">
        <v>5</v>
      </c>
      <c r="T73" s="11">
        <v>9</v>
      </c>
      <c r="U73" s="72">
        <v>9</v>
      </c>
      <c r="V73" s="72">
        <v>5</v>
      </c>
      <c r="W73" s="58">
        <v>7</v>
      </c>
      <c r="X73" s="58">
        <v>0</v>
      </c>
      <c r="Y73" s="58">
        <v>0</v>
      </c>
      <c r="Z73" s="58">
        <v>0</v>
      </c>
      <c r="AA73" s="58">
        <f t="shared" si="15"/>
        <v>0</v>
      </c>
      <c r="AB73" s="58">
        <v>9.9600000000000009</v>
      </c>
      <c r="AC73" s="58">
        <f t="shared" si="11"/>
        <v>1.9920000000000003E-3</v>
      </c>
      <c r="AD73" s="58">
        <f t="shared" si="16"/>
        <v>69.72</v>
      </c>
      <c r="AE73" s="58">
        <f t="shared" si="18"/>
        <v>69.72</v>
      </c>
      <c r="AF73" s="58">
        <f t="shared" si="17"/>
        <v>9.9599999999999991</v>
      </c>
      <c r="AG73" s="58">
        <f t="shared" si="12"/>
        <v>19.919999999999998</v>
      </c>
      <c r="AH73" s="58">
        <f t="shared" si="13"/>
        <v>1.9919999999999998E-3</v>
      </c>
      <c r="AI73" s="99">
        <v>3280.7</v>
      </c>
      <c r="AJ73" s="99">
        <v>3280.7</v>
      </c>
      <c r="AK73" s="115">
        <f t="shared" si="14"/>
        <v>1.6469377510040162</v>
      </c>
      <c r="AL73" s="115">
        <v>1.6469377510040162</v>
      </c>
      <c r="AM73" s="99">
        <v>12.8</v>
      </c>
      <c r="AN73" s="99">
        <v>17.899999999999999</v>
      </c>
      <c r="AO73" s="98">
        <v>6.91</v>
      </c>
    </row>
    <row r="74" spans="1:41" x14ac:dyDescent="0.3">
      <c r="A74" s="58">
        <v>72</v>
      </c>
      <c r="B74" s="58">
        <v>2</v>
      </c>
      <c r="C74" s="58">
        <v>18</v>
      </c>
      <c r="D74" s="58">
        <f t="shared" si="9"/>
        <v>3</v>
      </c>
      <c r="E74" s="58">
        <v>1</v>
      </c>
      <c r="F74" s="58">
        <v>3</v>
      </c>
      <c r="G74" s="58">
        <v>2</v>
      </c>
      <c r="H74" s="58">
        <f t="shared" si="10"/>
        <v>14</v>
      </c>
      <c r="I74" s="58">
        <f>VLOOKUP(E74,' NAMES &amp; RATES'!$B$3:$C$6,2,0)</f>
        <v>0.25</v>
      </c>
      <c r="J74" s="131" t="s">
        <v>34</v>
      </c>
      <c r="K74" s="131" t="s">
        <v>82</v>
      </c>
      <c r="L74" s="130" t="s">
        <v>86</v>
      </c>
      <c r="M74" s="131" t="s">
        <v>91</v>
      </c>
      <c r="N74" s="120">
        <v>512000</v>
      </c>
      <c r="O74" s="11">
        <v>0</v>
      </c>
      <c r="P74" s="11">
        <v>5</v>
      </c>
      <c r="Q74" s="11">
        <v>8</v>
      </c>
      <c r="R74" s="11">
        <v>8</v>
      </c>
      <c r="S74" s="11">
        <v>4</v>
      </c>
      <c r="T74" s="11">
        <v>8</v>
      </c>
      <c r="U74" s="72">
        <v>8</v>
      </c>
      <c r="V74" s="72">
        <v>5</v>
      </c>
      <c r="W74" s="58">
        <v>7</v>
      </c>
      <c r="X74" s="58">
        <v>0</v>
      </c>
      <c r="Y74" s="58">
        <v>0</v>
      </c>
      <c r="Z74" s="58">
        <v>0</v>
      </c>
      <c r="AA74" s="58">
        <f t="shared" si="15"/>
        <v>0</v>
      </c>
      <c r="AB74" s="58">
        <v>9.9700000000000006</v>
      </c>
      <c r="AC74" s="58">
        <f t="shared" si="11"/>
        <v>1.9940000000000001E-3</v>
      </c>
      <c r="AD74" s="58">
        <f t="shared" si="16"/>
        <v>69.790000000000006</v>
      </c>
      <c r="AE74" s="58">
        <f t="shared" si="18"/>
        <v>69.790000000000006</v>
      </c>
      <c r="AF74" s="58">
        <f t="shared" si="17"/>
        <v>9.9700000000000006</v>
      </c>
      <c r="AG74" s="58">
        <f t="shared" si="12"/>
        <v>19.940000000000001</v>
      </c>
      <c r="AH74" s="58">
        <f t="shared" si="13"/>
        <v>1.9940000000000001E-3</v>
      </c>
      <c r="AI74" s="99">
        <v>3505.1</v>
      </c>
      <c r="AJ74" s="99">
        <v>3505.1</v>
      </c>
      <c r="AK74" s="115">
        <f t="shared" si="14"/>
        <v>1.7578234704112337</v>
      </c>
      <c r="AL74" s="115">
        <v>1.7578234704112337</v>
      </c>
      <c r="AM74" s="99">
        <v>12.9</v>
      </c>
      <c r="AN74" s="99">
        <v>19.100000000000001</v>
      </c>
      <c r="AO74" s="98">
        <v>7.07</v>
      </c>
    </row>
    <row r="75" spans="1:41" x14ac:dyDescent="0.3">
      <c r="A75" s="58">
        <v>73</v>
      </c>
      <c r="B75" s="58">
        <v>2</v>
      </c>
      <c r="C75" s="58">
        <v>19</v>
      </c>
      <c r="D75" s="58">
        <f t="shared" si="9"/>
        <v>3</v>
      </c>
      <c r="E75" s="58">
        <v>3</v>
      </c>
      <c r="F75" s="58">
        <v>3</v>
      </c>
      <c r="G75" s="58">
        <v>6</v>
      </c>
      <c r="H75" s="58">
        <f t="shared" si="10"/>
        <v>54</v>
      </c>
      <c r="I75" s="58">
        <f>VLOOKUP(E75,' NAMES &amp; RATES'!$B$3:$C$6,2,0)</f>
        <v>1</v>
      </c>
      <c r="J75" s="131" t="s">
        <v>34</v>
      </c>
      <c r="K75" s="131" t="s">
        <v>82</v>
      </c>
      <c r="L75" s="130" t="s">
        <v>90</v>
      </c>
      <c r="M75" s="131" t="s">
        <v>95</v>
      </c>
      <c r="N75" s="120">
        <v>221000</v>
      </c>
      <c r="O75" s="11">
        <v>1</v>
      </c>
      <c r="P75" s="11">
        <v>6</v>
      </c>
      <c r="Q75" s="11">
        <v>6</v>
      </c>
      <c r="R75" s="11">
        <v>7</v>
      </c>
      <c r="S75" s="11">
        <v>3</v>
      </c>
      <c r="T75" s="11">
        <v>8</v>
      </c>
      <c r="U75" s="72">
        <v>8</v>
      </c>
      <c r="V75" s="72">
        <v>3</v>
      </c>
      <c r="W75" s="58">
        <v>2</v>
      </c>
      <c r="X75" s="58">
        <v>0</v>
      </c>
      <c r="Y75" s="58">
        <v>0</v>
      </c>
      <c r="Z75" s="58">
        <v>0</v>
      </c>
      <c r="AA75" s="58">
        <f t="shared" si="15"/>
        <v>0</v>
      </c>
      <c r="AB75" s="58">
        <v>10.36</v>
      </c>
      <c r="AC75" s="58">
        <f t="shared" si="11"/>
        <v>2.0720000000000001E-3</v>
      </c>
      <c r="AD75" s="58">
        <f t="shared" si="16"/>
        <v>20.72</v>
      </c>
      <c r="AE75" s="58">
        <f t="shared" si="18"/>
        <v>20.72</v>
      </c>
      <c r="AF75" s="58">
        <f t="shared" si="17"/>
        <v>10.36</v>
      </c>
      <c r="AG75" s="58">
        <f t="shared" si="12"/>
        <v>20.72</v>
      </c>
      <c r="AH75" s="58">
        <f t="shared" si="13"/>
        <v>2.0720000000000001E-3</v>
      </c>
      <c r="AI75" s="99">
        <v>3537.4</v>
      </c>
      <c r="AJ75" s="99">
        <v>3537.4</v>
      </c>
      <c r="AK75" s="115">
        <f t="shared" si="14"/>
        <v>1.7072393822393821</v>
      </c>
      <c r="AL75" s="115">
        <v>1.7072393822393821</v>
      </c>
      <c r="AM75" s="99">
        <v>12.2</v>
      </c>
      <c r="AN75" s="99">
        <v>18.7</v>
      </c>
      <c r="AO75" s="98">
        <v>6.96</v>
      </c>
    </row>
    <row r="76" spans="1:41" x14ac:dyDescent="0.3">
      <c r="A76" s="58">
        <v>74</v>
      </c>
      <c r="B76" s="58">
        <v>2</v>
      </c>
      <c r="C76" s="58">
        <v>20</v>
      </c>
      <c r="D76" s="58">
        <f t="shared" si="9"/>
        <v>3</v>
      </c>
      <c r="E76" s="58">
        <v>3</v>
      </c>
      <c r="F76" s="58">
        <v>2</v>
      </c>
      <c r="G76" s="58">
        <v>1</v>
      </c>
      <c r="H76" s="58">
        <f t="shared" si="10"/>
        <v>43</v>
      </c>
      <c r="I76" s="58">
        <f>VLOOKUP(E76,' NAMES &amp; RATES'!$B$3:$C$6,2,0)</f>
        <v>1</v>
      </c>
      <c r="J76" s="68" t="s">
        <v>33</v>
      </c>
      <c r="K76" s="68" t="s">
        <v>84</v>
      </c>
      <c r="L76" s="128" t="s">
        <v>85</v>
      </c>
      <c r="M76" s="68" t="s">
        <v>19</v>
      </c>
      <c r="N76" s="120">
        <v>255000</v>
      </c>
      <c r="O76" s="11">
        <v>1</v>
      </c>
      <c r="P76" s="11">
        <v>6</v>
      </c>
      <c r="Q76" s="11">
        <v>8</v>
      </c>
      <c r="R76" s="11">
        <v>9</v>
      </c>
      <c r="S76" s="11">
        <v>5</v>
      </c>
      <c r="T76" s="11">
        <v>9</v>
      </c>
      <c r="U76" s="72">
        <v>9</v>
      </c>
      <c r="V76" s="72">
        <v>5</v>
      </c>
      <c r="W76" s="58">
        <v>2</v>
      </c>
      <c r="X76" s="58">
        <v>1.5</v>
      </c>
      <c r="Y76" s="58">
        <f>W76*X76</f>
        <v>3</v>
      </c>
      <c r="Z76" s="58">
        <v>0.5</v>
      </c>
      <c r="AA76" s="58">
        <f t="shared" si="15"/>
        <v>1.5</v>
      </c>
      <c r="AB76" s="58">
        <v>10.09</v>
      </c>
      <c r="AC76" s="58">
        <f t="shared" si="11"/>
        <v>2.0179999999999998E-3</v>
      </c>
      <c r="AD76" s="58">
        <f t="shared" si="16"/>
        <v>20.18</v>
      </c>
      <c r="AE76" s="58">
        <f t="shared" si="18"/>
        <v>18.68</v>
      </c>
      <c r="AF76" s="58">
        <f t="shared" si="17"/>
        <v>9.34</v>
      </c>
      <c r="AG76" s="58">
        <f t="shared" si="12"/>
        <v>18.68</v>
      </c>
      <c r="AH76" s="58">
        <f t="shared" si="13"/>
        <v>1.8679999999999999E-3</v>
      </c>
      <c r="AI76" s="99">
        <v>2386.6</v>
      </c>
      <c r="AJ76" s="99">
        <f>((AI76*AD76)/AE76)</f>
        <v>2578.2434689507495</v>
      </c>
      <c r="AK76" s="115">
        <f t="shared" si="14"/>
        <v>1.27762312633833</v>
      </c>
      <c r="AL76" s="115">
        <v>1.27762312633833</v>
      </c>
      <c r="AM76" s="99">
        <v>12.7</v>
      </c>
      <c r="AN76" s="99">
        <v>17.399999999999999</v>
      </c>
      <c r="AO76" s="98">
        <v>6.87</v>
      </c>
    </row>
    <row r="77" spans="1:41" x14ac:dyDescent="0.3">
      <c r="A77" s="58">
        <v>75</v>
      </c>
      <c r="B77" s="58">
        <v>2</v>
      </c>
      <c r="C77" s="58">
        <v>21</v>
      </c>
      <c r="D77" s="58">
        <f t="shared" si="9"/>
        <v>3</v>
      </c>
      <c r="E77" s="58">
        <v>3</v>
      </c>
      <c r="F77" s="58">
        <v>3</v>
      </c>
      <c r="G77" s="58">
        <v>3</v>
      </c>
      <c r="H77" s="58">
        <f t="shared" si="10"/>
        <v>51</v>
      </c>
      <c r="I77" s="58">
        <f>VLOOKUP(E77,' NAMES &amp; RATES'!$B$3:$C$6,2,0)</f>
        <v>1</v>
      </c>
      <c r="J77" s="131" t="s">
        <v>34</v>
      </c>
      <c r="K77" s="131" t="s">
        <v>82</v>
      </c>
      <c r="L77" s="130" t="s">
        <v>87</v>
      </c>
      <c r="M77" s="131" t="s">
        <v>92</v>
      </c>
      <c r="N77" s="120">
        <v>215000</v>
      </c>
      <c r="O77" s="11">
        <v>1</v>
      </c>
      <c r="P77" s="11">
        <v>3</v>
      </c>
      <c r="Q77" s="11">
        <v>7</v>
      </c>
      <c r="R77" s="11">
        <v>8</v>
      </c>
      <c r="S77" s="11">
        <v>4</v>
      </c>
      <c r="T77" s="11">
        <v>8</v>
      </c>
      <c r="U77" s="72">
        <v>9</v>
      </c>
      <c r="V77" s="72">
        <v>5</v>
      </c>
      <c r="W77" s="58">
        <v>2</v>
      </c>
      <c r="X77" s="58">
        <v>1.5</v>
      </c>
      <c r="Y77" s="58">
        <f>W77*X77</f>
        <v>3</v>
      </c>
      <c r="Z77" s="58">
        <v>0.5</v>
      </c>
      <c r="AA77" s="58">
        <f t="shared" si="15"/>
        <v>1.5</v>
      </c>
      <c r="AB77" s="58">
        <v>9.98</v>
      </c>
      <c r="AC77" s="58">
        <f t="shared" si="11"/>
        <v>1.9959999999999999E-3</v>
      </c>
      <c r="AD77" s="58">
        <f t="shared" si="16"/>
        <v>19.96</v>
      </c>
      <c r="AE77" s="58">
        <f t="shared" si="18"/>
        <v>18.46</v>
      </c>
      <c r="AF77" s="58">
        <f t="shared" si="17"/>
        <v>9.23</v>
      </c>
      <c r="AG77" s="58">
        <f t="shared" si="12"/>
        <v>18.46</v>
      </c>
      <c r="AH77" s="58">
        <f t="shared" si="13"/>
        <v>1.846E-3</v>
      </c>
      <c r="AI77" s="99">
        <v>2373.6</v>
      </c>
      <c r="AJ77" s="99">
        <f>((AI77*AD77)/AE77)</f>
        <v>2566.4710725893819</v>
      </c>
      <c r="AK77" s="115">
        <f t="shared" si="14"/>
        <v>1.2858071505958828</v>
      </c>
      <c r="AL77" s="115">
        <v>1.2858071505958828</v>
      </c>
      <c r="AM77" s="99">
        <v>12.5</v>
      </c>
      <c r="AN77" s="99">
        <v>19.399999999999999</v>
      </c>
      <c r="AO77" s="98">
        <v>7.13</v>
      </c>
    </row>
    <row r="78" spans="1:41" x14ac:dyDescent="0.3">
      <c r="A78" s="58">
        <v>76</v>
      </c>
      <c r="B78" s="58">
        <v>2</v>
      </c>
      <c r="C78" s="58">
        <v>22</v>
      </c>
      <c r="D78" s="58">
        <f t="shared" si="9"/>
        <v>3</v>
      </c>
      <c r="E78" s="58">
        <v>1</v>
      </c>
      <c r="F78" s="58">
        <v>2</v>
      </c>
      <c r="G78" s="58">
        <v>6</v>
      </c>
      <c r="H78" s="58">
        <f t="shared" si="10"/>
        <v>12</v>
      </c>
      <c r="I78" s="58">
        <f>VLOOKUP(E78,' NAMES &amp; RATES'!$B$3:$C$6,2,0)</f>
        <v>0.25</v>
      </c>
      <c r="J78" s="68" t="s">
        <v>33</v>
      </c>
      <c r="K78" s="68" t="s">
        <v>84</v>
      </c>
      <c r="L78" s="128" t="s">
        <v>90</v>
      </c>
      <c r="M78" s="68" t="s">
        <v>95</v>
      </c>
      <c r="N78" s="120">
        <v>444000</v>
      </c>
      <c r="O78" s="11">
        <v>0</v>
      </c>
      <c r="P78" s="11">
        <v>6</v>
      </c>
      <c r="Q78" s="11">
        <v>6</v>
      </c>
      <c r="R78" s="11">
        <v>6</v>
      </c>
      <c r="S78" s="11">
        <v>2</v>
      </c>
      <c r="T78" s="11">
        <v>8</v>
      </c>
      <c r="U78" s="72">
        <v>8</v>
      </c>
      <c r="V78" s="72">
        <v>3</v>
      </c>
      <c r="W78" s="58">
        <v>7</v>
      </c>
      <c r="X78" s="58">
        <v>0</v>
      </c>
      <c r="Y78" s="58">
        <v>0</v>
      </c>
      <c r="Z78" s="58">
        <v>0</v>
      </c>
      <c r="AA78" s="58">
        <f t="shared" si="15"/>
        <v>0</v>
      </c>
      <c r="AB78" s="58">
        <v>9.9700000000000006</v>
      </c>
      <c r="AC78" s="58">
        <f t="shared" si="11"/>
        <v>1.9940000000000001E-3</v>
      </c>
      <c r="AD78" s="58">
        <f t="shared" si="16"/>
        <v>69.790000000000006</v>
      </c>
      <c r="AE78" s="58">
        <f t="shared" si="18"/>
        <v>69.790000000000006</v>
      </c>
      <c r="AF78" s="58">
        <f t="shared" si="17"/>
        <v>9.9700000000000006</v>
      </c>
      <c r="AG78" s="58">
        <f t="shared" si="12"/>
        <v>19.940000000000001</v>
      </c>
      <c r="AH78" s="58">
        <f t="shared" si="13"/>
        <v>1.9940000000000001E-3</v>
      </c>
      <c r="AI78" s="99">
        <v>4465.1000000000004</v>
      </c>
      <c r="AJ78" s="99">
        <v>4465.1000000000004</v>
      </c>
      <c r="AK78" s="115">
        <f t="shared" si="14"/>
        <v>2.2392678034102311</v>
      </c>
      <c r="AL78" s="115">
        <v>2.2392678034102311</v>
      </c>
      <c r="AM78" s="99">
        <v>12.4</v>
      </c>
      <c r="AN78" s="99">
        <v>20</v>
      </c>
      <c r="AO78" s="98">
        <v>6.88</v>
      </c>
    </row>
    <row r="79" spans="1:41" x14ac:dyDescent="0.3">
      <c r="A79" s="58">
        <v>77</v>
      </c>
      <c r="B79" s="58">
        <v>2</v>
      </c>
      <c r="C79" s="58">
        <v>23</v>
      </c>
      <c r="D79" s="58">
        <f t="shared" si="9"/>
        <v>3</v>
      </c>
      <c r="E79" s="58">
        <v>2</v>
      </c>
      <c r="F79" s="58">
        <v>3</v>
      </c>
      <c r="G79" s="58">
        <v>6</v>
      </c>
      <c r="H79" s="58">
        <f t="shared" si="10"/>
        <v>36</v>
      </c>
      <c r="I79" s="58">
        <f>VLOOKUP(E79,' NAMES &amp; RATES'!$B$3:$C$6,2,0)</f>
        <v>0.5</v>
      </c>
      <c r="J79" s="131" t="s">
        <v>34</v>
      </c>
      <c r="K79" s="131" t="s">
        <v>82</v>
      </c>
      <c r="L79" s="130" t="s">
        <v>90</v>
      </c>
      <c r="M79" s="131" t="s">
        <v>95</v>
      </c>
      <c r="N79" s="120">
        <v>346000</v>
      </c>
      <c r="O79" s="11">
        <v>1</v>
      </c>
      <c r="P79" s="11">
        <v>6</v>
      </c>
      <c r="Q79" s="11">
        <v>6</v>
      </c>
      <c r="R79" s="11">
        <v>8</v>
      </c>
      <c r="S79" s="11">
        <v>3</v>
      </c>
      <c r="T79" s="11">
        <v>8</v>
      </c>
      <c r="U79" s="72">
        <v>8</v>
      </c>
      <c r="V79" s="72">
        <v>4</v>
      </c>
      <c r="W79" s="58">
        <v>4</v>
      </c>
      <c r="X79" s="58">
        <v>0</v>
      </c>
      <c r="Y79" s="58">
        <v>0</v>
      </c>
      <c r="Z79" s="58">
        <v>0</v>
      </c>
      <c r="AA79" s="58">
        <f t="shared" si="15"/>
        <v>0</v>
      </c>
      <c r="AB79" s="58">
        <v>9.9700000000000006</v>
      </c>
      <c r="AC79" s="58">
        <f t="shared" si="11"/>
        <v>1.9940000000000001E-3</v>
      </c>
      <c r="AD79" s="58">
        <f t="shared" si="16"/>
        <v>39.880000000000003</v>
      </c>
      <c r="AE79" s="58">
        <f t="shared" si="18"/>
        <v>39.880000000000003</v>
      </c>
      <c r="AF79" s="58">
        <f t="shared" si="17"/>
        <v>9.9700000000000006</v>
      </c>
      <c r="AG79" s="58">
        <f t="shared" si="12"/>
        <v>19.940000000000001</v>
      </c>
      <c r="AH79" s="58">
        <f t="shared" si="13"/>
        <v>1.9940000000000001E-3</v>
      </c>
      <c r="AI79" s="99">
        <v>4210.3999999999996</v>
      </c>
      <c r="AJ79" s="99">
        <v>4210.3999999999996</v>
      </c>
      <c r="AK79" s="115">
        <f t="shared" si="14"/>
        <v>2.111534603811434</v>
      </c>
      <c r="AL79" s="115">
        <v>2.111534603811434</v>
      </c>
      <c r="AM79" s="99">
        <v>12.7</v>
      </c>
      <c r="AN79" s="99">
        <v>17.899999999999999</v>
      </c>
      <c r="AO79" s="98">
        <v>7.26</v>
      </c>
    </row>
    <row r="80" spans="1:41" x14ac:dyDescent="0.3">
      <c r="A80" s="58">
        <v>78</v>
      </c>
      <c r="B80" s="58">
        <v>2</v>
      </c>
      <c r="C80" s="58">
        <v>24</v>
      </c>
      <c r="D80" s="58">
        <f t="shared" si="9"/>
        <v>3</v>
      </c>
      <c r="E80" s="58">
        <v>3</v>
      </c>
      <c r="F80" s="58">
        <v>3</v>
      </c>
      <c r="G80" s="58">
        <v>4</v>
      </c>
      <c r="H80" s="58">
        <f t="shared" si="10"/>
        <v>52</v>
      </c>
      <c r="I80" s="58">
        <f>VLOOKUP(E80,' NAMES &amp; RATES'!$B$3:$C$6,2,0)</f>
        <v>1</v>
      </c>
      <c r="J80" s="131" t="s">
        <v>34</v>
      </c>
      <c r="K80" s="131" t="s">
        <v>82</v>
      </c>
      <c r="L80" s="130" t="s">
        <v>88</v>
      </c>
      <c r="M80" s="131" t="s">
        <v>93</v>
      </c>
      <c r="N80" s="120">
        <v>211000</v>
      </c>
      <c r="O80" s="11">
        <v>1</v>
      </c>
      <c r="P80" s="11">
        <v>3</v>
      </c>
      <c r="Q80" s="11">
        <v>7</v>
      </c>
      <c r="R80" s="11">
        <v>8</v>
      </c>
      <c r="S80" s="11">
        <v>4</v>
      </c>
      <c r="T80" s="11">
        <v>8</v>
      </c>
      <c r="U80" s="72">
        <v>8</v>
      </c>
      <c r="V80" s="72">
        <v>4</v>
      </c>
      <c r="W80" s="58">
        <v>2</v>
      </c>
      <c r="X80" s="58">
        <v>0</v>
      </c>
      <c r="Y80" s="58">
        <v>0</v>
      </c>
      <c r="Z80" s="58">
        <v>0</v>
      </c>
      <c r="AA80" s="58">
        <f t="shared" si="15"/>
        <v>0</v>
      </c>
      <c r="AB80" s="58">
        <v>9.9</v>
      </c>
      <c r="AC80" s="58">
        <f t="shared" si="11"/>
        <v>1.98E-3</v>
      </c>
      <c r="AD80" s="58">
        <f t="shared" si="16"/>
        <v>19.8</v>
      </c>
      <c r="AE80" s="58">
        <f t="shared" si="18"/>
        <v>19.8</v>
      </c>
      <c r="AF80" s="58">
        <f t="shared" si="17"/>
        <v>9.9</v>
      </c>
      <c r="AG80" s="58">
        <f t="shared" si="12"/>
        <v>19.8</v>
      </c>
      <c r="AH80" s="58">
        <f t="shared" si="13"/>
        <v>1.98E-3</v>
      </c>
      <c r="AI80" s="99">
        <v>2439</v>
      </c>
      <c r="AJ80" s="99">
        <v>2439</v>
      </c>
      <c r="AK80" s="115">
        <f t="shared" si="14"/>
        <v>1.2318181818181817</v>
      </c>
      <c r="AL80" s="115">
        <v>1.2318181818181817</v>
      </c>
      <c r="AM80" s="99">
        <v>12.4</v>
      </c>
      <c r="AN80" s="99">
        <v>19.5</v>
      </c>
      <c r="AO80" s="98">
        <v>7.25</v>
      </c>
    </row>
    <row r="81" spans="1:41" x14ac:dyDescent="0.3">
      <c r="A81" s="58">
        <v>79</v>
      </c>
      <c r="B81" s="58">
        <v>2</v>
      </c>
      <c r="C81" s="58">
        <v>25</v>
      </c>
      <c r="D81" s="58">
        <f t="shared" si="9"/>
        <v>3</v>
      </c>
      <c r="E81" s="58">
        <v>2</v>
      </c>
      <c r="F81" s="58">
        <v>2</v>
      </c>
      <c r="G81" s="58">
        <v>5</v>
      </c>
      <c r="H81" s="58">
        <f t="shared" si="10"/>
        <v>29</v>
      </c>
      <c r="I81" s="58">
        <f>VLOOKUP(E81,' NAMES &amp; RATES'!$B$3:$C$6,2,0)</f>
        <v>0.5</v>
      </c>
      <c r="J81" s="68" t="s">
        <v>33</v>
      </c>
      <c r="K81" s="68" t="s">
        <v>84</v>
      </c>
      <c r="L81" s="128" t="s">
        <v>89</v>
      </c>
      <c r="M81" s="68" t="s">
        <v>94</v>
      </c>
      <c r="N81" s="120">
        <v>376000</v>
      </c>
      <c r="O81" s="11">
        <v>1</v>
      </c>
      <c r="P81" s="11">
        <v>6</v>
      </c>
      <c r="Q81" s="11">
        <v>6</v>
      </c>
      <c r="R81" s="11">
        <v>7</v>
      </c>
      <c r="S81" s="11">
        <v>4</v>
      </c>
      <c r="T81" s="11">
        <v>8</v>
      </c>
      <c r="U81" s="72">
        <v>8</v>
      </c>
      <c r="V81" s="72">
        <v>4</v>
      </c>
      <c r="W81" s="58">
        <v>4</v>
      </c>
      <c r="X81" s="58">
        <v>0</v>
      </c>
      <c r="Y81" s="58">
        <v>0</v>
      </c>
      <c r="Z81" s="58">
        <v>0</v>
      </c>
      <c r="AA81" s="58">
        <f t="shared" si="15"/>
        <v>0</v>
      </c>
      <c r="AB81" s="58">
        <v>10</v>
      </c>
      <c r="AC81" s="58">
        <f t="shared" si="11"/>
        <v>2E-3</v>
      </c>
      <c r="AD81" s="58">
        <f t="shared" si="16"/>
        <v>40</v>
      </c>
      <c r="AE81" s="58">
        <f t="shared" si="18"/>
        <v>40</v>
      </c>
      <c r="AF81" s="58">
        <f t="shared" si="17"/>
        <v>10</v>
      </c>
      <c r="AG81" s="58">
        <f t="shared" si="12"/>
        <v>20</v>
      </c>
      <c r="AH81" s="58">
        <f t="shared" si="13"/>
        <v>2E-3</v>
      </c>
      <c r="AI81" s="99">
        <v>3403.3</v>
      </c>
      <c r="AJ81" s="99">
        <v>3403.3</v>
      </c>
      <c r="AK81" s="115">
        <f t="shared" si="14"/>
        <v>1.7016500000000001</v>
      </c>
      <c r="AL81" s="115">
        <v>1.7016500000000001</v>
      </c>
      <c r="AM81" s="99">
        <v>12.5</v>
      </c>
      <c r="AN81" s="99">
        <v>16.399999999999999</v>
      </c>
      <c r="AO81" s="98">
        <v>7.29</v>
      </c>
    </row>
    <row r="82" spans="1:41" x14ac:dyDescent="0.3">
      <c r="A82" s="58">
        <v>80</v>
      </c>
      <c r="B82" s="58">
        <v>2</v>
      </c>
      <c r="C82" s="58">
        <v>26</v>
      </c>
      <c r="D82" s="58">
        <f t="shared" si="9"/>
        <v>3</v>
      </c>
      <c r="E82" s="58">
        <v>2</v>
      </c>
      <c r="F82" s="58">
        <v>1</v>
      </c>
      <c r="G82" s="58">
        <v>4</v>
      </c>
      <c r="H82" s="58">
        <f t="shared" si="10"/>
        <v>22</v>
      </c>
      <c r="I82" s="58">
        <f>VLOOKUP(E82,' NAMES &amp; RATES'!$B$3:$C$6,2,0)</f>
        <v>0.5</v>
      </c>
      <c r="J82" s="29" t="s">
        <v>31</v>
      </c>
      <c r="K82" s="29" t="s">
        <v>83</v>
      </c>
      <c r="L82" s="129" t="s">
        <v>88</v>
      </c>
      <c r="M82" s="29" t="s">
        <v>93</v>
      </c>
      <c r="N82" s="120">
        <v>362000</v>
      </c>
      <c r="O82" s="11">
        <v>1</v>
      </c>
      <c r="P82" s="11">
        <v>3</v>
      </c>
      <c r="Q82" s="11">
        <v>7</v>
      </c>
      <c r="R82" s="11">
        <v>7</v>
      </c>
      <c r="S82" s="11">
        <v>4</v>
      </c>
      <c r="T82" s="11">
        <v>8</v>
      </c>
      <c r="U82" s="72">
        <v>8</v>
      </c>
      <c r="V82" s="72">
        <v>4</v>
      </c>
      <c r="W82" s="58">
        <v>4</v>
      </c>
      <c r="X82" s="58">
        <v>1</v>
      </c>
      <c r="Y82" s="58">
        <f>W82*X82</f>
        <v>4</v>
      </c>
      <c r="Z82" s="58">
        <v>0.5</v>
      </c>
      <c r="AA82" s="58">
        <f t="shared" si="15"/>
        <v>2</v>
      </c>
      <c r="AB82" s="58">
        <v>9.83</v>
      </c>
      <c r="AC82" s="58">
        <f t="shared" si="11"/>
        <v>1.9659999999999999E-3</v>
      </c>
      <c r="AD82" s="58">
        <f t="shared" si="16"/>
        <v>39.32</v>
      </c>
      <c r="AE82" s="58">
        <f t="shared" si="18"/>
        <v>37.32</v>
      </c>
      <c r="AF82" s="58">
        <f t="shared" si="17"/>
        <v>9.33</v>
      </c>
      <c r="AG82" s="58">
        <f t="shared" si="12"/>
        <v>18.66</v>
      </c>
      <c r="AH82" s="58">
        <f t="shared" si="13"/>
        <v>1.866E-3</v>
      </c>
      <c r="AI82" s="99">
        <v>3840.8</v>
      </c>
      <c r="AJ82" s="99">
        <f>((AI82*AD82)/AE82)</f>
        <v>4046.6306538049303</v>
      </c>
      <c r="AK82" s="115">
        <f t="shared" si="14"/>
        <v>2.0583065380493037</v>
      </c>
      <c r="AL82" s="115">
        <v>2.0583065380493037</v>
      </c>
      <c r="AM82" s="99">
        <v>12.7</v>
      </c>
      <c r="AN82" s="99">
        <v>21</v>
      </c>
      <c r="AO82" s="98">
        <v>7.35</v>
      </c>
    </row>
    <row r="83" spans="1:41" x14ac:dyDescent="0.3">
      <c r="A83" s="58">
        <v>81</v>
      </c>
      <c r="B83" s="58">
        <v>2</v>
      </c>
      <c r="C83" s="58">
        <v>27</v>
      </c>
      <c r="D83" s="58">
        <f t="shared" si="9"/>
        <v>3</v>
      </c>
      <c r="E83" s="58">
        <v>2</v>
      </c>
      <c r="F83" s="58">
        <v>1</v>
      </c>
      <c r="G83" s="58">
        <v>1</v>
      </c>
      <c r="H83" s="58">
        <f t="shared" si="10"/>
        <v>19</v>
      </c>
      <c r="I83" s="58">
        <f>VLOOKUP(E83,' NAMES &amp; RATES'!$B$3:$C$6,2,0)</f>
        <v>0.5</v>
      </c>
      <c r="J83" s="29" t="s">
        <v>31</v>
      </c>
      <c r="K83" s="29" t="s">
        <v>83</v>
      </c>
      <c r="L83" s="129" t="s">
        <v>85</v>
      </c>
      <c r="M83" s="29" t="s">
        <v>19</v>
      </c>
      <c r="N83" s="120">
        <v>354000</v>
      </c>
      <c r="O83" s="11">
        <v>1</v>
      </c>
      <c r="P83" s="11">
        <v>6</v>
      </c>
      <c r="Q83" s="11">
        <v>8</v>
      </c>
      <c r="R83" s="11">
        <v>8</v>
      </c>
      <c r="S83" s="11">
        <v>5</v>
      </c>
      <c r="T83" s="11">
        <v>9</v>
      </c>
      <c r="U83" s="72">
        <v>9</v>
      </c>
      <c r="V83" s="72">
        <v>5</v>
      </c>
      <c r="W83" s="58">
        <v>4</v>
      </c>
      <c r="X83" s="58">
        <v>2</v>
      </c>
      <c r="Y83" s="58">
        <f>W83*X83</f>
        <v>8</v>
      </c>
      <c r="Z83" s="58">
        <v>0.5</v>
      </c>
      <c r="AA83" s="58">
        <f t="shared" si="15"/>
        <v>4</v>
      </c>
      <c r="AB83" s="58">
        <v>9.89</v>
      </c>
      <c r="AC83" s="58">
        <f t="shared" si="11"/>
        <v>1.9780000000000002E-3</v>
      </c>
      <c r="AD83" s="58">
        <f t="shared" si="16"/>
        <v>39.56</v>
      </c>
      <c r="AE83" s="58">
        <f t="shared" si="18"/>
        <v>35.56</v>
      </c>
      <c r="AF83" s="58">
        <f t="shared" si="17"/>
        <v>8.89</v>
      </c>
      <c r="AG83" s="58">
        <f t="shared" si="12"/>
        <v>17.78</v>
      </c>
      <c r="AH83" s="58">
        <f t="shared" si="13"/>
        <v>1.7780000000000001E-3</v>
      </c>
      <c r="AI83" s="99">
        <v>3001.8</v>
      </c>
      <c r="AJ83" s="99">
        <f>((AI83*AD83)/AE83)</f>
        <v>3339.4602924634423</v>
      </c>
      <c r="AK83" s="115">
        <f t="shared" si="14"/>
        <v>1.6883014623172106</v>
      </c>
      <c r="AL83" s="115">
        <v>1.6883014623172106</v>
      </c>
      <c r="AM83" s="99">
        <v>13.5</v>
      </c>
      <c r="AN83" s="99">
        <v>19.399999999999999</v>
      </c>
      <c r="AO83" s="98">
        <v>7.34</v>
      </c>
    </row>
    <row r="84" spans="1:41" x14ac:dyDescent="0.3">
      <c r="A84" s="58">
        <v>82</v>
      </c>
      <c r="B84" s="58">
        <v>2</v>
      </c>
      <c r="C84" s="58">
        <v>1</v>
      </c>
      <c r="D84" s="58">
        <f t="shared" si="9"/>
        <v>4</v>
      </c>
      <c r="E84" s="58">
        <v>1</v>
      </c>
      <c r="F84" s="58">
        <v>2</v>
      </c>
      <c r="G84" s="58">
        <v>5</v>
      </c>
      <c r="H84" s="58">
        <f t="shared" si="10"/>
        <v>11</v>
      </c>
      <c r="I84" s="58">
        <f>VLOOKUP(E84,' NAMES &amp; RATES'!$B$3:$C$6,2,0)</f>
        <v>0.25</v>
      </c>
      <c r="J84" s="68" t="s">
        <v>33</v>
      </c>
      <c r="K84" s="68" t="s">
        <v>84</v>
      </c>
      <c r="L84" s="128" t="s">
        <v>89</v>
      </c>
      <c r="M84" s="68" t="s">
        <v>94</v>
      </c>
      <c r="N84" s="120">
        <v>636000</v>
      </c>
      <c r="O84" s="11">
        <v>1</v>
      </c>
      <c r="P84" s="11">
        <v>6</v>
      </c>
      <c r="Q84" s="11">
        <v>6</v>
      </c>
      <c r="R84" s="11">
        <v>7</v>
      </c>
      <c r="S84" s="11">
        <v>3</v>
      </c>
      <c r="T84" s="11">
        <v>8</v>
      </c>
      <c r="U84" s="72">
        <v>8</v>
      </c>
      <c r="V84" s="72">
        <v>5</v>
      </c>
      <c r="W84" s="58">
        <v>7</v>
      </c>
      <c r="X84" s="58">
        <v>0</v>
      </c>
      <c r="Y84" s="58">
        <v>0</v>
      </c>
      <c r="Z84" s="58">
        <v>0</v>
      </c>
      <c r="AA84" s="58">
        <f t="shared" si="15"/>
        <v>0</v>
      </c>
      <c r="AB84" s="58">
        <v>9.9600000000000009</v>
      </c>
      <c r="AC84" s="58">
        <f t="shared" si="11"/>
        <v>1.9920000000000003E-3</v>
      </c>
      <c r="AD84" s="58">
        <f t="shared" si="16"/>
        <v>69.72</v>
      </c>
      <c r="AE84" s="58">
        <f t="shared" si="18"/>
        <v>69.72</v>
      </c>
      <c r="AF84" s="58">
        <f t="shared" si="17"/>
        <v>9.9599999999999991</v>
      </c>
      <c r="AG84" s="58">
        <f t="shared" si="12"/>
        <v>19.919999999999998</v>
      </c>
      <c r="AH84" s="58">
        <f t="shared" si="13"/>
        <v>1.9919999999999998E-3</v>
      </c>
      <c r="AI84" s="99">
        <v>3987.2</v>
      </c>
      <c r="AJ84" s="99">
        <v>3987.2</v>
      </c>
      <c r="AK84" s="115">
        <f t="shared" si="14"/>
        <v>2.0016064257028114</v>
      </c>
      <c r="AL84" s="115">
        <v>2.0016064257028114</v>
      </c>
      <c r="AM84" s="99">
        <v>12.8</v>
      </c>
      <c r="AN84" s="99">
        <v>17.3</v>
      </c>
      <c r="AO84" s="98">
        <v>7.1</v>
      </c>
    </row>
    <row r="85" spans="1:41" x14ac:dyDescent="0.3">
      <c r="A85" s="58">
        <v>83</v>
      </c>
      <c r="B85" s="58">
        <v>2</v>
      </c>
      <c r="C85" s="58">
        <v>2</v>
      </c>
      <c r="D85" s="58">
        <f t="shared" si="9"/>
        <v>4</v>
      </c>
      <c r="E85" s="58">
        <v>3</v>
      </c>
      <c r="F85" s="58">
        <v>1</v>
      </c>
      <c r="G85" s="58">
        <v>6</v>
      </c>
      <c r="H85" s="58">
        <f t="shared" si="10"/>
        <v>42</v>
      </c>
      <c r="I85" s="58">
        <f>VLOOKUP(E85,' NAMES &amp; RATES'!$B$3:$C$6,2,0)</f>
        <v>1</v>
      </c>
      <c r="J85" s="29" t="s">
        <v>31</v>
      </c>
      <c r="K85" s="29" t="s">
        <v>83</v>
      </c>
      <c r="L85" s="129" t="s">
        <v>90</v>
      </c>
      <c r="M85" s="29" t="s">
        <v>95</v>
      </c>
      <c r="N85" s="120">
        <v>211000</v>
      </c>
      <c r="O85" s="11">
        <v>1</v>
      </c>
      <c r="P85" s="11">
        <v>6</v>
      </c>
      <c r="Q85" s="11">
        <v>6</v>
      </c>
      <c r="R85" s="11">
        <v>8</v>
      </c>
      <c r="S85" s="11">
        <v>3</v>
      </c>
      <c r="T85" s="11">
        <v>8</v>
      </c>
      <c r="U85" s="72">
        <v>8</v>
      </c>
      <c r="V85" s="72">
        <v>4</v>
      </c>
      <c r="W85" s="58">
        <v>2</v>
      </c>
      <c r="X85" s="58">
        <v>0</v>
      </c>
      <c r="Y85" s="58">
        <v>0</v>
      </c>
      <c r="Z85" s="58">
        <v>0</v>
      </c>
      <c r="AA85" s="58">
        <f t="shared" si="15"/>
        <v>0</v>
      </c>
      <c r="AB85" s="58">
        <v>10.16</v>
      </c>
      <c r="AC85" s="58">
        <f t="shared" si="11"/>
        <v>2.032E-3</v>
      </c>
      <c r="AD85" s="58">
        <f t="shared" si="16"/>
        <v>20.32</v>
      </c>
      <c r="AE85" s="58">
        <f t="shared" si="18"/>
        <v>20.32</v>
      </c>
      <c r="AF85" s="58">
        <f t="shared" si="17"/>
        <v>10.16</v>
      </c>
      <c r="AG85" s="58">
        <f t="shared" si="12"/>
        <v>20.32</v>
      </c>
      <c r="AH85" s="58">
        <f t="shared" si="13"/>
        <v>2.032E-3</v>
      </c>
      <c r="AI85" s="99">
        <v>3076.4</v>
      </c>
      <c r="AJ85" s="99">
        <v>3076.4</v>
      </c>
      <c r="AK85" s="115">
        <f t="shared" si="14"/>
        <v>1.513976377952756</v>
      </c>
      <c r="AL85" s="115">
        <v>1.513976377952756</v>
      </c>
      <c r="AM85" s="99">
        <v>12.5</v>
      </c>
      <c r="AN85" s="99">
        <v>18.100000000000001</v>
      </c>
      <c r="AO85" s="98">
        <v>6.96</v>
      </c>
    </row>
    <row r="86" spans="1:41" x14ac:dyDescent="0.3">
      <c r="A86" s="58">
        <v>84</v>
      </c>
      <c r="B86" s="58">
        <v>2</v>
      </c>
      <c r="C86" s="58">
        <v>3</v>
      </c>
      <c r="D86" s="58">
        <f t="shared" si="9"/>
        <v>4</v>
      </c>
      <c r="E86" s="58">
        <v>2</v>
      </c>
      <c r="F86" s="58">
        <v>2</v>
      </c>
      <c r="G86" s="58">
        <v>4</v>
      </c>
      <c r="H86" s="58">
        <f t="shared" si="10"/>
        <v>28</v>
      </c>
      <c r="I86" s="58">
        <f>VLOOKUP(E86,' NAMES &amp; RATES'!$B$3:$C$6,2,0)</f>
        <v>0.5</v>
      </c>
      <c r="J86" s="68" t="s">
        <v>33</v>
      </c>
      <c r="K86" s="68" t="s">
        <v>84</v>
      </c>
      <c r="L86" s="128" t="s">
        <v>88</v>
      </c>
      <c r="M86" s="68" t="s">
        <v>93</v>
      </c>
      <c r="N86" s="120">
        <v>368000</v>
      </c>
      <c r="O86" s="11">
        <v>1</v>
      </c>
      <c r="P86" s="11">
        <v>2</v>
      </c>
      <c r="Q86" s="11">
        <v>2</v>
      </c>
      <c r="R86" s="11">
        <v>6</v>
      </c>
      <c r="S86" s="11">
        <v>3</v>
      </c>
      <c r="T86" s="11">
        <v>8</v>
      </c>
      <c r="U86" s="72">
        <v>8</v>
      </c>
      <c r="V86" s="72">
        <v>4</v>
      </c>
      <c r="W86" s="58">
        <v>4</v>
      </c>
      <c r="X86" s="58">
        <v>0</v>
      </c>
      <c r="Y86" s="58">
        <v>0</v>
      </c>
      <c r="Z86" s="58">
        <v>0</v>
      </c>
      <c r="AA86" s="58">
        <f t="shared" si="15"/>
        <v>0</v>
      </c>
      <c r="AB86" s="58">
        <v>10.15</v>
      </c>
      <c r="AC86" s="58">
        <f t="shared" si="11"/>
        <v>2.0300000000000001E-3</v>
      </c>
      <c r="AD86" s="58">
        <f t="shared" si="16"/>
        <v>40.6</v>
      </c>
      <c r="AE86" s="58">
        <f t="shared" si="18"/>
        <v>40.6</v>
      </c>
      <c r="AF86" s="58">
        <f t="shared" si="17"/>
        <v>10.15</v>
      </c>
      <c r="AG86" s="58">
        <f t="shared" si="12"/>
        <v>20.3</v>
      </c>
      <c r="AH86" s="58">
        <f t="shared" si="13"/>
        <v>2.0300000000000001E-3</v>
      </c>
      <c r="AI86" s="99">
        <v>3955.5</v>
      </c>
      <c r="AJ86" s="99">
        <v>3955.5</v>
      </c>
      <c r="AK86" s="115">
        <f t="shared" si="14"/>
        <v>1.9485221674876845</v>
      </c>
      <c r="AL86" s="115">
        <v>1.9485221674876845</v>
      </c>
      <c r="AM86" s="99">
        <v>12.6</v>
      </c>
      <c r="AN86" s="99">
        <v>16.899999999999999</v>
      </c>
      <c r="AO86" s="98">
        <v>7.02</v>
      </c>
    </row>
    <row r="87" spans="1:41" x14ac:dyDescent="0.3">
      <c r="A87" s="58">
        <v>85</v>
      </c>
      <c r="B87" s="58">
        <v>2</v>
      </c>
      <c r="C87" s="58">
        <v>4</v>
      </c>
      <c r="D87" s="58">
        <f t="shared" si="9"/>
        <v>4</v>
      </c>
      <c r="E87" s="58">
        <v>3</v>
      </c>
      <c r="F87" s="58">
        <v>1</v>
      </c>
      <c r="G87" s="58">
        <v>3</v>
      </c>
      <c r="H87" s="58">
        <f t="shared" si="10"/>
        <v>39</v>
      </c>
      <c r="I87" s="58">
        <f>VLOOKUP(E87,' NAMES &amp; RATES'!$B$3:$C$6,2,0)</f>
        <v>1</v>
      </c>
      <c r="J87" s="29" t="s">
        <v>31</v>
      </c>
      <c r="K87" s="29" t="s">
        <v>83</v>
      </c>
      <c r="L87" s="129" t="s">
        <v>87</v>
      </c>
      <c r="M87" s="29" t="s">
        <v>92</v>
      </c>
      <c r="N87" s="120">
        <v>233000</v>
      </c>
      <c r="O87" s="11">
        <v>1</v>
      </c>
      <c r="P87" s="11">
        <v>2</v>
      </c>
      <c r="Q87" s="11">
        <v>5</v>
      </c>
      <c r="R87" s="11">
        <v>8</v>
      </c>
      <c r="S87" s="11">
        <v>4</v>
      </c>
      <c r="T87" s="11">
        <v>8</v>
      </c>
      <c r="U87" s="72">
        <v>8</v>
      </c>
      <c r="V87" s="72">
        <v>5</v>
      </c>
      <c r="W87" s="58">
        <v>2</v>
      </c>
      <c r="X87" s="58">
        <v>0</v>
      </c>
      <c r="Y87" s="58">
        <v>0</v>
      </c>
      <c r="Z87" s="58">
        <v>0</v>
      </c>
      <c r="AA87" s="58">
        <f t="shared" si="15"/>
        <v>0</v>
      </c>
      <c r="AB87" s="58">
        <v>10.1</v>
      </c>
      <c r="AC87" s="58">
        <f t="shared" si="11"/>
        <v>2.0200000000000001E-3</v>
      </c>
      <c r="AD87" s="58">
        <f t="shared" si="16"/>
        <v>20.2</v>
      </c>
      <c r="AE87" s="58">
        <f t="shared" si="18"/>
        <v>20.2</v>
      </c>
      <c r="AF87" s="58">
        <f t="shared" si="17"/>
        <v>10.1</v>
      </c>
      <c r="AG87" s="58">
        <f t="shared" si="12"/>
        <v>20.2</v>
      </c>
      <c r="AH87" s="58">
        <f t="shared" si="13"/>
        <v>2.0200000000000001E-3</v>
      </c>
      <c r="AI87" s="99">
        <v>3400.4</v>
      </c>
      <c r="AJ87" s="99">
        <v>3400.4</v>
      </c>
      <c r="AK87" s="115">
        <f t="shared" si="14"/>
        <v>1.6833663366336635</v>
      </c>
      <c r="AL87" s="115">
        <v>1.6833663366336635</v>
      </c>
      <c r="AM87" s="99">
        <v>12.5</v>
      </c>
      <c r="AN87" s="99">
        <v>17</v>
      </c>
      <c r="AO87" s="98">
        <v>7.48</v>
      </c>
    </row>
    <row r="88" spans="1:41" x14ac:dyDescent="0.3">
      <c r="A88" s="58">
        <v>86</v>
      </c>
      <c r="B88" s="58">
        <v>2</v>
      </c>
      <c r="C88" s="58">
        <v>5</v>
      </c>
      <c r="D88" s="58">
        <f t="shared" si="9"/>
        <v>4</v>
      </c>
      <c r="E88" s="58">
        <v>1</v>
      </c>
      <c r="F88" s="58">
        <v>3</v>
      </c>
      <c r="G88" s="58">
        <v>4</v>
      </c>
      <c r="H88" s="58">
        <f t="shared" si="10"/>
        <v>16</v>
      </c>
      <c r="I88" s="58">
        <f>VLOOKUP(E88,' NAMES &amp; RATES'!$B$3:$C$6,2,0)</f>
        <v>0.25</v>
      </c>
      <c r="J88" s="131" t="s">
        <v>34</v>
      </c>
      <c r="K88" s="131" t="s">
        <v>82</v>
      </c>
      <c r="L88" s="130" t="s">
        <v>88</v>
      </c>
      <c r="M88" s="131" t="s">
        <v>93</v>
      </c>
      <c r="N88" s="120">
        <v>552000</v>
      </c>
      <c r="O88" s="11">
        <v>1</v>
      </c>
      <c r="P88" s="11">
        <v>2</v>
      </c>
      <c r="Q88" s="11">
        <v>3</v>
      </c>
      <c r="R88" s="11">
        <v>6</v>
      </c>
      <c r="S88" s="11">
        <v>3</v>
      </c>
      <c r="T88" s="11">
        <v>8</v>
      </c>
      <c r="U88" s="72">
        <v>8</v>
      </c>
      <c r="V88" s="72">
        <v>4</v>
      </c>
      <c r="W88" s="58">
        <v>7</v>
      </c>
      <c r="X88" s="58">
        <v>1.5</v>
      </c>
      <c r="Y88" s="58">
        <f>W88*X88</f>
        <v>10.5</v>
      </c>
      <c r="Z88" s="58">
        <v>0.5</v>
      </c>
      <c r="AA88" s="58">
        <f t="shared" si="15"/>
        <v>5.25</v>
      </c>
      <c r="AB88" s="58">
        <v>10.210000000000001</v>
      </c>
      <c r="AC88" s="58">
        <f t="shared" si="11"/>
        <v>2.042E-3</v>
      </c>
      <c r="AD88" s="58">
        <f t="shared" si="16"/>
        <v>71.47</v>
      </c>
      <c r="AE88" s="58">
        <f t="shared" si="18"/>
        <v>66.22</v>
      </c>
      <c r="AF88" s="58">
        <f t="shared" si="17"/>
        <v>9.4599999999999991</v>
      </c>
      <c r="AG88" s="58">
        <f t="shared" si="12"/>
        <v>18.919999999999998</v>
      </c>
      <c r="AH88" s="58">
        <f t="shared" si="13"/>
        <v>1.8919999999999998E-3</v>
      </c>
      <c r="AI88" s="99">
        <v>4396.1000000000004</v>
      </c>
      <c r="AJ88" s="99">
        <f>((AI88*AD88)/AE88)</f>
        <v>4744.6280126849897</v>
      </c>
      <c r="AK88" s="115">
        <f t="shared" si="14"/>
        <v>2.3235200845665966</v>
      </c>
      <c r="AL88" s="115">
        <v>2.3235200845665966</v>
      </c>
      <c r="AM88" s="99">
        <v>12.7</v>
      </c>
      <c r="AN88" s="99">
        <v>21.8</v>
      </c>
      <c r="AO88" s="98">
        <v>7.74</v>
      </c>
    </row>
    <row r="89" spans="1:41" x14ac:dyDescent="0.3">
      <c r="A89" s="58">
        <v>87</v>
      </c>
      <c r="B89" s="58">
        <v>2</v>
      </c>
      <c r="C89" s="58">
        <v>6</v>
      </c>
      <c r="D89" s="58">
        <f t="shared" si="9"/>
        <v>4</v>
      </c>
      <c r="E89" s="58">
        <v>2</v>
      </c>
      <c r="F89" s="58">
        <v>2</v>
      </c>
      <c r="G89" s="58">
        <v>3</v>
      </c>
      <c r="H89" s="58">
        <f t="shared" si="10"/>
        <v>27</v>
      </c>
      <c r="I89" s="58">
        <f>VLOOKUP(E89,' NAMES &amp; RATES'!$B$3:$C$6,2,0)</f>
        <v>0.5</v>
      </c>
      <c r="J89" s="68" t="s">
        <v>33</v>
      </c>
      <c r="K89" s="68" t="s">
        <v>84</v>
      </c>
      <c r="L89" s="128" t="s">
        <v>87</v>
      </c>
      <c r="M89" s="68" t="s">
        <v>92</v>
      </c>
      <c r="N89" s="120">
        <v>392000</v>
      </c>
      <c r="O89" s="11">
        <v>1</v>
      </c>
      <c r="P89" s="11">
        <v>2</v>
      </c>
      <c r="Q89" s="11">
        <v>3</v>
      </c>
      <c r="R89" s="11">
        <v>7</v>
      </c>
      <c r="S89" s="11">
        <v>4</v>
      </c>
      <c r="T89" s="11">
        <v>8</v>
      </c>
      <c r="U89" s="72">
        <v>8</v>
      </c>
      <c r="V89" s="72">
        <v>5</v>
      </c>
      <c r="W89" s="58">
        <v>4</v>
      </c>
      <c r="X89" s="58">
        <v>1.5</v>
      </c>
      <c r="Y89" s="58">
        <f>W89*X89</f>
        <v>6</v>
      </c>
      <c r="Z89" s="58">
        <v>0.5</v>
      </c>
      <c r="AA89" s="58">
        <f t="shared" si="15"/>
        <v>3</v>
      </c>
      <c r="AB89" s="58">
        <v>10.43</v>
      </c>
      <c r="AC89" s="58">
        <f t="shared" si="11"/>
        <v>2.0859999999999997E-3</v>
      </c>
      <c r="AD89" s="58">
        <f t="shared" si="16"/>
        <v>41.72</v>
      </c>
      <c r="AE89" s="58">
        <f t="shared" si="18"/>
        <v>38.72</v>
      </c>
      <c r="AF89" s="58">
        <f t="shared" si="17"/>
        <v>9.68</v>
      </c>
      <c r="AG89" s="58">
        <f t="shared" si="12"/>
        <v>19.36</v>
      </c>
      <c r="AH89" s="58">
        <f t="shared" si="13"/>
        <v>1.936E-3</v>
      </c>
      <c r="AI89" s="99">
        <v>3978.7</v>
      </c>
      <c r="AJ89" s="99">
        <f>((AI89*AD89)/AE89)</f>
        <v>4286.9670454545458</v>
      </c>
      <c r="AK89" s="115">
        <f t="shared" si="14"/>
        <v>2.0551136363636364</v>
      </c>
      <c r="AL89" s="115">
        <v>2.0551136363636364</v>
      </c>
      <c r="AM89" s="99">
        <v>12.1</v>
      </c>
      <c r="AN89" s="99">
        <v>18.2</v>
      </c>
      <c r="AO89" s="98">
        <v>7</v>
      </c>
    </row>
    <row r="90" spans="1:41" x14ac:dyDescent="0.3">
      <c r="A90" s="58">
        <v>88</v>
      </c>
      <c r="B90" s="58">
        <v>2</v>
      </c>
      <c r="C90" s="58">
        <v>7</v>
      </c>
      <c r="D90" s="58">
        <f t="shared" si="9"/>
        <v>4</v>
      </c>
      <c r="E90" s="58">
        <v>1</v>
      </c>
      <c r="F90" s="58">
        <v>3</v>
      </c>
      <c r="G90" s="58">
        <v>3</v>
      </c>
      <c r="H90" s="58">
        <f t="shared" si="10"/>
        <v>15</v>
      </c>
      <c r="I90" s="58">
        <f>VLOOKUP(E90,' NAMES &amp; RATES'!$B$3:$C$6,2,0)</f>
        <v>0.25</v>
      </c>
      <c r="J90" s="131" t="s">
        <v>34</v>
      </c>
      <c r="K90" s="131" t="s">
        <v>82</v>
      </c>
      <c r="L90" s="130" t="s">
        <v>87</v>
      </c>
      <c r="M90" s="131" t="s">
        <v>92</v>
      </c>
      <c r="N90" s="120">
        <v>496000</v>
      </c>
      <c r="O90" s="11">
        <v>1</v>
      </c>
      <c r="P90" s="11">
        <v>3</v>
      </c>
      <c r="Q90" s="11">
        <v>4</v>
      </c>
      <c r="R90" s="11">
        <v>7</v>
      </c>
      <c r="S90" s="11">
        <v>4</v>
      </c>
      <c r="T90" s="11">
        <v>8</v>
      </c>
      <c r="U90" s="72">
        <v>8</v>
      </c>
      <c r="V90" s="72">
        <v>5</v>
      </c>
      <c r="W90" s="58">
        <v>7</v>
      </c>
      <c r="X90" s="58">
        <v>0</v>
      </c>
      <c r="Y90" s="58">
        <v>0</v>
      </c>
      <c r="Z90" s="58">
        <v>0</v>
      </c>
      <c r="AA90" s="58">
        <f t="shared" si="15"/>
        <v>0</v>
      </c>
      <c r="AB90" s="58">
        <v>10.18</v>
      </c>
      <c r="AC90" s="58">
        <f t="shared" si="11"/>
        <v>2.036E-3</v>
      </c>
      <c r="AD90" s="58">
        <f t="shared" si="16"/>
        <v>71.259999999999991</v>
      </c>
      <c r="AE90" s="58">
        <f t="shared" si="18"/>
        <v>71.259999999999991</v>
      </c>
      <c r="AF90" s="58">
        <f t="shared" si="17"/>
        <v>10.179999999999998</v>
      </c>
      <c r="AG90" s="58">
        <f t="shared" si="12"/>
        <v>20.359999999999996</v>
      </c>
      <c r="AH90" s="58">
        <f t="shared" si="13"/>
        <v>2.0359999999999996E-3</v>
      </c>
      <c r="AI90" s="99">
        <v>4781.5</v>
      </c>
      <c r="AJ90" s="99">
        <v>4781.5</v>
      </c>
      <c r="AK90" s="115">
        <f t="shared" si="14"/>
        <v>2.3484774066797649</v>
      </c>
      <c r="AL90" s="115">
        <v>2.3484774066797649</v>
      </c>
      <c r="AM90" s="99">
        <v>12.6</v>
      </c>
      <c r="AN90" s="99">
        <v>21.1</v>
      </c>
      <c r="AO90" s="98">
        <v>7.36</v>
      </c>
    </row>
    <row r="91" spans="1:41" x14ac:dyDescent="0.3">
      <c r="A91" s="58">
        <v>89</v>
      </c>
      <c r="B91" s="58">
        <v>2</v>
      </c>
      <c r="C91" s="58">
        <v>8</v>
      </c>
      <c r="D91" s="58">
        <f t="shared" si="9"/>
        <v>4</v>
      </c>
      <c r="E91" s="58">
        <v>2</v>
      </c>
      <c r="F91" s="58">
        <v>2</v>
      </c>
      <c r="G91" s="58">
        <v>6</v>
      </c>
      <c r="H91" s="58">
        <f t="shared" si="10"/>
        <v>30</v>
      </c>
      <c r="I91" s="58">
        <f>VLOOKUP(E91,' NAMES &amp; RATES'!$B$3:$C$6,2,0)</f>
        <v>0.5</v>
      </c>
      <c r="J91" s="68" t="s">
        <v>33</v>
      </c>
      <c r="K91" s="68" t="s">
        <v>84</v>
      </c>
      <c r="L91" s="128" t="s">
        <v>90</v>
      </c>
      <c r="M91" s="68" t="s">
        <v>95</v>
      </c>
      <c r="N91" s="120">
        <v>284000</v>
      </c>
      <c r="O91" s="11">
        <v>1</v>
      </c>
      <c r="P91" s="11">
        <v>6</v>
      </c>
      <c r="Q91" s="11">
        <v>6</v>
      </c>
      <c r="R91" s="11">
        <v>7</v>
      </c>
      <c r="S91" s="11">
        <v>3</v>
      </c>
      <c r="T91" s="11">
        <v>8</v>
      </c>
      <c r="U91" s="72">
        <v>8</v>
      </c>
      <c r="V91" s="72">
        <v>4</v>
      </c>
      <c r="W91" s="58">
        <v>4</v>
      </c>
      <c r="X91" s="58">
        <v>0</v>
      </c>
      <c r="Y91" s="58">
        <v>0</v>
      </c>
      <c r="Z91" s="58">
        <v>0</v>
      </c>
      <c r="AA91" s="58">
        <f t="shared" si="15"/>
        <v>0</v>
      </c>
      <c r="AB91" s="58">
        <v>10.16</v>
      </c>
      <c r="AC91" s="58">
        <f t="shared" si="11"/>
        <v>2.032E-3</v>
      </c>
      <c r="AD91" s="58">
        <f t="shared" si="16"/>
        <v>40.64</v>
      </c>
      <c r="AE91" s="58">
        <f t="shared" si="18"/>
        <v>40.64</v>
      </c>
      <c r="AF91" s="58">
        <f t="shared" si="17"/>
        <v>10.16</v>
      </c>
      <c r="AG91" s="58">
        <f t="shared" si="12"/>
        <v>20.32</v>
      </c>
      <c r="AH91" s="58">
        <f t="shared" si="13"/>
        <v>2.032E-3</v>
      </c>
      <c r="AI91" s="99">
        <v>4321.5</v>
      </c>
      <c r="AJ91" s="99">
        <v>4321.5</v>
      </c>
      <c r="AK91" s="115">
        <f t="shared" si="14"/>
        <v>2.1267224409448824</v>
      </c>
      <c r="AL91" s="115">
        <v>2.1267224409448824</v>
      </c>
      <c r="AM91" s="99">
        <v>12.3</v>
      </c>
      <c r="AN91" s="99">
        <v>17.2</v>
      </c>
      <c r="AO91" s="98">
        <v>7.08</v>
      </c>
    </row>
    <row r="92" spans="1:41" x14ac:dyDescent="0.3">
      <c r="A92" s="58">
        <v>90</v>
      </c>
      <c r="B92" s="58">
        <v>2</v>
      </c>
      <c r="C92" s="58">
        <v>9</v>
      </c>
      <c r="D92" s="58">
        <f t="shared" si="9"/>
        <v>4</v>
      </c>
      <c r="E92" s="58">
        <v>2</v>
      </c>
      <c r="F92" s="58">
        <v>1</v>
      </c>
      <c r="G92" s="58">
        <v>5</v>
      </c>
      <c r="H92" s="58">
        <f t="shared" si="10"/>
        <v>23</v>
      </c>
      <c r="I92" s="58">
        <f>VLOOKUP(E92,' NAMES &amp; RATES'!$B$3:$C$6,2,0)</f>
        <v>0.5</v>
      </c>
      <c r="J92" s="29" t="s">
        <v>31</v>
      </c>
      <c r="K92" s="29" t="s">
        <v>83</v>
      </c>
      <c r="L92" s="129" t="s">
        <v>89</v>
      </c>
      <c r="M92" s="29" t="s">
        <v>94</v>
      </c>
      <c r="N92" s="120">
        <v>340000</v>
      </c>
      <c r="O92" s="11">
        <v>1</v>
      </c>
      <c r="P92" s="11">
        <v>6</v>
      </c>
      <c r="Q92" s="11">
        <v>6</v>
      </c>
      <c r="R92" s="11">
        <v>8</v>
      </c>
      <c r="S92" s="11">
        <v>4</v>
      </c>
      <c r="T92" s="11">
        <v>8</v>
      </c>
      <c r="U92" s="72">
        <v>8</v>
      </c>
      <c r="V92" s="72">
        <v>5</v>
      </c>
      <c r="W92" s="58">
        <v>4</v>
      </c>
      <c r="X92" s="58">
        <v>0</v>
      </c>
      <c r="Y92" s="58">
        <v>0</v>
      </c>
      <c r="Z92" s="58">
        <v>0</v>
      </c>
      <c r="AA92" s="58">
        <f t="shared" si="15"/>
        <v>0</v>
      </c>
      <c r="AB92" s="58">
        <v>10.130000000000001</v>
      </c>
      <c r="AC92" s="58">
        <f t="shared" si="11"/>
        <v>2.026E-3</v>
      </c>
      <c r="AD92" s="58">
        <f t="shared" si="16"/>
        <v>40.520000000000003</v>
      </c>
      <c r="AE92" s="58">
        <f t="shared" si="18"/>
        <v>40.520000000000003</v>
      </c>
      <c r="AF92" s="58">
        <f t="shared" si="17"/>
        <v>10.130000000000001</v>
      </c>
      <c r="AG92" s="58">
        <f t="shared" si="12"/>
        <v>20.260000000000002</v>
      </c>
      <c r="AH92" s="58">
        <f t="shared" si="13"/>
        <v>2.026E-3</v>
      </c>
      <c r="AI92" s="99">
        <v>3309.9</v>
      </c>
      <c r="AJ92" s="99">
        <v>3309.9</v>
      </c>
      <c r="AK92" s="115">
        <f t="shared" si="14"/>
        <v>1.6337117472852913</v>
      </c>
      <c r="AL92" s="115">
        <v>1.6337117472852913</v>
      </c>
      <c r="AM92" s="99">
        <v>12.3</v>
      </c>
      <c r="AN92" s="99">
        <v>20</v>
      </c>
      <c r="AO92" s="98">
        <v>7.04</v>
      </c>
    </row>
    <row r="93" spans="1:41" x14ac:dyDescent="0.3">
      <c r="A93" s="58">
        <v>91</v>
      </c>
      <c r="B93" s="58">
        <v>2</v>
      </c>
      <c r="C93" s="58">
        <v>10</v>
      </c>
      <c r="D93" s="58">
        <f t="shared" si="9"/>
        <v>4</v>
      </c>
      <c r="E93" s="58">
        <v>2</v>
      </c>
      <c r="F93" s="58">
        <v>1</v>
      </c>
      <c r="G93" s="58">
        <v>2</v>
      </c>
      <c r="H93" s="58">
        <f t="shared" si="10"/>
        <v>20</v>
      </c>
      <c r="I93" s="58">
        <f>VLOOKUP(E93,' NAMES &amp; RATES'!$B$3:$C$6,2,0)</f>
        <v>0.5</v>
      </c>
      <c r="J93" s="29" t="s">
        <v>31</v>
      </c>
      <c r="K93" s="29" t="s">
        <v>83</v>
      </c>
      <c r="L93" s="129" t="s">
        <v>86</v>
      </c>
      <c r="M93" s="29" t="s">
        <v>91</v>
      </c>
      <c r="N93" s="120">
        <v>344000</v>
      </c>
      <c r="O93" s="11">
        <v>1</v>
      </c>
      <c r="P93" s="11">
        <v>6</v>
      </c>
      <c r="Q93" s="11">
        <v>7</v>
      </c>
      <c r="R93" s="11">
        <v>8</v>
      </c>
      <c r="S93" s="11">
        <v>5</v>
      </c>
      <c r="T93" s="11">
        <v>9</v>
      </c>
      <c r="U93" s="72">
        <v>9</v>
      </c>
      <c r="V93" s="72">
        <v>5</v>
      </c>
      <c r="W93" s="58">
        <v>4</v>
      </c>
      <c r="X93" s="58">
        <v>0</v>
      </c>
      <c r="Y93" s="58">
        <v>0</v>
      </c>
      <c r="Z93" s="58">
        <v>0</v>
      </c>
      <c r="AA93" s="58">
        <f t="shared" si="15"/>
        <v>0</v>
      </c>
      <c r="AB93" s="58">
        <v>10.07</v>
      </c>
      <c r="AC93" s="58">
        <f t="shared" si="11"/>
        <v>2.0140000000000002E-3</v>
      </c>
      <c r="AD93" s="58">
        <f t="shared" si="16"/>
        <v>40.28</v>
      </c>
      <c r="AE93" s="58">
        <f t="shared" si="18"/>
        <v>40.28</v>
      </c>
      <c r="AF93" s="58">
        <f t="shared" si="17"/>
        <v>10.07</v>
      </c>
      <c r="AG93" s="58">
        <f t="shared" si="12"/>
        <v>20.14</v>
      </c>
      <c r="AH93" s="58">
        <f t="shared" si="13"/>
        <v>2.0140000000000002E-3</v>
      </c>
      <c r="AI93" s="99">
        <v>3401.4</v>
      </c>
      <c r="AJ93" s="99">
        <v>3401.4</v>
      </c>
      <c r="AK93" s="115">
        <f t="shared" si="14"/>
        <v>1.6888778550148957</v>
      </c>
      <c r="AL93" s="115">
        <v>1.6888778550148957</v>
      </c>
      <c r="AM93" s="99">
        <v>12.4</v>
      </c>
      <c r="AN93" s="99">
        <v>16.600000000000001</v>
      </c>
      <c r="AO93" s="98">
        <v>6.91</v>
      </c>
    </row>
    <row r="94" spans="1:41" x14ac:dyDescent="0.3">
      <c r="A94" s="58">
        <v>92</v>
      </c>
      <c r="B94" s="58">
        <v>2</v>
      </c>
      <c r="C94" s="58">
        <v>11</v>
      </c>
      <c r="D94" s="58">
        <f t="shared" si="9"/>
        <v>4</v>
      </c>
      <c r="E94" s="58">
        <v>2</v>
      </c>
      <c r="F94" s="58">
        <v>3</v>
      </c>
      <c r="G94" s="58">
        <v>4</v>
      </c>
      <c r="H94" s="58">
        <f t="shared" si="10"/>
        <v>34</v>
      </c>
      <c r="I94" s="58">
        <f>VLOOKUP(E94,' NAMES &amp; RATES'!$B$3:$C$6,2,0)</f>
        <v>0.5</v>
      </c>
      <c r="J94" s="131" t="s">
        <v>34</v>
      </c>
      <c r="K94" s="131" t="s">
        <v>82</v>
      </c>
      <c r="L94" s="130" t="s">
        <v>88</v>
      </c>
      <c r="M94" s="131" t="s">
        <v>93</v>
      </c>
      <c r="N94" s="120">
        <v>292000</v>
      </c>
      <c r="O94" s="11">
        <v>1</v>
      </c>
      <c r="P94" s="11">
        <v>2</v>
      </c>
      <c r="Q94" s="11">
        <v>4</v>
      </c>
      <c r="R94" s="11">
        <v>7</v>
      </c>
      <c r="S94" s="11">
        <v>3</v>
      </c>
      <c r="T94" s="11">
        <v>8</v>
      </c>
      <c r="U94" s="72">
        <v>8</v>
      </c>
      <c r="V94" s="72">
        <v>4</v>
      </c>
      <c r="W94" s="58">
        <v>4</v>
      </c>
      <c r="X94" s="58">
        <v>0.5</v>
      </c>
      <c r="Y94" s="58">
        <f>W94*X94</f>
        <v>2</v>
      </c>
      <c r="Z94" s="58">
        <v>0.5</v>
      </c>
      <c r="AA94" s="58">
        <f t="shared" si="15"/>
        <v>1</v>
      </c>
      <c r="AB94" s="58">
        <v>10.1</v>
      </c>
      <c r="AC94" s="58">
        <f t="shared" si="11"/>
        <v>2.0200000000000001E-3</v>
      </c>
      <c r="AD94" s="58">
        <f t="shared" si="16"/>
        <v>40.4</v>
      </c>
      <c r="AE94" s="58">
        <f t="shared" si="18"/>
        <v>39.4</v>
      </c>
      <c r="AF94" s="58">
        <f t="shared" si="17"/>
        <v>9.85</v>
      </c>
      <c r="AG94" s="58">
        <f t="shared" si="12"/>
        <v>19.7</v>
      </c>
      <c r="AH94" s="58">
        <f t="shared" si="13"/>
        <v>1.97E-3</v>
      </c>
      <c r="AI94" s="99">
        <v>4384.8</v>
      </c>
      <c r="AJ94" s="99">
        <f>((AI94*AD94)/AE94)</f>
        <v>4496.0893401015237</v>
      </c>
      <c r="AK94" s="115">
        <f t="shared" si="14"/>
        <v>2.2257868020304574</v>
      </c>
      <c r="AL94" s="115">
        <v>2.2257868020304574</v>
      </c>
      <c r="AM94" s="99">
        <v>12.2</v>
      </c>
      <c r="AN94" s="99">
        <v>18.399999999999999</v>
      </c>
      <c r="AO94" s="98">
        <v>7.23</v>
      </c>
    </row>
    <row r="95" spans="1:41" x14ac:dyDescent="0.3">
      <c r="A95" s="58">
        <v>93</v>
      </c>
      <c r="B95" s="58">
        <v>2</v>
      </c>
      <c r="C95" s="58">
        <v>12</v>
      </c>
      <c r="D95" s="58">
        <f t="shared" si="9"/>
        <v>4</v>
      </c>
      <c r="E95" s="58">
        <v>3</v>
      </c>
      <c r="F95" s="58">
        <v>1</v>
      </c>
      <c r="G95" s="58">
        <v>4</v>
      </c>
      <c r="H95" s="58">
        <f t="shared" si="10"/>
        <v>40</v>
      </c>
      <c r="I95" s="58">
        <f>VLOOKUP(E95,' NAMES &amp; RATES'!$B$3:$C$6,2,0)</f>
        <v>1</v>
      </c>
      <c r="J95" s="29" t="s">
        <v>31</v>
      </c>
      <c r="K95" s="29" t="s">
        <v>83</v>
      </c>
      <c r="L95" s="129" t="s">
        <v>88</v>
      </c>
      <c r="M95" s="29" t="s">
        <v>93</v>
      </c>
      <c r="N95" s="120">
        <v>199000</v>
      </c>
      <c r="O95" s="11">
        <v>1</v>
      </c>
      <c r="P95" s="11">
        <v>3</v>
      </c>
      <c r="Q95" s="11">
        <v>7</v>
      </c>
      <c r="R95" s="11">
        <v>8</v>
      </c>
      <c r="S95" s="11">
        <v>4</v>
      </c>
      <c r="T95" s="11">
        <v>8</v>
      </c>
      <c r="U95" s="72">
        <v>8</v>
      </c>
      <c r="V95" s="72">
        <v>4</v>
      </c>
      <c r="W95" s="58">
        <v>2</v>
      </c>
      <c r="X95" s="58">
        <v>2</v>
      </c>
      <c r="Y95" s="58">
        <f>W95*X95</f>
        <v>4</v>
      </c>
      <c r="Z95" s="58">
        <v>0.5</v>
      </c>
      <c r="AA95" s="58">
        <f t="shared" si="15"/>
        <v>2</v>
      </c>
      <c r="AB95" s="58">
        <v>10.27</v>
      </c>
      <c r="AC95" s="58">
        <f t="shared" si="11"/>
        <v>2.0539999999999998E-3</v>
      </c>
      <c r="AD95" s="58">
        <f t="shared" si="16"/>
        <v>20.54</v>
      </c>
      <c r="AE95" s="58">
        <f t="shared" si="18"/>
        <v>18.54</v>
      </c>
      <c r="AF95" s="58">
        <f t="shared" si="17"/>
        <v>9.27</v>
      </c>
      <c r="AG95" s="58">
        <f t="shared" si="12"/>
        <v>18.54</v>
      </c>
      <c r="AH95" s="58">
        <f t="shared" si="13"/>
        <v>1.854E-3</v>
      </c>
      <c r="AI95" s="99">
        <v>3605.4</v>
      </c>
      <c r="AJ95" s="99">
        <f>((AI95*AD95)/AE95)</f>
        <v>3994.3320388349516</v>
      </c>
      <c r="AK95" s="115">
        <f t="shared" si="14"/>
        <v>1.9446601941747572</v>
      </c>
      <c r="AL95" s="115">
        <v>1.9446601941747572</v>
      </c>
      <c r="AM95" s="99">
        <v>13.1</v>
      </c>
      <c r="AN95" s="99">
        <v>19.7</v>
      </c>
      <c r="AO95" s="98">
        <v>6.84</v>
      </c>
    </row>
    <row r="96" spans="1:41" x14ac:dyDescent="0.3">
      <c r="A96" s="58">
        <v>94</v>
      </c>
      <c r="B96" s="58">
        <v>2</v>
      </c>
      <c r="C96" s="58">
        <v>13</v>
      </c>
      <c r="D96" s="58">
        <f t="shared" si="9"/>
        <v>4</v>
      </c>
      <c r="E96" s="58">
        <v>3</v>
      </c>
      <c r="F96" s="58">
        <v>3</v>
      </c>
      <c r="G96" s="58">
        <v>5</v>
      </c>
      <c r="H96" s="58">
        <f t="shared" si="10"/>
        <v>53</v>
      </c>
      <c r="I96" s="58">
        <f>VLOOKUP(E96,' NAMES &amp; RATES'!$B$3:$C$6,2,0)</f>
        <v>1</v>
      </c>
      <c r="J96" s="131" t="s">
        <v>34</v>
      </c>
      <c r="K96" s="131" t="s">
        <v>82</v>
      </c>
      <c r="L96" s="130" t="s">
        <v>89</v>
      </c>
      <c r="M96" s="131" t="s">
        <v>94</v>
      </c>
      <c r="N96" s="120">
        <v>206000</v>
      </c>
      <c r="O96" s="11">
        <v>1</v>
      </c>
      <c r="P96" s="11">
        <v>6</v>
      </c>
      <c r="Q96" s="11">
        <v>6</v>
      </c>
      <c r="R96" s="11">
        <v>7</v>
      </c>
      <c r="S96" s="11">
        <v>3</v>
      </c>
      <c r="T96" s="11">
        <v>8</v>
      </c>
      <c r="U96" s="72">
        <v>8</v>
      </c>
      <c r="V96" s="72">
        <v>4</v>
      </c>
      <c r="W96" s="58">
        <v>2</v>
      </c>
      <c r="X96" s="58">
        <v>1</v>
      </c>
      <c r="Y96" s="58">
        <f>W96*X96</f>
        <v>2</v>
      </c>
      <c r="Z96" s="58">
        <v>0.5</v>
      </c>
      <c r="AA96" s="58">
        <f t="shared" si="15"/>
        <v>1</v>
      </c>
      <c r="AB96" s="58">
        <v>10.3</v>
      </c>
      <c r="AC96" s="58">
        <f t="shared" si="11"/>
        <v>2.0600000000000002E-3</v>
      </c>
      <c r="AD96" s="58">
        <f t="shared" si="16"/>
        <v>20.6</v>
      </c>
      <c r="AE96" s="58">
        <f t="shared" si="18"/>
        <v>19.600000000000001</v>
      </c>
      <c r="AF96" s="58">
        <f t="shared" si="17"/>
        <v>9.8000000000000007</v>
      </c>
      <c r="AG96" s="58">
        <f t="shared" si="12"/>
        <v>19.600000000000001</v>
      </c>
      <c r="AH96" s="58">
        <f t="shared" si="13"/>
        <v>1.9599999999999999E-3</v>
      </c>
      <c r="AI96" s="99">
        <v>3543.6</v>
      </c>
      <c r="AJ96" s="99">
        <f>((AI96*AD96)/AE96)</f>
        <v>3724.3959183673469</v>
      </c>
      <c r="AK96" s="115">
        <f t="shared" si="14"/>
        <v>1.8079591836734694</v>
      </c>
      <c r="AL96" s="115">
        <v>1.8079591836734694</v>
      </c>
      <c r="AM96" s="99">
        <v>12.6</v>
      </c>
      <c r="AN96" s="99">
        <v>21.7</v>
      </c>
      <c r="AO96" s="98">
        <v>7.74</v>
      </c>
    </row>
    <row r="97" spans="1:41" x14ac:dyDescent="0.3">
      <c r="A97" s="58">
        <v>95</v>
      </c>
      <c r="B97" s="58">
        <v>2</v>
      </c>
      <c r="C97" s="58">
        <v>14</v>
      </c>
      <c r="D97" s="58">
        <f t="shared" si="9"/>
        <v>4</v>
      </c>
      <c r="E97" s="58">
        <v>1</v>
      </c>
      <c r="F97" s="58">
        <v>2</v>
      </c>
      <c r="G97" s="58">
        <v>2</v>
      </c>
      <c r="H97" s="58">
        <f t="shared" si="10"/>
        <v>8</v>
      </c>
      <c r="I97" s="58">
        <f>VLOOKUP(E97,' NAMES &amp; RATES'!$B$3:$C$6,2,0)</f>
        <v>0.25</v>
      </c>
      <c r="J97" s="68" t="s">
        <v>33</v>
      </c>
      <c r="K97" s="68" t="s">
        <v>84</v>
      </c>
      <c r="L97" s="128" t="s">
        <v>86</v>
      </c>
      <c r="M97" s="68" t="s">
        <v>91</v>
      </c>
      <c r="N97" s="120">
        <v>428000</v>
      </c>
      <c r="O97" s="11">
        <v>0</v>
      </c>
      <c r="P97" s="11">
        <v>4</v>
      </c>
      <c r="Q97" s="11">
        <v>7</v>
      </c>
      <c r="R97" s="11">
        <v>8</v>
      </c>
      <c r="S97" s="11">
        <v>4</v>
      </c>
      <c r="T97" s="11">
        <v>8</v>
      </c>
      <c r="U97" s="72">
        <v>8</v>
      </c>
      <c r="V97" s="72">
        <v>5</v>
      </c>
      <c r="W97" s="58">
        <v>7</v>
      </c>
      <c r="X97" s="58">
        <v>0</v>
      </c>
      <c r="Y97" s="58">
        <v>0</v>
      </c>
      <c r="Z97" s="58">
        <v>0</v>
      </c>
      <c r="AA97" s="58">
        <f t="shared" si="15"/>
        <v>0</v>
      </c>
      <c r="AB97" s="58">
        <v>10.09</v>
      </c>
      <c r="AC97" s="58">
        <f t="shared" si="11"/>
        <v>2.0179999999999998E-3</v>
      </c>
      <c r="AD97" s="58">
        <f t="shared" si="16"/>
        <v>70.63</v>
      </c>
      <c r="AE97" s="58">
        <f t="shared" si="18"/>
        <v>70.63</v>
      </c>
      <c r="AF97" s="58">
        <f t="shared" si="17"/>
        <v>10.09</v>
      </c>
      <c r="AG97" s="58">
        <f t="shared" si="12"/>
        <v>20.18</v>
      </c>
      <c r="AH97" s="58">
        <f t="shared" si="13"/>
        <v>2.0179999999999998E-3</v>
      </c>
      <c r="AI97" s="99">
        <v>4100.1000000000004</v>
      </c>
      <c r="AJ97" s="99">
        <v>4100.1000000000004</v>
      </c>
      <c r="AK97" s="115">
        <f t="shared" si="14"/>
        <v>2.0317641228939545</v>
      </c>
      <c r="AL97" s="115">
        <v>2.0317641228939545</v>
      </c>
      <c r="AM97" s="99">
        <v>12.9</v>
      </c>
      <c r="AN97" s="99">
        <v>20.9</v>
      </c>
      <c r="AO97" s="98">
        <v>7.39</v>
      </c>
    </row>
    <row r="98" spans="1:41" x14ac:dyDescent="0.3">
      <c r="A98" s="58">
        <v>96</v>
      </c>
      <c r="B98" s="58">
        <v>2</v>
      </c>
      <c r="C98" s="58">
        <v>15</v>
      </c>
      <c r="D98" s="58">
        <f t="shared" si="9"/>
        <v>4</v>
      </c>
      <c r="E98" s="58">
        <v>3</v>
      </c>
      <c r="F98" s="58">
        <v>2</v>
      </c>
      <c r="G98" s="58">
        <v>6</v>
      </c>
      <c r="H98" s="58">
        <f t="shared" si="10"/>
        <v>48</v>
      </c>
      <c r="I98" s="58">
        <f>VLOOKUP(E98,' NAMES &amp; RATES'!$B$3:$C$6,2,0)</f>
        <v>1</v>
      </c>
      <c r="J98" s="68" t="s">
        <v>33</v>
      </c>
      <c r="K98" s="68" t="s">
        <v>84</v>
      </c>
      <c r="L98" s="128" t="s">
        <v>90</v>
      </c>
      <c r="M98" s="68" t="s">
        <v>95</v>
      </c>
      <c r="N98" s="120">
        <v>247000</v>
      </c>
      <c r="O98" s="11">
        <v>1</v>
      </c>
      <c r="P98" s="11">
        <v>6</v>
      </c>
      <c r="Q98" s="11">
        <v>6</v>
      </c>
      <c r="R98" s="11">
        <v>8</v>
      </c>
      <c r="S98" s="11">
        <v>3</v>
      </c>
      <c r="T98" s="11">
        <v>8</v>
      </c>
      <c r="U98" s="72">
        <v>8</v>
      </c>
      <c r="V98" s="72">
        <v>4</v>
      </c>
      <c r="W98" s="58">
        <v>2</v>
      </c>
      <c r="X98" s="58">
        <v>0</v>
      </c>
      <c r="Y98" s="58">
        <v>0</v>
      </c>
      <c r="Z98" s="58">
        <v>0</v>
      </c>
      <c r="AA98" s="58">
        <f t="shared" si="15"/>
        <v>0</v>
      </c>
      <c r="AB98" s="58">
        <v>10.119999999999999</v>
      </c>
      <c r="AC98" s="58">
        <f t="shared" si="11"/>
        <v>2.0239999999999998E-3</v>
      </c>
      <c r="AD98" s="58">
        <f t="shared" si="16"/>
        <v>20.239999999999998</v>
      </c>
      <c r="AE98" s="58">
        <f t="shared" si="18"/>
        <v>20.239999999999998</v>
      </c>
      <c r="AF98" s="58">
        <f t="shared" si="17"/>
        <v>10.119999999999999</v>
      </c>
      <c r="AG98" s="58">
        <f t="shared" si="12"/>
        <v>20.239999999999998</v>
      </c>
      <c r="AH98" s="58">
        <f t="shared" si="13"/>
        <v>2.0239999999999998E-3</v>
      </c>
      <c r="AI98" s="99">
        <v>3449.5</v>
      </c>
      <c r="AJ98" s="99">
        <v>3449.5</v>
      </c>
      <c r="AK98" s="115">
        <f t="shared" si="14"/>
        <v>1.7042984189723323</v>
      </c>
      <c r="AL98" s="115">
        <v>1.7042984189723323</v>
      </c>
      <c r="AM98" s="99">
        <v>12.7</v>
      </c>
      <c r="AN98" s="99">
        <v>20</v>
      </c>
      <c r="AO98" s="98">
        <v>8.35</v>
      </c>
    </row>
    <row r="99" spans="1:41" x14ac:dyDescent="0.3">
      <c r="A99" s="58">
        <v>97</v>
      </c>
      <c r="B99" s="58">
        <v>2</v>
      </c>
      <c r="C99" s="58">
        <v>16</v>
      </c>
      <c r="D99" s="58">
        <f t="shared" si="9"/>
        <v>4</v>
      </c>
      <c r="E99" s="58">
        <v>1</v>
      </c>
      <c r="F99" s="58">
        <v>3</v>
      </c>
      <c r="G99" s="58">
        <v>1</v>
      </c>
      <c r="H99" s="58">
        <f t="shared" si="10"/>
        <v>13</v>
      </c>
      <c r="I99" s="58">
        <f>VLOOKUP(E99,' NAMES &amp; RATES'!$B$3:$C$6,2,0)</f>
        <v>0.25</v>
      </c>
      <c r="J99" s="131" t="s">
        <v>34</v>
      </c>
      <c r="K99" s="131" t="s">
        <v>82</v>
      </c>
      <c r="L99" s="130" t="s">
        <v>85</v>
      </c>
      <c r="M99" s="131" t="s">
        <v>19</v>
      </c>
      <c r="N99" s="120">
        <v>444000</v>
      </c>
      <c r="O99" s="11">
        <v>1</v>
      </c>
      <c r="P99" s="11">
        <v>6</v>
      </c>
      <c r="Q99" s="11">
        <v>8</v>
      </c>
      <c r="R99" s="11">
        <v>8</v>
      </c>
      <c r="S99" s="11">
        <v>4</v>
      </c>
      <c r="T99" s="11">
        <v>8</v>
      </c>
      <c r="U99" s="72">
        <v>9</v>
      </c>
      <c r="V99" s="72">
        <v>5</v>
      </c>
      <c r="W99" s="58">
        <v>7</v>
      </c>
      <c r="X99" s="58">
        <v>0</v>
      </c>
      <c r="Y99" s="58">
        <v>0</v>
      </c>
      <c r="Z99" s="58">
        <v>0</v>
      </c>
      <c r="AA99" s="58">
        <f t="shared" si="15"/>
        <v>0</v>
      </c>
      <c r="AB99" s="58">
        <v>10.02</v>
      </c>
      <c r="AC99" s="58">
        <f t="shared" si="11"/>
        <v>2.0039999999999997E-3</v>
      </c>
      <c r="AD99" s="58">
        <f t="shared" si="16"/>
        <v>70.14</v>
      </c>
      <c r="AE99" s="58">
        <f t="shared" si="18"/>
        <v>70.14</v>
      </c>
      <c r="AF99" s="58">
        <f t="shared" si="17"/>
        <v>10.02</v>
      </c>
      <c r="AG99" s="58">
        <f t="shared" si="12"/>
        <v>20.04</v>
      </c>
      <c r="AH99" s="58">
        <f t="shared" si="13"/>
        <v>2.0039999999999997E-3</v>
      </c>
      <c r="AI99" s="99">
        <v>3800.7</v>
      </c>
      <c r="AJ99" s="99">
        <v>3800.7</v>
      </c>
      <c r="AK99" s="115">
        <f t="shared" si="14"/>
        <v>1.8965568862275453</v>
      </c>
      <c r="AL99" s="115">
        <v>1.8965568862275453</v>
      </c>
      <c r="AM99" s="99">
        <v>12.4</v>
      </c>
      <c r="AN99" s="99">
        <v>16.5</v>
      </c>
      <c r="AO99" s="98">
        <v>7.06</v>
      </c>
    </row>
    <row r="100" spans="1:41" x14ac:dyDescent="0.3">
      <c r="A100" s="58">
        <v>98</v>
      </c>
      <c r="B100" s="58">
        <v>2</v>
      </c>
      <c r="C100" s="58">
        <v>17</v>
      </c>
      <c r="D100" s="58">
        <f t="shared" si="9"/>
        <v>4</v>
      </c>
      <c r="E100" s="58">
        <v>3</v>
      </c>
      <c r="F100" s="58">
        <v>3</v>
      </c>
      <c r="G100" s="58">
        <v>2</v>
      </c>
      <c r="H100" s="58">
        <f t="shared" si="10"/>
        <v>50</v>
      </c>
      <c r="I100" s="58">
        <f>VLOOKUP(E100,' NAMES &amp; RATES'!$B$3:$C$6,2,0)</f>
        <v>1</v>
      </c>
      <c r="J100" s="131" t="s">
        <v>34</v>
      </c>
      <c r="K100" s="131" t="s">
        <v>82</v>
      </c>
      <c r="L100" s="130" t="s">
        <v>86</v>
      </c>
      <c r="M100" s="131" t="s">
        <v>91</v>
      </c>
      <c r="N100" s="120">
        <v>253000</v>
      </c>
      <c r="O100" s="11">
        <v>0</v>
      </c>
      <c r="P100" s="11">
        <v>5</v>
      </c>
      <c r="Q100" s="11">
        <v>8</v>
      </c>
      <c r="R100" s="11">
        <v>8</v>
      </c>
      <c r="S100" s="11">
        <v>4</v>
      </c>
      <c r="T100" s="11">
        <v>9</v>
      </c>
      <c r="U100" s="72">
        <v>9</v>
      </c>
      <c r="V100" s="72">
        <v>5</v>
      </c>
      <c r="W100" s="58">
        <v>2</v>
      </c>
      <c r="X100" s="58">
        <v>0</v>
      </c>
      <c r="Y100" s="58">
        <v>0</v>
      </c>
      <c r="Z100" s="58">
        <v>0</v>
      </c>
      <c r="AA100" s="58">
        <f t="shared" si="15"/>
        <v>0</v>
      </c>
      <c r="AB100" s="58">
        <v>9.9</v>
      </c>
      <c r="AC100" s="58">
        <f t="shared" si="11"/>
        <v>1.98E-3</v>
      </c>
      <c r="AD100" s="58">
        <f t="shared" si="16"/>
        <v>19.8</v>
      </c>
      <c r="AE100" s="58">
        <f t="shared" si="18"/>
        <v>19.8</v>
      </c>
      <c r="AF100" s="58">
        <f t="shared" si="17"/>
        <v>9.9</v>
      </c>
      <c r="AG100" s="58">
        <f t="shared" si="12"/>
        <v>19.8</v>
      </c>
      <c r="AH100" s="58">
        <f t="shared" si="13"/>
        <v>1.98E-3</v>
      </c>
      <c r="AI100" s="99">
        <v>2667.8</v>
      </c>
      <c r="AJ100" s="99">
        <v>2667.8</v>
      </c>
      <c r="AK100" s="115">
        <f t="shared" si="14"/>
        <v>1.3473737373737373</v>
      </c>
      <c r="AL100" s="115">
        <v>1.3473737373737373</v>
      </c>
      <c r="AM100" s="99">
        <v>12.4</v>
      </c>
      <c r="AN100" s="99">
        <v>19.5</v>
      </c>
      <c r="AO100" s="98">
        <v>6.9</v>
      </c>
    </row>
    <row r="101" spans="1:41" x14ac:dyDescent="0.3">
      <c r="A101" s="58">
        <v>99</v>
      </c>
      <c r="B101" s="58">
        <v>2</v>
      </c>
      <c r="C101" s="58">
        <v>18</v>
      </c>
      <c r="D101" s="58">
        <f t="shared" si="9"/>
        <v>4</v>
      </c>
      <c r="E101" s="58">
        <v>3</v>
      </c>
      <c r="F101" s="58">
        <v>2</v>
      </c>
      <c r="G101" s="58">
        <v>3</v>
      </c>
      <c r="H101" s="58">
        <f t="shared" si="10"/>
        <v>45</v>
      </c>
      <c r="I101" s="58">
        <f>VLOOKUP(E101,' NAMES &amp; RATES'!$B$3:$C$6,2,0)</f>
        <v>1</v>
      </c>
      <c r="J101" s="68" t="s">
        <v>33</v>
      </c>
      <c r="K101" s="68" t="s">
        <v>84</v>
      </c>
      <c r="L101" s="128" t="s">
        <v>87</v>
      </c>
      <c r="M101" s="68" t="s">
        <v>92</v>
      </c>
      <c r="N101" s="120">
        <v>206000</v>
      </c>
      <c r="O101" s="11">
        <v>1</v>
      </c>
      <c r="P101" s="11">
        <v>2</v>
      </c>
      <c r="Q101" s="11">
        <v>4</v>
      </c>
      <c r="R101" s="11">
        <v>8</v>
      </c>
      <c r="S101" s="11">
        <v>4</v>
      </c>
      <c r="T101" s="11">
        <v>8</v>
      </c>
      <c r="U101" s="72">
        <v>9</v>
      </c>
      <c r="V101" s="72">
        <v>5</v>
      </c>
      <c r="W101" s="58">
        <v>2</v>
      </c>
      <c r="X101" s="58">
        <v>1</v>
      </c>
      <c r="Y101" s="58">
        <f>W101*X101</f>
        <v>2</v>
      </c>
      <c r="Z101" s="58">
        <v>0.5</v>
      </c>
      <c r="AA101" s="58">
        <f t="shared" si="15"/>
        <v>1</v>
      </c>
      <c r="AB101" s="58">
        <v>9.86</v>
      </c>
      <c r="AC101" s="58">
        <f t="shared" si="11"/>
        <v>1.9719999999999998E-3</v>
      </c>
      <c r="AD101" s="58">
        <f t="shared" si="16"/>
        <v>19.72</v>
      </c>
      <c r="AE101" s="58">
        <f t="shared" si="18"/>
        <v>18.72</v>
      </c>
      <c r="AF101" s="58">
        <f t="shared" si="17"/>
        <v>9.36</v>
      </c>
      <c r="AG101" s="58">
        <f t="shared" si="12"/>
        <v>18.72</v>
      </c>
      <c r="AH101" s="58">
        <f t="shared" si="13"/>
        <v>1.872E-3</v>
      </c>
      <c r="AI101" s="99">
        <v>3044.9</v>
      </c>
      <c r="AJ101" s="99">
        <f>((AI101*AD101)/AE101)</f>
        <v>3207.5549145299146</v>
      </c>
      <c r="AK101" s="115">
        <f t="shared" si="14"/>
        <v>1.6265491452991454</v>
      </c>
      <c r="AL101" s="115">
        <v>1.6265491452991454</v>
      </c>
      <c r="AM101" s="99">
        <v>12.6</v>
      </c>
      <c r="AN101" s="99">
        <v>17.100000000000001</v>
      </c>
      <c r="AO101" s="98">
        <v>6.99</v>
      </c>
    </row>
    <row r="102" spans="1:41" x14ac:dyDescent="0.3">
      <c r="A102" s="58">
        <v>100</v>
      </c>
      <c r="B102" s="58">
        <v>2</v>
      </c>
      <c r="C102" s="58">
        <v>19</v>
      </c>
      <c r="D102" s="58">
        <f t="shared" si="9"/>
        <v>4</v>
      </c>
      <c r="E102" s="58">
        <v>2</v>
      </c>
      <c r="F102" s="58">
        <v>2</v>
      </c>
      <c r="G102" s="58">
        <v>1</v>
      </c>
      <c r="H102" s="58">
        <f t="shared" si="10"/>
        <v>25</v>
      </c>
      <c r="I102" s="58">
        <f>VLOOKUP(E102,' NAMES &amp; RATES'!$B$3:$C$6,2,0)</f>
        <v>0.5</v>
      </c>
      <c r="J102" s="68" t="s">
        <v>33</v>
      </c>
      <c r="K102" s="68" t="s">
        <v>84</v>
      </c>
      <c r="L102" s="128" t="s">
        <v>85</v>
      </c>
      <c r="M102" s="68" t="s">
        <v>19</v>
      </c>
      <c r="N102" s="120">
        <v>380000</v>
      </c>
      <c r="O102" s="11">
        <v>1</v>
      </c>
      <c r="P102" s="11">
        <v>6</v>
      </c>
      <c r="Q102" s="11">
        <v>8</v>
      </c>
      <c r="R102" s="11">
        <v>8</v>
      </c>
      <c r="S102" s="11">
        <v>5</v>
      </c>
      <c r="T102" s="11">
        <v>9</v>
      </c>
      <c r="U102" s="72">
        <v>9</v>
      </c>
      <c r="V102" s="72">
        <v>5</v>
      </c>
      <c r="W102" s="58">
        <v>4</v>
      </c>
      <c r="X102" s="58">
        <v>2</v>
      </c>
      <c r="Y102" s="58">
        <f>W102*X102</f>
        <v>8</v>
      </c>
      <c r="Z102" s="58">
        <v>0.5</v>
      </c>
      <c r="AA102" s="58">
        <f t="shared" si="15"/>
        <v>4</v>
      </c>
      <c r="AB102" s="58">
        <v>9.92</v>
      </c>
      <c r="AC102" s="58">
        <f t="shared" si="11"/>
        <v>1.9840000000000001E-3</v>
      </c>
      <c r="AD102" s="58">
        <f t="shared" si="16"/>
        <v>39.68</v>
      </c>
      <c r="AE102" s="58">
        <f t="shared" si="18"/>
        <v>35.68</v>
      </c>
      <c r="AF102" s="58">
        <f t="shared" si="17"/>
        <v>8.92</v>
      </c>
      <c r="AG102" s="58">
        <f t="shared" si="12"/>
        <v>17.84</v>
      </c>
      <c r="AH102" s="58">
        <f t="shared" si="13"/>
        <v>1.784E-3</v>
      </c>
      <c r="AI102" s="99">
        <v>2637.4</v>
      </c>
      <c r="AJ102" s="99">
        <f>((AI102*AD102)/AE102)</f>
        <v>2933.0726457399105</v>
      </c>
      <c r="AK102" s="115">
        <f t="shared" si="14"/>
        <v>1.4783632286995516</v>
      </c>
      <c r="AL102" s="115">
        <v>1.4783632286995516</v>
      </c>
      <c r="AM102" s="99">
        <v>12.5</v>
      </c>
      <c r="AN102" s="99">
        <v>17.899999999999999</v>
      </c>
      <c r="AO102" s="98">
        <v>7.71</v>
      </c>
    </row>
    <row r="103" spans="1:41" x14ac:dyDescent="0.3">
      <c r="A103" s="58">
        <v>101</v>
      </c>
      <c r="B103" s="58">
        <v>2</v>
      </c>
      <c r="C103" s="58">
        <v>20</v>
      </c>
      <c r="D103" s="58">
        <f t="shared" si="9"/>
        <v>4</v>
      </c>
      <c r="E103" s="58">
        <v>2</v>
      </c>
      <c r="F103" s="58">
        <v>3</v>
      </c>
      <c r="G103" s="58">
        <v>5</v>
      </c>
      <c r="H103" s="58">
        <f t="shared" si="10"/>
        <v>35</v>
      </c>
      <c r="I103" s="58">
        <f>VLOOKUP(E103,' NAMES &amp; RATES'!$B$3:$C$6,2,0)</f>
        <v>0.5</v>
      </c>
      <c r="J103" s="131" t="s">
        <v>34</v>
      </c>
      <c r="K103" s="131" t="s">
        <v>82</v>
      </c>
      <c r="L103" s="130" t="s">
        <v>89</v>
      </c>
      <c r="M103" s="131" t="s">
        <v>94</v>
      </c>
      <c r="N103" s="120">
        <v>308000</v>
      </c>
      <c r="O103" s="11">
        <v>1</v>
      </c>
      <c r="P103" s="11">
        <v>6</v>
      </c>
      <c r="Q103" s="11">
        <v>6</v>
      </c>
      <c r="R103" s="11">
        <v>7</v>
      </c>
      <c r="S103" s="11">
        <v>3</v>
      </c>
      <c r="T103" s="11">
        <v>8</v>
      </c>
      <c r="U103" s="72">
        <v>8</v>
      </c>
      <c r="V103" s="72">
        <v>4</v>
      </c>
      <c r="W103" s="58">
        <v>4</v>
      </c>
      <c r="X103" s="58">
        <v>0</v>
      </c>
      <c r="Y103" s="58">
        <v>0</v>
      </c>
      <c r="Z103" s="58">
        <v>0</v>
      </c>
      <c r="AA103" s="58">
        <f t="shared" si="15"/>
        <v>0</v>
      </c>
      <c r="AB103" s="58">
        <v>10</v>
      </c>
      <c r="AC103" s="58">
        <f t="shared" si="11"/>
        <v>2E-3</v>
      </c>
      <c r="AD103" s="58">
        <f t="shared" si="16"/>
        <v>40</v>
      </c>
      <c r="AE103" s="58">
        <f t="shared" si="18"/>
        <v>40</v>
      </c>
      <c r="AF103" s="58">
        <f t="shared" si="17"/>
        <v>10</v>
      </c>
      <c r="AG103" s="58">
        <f t="shared" si="12"/>
        <v>20</v>
      </c>
      <c r="AH103" s="58">
        <f t="shared" si="13"/>
        <v>2E-3</v>
      </c>
      <c r="AI103" s="99">
        <v>4263.8999999999996</v>
      </c>
      <c r="AJ103" s="99">
        <v>4263.8999999999996</v>
      </c>
      <c r="AK103" s="115">
        <f t="shared" si="14"/>
        <v>2.1319499999999998</v>
      </c>
      <c r="AL103" s="115">
        <v>2.1319499999999998</v>
      </c>
      <c r="AM103" s="99">
        <v>12.1</v>
      </c>
      <c r="AN103" s="99">
        <v>17.100000000000001</v>
      </c>
      <c r="AO103" s="98">
        <v>7.16</v>
      </c>
    </row>
    <row r="104" spans="1:41" x14ac:dyDescent="0.3">
      <c r="A104" s="58">
        <v>102</v>
      </c>
      <c r="B104" s="58">
        <v>2</v>
      </c>
      <c r="C104" s="58">
        <v>21</v>
      </c>
      <c r="D104" s="58">
        <f t="shared" si="9"/>
        <v>4</v>
      </c>
      <c r="E104" s="58">
        <v>1</v>
      </c>
      <c r="F104" s="58">
        <v>1</v>
      </c>
      <c r="G104" s="58">
        <v>1</v>
      </c>
      <c r="H104" s="58">
        <f t="shared" si="10"/>
        <v>1</v>
      </c>
      <c r="I104" s="58">
        <f>VLOOKUP(E104,' NAMES &amp; RATES'!$B$3:$C$6,2,0)</f>
        <v>0.25</v>
      </c>
      <c r="J104" s="29" t="s">
        <v>31</v>
      </c>
      <c r="K104" s="29" t="s">
        <v>83</v>
      </c>
      <c r="L104" s="129" t="s">
        <v>85</v>
      </c>
      <c r="M104" s="29" t="s">
        <v>19</v>
      </c>
      <c r="N104" s="120">
        <v>436000</v>
      </c>
      <c r="O104" s="11">
        <v>1</v>
      </c>
      <c r="P104" s="11">
        <v>6</v>
      </c>
      <c r="Q104" s="11">
        <v>8</v>
      </c>
      <c r="R104" s="11">
        <v>8</v>
      </c>
      <c r="S104" s="11">
        <v>5</v>
      </c>
      <c r="T104" s="11">
        <v>9</v>
      </c>
      <c r="U104" s="72">
        <v>9</v>
      </c>
      <c r="V104" s="72">
        <v>5</v>
      </c>
      <c r="W104" s="58">
        <v>7</v>
      </c>
      <c r="X104" s="58">
        <v>0</v>
      </c>
      <c r="Y104" s="58">
        <v>0</v>
      </c>
      <c r="Z104" s="58">
        <v>0</v>
      </c>
      <c r="AA104" s="58">
        <f t="shared" si="15"/>
        <v>0</v>
      </c>
      <c r="AB104" s="58">
        <v>9.8800000000000008</v>
      </c>
      <c r="AC104" s="58">
        <f t="shared" si="11"/>
        <v>1.9760000000000003E-3</v>
      </c>
      <c r="AD104" s="58">
        <f t="shared" si="16"/>
        <v>69.160000000000011</v>
      </c>
      <c r="AE104" s="58">
        <f t="shared" si="18"/>
        <v>69.160000000000011</v>
      </c>
      <c r="AF104" s="58">
        <f t="shared" si="17"/>
        <v>9.8800000000000008</v>
      </c>
      <c r="AG104" s="58">
        <f t="shared" si="12"/>
        <v>19.760000000000002</v>
      </c>
      <c r="AH104" s="58">
        <f t="shared" si="13"/>
        <v>1.9760000000000003E-3</v>
      </c>
      <c r="AI104" s="99">
        <v>3058.8</v>
      </c>
      <c r="AJ104" s="99">
        <v>3058.8</v>
      </c>
      <c r="AK104" s="115">
        <f t="shared" si="14"/>
        <v>1.5479757085020243</v>
      </c>
      <c r="AL104" s="115">
        <v>1.5479757085020243</v>
      </c>
      <c r="AM104" s="99">
        <v>12.6</v>
      </c>
      <c r="AN104" s="99">
        <v>17.600000000000001</v>
      </c>
      <c r="AO104" s="98">
        <v>6.95</v>
      </c>
    </row>
    <row r="105" spans="1:41" x14ac:dyDescent="0.3">
      <c r="A105" s="58">
        <v>103</v>
      </c>
      <c r="B105" s="58">
        <v>2</v>
      </c>
      <c r="C105" s="58">
        <v>22</v>
      </c>
      <c r="D105" s="58">
        <f t="shared" si="9"/>
        <v>4</v>
      </c>
      <c r="E105" s="58">
        <v>2</v>
      </c>
      <c r="F105" s="58">
        <v>3</v>
      </c>
      <c r="G105" s="58">
        <v>1</v>
      </c>
      <c r="H105" s="58">
        <f t="shared" si="10"/>
        <v>31</v>
      </c>
      <c r="I105" s="58">
        <f>VLOOKUP(E105,' NAMES &amp; RATES'!$B$3:$C$6,2,0)</f>
        <v>0.5</v>
      </c>
      <c r="J105" s="131" t="s">
        <v>34</v>
      </c>
      <c r="K105" s="131" t="s">
        <v>82</v>
      </c>
      <c r="L105" s="130" t="s">
        <v>85</v>
      </c>
      <c r="M105" s="131" t="s">
        <v>19</v>
      </c>
      <c r="N105" s="120">
        <v>360000</v>
      </c>
      <c r="O105" s="11">
        <v>1</v>
      </c>
      <c r="P105" s="11">
        <v>6</v>
      </c>
      <c r="Q105" s="11">
        <v>8</v>
      </c>
      <c r="R105" s="11">
        <v>8</v>
      </c>
      <c r="S105" s="11">
        <v>4</v>
      </c>
      <c r="T105" s="11">
        <v>9</v>
      </c>
      <c r="U105" s="72">
        <v>9</v>
      </c>
      <c r="V105" s="72">
        <v>5</v>
      </c>
      <c r="W105" s="58">
        <v>4</v>
      </c>
      <c r="X105" s="58">
        <v>0</v>
      </c>
      <c r="Y105" s="58">
        <v>0</v>
      </c>
      <c r="Z105" s="58">
        <v>0</v>
      </c>
      <c r="AA105" s="58">
        <f t="shared" si="15"/>
        <v>0</v>
      </c>
      <c r="AB105" s="58">
        <v>9.69</v>
      </c>
      <c r="AC105" s="58">
        <f t="shared" si="11"/>
        <v>1.9379999999999998E-3</v>
      </c>
      <c r="AD105" s="58">
        <f t="shared" si="16"/>
        <v>38.76</v>
      </c>
      <c r="AE105" s="58">
        <f t="shared" si="18"/>
        <v>38.76</v>
      </c>
      <c r="AF105" s="58">
        <f t="shared" si="17"/>
        <v>9.69</v>
      </c>
      <c r="AG105" s="58">
        <f t="shared" si="12"/>
        <v>19.38</v>
      </c>
      <c r="AH105" s="58">
        <f t="shared" si="13"/>
        <v>1.9379999999999998E-3</v>
      </c>
      <c r="AI105" s="99">
        <v>3288.4</v>
      </c>
      <c r="AJ105" s="99">
        <v>3288.4</v>
      </c>
      <c r="AK105" s="115">
        <f t="shared" si="14"/>
        <v>1.6968008255933955</v>
      </c>
      <c r="AL105" s="115">
        <v>1.6968008255933955</v>
      </c>
      <c r="AM105" s="99">
        <v>12.6</v>
      </c>
      <c r="AN105" s="99">
        <v>19.5</v>
      </c>
      <c r="AO105" s="98">
        <v>7.89</v>
      </c>
    </row>
    <row r="106" spans="1:41" x14ac:dyDescent="0.3">
      <c r="A106" s="58">
        <v>104</v>
      </c>
      <c r="B106" s="58">
        <v>2</v>
      </c>
      <c r="C106" s="58">
        <v>23</v>
      </c>
      <c r="D106" s="58">
        <f t="shared" si="9"/>
        <v>4</v>
      </c>
      <c r="E106" s="58">
        <v>1</v>
      </c>
      <c r="F106" s="58">
        <v>1</v>
      </c>
      <c r="G106" s="58">
        <v>3</v>
      </c>
      <c r="H106" s="58">
        <f t="shared" si="10"/>
        <v>3</v>
      </c>
      <c r="I106" s="58">
        <f>VLOOKUP(E106,' NAMES &amp; RATES'!$B$3:$C$6,2,0)</f>
        <v>0.25</v>
      </c>
      <c r="J106" s="29" t="s">
        <v>31</v>
      </c>
      <c r="K106" s="29" t="s">
        <v>83</v>
      </c>
      <c r="L106" s="129" t="s">
        <v>87</v>
      </c>
      <c r="M106" s="29" t="s">
        <v>92</v>
      </c>
      <c r="N106" s="120">
        <v>436000</v>
      </c>
      <c r="O106" s="11">
        <v>1</v>
      </c>
      <c r="P106" s="11">
        <v>4</v>
      </c>
      <c r="Q106" s="11">
        <v>7</v>
      </c>
      <c r="R106" s="11">
        <v>8</v>
      </c>
      <c r="S106" s="11">
        <v>4</v>
      </c>
      <c r="T106" s="11">
        <v>9</v>
      </c>
      <c r="U106" s="72">
        <v>9</v>
      </c>
      <c r="V106" s="72">
        <v>5</v>
      </c>
      <c r="W106" s="58">
        <v>7</v>
      </c>
      <c r="X106" s="58">
        <v>0</v>
      </c>
      <c r="Y106" s="58">
        <v>0</v>
      </c>
      <c r="Z106" s="58">
        <v>0</v>
      </c>
      <c r="AA106" s="58">
        <f t="shared" si="15"/>
        <v>0</v>
      </c>
      <c r="AB106" s="58">
        <v>9.77</v>
      </c>
      <c r="AC106" s="58">
        <f t="shared" si="11"/>
        <v>1.954E-3</v>
      </c>
      <c r="AD106" s="58">
        <f t="shared" si="16"/>
        <v>68.39</v>
      </c>
      <c r="AE106" s="58">
        <f t="shared" si="18"/>
        <v>68.39</v>
      </c>
      <c r="AF106" s="58">
        <f t="shared" si="17"/>
        <v>9.77</v>
      </c>
      <c r="AG106" s="58">
        <f t="shared" si="12"/>
        <v>19.54</v>
      </c>
      <c r="AH106" s="58">
        <f t="shared" si="13"/>
        <v>1.954E-3</v>
      </c>
      <c r="AI106" s="99">
        <v>3942.4</v>
      </c>
      <c r="AJ106" s="99">
        <v>3942.4</v>
      </c>
      <c r="AK106" s="115">
        <f t="shared" si="14"/>
        <v>2.0176049129989764</v>
      </c>
      <c r="AL106" s="115">
        <v>2.0176049129989764</v>
      </c>
      <c r="AM106" s="99">
        <v>12.1</v>
      </c>
      <c r="AN106" s="99">
        <v>18.399999999999999</v>
      </c>
      <c r="AO106" s="98">
        <v>7.06</v>
      </c>
    </row>
    <row r="107" spans="1:41" x14ac:dyDescent="0.3">
      <c r="A107" s="58">
        <v>105</v>
      </c>
      <c r="B107" s="58">
        <v>2</v>
      </c>
      <c r="C107" s="58">
        <v>24</v>
      </c>
      <c r="D107" s="58">
        <f t="shared" si="9"/>
        <v>4</v>
      </c>
      <c r="E107" s="58">
        <v>1</v>
      </c>
      <c r="F107" s="58">
        <v>1</v>
      </c>
      <c r="G107" s="58">
        <v>6</v>
      </c>
      <c r="H107" s="58">
        <f t="shared" si="10"/>
        <v>6</v>
      </c>
      <c r="I107" s="58">
        <f>VLOOKUP(E107,' NAMES &amp; RATES'!$B$3:$C$6,2,0)</f>
        <v>0.25</v>
      </c>
      <c r="J107" s="29" t="s">
        <v>31</v>
      </c>
      <c r="K107" s="29" t="s">
        <v>83</v>
      </c>
      <c r="L107" s="129" t="s">
        <v>90</v>
      </c>
      <c r="M107" s="29" t="s">
        <v>95</v>
      </c>
      <c r="N107" s="120">
        <v>376000</v>
      </c>
      <c r="O107" s="11">
        <v>1</v>
      </c>
      <c r="P107" s="11">
        <v>6</v>
      </c>
      <c r="Q107" s="11">
        <v>7</v>
      </c>
      <c r="R107" s="11">
        <v>8</v>
      </c>
      <c r="S107" s="11">
        <v>3</v>
      </c>
      <c r="T107" s="11">
        <v>8</v>
      </c>
      <c r="U107" s="72">
        <v>8</v>
      </c>
      <c r="V107" s="72">
        <v>4</v>
      </c>
      <c r="W107" s="58">
        <v>7</v>
      </c>
      <c r="X107" s="58">
        <v>0.5</v>
      </c>
      <c r="Y107" s="58">
        <f>W107*X107</f>
        <v>3.5</v>
      </c>
      <c r="Z107" s="58">
        <v>0.5</v>
      </c>
      <c r="AA107" s="58">
        <f t="shared" si="15"/>
        <v>1.75</v>
      </c>
      <c r="AB107" s="58">
        <v>9.91</v>
      </c>
      <c r="AC107" s="58">
        <f t="shared" si="11"/>
        <v>1.9819999999999998E-3</v>
      </c>
      <c r="AD107" s="58">
        <f t="shared" si="16"/>
        <v>69.37</v>
      </c>
      <c r="AE107" s="58">
        <f t="shared" si="18"/>
        <v>67.62</v>
      </c>
      <c r="AF107" s="58">
        <f t="shared" si="17"/>
        <v>9.66</v>
      </c>
      <c r="AG107" s="58">
        <f t="shared" si="12"/>
        <v>19.32</v>
      </c>
      <c r="AH107" s="58">
        <f t="shared" si="13"/>
        <v>1.9320000000000001E-3</v>
      </c>
      <c r="AI107" s="99">
        <v>4152.5</v>
      </c>
      <c r="AJ107" s="99">
        <f>((AI107*AD107)/AE107)</f>
        <v>4259.9663561076604</v>
      </c>
      <c r="AK107" s="115">
        <f t="shared" si="14"/>
        <v>2.1493271221532089</v>
      </c>
      <c r="AL107" s="115">
        <v>2.1493271221532089</v>
      </c>
      <c r="AM107" s="99">
        <v>12</v>
      </c>
      <c r="AN107" s="99">
        <v>18.5</v>
      </c>
      <c r="AO107" s="98">
        <v>6.98</v>
      </c>
    </row>
    <row r="108" spans="1:41" x14ac:dyDescent="0.3">
      <c r="A108" s="58">
        <v>106</v>
      </c>
      <c r="B108" s="58">
        <v>2</v>
      </c>
      <c r="C108" s="58">
        <v>25</v>
      </c>
      <c r="D108" s="58">
        <f t="shared" si="9"/>
        <v>4</v>
      </c>
      <c r="E108" s="58">
        <v>3</v>
      </c>
      <c r="F108" s="58">
        <v>1</v>
      </c>
      <c r="G108" s="58">
        <v>1</v>
      </c>
      <c r="H108" s="58">
        <f t="shared" si="10"/>
        <v>37</v>
      </c>
      <c r="I108" s="58">
        <f>VLOOKUP(E108,' NAMES &amp; RATES'!$B$3:$C$6,2,0)</f>
        <v>1</v>
      </c>
      <c r="J108" s="29" t="s">
        <v>31</v>
      </c>
      <c r="K108" s="29" t="s">
        <v>83</v>
      </c>
      <c r="L108" s="129" t="s">
        <v>85</v>
      </c>
      <c r="M108" s="29" t="s">
        <v>19</v>
      </c>
      <c r="N108" s="120">
        <v>236000</v>
      </c>
      <c r="O108" s="11">
        <v>1</v>
      </c>
      <c r="P108" s="11">
        <v>6</v>
      </c>
      <c r="Q108" s="11">
        <v>8</v>
      </c>
      <c r="R108" s="11">
        <v>8</v>
      </c>
      <c r="S108" s="11">
        <v>5</v>
      </c>
      <c r="T108" s="11">
        <v>9</v>
      </c>
      <c r="U108" s="72">
        <v>9</v>
      </c>
      <c r="V108" s="72">
        <v>5</v>
      </c>
      <c r="W108" s="58">
        <v>2</v>
      </c>
      <c r="X108" s="58">
        <v>2</v>
      </c>
      <c r="Y108" s="58">
        <f>W108*X108</f>
        <v>4</v>
      </c>
      <c r="Z108" s="58">
        <v>0.5</v>
      </c>
      <c r="AA108" s="58">
        <f t="shared" si="15"/>
        <v>2</v>
      </c>
      <c r="AB108" s="58">
        <v>9.7899999999999991</v>
      </c>
      <c r="AC108" s="58">
        <f t="shared" si="11"/>
        <v>1.9579999999999997E-3</v>
      </c>
      <c r="AD108" s="58">
        <f t="shared" si="16"/>
        <v>19.579999999999998</v>
      </c>
      <c r="AE108" s="58">
        <f t="shared" si="18"/>
        <v>17.579999999999998</v>
      </c>
      <c r="AF108" s="58">
        <f t="shared" si="17"/>
        <v>8.7899999999999991</v>
      </c>
      <c r="AG108" s="58">
        <f t="shared" si="12"/>
        <v>17.579999999999998</v>
      </c>
      <c r="AH108" s="58">
        <f t="shared" si="13"/>
        <v>1.7579999999999998E-3</v>
      </c>
      <c r="AI108" s="99">
        <v>1859</v>
      </c>
      <c r="AJ108" s="99">
        <f>((AI108*AD108)/AE108)</f>
        <v>2070.4903299203638</v>
      </c>
      <c r="AK108" s="115">
        <f t="shared" si="14"/>
        <v>1.0574516496018205</v>
      </c>
      <c r="AL108" s="115">
        <v>1.0574516496018205</v>
      </c>
      <c r="AM108" s="99">
        <v>13.3</v>
      </c>
      <c r="AN108" s="99">
        <v>18.2</v>
      </c>
      <c r="AO108" s="98">
        <v>6.85</v>
      </c>
    </row>
    <row r="109" spans="1:41" x14ac:dyDescent="0.3">
      <c r="A109" s="58">
        <v>107</v>
      </c>
      <c r="B109" s="58">
        <v>2</v>
      </c>
      <c r="C109" s="58">
        <v>26</v>
      </c>
      <c r="D109" s="58">
        <f t="shared" si="9"/>
        <v>4</v>
      </c>
      <c r="E109" s="58">
        <v>1</v>
      </c>
      <c r="F109" s="58">
        <v>3</v>
      </c>
      <c r="G109" s="58">
        <v>6</v>
      </c>
      <c r="H109" s="58">
        <f t="shared" si="10"/>
        <v>18</v>
      </c>
      <c r="I109" s="58">
        <f>VLOOKUP(E109,' NAMES &amp; RATES'!$B$3:$C$6,2,0)</f>
        <v>0.25</v>
      </c>
      <c r="J109" s="131" t="s">
        <v>34</v>
      </c>
      <c r="K109" s="131" t="s">
        <v>82</v>
      </c>
      <c r="L109" s="130" t="s">
        <v>90</v>
      </c>
      <c r="M109" s="131" t="s">
        <v>95</v>
      </c>
      <c r="N109" s="120">
        <v>484000</v>
      </c>
      <c r="O109" s="11">
        <v>1</v>
      </c>
      <c r="P109" s="11">
        <v>5</v>
      </c>
      <c r="Q109" s="11">
        <v>6</v>
      </c>
      <c r="R109" s="11">
        <v>7</v>
      </c>
      <c r="S109" s="11">
        <v>3</v>
      </c>
      <c r="T109" s="11">
        <v>8</v>
      </c>
      <c r="U109" s="72">
        <v>8</v>
      </c>
      <c r="V109" s="72">
        <v>3</v>
      </c>
      <c r="W109" s="58">
        <v>7</v>
      </c>
      <c r="X109" s="58">
        <v>0</v>
      </c>
      <c r="Y109" s="58">
        <v>0</v>
      </c>
      <c r="Z109" s="58">
        <v>0</v>
      </c>
      <c r="AA109" s="58">
        <f t="shared" si="15"/>
        <v>0</v>
      </c>
      <c r="AB109" s="58">
        <v>10.130000000000001</v>
      </c>
      <c r="AC109" s="58">
        <f t="shared" si="11"/>
        <v>2.026E-3</v>
      </c>
      <c r="AD109" s="58">
        <f t="shared" si="16"/>
        <v>70.910000000000011</v>
      </c>
      <c r="AE109" s="58">
        <f t="shared" si="18"/>
        <v>70.910000000000011</v>
      </c>
      <c r="AF109" s="58">
        <f t="shared" si="17"/>
        <v>10.130000000000001</v>
      </c>
      <c r="AG109" s="58">
        <f t="shared" si="12"/>
        <v>20.260000000000002</v>
      </c>
      <c r="AH109" s="58">
        <f t="shared" si="13"/>
        <v>2.026E-3</v>
      </c>
      <c r="AI109" s="99">
        <v>4758.8</v>
      </c>
      <c r="AJ109" s="99">
        <v>4758.8</v>
      </c>
      <c r="AK109" s="115">
        <f t="shared" si="14"/>
        <v>2.3488647581441264</v>
      </c>
      <c r="AL109" s="115">
        <v>2.3488647581441264</v>
      </c>
      <c r="AM109" s="99">
        <v>12.6</v>
      </c>
      <c r="AN109" s="99">
        <v>21.9</v>
      </c>
      <c r="AO109" s="98">
        <v>7.67</v>
      </c>
    </row>
    <row r="110" spans="1:41" x14ac:dyDescent="0.3">
      <c r="A110" s="58">
        <v>108</v>
      </c>
      <c r="B110" s="58">
        <v>2</v>
      </c>
      <c r="C110" s="58">
        <v>27</v>
      </c>
      <c r="D110" s="58">
        <f t="shared" si="9"/>
        <v>4</v>
      </c>
      <c r="E110" s="58">
        <v>3</v>
      </c>
      <c r="F110" s="58">
        <v>2</v>
      </c>
      <c r="G110" s="58">
        <v>2</v>
      </c>
      <c r="H110" s="58">
        <f t="shared" si="10"/>
        <v>44</v>
      </c>
      <c r="I110" s="58">
        <f>VLOOKUP(E110,' NAMES &amp; RATES'!$B$3:$C$6,2,0)</f>
        <v>1</v>
      </c>
      <c r="J110" s="68" t="s">
        <v>33</v>
      </c>
      <c r="K110" s="68" t="s">
        <v>84</v>
      </c>
      <c r="L110" s="128" t="s">
        <v>86</v>
      </c>
      <c r="M110" s="68" t="s">
        <v>91</v>
      </c>
      <c r="N110" s="120">
        <v>213000</v>
      </c>
      <c r="O110" s="11">
        <v>0</v>
      </c>
      <c r="P110" s="11">
        <v>4</v>
      </c>
      <c r="Q110" s="11">
        <v>8</v>
      </c>
      <c r="R110" s="11">
        <v>8</v>
      </c>
      <c r="S110" s="11">
        <v>5</v>
      </c>
      <c r="T110" s="11">
        <v>8</v>
      </c>
      <c r="U110" s="72">
        <v>9</v>
      </c>
      <c r="V110" s="72">
        <v>5</v>
      </c>
      <c r="W110" s="58">
        <v>2</v>
      </c>
      <c r="X110" s="58">
        <v>0</v>
      </c>
      <c r="Y110" s="58">
        <v>0</v>
      </c>
      <c r="Z110" s="58">
        <v>0</v>
      </c>
      <c r="AA110" s="58">
        <f t="shared" si="15"/>
        <v>0</v>
      </c>
      <c r="AB110" s="58">
        <v>9.9700000000000006</v>
      </c>
      <c r="AC110" s="58">
        <f t="shared" si="11"/>
        <v>1.9940000000000001E-3</v>
      </c>
      <c r="AD110" s="58">
        <f t="shared" si="16"/>
        <v>19.940000000000001</v>
      </c>
      <c r="AE110" s="58">
        <f t="shared" si="18"/>
        <v>19.940000000000001</v>
      </c>
      <c r="AF110" s="58">
        <f t="shared" si="17"/>
        <v>9.9700000000000006</v>
      </c>
      <c r="AG110" s="58">
        <f t="shared" si="12"/>
        <v>19.940000000000001</v>
      </c>
      <c r="AH110" s="58">
        <f t="shared" si="13"/>
        <v>1.9940000000000001E-3</v>
      </c>
      <c r="AI110" s="99">
        <v>2449.6</v>
      </c>
      <c r="AJ110" s="99">
        <v>2449.6</v>
      </c>
      <c r="AK110" s="115">
        <f t="shared" si="14"/>
        <v>1.2284854563691072</v>
      </c>
      <c r="AL110" s="115">
        <v>1.2284854563691072</v>
      </c>
      <c r="AM110" s="99">
        <v>12.5</v>
      </c>
      <c r="AN110" s="99">
        <v>19.8</v>
      </c>
      <c r="AO110" s="98">
        <v>7.26</v>
      </c>
    </row>
    <row r="111" spans="1:41" x14ac:dyDescent="0.3">
      <c r="A111" s="58">
        <v>109</v>
      </c>
      <c r="B111" s="58">
        <v>3</v>
      </c>
      <c r="C111" s="58">
        <v>1</v>
      </c>
      <c r="D111" s="58">
        <f t="shared" si="9"/>
        <v>5</v>
      </c>
      <c r="E111" s="58">
        <v>3</v>
      </c>
      <c r="F111" s="58">
        <v>2</v>
      </c>
      <c r="G111" s="58">
        <v>4</v>
      </c>
      <c r="H111" s="58">
        <f t="shared" si="10"/>
        <v>46</v>
      </c>
      <c r="I111" s="58">
        <f>VLOOKUP(E111,' NAMES &amp; RATES'!$B$3:$C$6,2,0)</f>
        <v>1</v>
      </c>
      <c r="J111" s="68" t="s">
        <v>33</v>
      </c>
      <c r="K111" s="68" t="s">
        <v>84</v>
      </c>
      <c r="L111" s="128" t="s">
        <v>88</v>
      </c>
      <c r="M111" s="68" t="s">
        <v>93</v>
      </c>
      <c r="N111" s="120">
        <v>208000</v>
      </c>
      <c r="O111" s="11">
        <v>1</v>
      </c>
      <c r="P111" s="11">
        <v>2</v>
      </c>
      <c r="Q111" s="11">
        <v>4</v>
      </c>
      <c r="R111" s="11">
        <v>6</v>
      </c>
      <c r="S111" s="11">
        <v>3</v>
      </c>
      <c r="T111" s="11">
        <v>8</v>
      </c>
      <c r="U111" s="72">
        <v>8</v>
      </c>
      <c r="V111" s="72">
        <v>4</v>
      </c>
      <c r="W111" s="58">
        <v>2</v>
      </c>
      <c r="X111" s="58">
        <v>0</v>
      </c>
      <c r="Y111" s="58">
        <v>0</v>
      </c>
      <c r="Z111" s="58">
        <v>0</v>
      </c>
      <c r="AA111" s="58">
        <f t="shared" si="15"/>
        <v>0</v>
      </c>
      <c r="AB111" s="58">
        <v>9.81</v>
      </c>
      <c r="AC111" s="58">
        <f t="shared" si="11"/>
        <v>1.9620000000000002E-3</v>
      </c>
      <c r="AD111" s="58">
        <f t="shared" si="16"/>
        <v>19.62</v>
      </c>
      <c r="AE111" s="58">
        <f t="shared" si="18"/>
        <v>19.62</v>
      </c>
      <c r="AF111" s="58">
        <f t="shared" si="17"/>
        <v>9.81</v>
      </c>
      <c r="AG111" s="58">
        <f t="shared" si="12"/>
        <v>19.62</v>
      </c>
      <c r="AH111" s="58">
        <f t="shared" si="13"/>
        <v>1.9620000000000002E-3</v>
      </c>
      <c r="AI111" s="99">
        <v>3235.4</v>
      </c>
      <c r="AJ111" s="99">
        <v>3235.4</v>
      </c>
      <c r="AK111" s="115">
        <f t="shared" si="14"/>
        <v>1.6490316004077472</v>
      </c>
      <c r="AL111" s="115">
        <v>1.6490316004077472</v>
      </c>
      <c r="AM111" s="99">
        <v>13</v>
      </c>
      <c r="AN111" s="99">
        <v>17.100000000000001</v>
      </c>
      <c r="AO111" s="98">
        <v>7.34</v>
      </c>
    </row>
    <row r="112" spans="1:41" x14ac:dyDescent="0.3">
      <c r="A112" s="58">
        <v>110</v>
      </c>
      <c r="B112" s="58">
        <v>3</v>
      </c>
      <c r="C112" s="58">
        <v>2</v>
      </c>
      <c r="D112" s="58">
        <f t="shared" si="9"/>
        <v>5</v>
      </c>
      <c r="E112" s="58">
        <v>3</v>
      </c>
      <c r="F112" s="58">
        <v>2</v>
      </c>
      <c r="G112" s="58">
        <v>6</v>
      </c>
      <c r="H112" s="58">
        <f t="shared" si="10"/>
        <v>48</v>
      </c>
      <c r="I112" s="58">
        <f>VLOOKUP(E112,' NAMES &amp; RATES'!$B$3:$C$6,2,0)</f>
        <v>1</v>
      </c>
      <c r="J112" s="68" t="s">
        <v>33</v>
      </c>
      <c r="K112" s="68" t="s">
        <v>84</v>
      </c>
      <c r="L112" s="128" t="s">
        <v>90</v>
      </c>
      <c r="M112" s="68" t="s">
        <v>95</v>
      </c>
      <c r="N112" s="120">
        <v>184000</v>
      </c>
      <c r="O112" s="11">
        <v>1</v>
      </c>
      <c r="P112" s="11">
        <v>5</v>
      </c>
      <c r="Q112" s="11">
        <v>5</v>
      </c>
      <c r="R112" s="11">
        <v>8</v>
      </c>
      <c r="S112" s="11">
        <v>3</v>
      </c>
      <c r="T112" s="11">
        <v>8</v>
      </c>
      <c r="U112" s="72">
        <v>8</v>
      </c>
      <c r="V112" s="72">
        <v>3</v>
      </c>
      <c r="W112" s="58">
        <v>2</v>
      </c>
      <c r="X112" s="58">
        <v>0</v>
      </c>
      <c r="Y112" s="58">
        <v>0</v>
      </c>
      <c r="Z112" s="58">
        <v>0</v>
      </c>
      <c r="AA112" s="58">
        <f t="shared" si="15"/>
        <v>0</v>
      </c>
      <c r="AB112" s="58">
        <v>10.23</v>
      </c>
      <c r="AC112" s="58">
        <f t="shared" si="11"/>
        <v>2.0460000000000001E-3</v>
      </c>
      <c r="AD112" s="58">
        <f t="shared" si="16"/>
        <v>20.46</v>
      </c>
      <c r="AE112" s="58">
        <f t="shared" si="18"/>
        <v>20.46</v>
      </c>
      <c r="AF112" s="58">
        <f t="shared" si="17"/>
        <v>10.23</v>
      </c>
      <c r="AG112" s="58">
        <f t="shared" si="12"/>
        <v>20.46</v>
      </c>
      <c r="AH112" s="58">
        <f t="shared" si="13"/>
        <v>2.0460000000000001E-3</v>
      </c>
      <c r="AI112" s="99">
        <v>3906.7</v>
      </c>
      <c r="AJ112" s="99">
        <v>3906.7</v>
      </c>
      <c r="AK112" s="115">
        <f t="shared" si="14"/>
        <v>1.9094330400782011</v>
      </c>
      <c r="AL112" s="115">
        <v>1.9094330400782011</v>
      </c>
      <c r="AM112" s="99">
        <v>12.4</v>
      </c>
      <c r="AN112" s="99">
        <v>17.600000000000001</v>
      </c>
      <c r="AO112" s="98">
        <v>7.26</v>
      </c>
    </row>
    <row r="113" spans="1:41" x14ac:dyDescent="0.3">
      <c r="A113" s="58">
        <v>111</v>
      </c>
      <c r="B113" s="58">
        <v>3</v>
      </c>
      <c r="C113" s="58">
        <v>3</v>
      </c>
      <c r="D113" s="58">
        <f t="shared" si="9"/>
        <v>5</v>
      </c>
      <c r="E113" s="58">
        <v>3</v>
      </c>
      <c r="F113" s="58">
        <v>1</v>
      </c>
      <c r="G113" s="58">
        <v>3</v>
      </c>
      <c r="H113" s="58">
        <f t="shared" si="10"/>
        <v>39</v>
      </c>
      <c r="I113" s="58">
        <f>VLOOKUP(E113,' NAMES &amp; RATES'!$B$3:$C$6,2,0)</f>
        <v>1</v>
      </c>
      <c r="J113" s="29" t="s">
        <v>31</v>
      </c>
      <c r="K113" s="29" t="s">
        <v>83</v>
      </c>
      <c r="L113" s="129" t="s">
        <v>87</v>
      </c>
      <c r="M113" s="29" t="s">
        <v>92</v>
      </c>
      <c r="N113" s="120">
        <v>199000</v>
      </c>
      <c r="O113" s="11">
        <v>1</v>
      </c>
      <c r="P113" s="11">
        <v>2</v>
      </c>
      <c r="Q113" s="11">
        <v>6</v>
      </c>
      <c r="R113" s="11">
        <v>8</v>
      </c>
      <c r="S113" s="11">
        <v>4</v>
      </c>
      <c r="T113" s="11">
        <v>8</v>
      </c>
      <c r="U113" s="72">
        <v>8</v>
      </c>
      <c r="V113" s="72">
        <v>5</v>
      </c>
      <c r="W113" s="58">
        <v>2</v>
      </c>
      <c r="X113" s="58">
        <v>0</v>
      </c>
      <c r="Y113" s="58">
        <v>0</v>
      </c>
      <c r="Z113" s="58">
        <v>0</v>
      </c>
      <c r="AA113" s="58">
        <f t="shared" si="15"/>
        <v>0</v>
      </c>
      <c r="AB113" s="58">
        <v>10.36</v>
      </c>
      <c r="AC113" s="58">
        <f t="shared" si="11"/>
        <v>2.0720000000000001E-3</v>
      </c>
      <c r="AD113" s="58">
        <f t="shared" si="16"/>
        <v>20.72</v>
      </c>
      <c r="AE113" s="58">
        <f t="shared" si="18"/>
        <v>20.72</v>
      </c>
      <c r="AF113" s="58">
        <f t="shared" si="17"/>
        <v>10.36</v>
      </c>
      <c r="AG113" s="58">
        <f t="shared" si="12"/>
        <v>20.72</v>
      </c>
      <c r="AH113" s="58">
        <f t="shared" si="13"/>
        <v>2.0720000000000001E-3</v>
      </c>
      <c r="AI113" s="99">
        <v>2872.9</v>
      </c>
      <c r="AJ113" s="99">
        <v>2872.9</v>
      </c>
      <c r="AK113" s="115">
        <f t="shared" si="14"/>
        <v>1.386534749034749</v>
      </c>
      <c r="AL113" s="115">
        <v>1.386534749034749</v>
      </c>
      <c r="AM113" s="99">
        <v>12.7</v>
      </c>
      <c r="AN113" s="99">
        <v>17.3</v>
      </c>
      <c r="AO113" s="98">
        <v>7.14</v>
      </c>
    </row>
    <row r="114" spans="1:41" x14ac:dyDescent="0.3">
      <c r="A114" s="58">
        <v>112</v>
      </c>
      <c r="B114" s="58">
        <v>3</v>
      </c>
      <c r="C114" s="58">
        <v>4</v>
      </c>
      <c r="D114" s="58">
        <f t="shared" si="9"/>
        <v>5</v>
      </c>
      <c r="E114" s="58">
        <v>1</v>
      </c>
      <c r="F114" s="58">
        <v>1</v>
      </c>
      <c r="G114" s="58">
        <v>4</v>
      </c>
      <c r="H114" s="58">
        <f t="shared" si="10"/>
        <v>4</v>
      </c>
      <c r="I114" s="58">
        <f>VLOOKUP(E114,' NAMES &amp; RATES'!$B$3:$C$6,2,0)</f>
        <v>0.25</v>
      </c>
      <c r="J114" s="29" t="s">
        <v>31</v>
      </c>
      <c r="K114" s="29" t="s">
        <v>83</v>
      </c>
      <c r="L114" s="129" t="s">
        <v>88</v>
      </c>
      <c r="M114" s="29" t="s">
        <v>93</v>
      </c>
      <c r="N114" s="120">
        <v>476000</v>
      </c>
      <c r="O114" s="11">
        <v>1</v>
      </c>
      <c r="P114" s="11">
        <v>2</v>
      </c>
      <c r="Q114" s="11">
        <v>4</v>
      </c>
      <c r="R114" s="11">
        <v>6</v>
      </c>
      <c r="S114" s="11">
        <v>3</v>
      </c>
      <c r="T114" s="11">
        <v>8</v>
      </c>
      <c r="U114" s="72">
        <v>8</v>
      </c>
      <c r="V114" s="72">
        <v>4</v>
      </c>
      <c r="W114" s="58">
        <v>7</v>
      </c>
      <c r="X114" s="58">
        <v>2</v>
      </c>
      <c r="Y114" s="58">
        <f>W114*X114</f>
        <v>14</v>
      </c>
      <c r="Z114" s="58">
        <v>0.5</v>
      </c>
      <c r="AA114" s="58">
        <f t="shared" si="15"/>
        <v>7</v>
      </c>
      <c r="AB114" s="58">
        <v>10.1</v>
      </c>
      <c r="AC114" s="58">
        <f t="shared" si="11"/>
        <v>2.0200000000000001E-3</v>
      </c>
      <c r="AD114" s="58">
        <f t="shared" si="16"/>
        <v>70.7</v>
      </c>
      <c r="AE114" s="58">
        <f t="shared" si="18"/>
        <v>63.7</v>
      </c>
      <c r="AF114" s="58">
        <f t="shared" si="17"/>
        <v>9.1</v>
      </c>
      <c r="AG114" s="58">
        <f t="shared" si="12"/>
        <v>18.2</v>
      </c>
      <c r="AH114" s="58">
        <f t="shared" si="13"/>
        <v>1.82E-3</v>
      </c>
      <c r="AI114" s="99">
        <v>4886.2</v>
      </c>
      <c r="AJ114" s="99">
        <f>((AI114*AD114)/AE114)</f>
        <v>5423.1450549450547</v>
      </c>
      <c r="AK114" s="115">
        <f t="shared" si="14"/>
        <v>2.6847252747252748</v>
      </c>
      <c r="AL114" s="115">
        <v>2.6847252747252748</v>
      </c>
      <c r="AM114" s="99">
        <v>12.4</v>
      </c>
      <c r="AN114" s="99">
        <v>16.399999999999999</v>
      </c>
      <c r="AO114" s="98">
        <v>7.17</v>
      </c>
    </row>
    <row r="115" spans="1:41" x14ac:dyDescent="0.3">
      <c r="A115" s="58">
        <v>113</v>
      </c>
      <c r="B115" s="58">
        <v>3</v>
      </c>
      <c r="C115" s="58">
        <v>5</v>
      </c>
      <c r="D115" s="58">
        <f t="shared" si="9"/>
        <v>5</v>
      </c>
      <c r="E115" s="58">
        <v>2</v>
      </c>
      <c r="F115" s="58">
        <v>3</v>
      </c>
      <c r="G115" s="58">
        <v>5</v>
      </c>
      <c r="H115" s="58">
        <f t="shared" si="10"/>
        <v>35</v>
      </c>
      <c r="I115" s="58">
        <f>VLOOKUP(E115,' NAMES &amp; RATES'!$B$3:$C$6,2,0)</f>
        <v>0.5</v>
      </c>
      <c r="J115" s="131" t="s">
        <v>34</v>
      </c>
      <c r="K115" s="131" t="s">
        <v>82</v>
      </c>
      <c r="L115" s="130" t="s">
        <v>89</v>
      </c>
      <c r="M115" s="131" t="s">
        <v>94</v>
      </c>
      <c r="N115" s="120">
        <v>394000</v>
      </c>
      <c r="O115" s="11">
        <v>1</v>
      </c>
      <c r="P115" s="11">
        <v>6</v>
      </c>
      <c r="Q115" s="11">
        <v>6</v>
      </c>
      <c r="R115" s="11">
        <v>6</v>
      </c>
      <c r="S115" s="11">
        <v>3</v>
      </c>
      <c r="T115" s="11">
        <v>8</v>
      </c>
      <c r="U115" s="72">
        <v>8</v>
      </c>
      <c r="V115" s="72">
        <v>4</v>
      </c>
      <c r="W115" s="58">
        <v>4</v>
      </c>
      <c r="X115" s="58">
        <v>0</v>
      </c>
      <c r="Y115" s="58">
        <v>0</v>
      </c>
      <c r="Z115" s="58">
        <v>0</v>
      </c>
      <c r="AA115" s="58">
        <f t="shared" si="15"/>
        <v>0</v>
      </c>
      <c r="AB115" s="58">
        <v>10.15</v>
      </c>
      <c r="AC115" s="58">
        <f t="shared" si="11"/>
        <v>2.0300000000000001E-3</v>
      </c>
      <c r="AD115" s="58">
        <f t="shared" si="16"/>
        <v>40.6</v>
      </c>
      <c r="AE115" s="58">
        <f t="shared" si="18"/>
        <v>40.6</v>
      </c>
      <c r="AF115" s="58">
        <f t="shared" si="17"/>
        <v>10.15</v>
      </c>
      <c r="AG115" s="58">
        <f t="shared" si="12"/>
        <v>20.3</v>
      </c>
      <c r="AH115" s="58">
        <f t="shared" si="13"/>
        <v>2.0300000000000001E-3</v>
      </c>
      <c r="AI115" s="99">
        <v>4141.1000000000004</v>
      </c>
      <c r="AJ115" s="99">
        <v>4141.1000000000004</v>
      </c>
      <c r="AK115" s="115">
        <f t="shared" si="14"/>
        <v>2.0399507389162563</v>
      </c>
      <c r="AL115" s="115">
        <v>2.0399507389162563</v>
      </c>
      <c r="AM115" s="99">
        <v>12.6</v>
      </c>
      <c r="AN115" s="99">
        <v>17.399999999999999</v>
      </c>
      <c r="AO115" s="98">
        <v>7.3</v>
      </c>
    </row>
    <row r="116" spans="1:41" x14ac:dyDescent="0.3">
      <c r="A116" s="58">
        <v>114</v>
      </c>
      <c r="B116" s="58">
        <v>3</v>
      </c>
      <c r="C116" s="58">
        <v>6</v>
      </c>
      <c r="D116" s="58">
        <f t="shared" si="9"/>
        <v>5</v>
      </c>
      <c r="E116" s="58">
        <v>1</v>
      </c>
      <c r="F116" s="58">
        <v>1</v>
      </c>
      <c r="G116" s="58">
        <v>6</v>
      </c>
      <c r="H116" s="58">
        <f t="shared" si="10"/>
        <v>6</v>
      </c>
      <c r="I116" s="58">
        <f>VLOOKUP(E116,' NAMES &amp; RATES'!$B$3:$C$6,2,0)</f>
        <v>0.25</v>
      </c>
      <c r="J116" s="29" t="s">
        <v>31</v>
      </c>
      <c r="K116" s="29" t="s">
        <v>83</v>
      </c>
      <c r="L116" s="129" t="s">
        <v>90</v>
      </c>
      <c r="M116" s="29" t="s">
        <v>95</v>
      </c>
      <c r="N116" s="120">
        <v>504000</v>
      </c>
      <c r="O116" s="11">
        <v>1</v>
      </c>
      <c r="P116" s="11">
        <v>6</v>
      </c>
      <c r="Q116" s="11">
        <v>7</v>
      </c>
      <c r="R116" s="11">
        <v>8</v>
      </c>
      <c r="S116" s="11">
        <v>3</v>
      </c>
      <c r="T116" s="11">
        <v>8</v>
      </c>
      <c r="U116" s="72">
        <v>8</v>
      </c>
      <c r="V116" s="72">
        <v>4</v>
      </c>
      <c r="W116" s="58">
        <v>7</v>
      </c>
      <c r="X116" s="58">
        <v>0</v>
      </c>
      <c r="Y116" s="58">
        <v>0</v>
      </c>
      <c r="Z116" s="58">
        <v>0</v>
      </c>
      <c r="AA116" s="58">
        <f t="shared" si="15"/>
        <v>0</v>
      </c>
      <c r="AB116" s="58">
        <v>9.8800000000000008</v>
      </c>
      <c r="AC116" s="58">
        <f t="shared" si="11"/>
        <v>1.9760000000000003E-3</v>
      </c>
      <c r="AD116" s="58">
        <f t="shared" si="16"/>
        <v>69.160000000000011</v>
      </c>
      <c r="AE116" s="58">
        <f t="shared" si="18"/>
        <v>69.160000000000011</v>
      </c>
      <c r="AF116" s="58">
        <f t="shared" si="17"/>
        <v>9.8800000000000008</v>
      </c>
      <c r="AG116" s="58">
        <f t="shared" si="12"/>
        <v>19.760000000000002</v>
      </c>
      <c r="AH116" s="58">
        <f t="shared" si="13"/>
        <v>1.9760000000000003E-3</v>
      </c>
      <c r="AI116" s="99">
        <v>4936.7</v>
      </c>
      <c r="AJ116" s="99">
        <v>4936.7</v>
      </c>
      <c r="AK116" s="115">
        <f t="shared" si="14"/>
        <v>2.4983299595141699</v>
      </c>
      <c r="AL116" s="115">
        <v>2.4983299595141699</v>
      </c>
      <c r="AM116" s="99">
        <v>12.6</v>
      </c>
      <c r="AN116" s="99">
        <v>20.6</v>
      </c>
      <c r="AO116" s="98">
        <v>7.21</v>
      </c>
    </row>
    <row r="117" spans="1:41" x14ac:dyDescent="0.3">
      <c r="A117" s="58">
        <v>115</v>
      </c>
      <c r="B117" s="58">
        <v>3</v>
      </c>
      <c r="C117" s="58">
        <v>7</v>
      </c>
      <c r="D117" s="58">
        <f t="shared" si="9"/>
        <v>5</v>
      </c>
      <c r="E117" s="58">
        <v>1</v>
      </c>
      <c r="F117" s="58">
        <v>2</v>
      </c>
      <c r="G117" s="58">
        <v>5</v>
      </c>
      <c r="H117" s="58">
        <f t="shared" si="10"/>
        <v>11</v>
      </c>
      <c r="I117" s="58">
        <f>VLOOKUP(E117,' NAMES &amp; RATES'!$B$3:$C$6,2,0)</f>
        <v>0.25</v>
      </c>
      <c r="J117" s="68" t="s">
        <v>33</v>
      </c>
      <c r="K117" s="68" t="s">
        <v>84</v>
      </c>
      <c r="L117" s="128" t="s">
        <v>89</v>
      </c>
      <c r="M117" s="68" t="s">
        <v>94</v>
      </c>
      <c r="N117" s="120">
        <v>436000</v>
      </c>
      <c r="O117" s="11">
        <v>1</v>
      </c>
      <c r="P117" s="11">
        <v>5</v>
      </c>
      <c r="Q117" s="11">
        <v>5</v>
      </c>
      <c r="R117" s="11">
        <v>6</v>
      </c>
      <c r="S117" s="11">
        <v>3</v>
      </c>
      <c r="T117" s="11">
        <v>8</v>
      </c>
      <c r="U117" s="72">
        <v>8</v>
      </c>
      <c r="V117" s="72">
        <v>4</v>
      </c>
      <c r="W117" s="58">
        <v>7</v>
      </c>
      <c r="X117" s="58">
        <v>0</v>
      </c>
      <c r="Y117" s="58">
        <v>0</v>
      </c>
      <c r="Z117" s="58">
        <v>0</v>
      </c>
      <c r="AA117" s="58">
        <f t="shared" si="15"/>
        <v>0</v>
      </c>
      <c r="AB117" s="58">
        <v>10.29</v>
      </c>
      <c r="AC117" s="58">
        <f t="shared" si="11"/>
        <v>2.0579999999999999E-3</v>
      </c>
      <c r="AD117" s="58">
        <f t="shared" si="16"/>
        <v>72.03</v>
      </c>
      <c r="AE117" s="58">
        <f t="shared" si="18"/>
        <v>72.03</v>
      </c>
      <c r="AF117" s="58">
        <f t="shared" si="17"/>
        <v>10.290000000000001</v>
      </c>
      <c r="AG117" s="58">
        <f t="shared" si="12"/>
        <v>20.580000000000002</v>
      </c>
      <c r="AH117" s="58">
        <f t="shared" si="13"/>
        <v>2.0580000000000004E-3</v>
      </c>
      <c r="AI117" s="99">
        <v>3933.1</v>
      </c>
      <c r="AJ117" s="99">
        <v>3933.1</v>
      </c>
      <c r="AK117" s="115">
        <f t="shared" si="14"/>
        <v>1.9111273080660833</v>
      </c>
      <c r="AL117" s="115">
        <v>1.9111273080660833</v>
      </c>
      <c r="AM117" s="99">
        <v>12.9</v>
      </c>
      <c r="AN117" s="99">
        <v>20.9</v>
      </c>
      <c r="AO117" s="98">
        <v>7.1</v>
      </c>
    </row>
    <row r="118" spans="1:41" x14ac:dyDescent="0.3">
      <c r="A118" s="58">
        <v>116</v>
      </c>
      <c r="B118" s="58">
        <v>3</v>
      </c>
      <c r="C118" s="58">
        <v>8</v>
      </c>
      <c r="D118" s="58">
        <f t="shared" si="9"/>
        <v>5</v>
      </c>
      <c r="E118" s="58">
        <v>2</v>
      </c>
      <c r="F118" s="58">
        <v>2</v>
      </c>
      <c r="G118" s="58">
        <v>4</v>
      </c>
      <c r="H118" s="58">
        <f t="shared" si="10"/>
        <v>28</v>
      </c>
      <c r="I118" s="58">
        <f>VLOOKUP(E118,' NAMES &amp; RATES'!$B$3:$C$6,2,0)</f>
        <v>0.5</v>
      </c>
      <c r="J118" s="68" t="s">
        <v>33</v>
      </c>
      <c r="K118" s="68" t="s">
        <v>84</v>
      </c>
      <c r="L118" s="128" t="s">
        <v>88</v>
      </c>
      <c r="M118" s="68" t="s">
        <v>93</v>
      </c>
      <c r="N118" s="120">
        <v>358000</v>
      </c>
      <c r="O118" s="11">
        <v>1</v>
      </c>
      <c r="P118" s="11">
        <v>2</v>
      </c>
      <c r="Q118" s="11">
        <v>5</v>
      </c>
      <c r="R118" s="11">
        <v>7</v>
      </c>
      <c r="S118" s="11">
        <v>3</v>
      </c>
      <c r="T118" s="11">
        <v>8</v>
      </c>
      <c r="U118" s="72">
        <v>8</v>
      </c>
      <c r="V118" s="72">
        <v>4</v>
      </c>
      <c r="W118" s="58">
        <v>4</v>
      </c>
      <c r="X118" s="58">
        <v>0</v>
      </c>
      <c r="Y118" s="58">
        <v>0</v>
      </c>
      <c r="Z118" s="58">
        <v>0</v>
      </c>
      <c r="AA118" s="58">
        <f t="shared" si="15"/>
        <v>0</v>
      </c>
      <c r="AB118" s="58">
        <v>10.15</v>
      </c>
      <c r="AC118" s="58">
        <f t="shared" si="11"/>
        <v>2.0300000000000001E-3</v>
      </c>
      <c r="AD118" s="58">
        <f t="shared" si="16"/>
        <v>40.6</v>
      </c>
      <c r="AE118" s="58">
        <f t="shared" si="18"/>
        <v>40.6</v>
      </c>
      <c r="AF118" s="58">
        <f t="shared" si="17"/>
        <v>10.15</v>
      </c>
      <c r="AG118" s="58">
        <f t="shared" si="12"/>
        <v>20.3</v>
      </c>
      <c r="AH118" s="58">
        <f t="shared" si="13"/>
        <v>2.0300000000000001E-3</v>
      </c>
      <c r="AI118" s="99">
        <v>5014.1000000000004</v>
      </c>
      <c r="AJ118" s="99">
        <v>5014.1000000000004</v>
      </c>
      <c r="AK118" s="115">
        <f t="shared" si="14"/>
        <v>2.4700000000000002</v>
      </c>
      <c r="AL118" s="115">
        <v>2.4700000000000002</v>
      </c>
      <c r="AM118" s="99">
        <v>12.5</v>
      </c>
      <c r="AN118" s="99">
        <v>18.7</v>
      </c>
      <c r="AO118" s="98">
        <v>7.16</v>
      </c>
    </row>
    <row r="119" spans="1:41" x14ac:dyDescent="0.3">
      <c r="A119" s="58">
        <v>117</v>
      </c>
      <c r="B119" s="58">
        <v>3</v>
      </c>
      <c r="C119" s="58">
        <v>9</v>
      </c>
      <c r="D119" s="58">
        <f t="shared" si="9"/>
        <v>5</v>
      </c>
      <c r="E119" s="58">
        <v>3</v>
      </c>
      <c r="F119" s="58">
        <v>3</v>
      </c>
      <c r="G119" s="58">
        <v>1</v>
      </c>
      <c r="H119" s="58">
        <f t="shared" si="10"/>
        <v>49</v>
      </c>
      <c r="I119" s="58">
        <f>VLOOKUP(E119,' NAMES &amp; RATES'!$B$3:$C$6,2,0)</f>
        <v>1</v>
      </c>
      <c r="J119" s="131" t="s">
        <v>34</v>
      </c>
      <c r="K119" s="131" t="s">
        <v>82</v>
      </c>
      <c r="L119" s="130" t="s">
        <v>85</v>
      </c>
      <c r="M119" s="131" t="s">
        <v>19</v>
      </c>
      <c r="N119" s="120">
        <v>368000</v>
      </c>
      <c r="O119" s="11">
        <v>1</v>
      </c>
      <c r="P119" s="11">
        <v>6</v>
      </c>
      <c r="Q119" s="11">
        <v>8</v>
      </c>
      <c r="R119" s="11">
        <v>9</v>
      </c>
      <c r="S119" s="11">
        <v>5</v>
      </c>
      <c r="T119" s="11">
        <v>9</v>
      </c>
      <c r="U119" s="72">
        <v>9</v>
      </c>
      <c r="V119" s="72">
        <v>5</v>
      </c>
      <c r="W119" s="58">
        <v>2</v>
      </c>
      <c r="X119" s="58">
        <v>0</v>
      </c>
      <c r="Y119" s="58">
        <v>0</v>
      </c>
      <c r="Z119" s="58">
        <v>0</v>
      </c>
      <c r="AA119" s="58">
        <f t="shared" si="15"/>
        <v>0</v>
      </c>
      <c r="AB119" s="58">
        <v>10.23</v>
      </c>
      <c r="AC119" s="58">
        <f t="shared" si="11"/>
        <v>2.0460000000000001E-3</v>
      </c>
      <c r="AD119" s="58">
        <f t="shared" si="16"/>
        <v>20.46</v>
      </c>
      <c r="AE119" s="58">
        <f t="shared" si="18"/>
        <v>20.46</v>
      </c>
      <c r="AF119" s="58">
        <f t="shared" si="17"/>
        <v>10.23</v>
      </c>
      <c r="AG119" s="58">
        <f t="shared" si="12"/>
        <v>20.46</v>
      </c>
      <c r="AH119" s="58">
        <f t="shared" si="13"/>
        <v>2.0460000000000001E-3</v>
      </c>
      <c r="AI119" s="99">
        <v>2666.9</v>
      </c>
      <c r="AJ119" s="99">
        <v>2666.9</v>
      </c>
      <c r="AK119" s="115">
        <f t="shared" si="14"/>
        <v>1.3034701857282502</v>
      </c>
      <c r="AL119" s="115">
        <v>1.3034701857282502</v>
      </c>
      <c r="AM119" s="99">
        <v>12.2</v>
      </c>
      <c r="AN119" s="99">
        <v>20.100000000000001</v>
      </c>
      <c r="AO119" s="98">
        <v>7.33</v>
      </c>
    </row>
    <row r="120" spans="1:41" x14ac:dyDescent="0.3">
      <c r="A120" s="58">
        <v>118</v>
      </c>
      <c r="B120" s="58">
        <v>3</v>
      </c>
      <c r="C120" s="58">
        <v>10</v>
      </c>
      <c r="D120" s="58">
        <f t="shared" si="9"/>
        <v>5</v>
      </c>
      <c r="E120" s="58">
        <v>3</v>
      </c>
      <c r="F120" s="58">
        <v>3</v>
      </c>
      <c r="G120" s="58">
        <v>6</v>
      </c>
      <c r="H120" s="58">
        <f t="shared" si="10"/>
        <v>54</v>
      </c>
      <c r="I120" s="58">
        <f>VLOOKUP(E120,' NAMES &amp; RATES'!$B$3:$C$6,2,0)</f>
        <v>1</v>
      </c>
      <c r="J120" s="131" t="s">
        <v>34</v>
      </c>
      <c r="K120" s="131" t="s">
        <v>82</v>
      </c>
      <c r="L120" s="130" t="s">
        <v>90</v>
      </c>
      <c r="M120" s="131" t="s">
        <v>95</v>
      </c>
      <c r="N120" s="120">
        <v>180000</v>
      </c>
      <c r="O120" s="11">
        <v>1</v>
      </c>
      <c r="P120" s="11">
        <v>5</v>
      </c>
      <c r="Q120" s="11">
        <v>6</v>
      </c>
      <c r="R120" s="11">
        <v>7</v>
      </c>
      <c r="S120" s="11">
        <v>3</v>
      </c>
      <c r="T120" s="11">
        <v>8</v>
      </c>
      <c r="U120" s="72">
        <v>8</v>
      </c>
      <c r="V120" s="72">
        <v>4</v>
      </c>
      <c r="W120" s="58">
        <v>2</v>
      </c>
      <c r="X120" s="58">
        <v>0</v>
      </c>
      <c r="Y120" s="58">
        <v>0</v>
      </c>
      <c r="Z120" s="58">
        <v>0</v>
      </c>
      <c r="AA120" s="58">
        <f t="shared" si="15"/>
        <v>0</v>
      </c>
      <c r="AB120" s="58">
        <v>10.15</v>
      </c>
      <c r="AC120" s="58">
        <f t="shared" si="11"/>
        <v>2.0300000000000001E-3</v>
      </c>
      <c r="AD120" s="58">
        <f t="shared" si="16"/>
        <v>20.3</v>
      </c>
      <c r="AE120" s="58">
        <f t="shared" si="18"/>
        <v>20.3</v>
      </c>
      <c r="AF120" s="58">
        <f t="shared" si="17"/>
        <v>10.15</v>
      </c>
      <c r="AG120" s="58">
        <f t="shared" si="12"/>
        <v>20.3</v>
      </c>
      <c r="AH120" s="58">
        <f t="shared" si="13"/>
        <v>2.0300000000000001E-3</v>
      </c>
      <c r="AI120" s="99">
        <v>3243.1</v>
      </c>
      <c r="AJ120" s="99">
        <v>3243.1</v>
      </c>
      <c r="AK120" s="115">
        <f t="shared" si="14"/>
        <v>1.5975862068965516</v>
      </c>
      <c r="AL120" s="115">
        <v>1.5975862068965516</v>
      </c>
      <c r="AM120" s="99">
        <v>12.1</v>
      </c>
      <c r="AN120" s="99">
        <v>17.399999999999999</v>
      </c>
      <c r="AO120" s="98">
        <v>7.06</v>
      </c>
    </row>
    <row r="121" spans="1:41" x14ac:dyDescent="0.3">
      <c r="A121" s="58">
        <v>119</v>
      </c>
      <c r="B121" s="58">
        <v>3</v>
      </c>
      <c r="C121" s="58">
        <v>11</v>
      </c>
      <c r="D121" s="58">
        <f t="shared" si="9"/>
        <v>5</v>
      </c>
      <c r="E121" s="58">
        <v>1</v>
      </c>
      <c r="F121" s="58">
        <v>1</v>
      </c>
      <c r="G121" s="58">
        <v>1</v>
      </c>
      <c r="H121" s="58">
        <f t="shared" si="10"/>
        <v>1</v>
      </c>
      <c r="I121" s="58">
        <f>VLOOKUP(E121,' NAMES &amp; RATES'!$B$3:$C$6,2,0)</f>
        <v>0.25</v>
      </c>
      <c r="J121" s="29" t="s">
        <v>31</v>
      </c>
      <c r="K121" s="29" t="s">
        <v>83</v>
      </c>
      <c r="L121" s="129" t="s">
        <v>85</v>
      </c>
      <c r="M121" s="29" t="s">
        <v>19</v>
      </c>
      <c r="N121" s="120">
        <v>420000</v>
      </c>
      <c r="O121" s="11">
        <v>1</v>
      </c>
      <c r="P121" s="11">
        <v>6</v>
      </c>
      <c r="Q121" s="11">
        <v>8</v>
      </c>
      <c r="R121" s="11">
        <v>8</v>
      </c>
      <c r="S121" s="11">
        <v>4</v>
      </c>
      <c r="T121" s="11">
        <v>9</v>
      </c>
      <c r="U121" s="72">
        <v>9</v>
      </c>
      <c r="V121" s="72">
        <v>5</v>
      </c>
      <c r="W121" s="58">
        <v>7</v>
      </c>
      <c r="X121" s="58">
        <v>1</v>
      </c>
      <c r="Y121" s="58">
        <f>W121*X121</f>
        <v>7</v>
      </c>
      <c r="Z121" s="58">
        <v>0.5</v>
      </c>
      <c r="AA121" s="58">
        <f t="shared" si="15"/>
        <v>3.5</v>
      </c>
      <c r="AB121" s="58">
        <v>10.06</v>
      </c>
      <c r="AC121" s="58">
        <f t="shared" si="11"/>
        <v>2.0119999999999999E-3</v>
      </c>
      <c r="AD121" s="58">
        <f t="shared" si="16"/>
        <v>70.42</v>
      </c>
      <c r="AE121" s="58">
        <f t="shared" si="18"/>
        <v>66.92</v>
      </c>
      <c r="AF121" s="58">
        <f t="shared" si="17"/>
        <v>9.56</v>
      </c>
      <c r="AG121" s="58">
        <f t="shared" si="12"/>
        <v>19.12</v>
      </c>
      <c r="AH121" s="58">
        <f t="shared" si="13"/>
        <v>1.9120000000000001E-3</v>
      </c>
      <c r="AI121" s="99">
        <v>4075.3</v>
      </c>
      <c r="AJ121" s="99">
        <f>((AI121*AD121)/AE121)</f>
        <v>4288.4433054393312</v>
      </c>
      <c r="AK121" s="115">
        <f t="shared" si="14"/>
        <v>2.1314330543933058</v>
      </c>
      <c r="AL121" s="115">
        <v>2.1314330543933058</v>
      </c>
      <c r="AM121" s="99">
        <v>12.9</v>
      </c>
      <c r="AN121" s="99">
        <v>21.3</v>
      </c>
      <c r="AO121" s="98">
        <v>7.28</v>
      </c>
    </row>
    <row r="122" spans="1:41" x14ac:dyDescent="0.3">
      <c r="A122" s="58">
        <v>120</v>
      </c>
      <c r="B122" s="58">
        <v>3</v>
      </c>
      <c r="C122" s="58">
        <v>12</v>
      </c>
      <c r="D122" s="58">
        <f t="shared" ref="D122:D164" si="19">D68+2</f>
        <v>5</v>
      </c>
      <c r="E122" s="58">
        <v>2</v>
      </c>
      <c r="F122" s="58">
        <v>1</v>
      </c>
      <c r="G122" s="58">
        <v>2</v>
      </c>
      <c r="H122" s="58">
        <f t="shared" si="10"/>
        <v>20</v>
      </c>
      <c r="I122" s="58">
        <f>VLOOKUP(E122,' NAMES &amp; RATES'!$B$3:$C$6,2,0)</f>
        <v>0.5</v>
      </c>
      <c r="J122" s="29" t="s">
        <v>31</v>
      </c>
      <c r="K122" s="29" t="s">
        <v>83</v>
      </c>
      <c r="L122" s="129" t="s">
        <v>86</v>
      </c>
      <c r="M122" s="29" t="s">
        <v>91</v>
      </c>
      <c r="N122" s="120">
        <v>292000</v>
      </c>
      <c r="O122" s="11">
        <v>0</v>
      </c>
      <c r="P122" s="11">
        <v>6</v>
      </c>
      <c r="Q122" s="11">
        <v>7</v>
      </c>
      <c r="R122" s="11">
        <v>8</v>
      </c>
      <c r="S122" s="11">
        <v>4</v>
      </c>
      <c r="T122" s="11">
        <v>8</v>
      </c>
      <c r="U122" s="72">
        <v>9</v>
      </c>
      <c r="V122" s="72">
        <v>5</v>
      </c>
      <c r="W122" s="58">
        <v>4</v>
      </c>
      <c r="X122" s="58">
        <v>0</v>
      </c>
      <c r="Y122" s="58">
        <v>0</v>
      </c>
      <c r="Z122" s="58">
        <v>0</v>
      </c>
      <c r="AA122" s="58">
        <f t="shared" si="15"/>
        <v>0</v>
      </c>
      <c r="AB122" s="58">
        <v>10</v>
      </c>
      <c r="AC122" s="58">
        <f t="shared" si="11"/>
        <v>2E-3</v>
      </c>
      <c r="AD122" s="58">
        <f t="shared" si="16"/>
        <v>40</v>
      </c>
      <c r="AE122" s="58">
        <f t="shared" si="18"/>
        <v>40</v>
      </c>
      <c r="AF122" s="58">
        <f t="shared" si="17"/>
        <v>10</v>
      </c>
      <c r="AG122" s="58">
        <f t="shared" si="12"/>
        <v>20</v>
      </c>
      <c r="AH122" s="58">
        <f t="shared" si="13"/>
        <v>2E-3</v>
      </c>
      <c r="AI122" s="99">
        <v>3465.9</v>
      </c>
      <c r="AJ122" s="99">
        <v>3465.9</v>
      </c>
      <c r="AK122" s="115">
        <f t="shared" si="14"/>
        <v>1.73295</v>
      </c>
      <c r="AL122" s="115">
        <v>1.73295</v>
      </c>
      <c r="AM122" s="99">
        <v>12.4</v>
      </c>
      <c r="AN122" s="99">
        <v>17.100000000000001</v>
      </c>
      <c r="AO122" s="98">
        <v>7.23</v>
      </c>
    </row>
    <row r="123" spans="1:41" x14ac:dyDescent="0.3">
      <c r="A123" s="58">
        <v>121</v>
      </c>
      <c r="B123" s="58">
        <v>3</v>
      </c>
      <c r="C123" s="58">
        <v>13</v>
      </c>
      <c r="D123" s="58">
        <f t="shared" si="19"/>
        <v>5</v>
      </c>
      <c r="E123" s="58">
        <v>3</v>
      </c>
      <c r="F123" s="58">
        <v>3</v>
      </c>
      <c r="G123" s="58">
        <v>3</v>
      </c>
      <c r="H123" s="58">
        <f t="shared" si="10"/>
        <v>51</v>
      </c>
      <c r="I123" s="58">
        <f>VLOOKUP(E123,' NAMES &amp; RATES'!$B$3:$C$6,2,0)</f>
        <v>1</v>
      </c>
      <c r="J123" s="131" t="s">
        <v>34</v>
      </c>
      <c r="K123" s="131" t="s">
        <v>82</v>
      </c>
      <c r="L123" s="130" t="s">
        <v>87</v>
      </c>
      <c r="M123" s="131" t="s">
        <v>92</v>
      </c>
      <c r="N123" s="120">
        <v>176000</v>
      </c>
      <c r="O123" s="11">
        <v>1</v>
      </c>
      <c r="P123" s="11">
        <v>2</v>
      </c>
      <c r="Q123" s="11">
        <v>6</v>
      </c>
      <c r="R123" s="11">
        <v>8</v>
      </c>
      <c r="S123" s="11">
        <v>4</v>
      </c>
      <c r="T123" s="11">
        <v>8</v>
      </c>
      <c r="U123" s="72">
        <v>8</v>
      </c>
      <c r="V123" s="72">
        <v>5</v>
      </c>
      <c r="W123" s="58">
        <v>2</v>
      </c>
      <c r="X123" s="58">
        <v>0</v>
      </c>
      <c r="Y123" s="58">
        <v>0</v>
      </c>
      <c r="Z123" s="58">
        <v>0</v>
      </c>
      <c r="AA123" s="58">
        <f t="shared" si="15"/>
        <v>0</v>
      </c>
      <c r="AB123" s="58">
        <v>10.029999999999999</v>
      </c>
      <c r="AC123" s="58">
        <f t="shared" si="11"/>
        <v>2.006E-3</v>
      </c>
      <c r="AD123" s="58">
        <f t="shared" si="16"/>
        <v>20.059999999999999</v>
      </c>
      <c r="AE123" s="58">
        <f t="shared" si="18"/>
        <v>20.059999999999999</v>
      </c>
      <c r="AF123" s="58">
        <f t="shared" si="17"/>
        <v>10.029999999999999</v>
      </c>
      <c r="AG123" s="58">
        <f t="shared" si="12"/>
        <v>20.059999999999999</v>
      </c>
      <c r="AH123" s="58">
        <f t="shared" si="13"/>
        <v>2.006E-3</v>
      </c>
      <c r="AI123" s="99">
        <v>3201</v>
      </c>
      <c r="AJ123" s="99">
        <v>3201</v>
      </c>
      <c r="AK123" s="115">
        <f t="shared" si="14"/>
        <v>1.5957128614157527</v>
      </c>
      <c r="AL123" s="115">
        <v>1.5957128614157527</v>
      </c>
      <c r="AM123" s="99">
        <v>12.4</v>
      </c>
      <c r="AN123" s="99">
        <v>19.600000000000001</v>
      </c>
      <c r="AO123" s="98">
        <v>7.25</v>
      </c>
    </row>
    <row r="124" spans="1:41" x14ac:dyDescent="0.3">
      <c r="A124" s="58">
        <v>122</v>
      </c>
      <c r="B124" s="58">
        <v>3</v>
      </c>
      <c r="C124" s="58">
        <v>14</v>
      </c>
      <c r="D124" s="58">
        <f t="shared" si="19"/>
        <v>5</v>
      </c>
      <c r="E124" s="58">
        <v>2</v>
      </c>
      <c r="F124" s="58">
        <v>1</v>
      </c>
      <c r="G124" s="58">
        <v>6</v>
      </c>
      <c r="H124" s="58">
        <f t="shared" si="10"/>
        <v>24</v>
      </c>
      <c r="I124" s="58">
        <f>VLOOKUP(E124,' NAMES &amp; RATES'!$B$3:$C$6,2,0)</f>
        <v>0.5</v>
      </c>
      <c r="J124" s="29" t="s">
        <v>31</v>
      </c>
      <c r="K124" s="29" t="s">
        <v>83</v>
      </c>
      <c r="L124" s="129" t="s">
        <v>90</v>
      </c>
      <c r="M124" s="29" t="s">
        <v>95</v>
      </c>
      <c r="N124" s="120">
        <v>332000</v>
      </c>
      <c r="O124" s="11">
        <v>1</v>
      </c>
      <c r="P124" s="11">
        <v>6</v>
      </c>
      <c r="Q124" s="11">
        <v>6</v>
      </c>
      <c r="R124" s="11">
        <v>8</v>
      </c>
      <c r="S124" s="11">
        <v>3</v>
      </c>
      <c r="T124" s="11">
        <v>8</v>
      </c>
      <c r="U124" s="72">
        <v>8</v>
      </c>
      <c r="V124" s="72">
        <v>4</v>
      </c>
      <c r="W124" s="58">
        <v>4</v>
      </c>
      <c r="X124" s="58">
        <v>0</v>
      </c>
      <c r="Y124" s="58">
        <v>0</v>
      </c>
      <c r="Z124" s="58">
        <v>0</v>
      </c>
      <c r="AA124" s="58">
        <f t="shared" si="15"/>
        <v>0</v>
      </c>
      <c r="AB124" s="58">
        <v>10.06</v>
      </c>
      <c r="AC124" s="58">
        <f t="shared" si="11"/>
        <v>2.0119999999999999E-3</v>
      </c>
      <c r="AD124" s="58">
        <f t="shared" si="16"/>
        <v>40.24</v>
      </c>
      <c r="AE124" s="58">
        <f t="shared" si="18"/>
        <v>40.24</v>
      </c>
      <c r="AF124" s="58">
        <f t="shared" si="17"/>
        <v>10.06</v>
      </c>
      <c r="AG124" s="58">
        <f t="shared" si="12"/>
        <v>20.12</v>
      </c>
      <c r="AH124" s="58">
        <f t="shared" si="13"/>
        <v>2.0119999999999999E-3</v>
      </c>
      <c r="AI124" s="99">
        <v>2711.2</v>
      </c>
      <c r="AJ124" s="99">
        <v>2711.2</v>
      </c>
      <c r="AK124" s="115">
        <f t="shared" si="14"/>
        <v>1.3475149105367794</v>
      </c>
      <c r="AL124" s="115">
        <v>1.3475149105367794</v>
      </c>
      <c r="AM124" s="99">
        <v>12.5</v>
      </c>
      <c r="AN124" s="99">
        <v>15.2</v>
      </c>
      <c r="AO124" s="98">
        <v>7.45</v>
      </c>
    </row>
    <row r="125" spans="1:41" x14ac:dyDescent="0.3">
      <c r="A125" s="58">
        <v>123</v>
      </c>
      <c r="B125" s="58">
        <v>3</v>
      </c>
      <c r="C125" s="58">
        <v>15</v>
      </c>
      <c r="D125" s="58">
        <f t="shared" si="19"/>
        <v>5</v>
      </c>
      <c r="E125" s="58">
        <v>2</v>
      </c>
      <c r="F125" s="58">
        <v>2</v>
      </c>
      <c r="G125" s="58">
        <v>3</v>
      </c>
      <c r="H125" s="58">
        <f t="shared" si="10"/>
        <v>27</v>
      </c>
      <c r="I125" s="58">
        <f>VLOOKUP(E125,' NAMES &amp; RATES'!$B$3:$C$6,2,0)</f>
        <v>0.5</v>
      </c>
      <c r="J125" s="68" t="s">
        <v>33</v>
      </c>
      <c r="K125" s="68" t="s">
        <v>84</v>
      </c>
      <c r="L125" s="128" t="s">
        <v>87</v>
      </c>
      <c r="M125" s="68" t="s">
        <v>92</v>
      </c>
      <c r="N125" s="120">
        <v>374000</v>
      </c>
      <c r="O125" s="11">
        <v>1</v>
      </c>
      <c r="P125" s="11">
        <v>2</v>
      </c>
      <c r="Q125" s="11">
        <v>6</v>
      </c>
      <c r="R125" s="11">
        <v>8</v>
      </c>
      <c r="S125" s="11">
        <v>4</v>
      </c>
      <c r="T125" s="11">
        <v>8</v>
      </c>
      <c r="U125" s="72">
        <v>9</v>
      </c>
      <c r="V125" s="72">
        <v>5</v>
      </c>
      <c r="W125" s="58">
        <v>4</v>
      </c>
      <c r="X125" s="58">
        <v>0</v>
      </c>
      <c r="Y125" s="58">
        <v>0</v>
      </c>
      <c r="Z125" s="58">
        <v>0</v>
      </c>
      <c r="AA125" s="58">
        <f t="shared" si="15"/>
        <v>0</v>
      </c>
      <c r="AB125" s="58">
        <v>9.9600000000000009</v>
      </c>
      <c r="AC125" s="58">
        <f t="shared" si="11"/>
        <v>1.9920000000000003E-3</v>
      </c>
      <c r="AD125" s="58">
        <f t="shared" si="16"/>
        <v>39.840000000000003</v>
      </c>
      <c r="AE125" s="58">
        <f t="shared" si="18"/>
        <v>39.840000000000003</v>
      </c>
      <c r="AF125" s="58">
        <f t="shared" si="17"/>
        <v>9.9600000000000009</v>
      </c>
      <c r="AG125" s="58">
        <f t="shared" si="12"/>
        <v>19.920000000000002</v>
      </c>
      <c r="AH125" s="58">
        <f t="shared" si="13"/>
        <v>1.9920000000000003E-3</v>
      </c>
      <c r="AI125" s="99">
        <v>3891.2</v>
      </c>
      <c r="AJ125" s="99">
        <v>3891.2</v>
      </c>
      <c r="AK125" s="115">
        <f t="shared" si="14"/>
        <v>1.9534136546184737</v>
      </c>
      <c r="AL125" s="115">
        <v>1.9534136546184737</v>
      </c>
      <c r="AM125" s="99">
        <v>13.2</v>
      </c>
      <c r="AN125" s="99">
        <v>20.6</v>
      </c>
      <c r="AO125" s="98">
        <v>8.15</v>
      </c>
    </row>
    <row r="126" spans="1:41" x14ac:dyDescent="0.3">
      <c r="A126" s="58">
        <v>124</v>
      </c>
      <c r="B126" s="58">
        <v>3</v>
      </c>
      <c r="C126" s="58">
        <v>16</v>
      </c>
      <c r="D126" s="58">
        <f t="shared" si="19"/>
        <v>5</v>
      </c>
      <c r="E126" s="58">
        <v>1</v>
      </c>
      <c r="F126" s="58">
        <v>2</v>
      </c>
      <c r="G126" s="58">
        <v>3</v>
      </c>
      <c r="H126" s="58">
        <f t="shared" si="10"/>
        <v>9</v>
      </c>
      <c r="I126" s="58">
        <f>VLOOKUP(E126,' NAMES &amp; RATES'!$B$3:$C$6,2,0)</f>
        <v>0.25</v>
      </c>
      <c r="J126" s="68" t="s">
        <v>33</v>
      </c>
      <c r="K126" s="68" t="s">
        <v>84</v>
      </c>
      <c r="L126" s="128" t="s">
        <v>87</v>
      </c>
      <c r="M126" s="68" t="s">
        <v>92</v>
      </c>
      <c r="N126" s="120">
        <v>428000</v>
      </c>
      <c r="O126" s="11">
        <v>1</v>
      </c>
      <c r="P126" s="11">
        <v>2</v>
      </c>
      <c r="Q126" s="11">
        <v>3</v>
      </c>
      <c r="R126" s="11">
        <v>8</v>
      </c>
      <c r="S126" s="11">
        <v>4</v>
      </c>
      <c r="T126" s="11">
        <v>8</v>
      </c>
      <c r="U126" s="72">
        <v>8</v>
      </c>
      <c r="V126" s="72">
        <v>5</v>
      </c>
      <c r="W126" s="58">
        <v>7</v>
      </c>
      <c r="X126" s="58">
        <v>1</v>
      </c>
      <c r="Y126" s="58">
        <f>W126*X126</f>
        <v>7</v>
      </c>
      <c r="Z126" s="58">
        <v>0.5</v>
      </c>
      <c r="AA126" s="58">
        <f t="shared" si="15"/>
        <v>3.5</v>
      </c>
      <c r="AB126" s="58">
        <v>9.8800000000000008</v>
      </c>
      <c r="AC126" s="58">
        <f t="shared" si="11"/>
        <v>1.9760000000000003E-3</v>
      </c>
      <c r="AD126" s="58">
        <f t="shared" si="16"/>
        <v>69.160000000000011</v>
      </c>
      <c r="AE126" s="58">
        <f t="shared" si="18"/>
        <v>65.660000000000011</v>
      </c>
      <c r="AF126" s="58">
        <f t="shared" si="17"/>
        <v>9.3800000000000008</v>
      </c>
      <c r="AG126" s="58">
        <f t="shared" si="12"/>
        <v>18.760000000000002</v>
      </c>
      <c r="AH126" s="58">
        <f t="shared" si="13"/>
        <v>1.8760000000000001E-3</v>
      </c>
      <c r="AI126" s="99">
        <v>4510.7</v>
      </c>
      <c r="AJ126" s="99">
        <f>((AI126*AD126)/AE126)</f>
        <v>4751.142430703625</v>
      </c>
      <c r="AK126" s="115">
        <f t="shared" si="14"/>
        <v>2.4044243070362472</v>
      </c>
      <c r="AL126" s="115">
        <v>2.4044243070362472</v>
      </c>
      <c r="AM126" s="99">
        <v>12.4</v>
      </c>
      <c r="AN126" s="99">
        <v>17.100000000000001</v>
      </c>
      <c r="AO126" s="98">
        <v>7.12</v>
      </c>
    </row>
    <row r="127" spans="1:41" x14ac:dyDescent="0.3">
      <c r="A127" s="58">
        <v>125</v>
      </c>
      <c r="B127" s="58">
        <v>3</v>
      </c>
      <c r="C127" s="58">
        <v>17</v>
      </c>
      <c r="D127" s="58">
        <f t="shared" si="19"/>
        <v>5</v>
      </c>
      <c r="E127" s="58">
        <v>1</v>
      </c>
      <c r="F127" s="58">
        <v>3</v>
      </c>
      <c r="G127" s="58">
        <v>2</v>
      </c>
      <c r="H127" s="58">
        <f t="shared" si="10"/>
        <v>14</v>
      </c>
      <c r="I127" s="58">
        <f>VLOOKUP(E127,' NAMES &amp; RATES'!$B$3:$C$6,2,0)</f>
        <v>0.25</v>
      </c>
      <c r="J127" s="131" t="s">
        <v>34</v>
      </c>
      <c r="K127" s="131" t="s">
        <v>82</v>
      </c>
      <c r="L127" s="130" t="s">
        <v>86</v>
      </c>
      <c r="M127" s="131" t="s">
        <v>91</v>
      </c>
      <c r="N127" s="120">
        <v>496000</v>
      </c>
      <c r="O127" s="11">
        <v>0</v>
      </c>
      <c r="P127" s="11">
        <v>4</v>
      </c>
      <c r="Q127" s="11">
        <v>8</v>
      </c>
      <c r="R127" s="11">
        <v>8</v>
      </c>
      <c r="S127" s="11">
        <v>4</v>
      </c>
      <c r="T127" s="11">
        <v>8</v>
      </c>
      <c r="U127" s="72">
        <v>9</v>
      </c>
      <c r="V127" s="72">
        <v>5</v>
      </c>
      <c r="W127" s="58">
        <v>7</v>
      </c>
      <c r="X127" s="58">
        <v>2</v>
      </c>
      <c r="Y127" s="58">
        <f>W127*X127</f>
        <v>14</v>
      </c>
      <c r="Z127" s="58">
        <v>0.5</v>
      </c>
      <c r="AA127" s="58">
        <f t="shared" si="15"/>
        <v>7</v>
      </c>
      <c r="AB127" s="58">
        <v>9.9600000000000009</v>
      </c>
      <c r="AC127" s="58">
        <f t="shared" si="11"/>
        <v>1.9920000000000003E-3</v>
      </c>
      <c r="AD127" s="58">
        <f t="shared" si="16"/>
        <v>69.72</v>
      </c>
      <c r="AE127" s="58">
        <f t="shared" si="18"/>
        <v>62.72</v>
      </c>
      <c r="AF127" s="58">
        <f t="shared" si="17"/>
        <v>8.9599999999999991</v>
      </c>
      <c r="AG127" s="58">
        <f t="shared" si="12"/>
        <v>17.919999999999998</v>
      </c>
      <c r="AH127" s="58">
        <f t="shared" si="13"/>
        <v>1.7919999999999998E-3</v>
      </c>
      <c r="AI127" s="99">
        <v>3985.9</v>
      </c>
      <c r="AJ127" s="99">
        <f>((AI127*AD127)/AE127)</f>
        <v>4430.754910714285</v>
      </c>
      <c r="AK127" s="115">
        <f t="shared" si="14"/>
        <v>2.224274553571429</v>
      </c>
      <c r="AL127" s="115">
        <v>2.224274553571429</v>
      </c>
      <c r="AM127" s="99">
        <v>12.9</v>
      </c>
      <c r="AN127" s="99">
        <v>16.8</v>
      </c>
      <c r="AO127" s="98">
        <v>7.58</v>
      </c>
    </row>
    <row r="128" spans="1:41" x14ac:dyDescent="0.3">
      <c r="A128" s="58">
        <v>126</v>
      </c>
      <c r="B128" s="58">
        <v>3</v>
      </c>
      <c r="C128" s="58">
        <v>18</v>
      </c>
      <c r="D128" s="58">
        <f t="shared" si="19"/>
        <v>5</v>
      </c>
      <c r="E128" s="58">
        <v>3</v>
      </c>
      <c r="F128" s="58">
        <v>1</v>
      </c>
      <c r="G128" s="58">
        <v>2</v>
      </c>
      <c r="H128" s="58">
        <f t="shared" si="10"/>
        <v>38</v>
      </c>
      <c r="I128" s="58">
        <f>VLOOKUP(E128,' NAMES &amp; RATES'!$B$3:$C$6,2,0)</f>
        <v>1</v>
      </c>
      <c r="J128" s="29" t="s">
        <v>31</v>
      </c>
      <c r="K128" s="29" t="s">
        <v>83</v>
      </c>
      <c r="L128" s="129" t="s">
        <v>86</v>
      </c>
      <c r="M128" s="29" t="s">
        <v>91</v>
      </c>
      <c r="N128" s="120">
        <v>222000</v>
      </c>
      <c r="O128" s="11">
        <v>0</v>
      </c>
      <c r="P128" s="11">
        <v>4</v>
      </c>
      <c r="Q128" s="11">
        <v>8</v>
      </c>
      <c r="R128" s="11">
        <v>7</v>
      </c>
      <c r="S128" s="11">
        <v>4</v>
      </c>
      <c r="T128" s="11">
        <v>8</v>
      </c>
      <c r="U128" s="72">
        <v>9</v>
      </c>
      <c r="V128" s="72">
        <v>5</v>
      </c>
      <c r="W128" s="58">
        <v>2</v>
      </c>
      <c r="X128" s="58">
        <v>0</v>
      </c>
      <c r="Y128" s="58">
        <v>0</v>
      </c>
      <c r="Z128" s="58">
        <v>0</v>
      </c>
      <c r="AA128" s="58">
        <f t="shared" si="15"/>
        <v>0</v>
      </c>
      <c r="AB128" s="58">
        <v>10.11</v>
      </c>
      <c r="AC128" s="58">
        <f t="shared" si="11"/>
        <v>2.0219999999999999E-3</v>
      </c>
      <c r="AD128" s="58">
        <f t="shared" si="16"/>
        <v>20.22</v>
      </c>
      <c r="AE128" s="58">
        <f t="shared" si="18"/>
        <v>20.22</v>
      </c>
      <c r="AF128" s="58">
        <f t="shared" si="17"/>
        <v>10.11</v>
      </c>
      <c r="AG128" s="58">
        <f t="shared" si="12"/>
        <v>20.22</v>
      </c>
      <c r="AH128" s="58">
        <f t="shared" si="13"/>
        <v>2.0219999999999999E-3</v>
      </c>
      <c r="AI128" s="99">
        <v>2640.2</v>
      </c>
      <c r="AJ128" s="99">
        <v>2640.2</v>
      </c>
      <c r="AK128" s="115">
        <f t="shared" si="14"/>
        <v>1.3057368941641938</v>
      </c>
      <c r="AL128" s="115">
        <v>1.3057368941641938</v>
      </c>
      <c r="AM128" s="99">
        <v>12.2</v>
      </c>
      <c r="AN128" s="99">
        <v>17.2</v>
      </c>
      <c r="AO128" s="98">
        <v>6.91</v>
      </c>
    </row>
    <row r="129" spans="1:41" x14ac:dyDescent="0.3">
      <c r="A129" s="58">
        <v>127</v>
      </c>
      <c r="B129" s="58">
        <v>3</v>
      </c>
      <c r="C129" s="58">
        <v>19</v>
      </c>
      <c r="D129" s="58">
        <f t="shared" si="19"/>
        <v>5</v>
      </c>
      <c r="E129" s="58">
        <v>2</v>
      </c>
      <c r="F129" s="58">
        <v>3</v>
      </c>
      <c r="G129" s="58">
        <v>6</v>
      </c>
      <c r="H129" s="58">
        <f t="shared" si="10"/>
        <v>36</v>
      </c>
      <c r="I129" s="58">
        <f>VLOOKUP(E129,' NAMES &amp; RATES'!$B$3:$C$6,2,0)</f>
        <v>0.5</v>
      </c>
      <c r="J129" s="131" t="s">
        <v>34</v>
      </c>
      <c r="K129" s="131" t="s">
        <v>82</v>
      </c>
      <c r="L129" s="130" t="s">
        <v>90</v>
      </c>
      <c r="M129" s="131" t="s">
        <v>95</v>
      </c>
      <c r="N129" s="120">
        <v>334000</v>
      </c>
      <c r="O129" s="11">
        <v>1</v>
      </c>
      <c r="P129" s="11">
        <v>6</v>
      </c>
      <c r="Q129" s="11">
        <v>6</v>
      </c>
      <c r="R129" s="11">
        <v>8</v>
      </c>
      <c r="S129" s="11">
        <v>3</v>
      </c>
      <c r="T129" s="11">
        <v>8</v>
      </c>
      <c r="U129" s="72">
        <v>8</v>
      </c>
      <c r="V129" s="72">
        <v>4</v>
      </c>
      <c r="W129" s="58">
        <v>4</v>
      </c>
      <c r="X129" s="58">
        <v>0</v>
      </c>
      <c r="Y129" s="58">
        <v>0</v>
      </c>
      <c r="Z129" s="58">
        <v>0</v>
      </c>
      <c r="AA129" s="58">
        <f t="shared" si="15"/>
        <v>0</v>
      </c>
      <c r="AB129" s="58">
        <v>10</v>
      </c>
      <c r="AC129" s="58">
        <f t="shared" si="11"/>
        <v>2E-3</v>
      </c>
      <c r="AD129" s="58">
        <f t="shared" si="16"/>
        <v>40</v>
      </c>
      <c r="AE129" s="58">
        <f t="shared" si="18"/>
        <v>40</v>
      </c>
      <c r="AF129" s="58">
        <f t="shared" si="17"/>
        <v>10</v>
      </c>
      <c r="AG129" s="58">
        <f t="shared" si="12"/>
        <v>20</v>
      </c>
      <c r="AH129" s="58">
        <f t="shared" si="13"/>
        <v>2E-3</v>
      </c>
      <c r="AI129" s="99">
        <v>3633.8</v>
      </c>
      <c r="AJ129" s="99">
        <v>3633.8</v>
      </c>
      <c r="AK129" s="115">
        <f t="shared" si="14"/>
        <v>1.8169000000000002</v>
      </c>
      <c r="AL129" s="115">
        <v>1.8169000000000002</v>
      </c>
      <c r="AM129" s="99">
        <v>12.2</v>
      </c>
      <c r="AN129" s="99">
        <v>19.8</v>
      </c>
      <c r="AO129" s="98">
        <v>7.6</v>
      </c>
    </row>
    <row r="130" spans="1:41" x14ac:dyDescent="0.3">
      <c r="A130" s="58">
        <v>128</v>
      </c>
      <c r="B130" s="58">
        <v>3</v>
      </c>
      <c r="C130" s="58">
        <v>20</v>
      </c>
      <c r="D130" s="58">
        <f t="shared" si="19"/>
        <v>5</v>
      </c>
      <c r="E130" s="58">
        <v>3</v>
      </c>
      <c r="F130" s="58">
        <v>1</v>
      </c>
      <c r="G130" s="58">
        <v>5</v>
      </c>
      <c r="H130" s="58">
        <f t="shared" si="10"/>
        <v>41</v>
      </c>
      <c r="I130" s="58">
        <f>VLOOKUP(E130,' NAMES &amp; RATES'!$B$3:$C$6,2,0)</f>
        <v>1</v>
      </c>
      <c r="J130" s="29" t="s">
        <v>31</v>
      </c>
      <c r="K130" s="29" t="s">
        <v>83</v>
      </c>
      <c r="L130" s="129" t="s">
        <v>89</v>
      </c>
      <c r="M130" s="29" t="s">
        <v>94</v>
      </c>
      <c r="N130" s="120">
        <v>256000</v>
      </c>
      <c r="O130" s="11">
        <v>1</v>
      </c>
      <c r="P130" s="11">
        <v>6</v>
      </c>
      <c r="Q130" s="11">
        <v>6</v>
      </c>
      <c r="R130" s="11">
        <v>8</v>
      </c>
      <c r="S130" s="11">
        <v>3</v>
      </c>
      <c r="T130" s="11">
        <v>8</v>
      </c>
      <c r="U130" s="72">
        <v>8</v>
      </c>
      <c r="V130" s="72">
        <v>5</v>
      </c>
      <c r="W130" s="58">
        <v>2</v>
      </c>
      <c r="X130" s="58">
        <v>0</v>
      </c>
      <c r="Y130" s="58">
        <v>0</v>
      </c>
      <c r="Z130" s="58">
        <v>0</v>
      </c>
      <c r="AA130" s="58">
        <f t="shared" si="15"/>
        <v>0</v>
      </c>
      <c r="AB130" s="58">
        <v>9.93</v>
      </c>
      <c r="AC130" s="58">
        <f t="shared" si="11"/>
        <v>1.9859999999999999E-3</v>
      </c>
      <c r="AD130" s="58">
        <f t="shared" si="16"/>
        <v>19.86</v>
      </c>
      <c r="AE130" s="58">
        <f t="shared" si="18"/>
        <v>19.86</v>
      </c>
      <c r="AF130" s="58">
        <f t="shared" si="17"/>
        <v>9.93</v>
      </c>
      <c r="AG130" s="58">
        <f t="shared" si="12"/>
        <v>19.86</v>
      </c>
      <c r="AH130" s="58">
        <f t="shared" si="13"/>
        <v>1.9859999999999999E-3</v>
      </c>
      <c r="AI130" s="99">
        <v>3164.9</v>
      </c>
      <c r="AJ130" s="99">
        <v>3164.9</v>
      </c>
      <c r="AK130" s="115">
        <f t="shared" si="14"/>
        <v>1.5936052366565965</v>
      </c>
      <c r="AL130" s="115">
        <v>1.5936052366565965</v>
      </c>
      <c r="AM130" s="99">
        <v>12.5</v>
      </c>
      <c r="AN130" s="99">
        <v>19.899999999999999</v>
      </c>
      <c r="AO130" s="98">
        <v>7.09</v>
      </c>
    </row>
    <row r="131" spans="1:41" x14ac:dyDescent="0.3">
      <c r="A131" s="58">
        <v>129</v>
      </c>
      <c r="B131" s="58">
        <v>3</v>
      </c>
      <c r="C131" s="58">
        <v>21</v>
      </c>
      <c r="D131" s="58">
        <f t="shared" si="19"/>
        <v>5</v>
      </c>
      <c r="E131" s="58">
        <v>2</v>
      </c>
      <c r="F131" s="58">
        <v>3</v>
      </c>
      <c r="G131" s="58">
        <v>1</v>
      </c>
      <c r="H131" s="58">
        <f t="shared" ref="H131:H162" si="20">(E131-1)*18+(F131-1)*6+G131</f>
        <v>31</v>
      </c>
      <c r="I131" s="58">
        <f>VLOOKUP(E131,' NAMES &amp; RATES'!$B$3:$C$6,2,0)</f>
        <v>0.5</v>
      </c>
      <c r="J131" s="131" t="s">
        <v>34</v>
      </c>
      <c r="K131" s="131" t="s">
        <v>82</v>
      </c>
      <c r="L131" s="130" t="s">
        <v>85</v>
      </c>
      <c r="M131" s="131" t="s">
        <v>19</v>
      </c>
      <c r="N131" s="120">
        <v>346000</v>
      </c>
      <c r="O131" s="11">
        <v>1</v>
      </c>
      <c r="P131" s="11">
        <v>6</v>
      </c>
      <c r="Q131" s="11">
        <v>8</v>
      </c>
      <c r="R131" s="11">
        <v>9</v>
      </c>
      <c r="S131" s="11">
        <v>5</v>
      </c>
      <c r="T131" s="11">
        <v>9</v>
      </c>
      <c r="U131" s="72">
        <v>9</v>
      </c>
      <c r="V131" s="72">
        <v>5</v>
      </c>
      <c r="W131" s="58">
        <v>4</v>
      </c>
      <c r="X131" s="58">
        <v>0</v>
      </c>
      <c r="Y131" s="58">
        <v>0</v>
      </c>
      <c r="Z131" s="58">
        <v>0</v>
      </c>
      <c r="AA131" s="58">
        <f t="shared" si="15"/>
        <v>0</v>
      </c>
      <c r="AB131" s="58">
        <v>10.02</v>
      </c>
      <c r="AC131" s="58">
        <f t="shared" si="11"/>
        <v>2.0039999999999997E-3</v>
      </c>
      <c r="AD131" s="58">
        <f t="shared" si="16"/>
        <v>40.08</v>
      </c>
      <c r="AE131" s="58">
        <f t="shared" si="18"/>
        <v>40.08</v>
      </c>
      <c r="AF131" s="58">
        <f t="shared" si="17"/>
        <v>10.02</v>
      </c>
      <c r="AG131" s="58">
        <f t="shared" si="12"/>
        <v>20.04</v>
      </c>
      <c r="AH131" s="58">
        <f t="shared" si="13"/>
        <v>2.0039999999999997E-3</v>
      </c>
      <c r="AI131" s="99">
        <v>2819.3</v>
      </c>
      <c r="AJ131" s="99">
        <v>2819.3</v>
      </c>
      <c r="AK131" s="115">
        <f t="shared" si="14"/>
        <v>1.4068363273453097</v>
      </c>
      <c r="AL131" s="115">
        <v>1.4068363273453097</v>
      </c>
      <c r="AM131" s="99">
        <v>12.3</v>
      </c>
      <c r="AN131" s="99">
        <v>19.8</v>
      </c>
      <c r="AO131" s="98">
        <v>6.66</v>
      </c>
    </row>
    <row r="132" spans="1:41" x14ac:dyDescent="0.3">
      <c r="A132" s="58">
        <v>130</v>
      </c>
      <c r="B132" s="58">
        <v>3</v>
      </c>
      <c r="C132" s="58">
        <v>22</v>
      </c>
      <c r="D132" s="58">
        <f t="shared" si="19"/>
        <v>5</v>
      </c>
      <c r="E132" s="58">
        <v>2</v>
      </c>
      <c r="F132" s="58">
        <v>2</v>
      </c>
      <c r="G132" s="58">
        <v>2</v>
      </c>
      <c r="H132" s="58">
        <f t="shared" si="20"/>
        <v>26</v>
      </c>
      <c r="I132" s="58">
        <f>VLOOKUP(E132,' NAMES &amp; RATES'!$B$3:$C$6,2,0)</f>
        <v>0.5</v>
      </c>
      <c r="J132" s="68" t="s">
        <v>33</v>
      </c>
      <c r="K132" s="68" t="s">
        <v>84</v>
      </c>
      <c r="L132" s="128" t="s">
        <v>86</v>
      </c>
      <c r="M132" s="68" t="s">
        <v>91</v>
      </c>
      <c r="N132" s="120">
        <v>380000</v>
      </c>
      <c r="O132" s="11">
        <v>0</v>
      </c>
      <c r="P132" s="11">
        <v>6</v>
      </c>
      <c r="Q132" s="11">
        <v>7</v>
      </c>
      <c r="R132" s="11">
        <v>8</v>
      </c>
      <c r="S132" s="11">
        <v>5</v>
      </c>
      <c r="T132" s="11">
        <v>8</v>
      </c>
      <c r="U132" s="72">
        <v>9</v>
      </c>
      <c r="V132" s="72">
        <v>5</v>
      </c>
      <c r="W132" s="58">
        <v>4</v>
      </c>
      <c r="X132" s="58">
        <v>0.5</v>
      </c>
      <c r="Y132" s="58">
        <f>W132*X132</f>
        <v>2</v>
      </c>
      <c r="Z132" s="58">
        <v>0.5</v>
      </c>
      <c r="AA132" s="58">
        <f t="shared" si="15"/>
        <v>1</v>
      </c>
      <c r="AB132" s="58">
        <v>10.06</v>
      </c>
      <c r="AC132" s="58">
        <f t="shared" ref="AC132:AC164" si="21">SUM(AB132*2)/10000</f>
        <v>2.0119999999999999E-3</v>
      </c>
      <c r="AD132" s="58">
        <f t="shared" si="16"/>
        <v>40.24</v>
      </c>
      <c r="AE132" s="58">
        <f t="shared" si="18"/>
        <v>39.24</v>
      </c>
      <c r="AF132" s="58">
        <f t="shared" si="17"/>
        <v>9.81</v>
      </c>
      <c r="AG132" s="58">
        <f t="shared" ref="AG132:AG164" si="22">SUM(AF132*2)</f>
        <v>19.62</v>
      </c>
      <c r="AH132" s="58">
        <f t="shared" ref="AH132:AH164" si="23">SUM(AG132/10000)</f>
        <v>1.9620000000000002E-3</v>
      </c>
      <c r="AI132" s="99">
        <v>3572.1</v>
      </c>
      <c r="AJ132" s="99">
        <f>((AI132*AD132)/AE132)</f>
        <v>3663.132110091743</v>
      </c>
      <c r="AK132" s="115">
        <f t="shared" ref="AK132:AK164" si="24">SUM((AI132/1000)/AH132)/1000</f>
        <v>1.820642201834862</v>
      </c>
      <c r="AL132" s="115">
        <v>1.820642201834862</v>
      </c>
      <c r="AM132" s="99">
        <v>12.3</v>
      </c>
      <c r="AN132" s="99">
        <v>17.5</v>
      </c>
      <c r="AO132" s="98">
        <v>6.62</v>
      </c>
    </row>
    <row r="133" spans="1:41" x14ac:dyDescent="0.3">
      <c r="A133" s="58">
        <v>131</v>
      </c>
      <c r="B133" s="58">
        <v>3</v>
      </c>
      <c r="C133" s="58">
        <v>23</v>
      </c>
      <c r="D133" s="58">
        <f t="shared" si="19"/>
        <v>5</v>
      </c>
      <c r="E133" s="58">
        <v>1</v>
      </c>
      <c r="F133" s="58">
        <v>2</v>
      </c>
      <c r="G133" s="58">
        <v>1</v>
      </c>
      <c r="H133" s="58">
        <f t="shared" si="20"/>
        <v>7</v>
      </c>
      <c r="I133" s="58">
        <f>VLOOKUP(E133,' NAMES &amp; RATES'!$B$3:$C$6,2,0)</f>
        <v>0.25</v>
      </c>
      <c r="J133" s="68" t="s">
        <v>33</v>
      </c>
      <c r="K133" s="68" t="s">
        <v>84</v>
      </c>
      <c r="L133" s="128" t="s">
        <v>85</v>
      </c>
      <c r="M133" s="68" t="s">
        <v>19</v>
      </c>
      <c r="N133" s="120">
        <v>464000</v>
      </c>
      <c r="O133" s="11">
        <v>1</v>
      </c>
      <c r="P133" s="11">
        <v>6</v>
      </c>
      <c r="Q133" s="11">
        <v>8</v>
      </c>
      <c r="R133" s="11">
        <v>8</v>
      </c>
      <c r="S133" s="11">
        <v>5</v>
      </c>
      <c r="T133" s="11">
        <v>8</v>
      </c>
      <c r="U133" s="72">
        <v>9</v>
      </c>
      <c r="V133" s="72">
        <v>5</v>
      </c>
      <c r="W133" s="58">
        <v>7</v>
      </c>
      <c r="X133" s="58">
        <v>2</v>
      </c>
      <c r="Y133" s="58">
        <f>W133*X133</f>
        <v>14</v>
      </c>
      <c r="Z133" s="58">
        <v>0.5</v>
      </c>
      <c r="AA133" s="58">
        <f t="shared" si="15"/>
        <v>7</v>
      </c>
      <c r="AB133" s="58">
        <v>9.9</v>
      </c>
      <c r="AC133" s="58">
        <f t="shared" si="21"/>
        <v>1.98E-3</v>
      </c>
      <c r="AD133" s="58">
        <f t="shared" si="16"/>
        <v>69.3</v>
      </c>
      <c r="AE133" s="58">
        <f t="shared" si="18"/>
        <v>62.3</v>
      </c>
      <c r="AF133" s="58">
        <f t="shared" si="17"/>
        <v>8.9</v>
      </c>
      <c r="AG133" s="58">
        <f t="shared" si="22"/>
        <v>17.8</v>
      </c>
      <c r="AH133" s="58">
        <f t="shared" si="23"/>
        <v>1.7800000000000001E-3</v>
      </c>
      <c r="AI133" s="99">
        <v>3031.8</v>
      </c>
      <c r="AJ133" s="99">
        <f>((AI133*AD133)/AE133)</f>
        <v>3372.4516853932582</v>
      </c>
      <c r="AK133" s="115">
        <f t="shared" si="24"/>
        <v>1.703258426966292</v>
      </c>
      <c r="AL133" s="115">
        <v>1.703258426966292</v>
      </c>
      <c r="AM133" s="99">
        <v>13.4</v>
      </c>
      <c r="AN133" s="99">
        <v>20</v>
      </c>
      <c r="AO133" s="98">
        <v>7.16</v>
      </c>
    </row>
    <row r="134" spans="1:41" x14ac:dyDescent="0.3">
      <c r="A134" s="58">
        <v>132</v>
      </c>
      <c r="B134" s="58">
        <v>3</v>
      </c>
      <c r="C134" s="58">
        <v>24</v>
      </c>
      <c r="D134" s="58">
        <f t="shared" si="19"/>
        <v>5</v>
      </c>
      <c r="E134" s="58">
        <v>2</v>
      </c>
      <c r="F134" s="58">
        <v>1</v>
      </c>
      <c r="G134" s="58">
        <v>5</v>
      </c>
      <c r="H134" s="58">
        <f t="shared" si="20"/>
        <v>23</v>
      </c>
      <c r="I134" s="58">
        <f>VLOOKUP(E134,' NAMES &amp; RATES'!$B$3:$C$6,2,0)</f>
        <v>0.5</v>
      </c>
      <c r="J134" s="29" t="s">
        <v>31</v>
      </c>
      <c r="K134" s="29" t="s">
        <v>83</v>
      </c>
      <c r="L134" s="129" t="s">
        <v>89</v>
      </c>
      <c r="M134" s="29" t="s">
        <v>94</v>
      </c>
      <c r="N134" s="120">
        <v>326000</v>
      </c>
      <c r="O134" s="11">
        <v>1</v>
      </c>
      <c r="P134" s="11">
        <v>6</v>
      </c>
      <c r="Q134" s="11">
        <v>6</v>
      </c>
      <c r="R134" s="11">
        <v>8</v>
      </c>
      <c r="S134" s="11">
        <v>3</v>
      </c>
      <c r="T134" s="11">
        <v>8</v>
      </c>
      <c r="U134" s="72">
        <v>8</v>
      </c>
      <c r="V134" s="72">
        <v>4</v>
      </c>
      <c r="W134" s="58">
        <v>4</v>
      </c>
      <c r="X134" s="58">
        <v>0.5</v>
      </c>
      <c r="Y134" s="58">
        <f>W134*X134</f>
        <v>2</v>
      </c>
      <c r="Z134" s="58">
        <v>0.5</v>
      </c>
      <c r="AA134" s="58">
        <f t="shared" si="15"/>
        <v>1</v>
      </c>
      <c r="AB134" s="58">
        <v>9.8000000000000007</v>
      </c>
      <c r="AC134" s="58">
        <f t="shared" si="21"/>
        <v>1.9599999999999999E-3</v>
      </c>
      <c r="AD134" s="58">
        <f t="shared" si="16"/>
        <v>39.200000000000003</v>
      </c>
      <c r="AE134" s="58">
        <f t="shared" si="18"/>
        <v>38.200000000000003</v>
      </c>
      <c r="AF134" s="58">
        <f t="shared" si="17"/>
        <v>9.5500000000000007</v>
      </c>
      <c r="AG134" s="58">
        <f t="shared" si="22"/>
        <v>19.100000000000001</v>
      </c>
      <c r="AH134" s="58">
        <f t="shared" si="23"/>
        <v>1.9100000000000002E-3</v>
      </c>
      <c r="AI134" s="99">
        <v>3591.1</v>
      </c>
      <c r="AJ134" s="99">
        <f>((AI134*AD134)/AE134)</f>
        <v>3685.1078534031408</v>
      </c>
      <c r="AK134" s="115">
        <f t="shared" si="24"/>
        <v>1.880157068062827</v>
      </c>
      <c r="AL134" s="115">
        <v>1.880157068062827</v>
      </c>
      <c r="AM134" s="99">
        <v>13</v>
      </c>
      <c r="AN134" s="99">
        <v>20.8</v>
      </c>
      <c r="AO134" s="98">
        <v>7.13</v>
      </c>
    </row>
    <row r="135" spans="1:41" x14ac:dyDescent="0.3">
      <c r="A135" s="58">
        <v>133</v>
      </c>
      <c r="B135" s="58">
        <v>3</v>
      </c>
      <c r="C135" s="58">
        <v>25</v>
      </c>
      <c r="D135" s="58">
        <f t="shared" si="19"/>
        <v>5</v>
      </c>
      <c r="E135" s="58">
        <v>1</v>
      </c>
      <c r="F135" s="58">
        <v>3</v>
      </c>
      <c r="G135" s="58">
        <v>4</v>
      </c>
      <c r="H135" s="58">
        <f t="shared" si="20"/>
        <v>16</v>
      </c>
      <c r="I135" s="58">
        <f>VLOOKUP(E135,' NAMES &amp; RATES'!$B$3:$C$6,2,0)</f>
        <v>0.25</v>
      </c>
      <c r="J135" s="131" t="s">
        <v>34</v>
      </c>
      <c r="K135" s="131" t="s">
        <v>82</v>
      </c>
      <c r="L135" s="130" t="s">
        <v>88</v>
      </c>
      <c r="M135" s="131" t="s">
        <v>93</v>
      </c>
      <c r="N135" s="120">
        <v>476000</v>
      </c>
      <c r="O135" s="11">
        <v>1</v>
      </c>
      <c r="P135" s="11">
        <v>2</v>
      </c>
      <c r="Q135" s="11">
        <v>5</v>
      </c>
      <c r="R135" s="11">
        <v>7</v>
      </c>
      <c r="S135" s="11">
        <v>3</v>
      </c>
      <c r="T135" s="11">
        <v>8</v>
      </c>
      <c r="U135" s="72">
        <v>8</v>
      </c>
      <c r="V135" s="72">
        <v>4</v>
      </c>
      <c r="W135" s="58">
        <v>7</v>
      </c>
      <c r="X135" s="58">
        <v>0</v>
      </c>
      <c r="Y135" s="58">
        <v>0</v>
      </c>
      <c r="Z135" s="58">
        <v>0</v>
      </c>
      <c r="AA135" s="58">
        <f t="shared" ref="AA135:AA164" si="25">Y135*Z135</f>
        <v>0</v>
      </c>
      <c r="AB135" s="58">
        <v>9.91</v>
      </c>
      <c r="AC135" s="58">
        <f t="shared" si="21"/>
        <v>1.9819999999999998E-3</v>
      </c>
      <c r="AD135" s="58">
        <f t="shared" ref="AD135:AD164" si="26">W135*AB135</f>
        <v>69.37</v>
      </c>
      <c r="AE135" s="58">
        <f t="shared" si="18"/>
        <v>69.37</v>
      </c>
      <c r="AF135" s="58">
        <f t="shared" ref="AF135:AF164" si="27">SUM(AE135/W135)</f>
        <v>9.91</v>
      </c>
      <c r="AG135" s="58">
        <f t="shared" si="22"/>
        <v>19.82</v>
      </c>
      <c r="AH135" s="58">
        <f t="shared" si="23"/>
        <v>1.9819999999999998E-3</v>
      </c>
      <c r="AI135" s="99">
        <v>4172.8</v>
      </c>
      <c r="AJ135" s="99">
        <v>4172.8</v>
      </c>
      <c r="AK135" s="115">
        <f t="shared" si="24"/>
        <v>2.1053481331987896</v>
      </c>
      <c r="AL135" s="115">
        <v>2.1053481331987896</v>
      </c>
      <c r="AM135" s="99">
        <v>12.8</v>
      </c>
      <c r="AN135" s="99">
        <v>19.7</v>
      </c>
      <c r="AO135" s="98">
        <v>8.26</v>
      </c>
    </row>
    <row r="136" spans="1:41" x14ac:dyDescent="0.3">
      <c r="A136" s="58">
        <v>134</v>
      </c>
      <c r="B136" s="58">
        <v>3</v>
      </c>
      <c r="C136" s="58">
        <v>26</v>
      </c>
      <c r="D136" s="58">
        <f t="shared" si="19"/>
        <v>5</v>
      </c>
      <c r="E136" s="58">
        <v>1</v>
      </c>
      <c r="F136" s="58">
        <v>3</v>
      </c>
      <c r="G136" s="58">
        <v>3</v>
      </c>
      <c r="H136" s="58">
        <f t="shared" si="20"/>
        <v>15</v>
      </c>
      <c r="I136" s="58">
        <f>VLOOKUP(E136,' NAMES &amp; RATES'!$B$3:$C$6,2,0)</f>
        <v>0.25</v>
      </c>
      <c r="J136" s="131" t="s">
        <v>34</v>
      </c>
      <c r="K136" s="131" t="s">
        <v>82</v>
      </c>
      <c r="L136" s="130" t="s">
        <v>87</v>
      </c>
      <c r="M136" s="131" t="s">
        <v>92</v>
      </c>
      <c r="N136" s="120">
        <v>372000</v>
      </c>
      <c r="O136" s="11">
        <v>1</v>
      </c>
      <c r="P136" s="11">
        <v>2</v>
      </c>
      <c r="Q136" s="11">
        <v>6</v>
      </c>
      <c r="R136" s="11">
        <v>8</v>
      </c>
      <c r="S136" s="11">
        <v>4</v>
      </c>
      <c r="T136" s="11">
        <v>8</v>
      </c>
      <c r="U136" s="72">
        <v>9</v>
      </c>
      <c r="V136" s="72">
        <v>5</v>
      </c>
      <c r="W136" s="58">
        <v>7</v>
      </c>
      <c r="X136" s="58">
        <v>0</v>
      </c>
      <c r="Y136" s="58">
        <v>0</v>
      </c>
      <c r="Z136" s="58">
        <v>0</v>
      </c>
      <c r="AA136" s="58">
        <f t="shared" si="25"/>
        <v>0</v>
      </c>
      <c r="AB136" s="58">
        <v>9.98</v>
      </c>
      <c r="AC136" s="58">
        <f t="shared" si="21"/>
        <v>1.9959999999999999E-3</v>
      </c>
      <c r="AD136" s="58">
        <f t="shared" si="26"/>
        <v>69.86</v>
      </c>
      <c r="AE136" s="58">
        <f t="shared" ref="AE136:AE164" si="28">AD136-AA136</f>
        <v>69.86</v>
      </c>
      <c r="AF136" s="58">
        <f t="shared" si="27"/>
        <v>9.98</v>
      </c>
      <c r="AG136" s="58">
        <f t="shared" si="22"/>
        <v>19.96</v>
      </c>
      <c r="AH136" s="58">
        <f t="shared" si="23"/>
        <v>1.9959999999999999E-3</v>
      </c>
      <c r="AI136" s="99">
        <v>3893.4</v>
      </c>
      <c r="AJ136" s="99">
        <v>3893.4</v>
      </c>
      <c r="AK136" s="115">
        <f t="shared" si="24"/>
        <v>1.9506012024048098</v>
      </c>
      <c r="AL136" s="115">
        <v>1.9506012024048098</v>
      </c>
      <c r="AM136" s="99">
        <v>12.8</v>
      </c>
      <c r="AN136" s="99">
        <v>21.1</v>
      </c>
      <c r="AO136" s="98">
        <v>7.34</v>
      </c>
    </row>
    <row r="137" spans="1:41" x14ac:dyDescent="0.3">
      <c r="A137" s="58">
        <v>135</v>
      </c>
      <c r="B137" s="58">
        <v>3</v>
      </c>
      <c r="C137" s="58">
        <v>27</v>
      </c>
      <c r="D137" s="58">
        <f t="shared" si="19"/>
        <v>5</v>
      </c>
      <c r="E137" s="58">
        <v>3</v>
      </c>
      <c r="F137" s="58">
        <v>2</v>
      </c>
      <c r="G137" s="58">
        <v>1</v>
      </c>
      <c r="H137" s="58">
        <f t="shared" si="20"/>
        <v>43</v>
      </c>
      <c r="I137" s="58">
        <f>VLOOKUP(E137,' NAMES &amp; RATES'!$B$3:$C$6,2,0)</f>
        <v>1</v>
      </c>
      <c r="J137" s="68" t="s">
        <v>33</v>
      </c>
      <c r="K137" s="68" t="s">
        <v>84</v>
      </c>
      <c r="L137" s="128" t="s">
        <v>85</v>
      </c>
      <c r="M137" s="68" t="s">
        <v>19</v>
      </c>
      <c r="N137" s="120">
        <v>211000</v>
      </c>
      <c r="O137" s="11">
        <v>1</v>
      </c>
      <c r="P137" s="11">
        <v>6</v>
      </c>
      <c r="Q137" s="11">
        <v>8</v>
      </c>
      <c r="R137" s="11">
        <v>8</v>
      </c>
      <c r="S137" s="11">
        <v>4</v>
      </c>
      <c r="T137" s="11">
        <v>8</v>
      </c>
      <c r="U137" s="72">
        <v>9</v>
      </c>
      <c r="V137" s="72">
        <v>5</v>
      </c>
      <c r="W137" s="58">
        <v>2</v>
      </c>
      <c r="X137" s="58">
        <v>0</v>
      </c>
      <c r="Y137" s="58">
        <v>0</v>
      </c>
      <c r="Z137" s="58">
        <v>0</v>
      </c>
      <c r="AA137" s="58">
        <f t="shared" si="25"/>
        <v>0</v>
      </c>
      <c r="AB137" s="58">
        <v>10.199999999999999</v>
      </c>
      <c r="AC137" s="58">
        <f t="shared" si="21"/>
        <v>2.0399999999999997E-3</v>
      </c>
      <c r="AD137" s="58">
        <f t="shared" si="26"/>
        <v>20.399999999999999</v>
      </c>
      <c r="AE137" s="58">
        <f t="shared" si="28"/>
        <v>20.399999999999999</v>
      </c>
      <c r="AF137" s="58">
        <f t="shared" si="27"/>
        <v>10.199999999999999</v>
      </c>
      <c r="AG137" s="58">
        <f t="shared" si="22"/>
        <v>20.399999999999999</v>
      </c>
      <c r="AH137" s="58">
        <f t="shared" si="23"/>
        <v>2.0399999999999997E-3</v>
      </c>
      <c r="AI137" s="99">
        <v>2762.9</v>
      </c>
      <c r="AJ137" s="99">
        <v>2762.9</v>
      </c>
      <c r="AK137" s="115">
        <f t="shared" si="24"/>
        <v>1.3543627450980396</v>
      </c>
      <c r="AL137" s="115">
        <v>1.3543627450980396</v>
      </c>
      <c r="AM137" s="99">
        <v>12.4</v>
      </c>
      <c r="AN137" s="99">
        <v>17.899999999999999</v>
      </c>
      <c r="AO137" s="98">
        <v>7.33</v>
      </c>
    </row>
    <row r="138" spans="1:41" x14ac:dyDescent="0.3">
      <c r="A138" s="58">
        <v>136</v>
      </c>
      <c r="B138" s="58">
        <v>3</v>
      </c>
      <c r="C138" s="58">
        <v>1</v>
      </c>
      <c r="D138" s="58">
        <f t="shared" si="19"/>
        <v>6</v>
      </c>
      <c r="E138" s="58">
        <v>1</v>
      </c>
      <c r="F138" s="58">
        <v>1</v>
      </c>
      <c r="G138" s="58">
        <v>3</v>
      </c>
      <c r="H138" s="58">
        <f t="shared" si="20"/>
        <v>3</v>
      </c>
      <c r="I138" s="58">
        <f>VLOOKUP(E138,' NAMES &amp; RATES'!$B$3:$C$6,2,0)</f>
        <v>0.25</v>
      </c>
      <c r="J138" s="29" t="s">
        <v>31</v>
      </c>
      <c r="K138" s="29" t="s">
        <v>83</v>
      </c>
      <c r="L138" s="129" t="s">
        <v>87</v>
      </c>
      <c r="M138" s="29" t="s">
        <v>92</v>
      </c>
      <c r="N138" s="120">
        <v>760000</v>
      </c>
      <c r="O138" s="11">
        <v>1</v>
      </c>
      <c r="P138" s="11">
        <v>2</v>
      </c>
      <c r="Q138" s="11">
        <v>5</v>
      </c>
      <c r="R138" s="11">
        <v>8</v>
      </c>
      <c r="S138" s="11">
        <v>4</v>
      </c>
      <c r="T138" s="11">
        <v>8</v>
      </c>
      <c r="U138" s="72">
        <v>8</v>
      </c>
      <c r="V138" s="72">
        <v>5</v>
      </c>
      <c r="W138" s="58">
        <v>7</v>
      </c>
      <c r="X138" s="58">
        <v>1</v>
      </c>
      <c r="Y138" s="58">
        <f>W138*X138</f>
        <v>7</v>
      </c>
      <c r="Z138" s="58">
        <v>0.5</v>
      </c>
      <c r="AA138" s="58">
        <f t="shared" si="25"/>
        <v>3.5</v>
      </c>
      <c r="AB138" s="58">
        <v>10.15</v>
      </c>
      <c r="AC138" s="58">
        <f t="shared" si="21"/>
        <v>2.0300000000000001E-3</v>
      </c>
      <c r="AD138" s="58">
        <f t="shared" si="26"/>
        <v>71.05</v>
      </c>
      <c r="AE138" s="58">
        <f t="shared" si="28"/>
        <v>67.55</v>
      </c>
      <c r="AF138" s="58">
        <f t="shared" si="27"/>
        <v>9.65</v>
      </c>
      <c r="AG138" s="58">
        <f t="shared" si="22"/>
        <v>19.3</v>
      </c>
      <c r="AH138" s="58">
        <f t="shared" si="23"/>
        <v>1.9300000000000001E-3</v>
      </c>
      <c r="AI138" s="99">
        <v>3728.1</v>
      </c>
      <c r="AJ138" s="99">
        <f>((AI138*AD138)/AE138)</f>
        <v>3921.2658031088085</v>
      </c>
      <c r="AK138" s="115">
        <f t="shared" si="24"/>
        <v>1.9316580310880829</v>
      </c>
      <c r="AL138" s="115">
        <v>1.9316580310880829</v>
      </c>
      <c r="AM138" s="99">
        <v>12.9</v>
      </c>
      <c r="AN138" s="99">
        <v>18</v>
      </c>
      <c r="AO138" s="98">
        <v>7.28</v>
      </c>
    </row>
    <row r="139" spans="1:41" x14ac:dyDescent="0.3">
      <c r="A139" s="58">
        <v>137</v>
      </c>
      <c r="B139" s="58">
        <v>3</v>
      </c>
      <c r="C139" s="58">
        <v>2</v>
      </c>
      <c r="D139" s="58">
        <f t="shared" si="19"/>
        <v>6</v>
      </c>
      <c r="E139" s="58">
        <v>1</v>
      </c>
      <c r="F139" s="58">
        <v>3</v>
      </c>
      <c r="G139" s="58">
        <v>1</v>
      </c>
      <c r="H139" s="58">
        <f t="shared" si="20"/>
        <v>13</v>
      </c>
      <c r="I139" s="58">
        <f>VLOOKUP(E139,' NAMES &amp; RATES'!$B$3:$C$6,2,0)</f>
        <v>0.25</v>
      </c>
      <c r="J139" s="131" t="s">
        <v>34</v>
      </c>
      <c r="K139" s="131" t="s">
        <v>82</v>
      </c>
      <c r="L139" s="130" t="s">
        <v>85</v>
      </c>
      <c r="M139" s="131" t="s">
        <v>19</v>
      </c>
      <c r="N139" s="120">
        <v>728000</v>
      </c>
      <c r="O139" s="11">
        <v>1</v>
      </c>
      <c r="P139" s="11">
        <v>6</v>
      </c>
      <c r="Q139" s="11">
        <v>8</v>
      </c>
      <c r="R139" s="11">
        <v>7</v>
      </c>
      <c r="S139" s="11">
        <v>5</v>
      </c>
      <c r="T139" s="11">
        <v>8</v>
      </c>
      <c r="U139" s="72">
        <v>9</v>
      </c>
      <c r="V139" s="72">
        <v>5</v>
      </c>
      <c r="W139" s="58">
        <v>7</v>
      </c>
      <c r="X139" s="58">
        <v>2</v>
      </c>
      <c r="Y139" s="58">
        <f>W139*X139</f>
        <v>14</v>
      </c>
      <c r="Z139" s="58">
        <v>0.5</v>
      </c>
      <c r="AA139" s="58">
        <f t="shared" si="25"/>
        <v>7</v>
      </c>
      <c r="AB139" s="58">
        <v>10.15</v>
      </c>
      <c r="AC139" s="58">
        <f t="shared" si="21"/>
        <v>2.0300000000000001E-3</v>
      </c>
      <c r="AD139" s="58">
        <f t="shared" si="26"/>
        <v>71.05</v>
      </c>
      <c r="AE139" s="58">
        <f t="shared" si="28"/>
        <v>64.05</v>
      </c>
      <c r="AF139" s="58">
        <f t="shared" si="27"/>
        <v>9.15</v>
      </c>
      <c r="AG139" s="58">
        <f t="shared" si="22"/>
        <v>18.3</v>
      </c>
      <c r="AH139" s="58">
        <f t="shared" si="23"/>
        <v>1.83E-3</v>
      </c>
      <c r="AI139" s="99">
        <v>3180.5</v>
      </c>
      <c r="AJ139" s="99">
        <f>((AI139*AD139)/AE139)</f>
        <v>3528.0956284153008</v>
      </c>
      <c r="AK139" s="115">
        <f t="shared" si="24"/>
        <v>1.7379781420765026</v>
      </c>
      <c r="AL139" s="115">
        <v>1.7379781420765026</v>
      </c>
      <c r="AM139" s="99">
        <v>13.1</v>
      </c>
      <c r="AN139" s="99">
        <v>17.399999999999999</v>
      </c>
      <c r="AO139" s="98">
        <v>7.18</v>
      </c>
    </row>
    <row r="140" spans="1:41" x14ac:dyDescent="0.3">
      <c r="A140" s="58">
        <v>138</v>
      </c>
      <c r="B140" s="58">
        <v>3</v>
      </c>
      <c r="C140" s="58">
        <v>3</v>
      </c>
      <c r="D140" s="58">
        <f t="shared" si="19"/>
        <v>6</v>
      </c>
      <c r="E140" s="58">
        <v>2</v>
      </c>
      <c r="F140" s="58">
        <v>2</v>
      </c>
      <c r="G140" s="58">
        <v>1</v>
      </c>
      <c r="H140" s="58">
        <f t="shared" si="20"/>
        <v>25</v>
      </c>
      <c r="I140" s="58">
        <f>VLOOKUP(E140,' NAMES &amp; RATES'!$B$3:$C$6,2,0)</f>
        <v>0.5</v>
      </c>
      <c r="J140" s="68" t="s">
        <v>33</v>
      </c>
      <c r="K140" s="68" t="s">
        <v>84</v>
      </c>
      <c r="L140" s="128" t="s">
        <v>85</v>
      </c>
      <c r="M140" s="68" t="s">
        <v>19</v>
      </c>
      <c r="N140" s="120">
        <v>392000</v>
      </c>
      <c r="O140" s="11">
        <v>1</v>
      </c>
      <c r="P140" s="11">
        <v>6</v>
      </c>
      <c r="Q140" s="11">
        <v>8</v>
      </c>
      <c r="R140" s="11">
        <v>8</v>
      </c>
      <c r="S140" s="11">
        <v>4</v>
      </c>
      <c r="T140" s="11">
        <v>9</v>
      </c>
      <c r="U140" s="72">
        <v>9</v>
      </c>
      <c r="V140" s="72">
        <v>5</v>
      </c>
      <c r="W140" s="58">
        <v>4</v>
      </c>
      <c r="X140" s="58">
        <v>0</v>
      </c>
      <c r="Y140" s="58">
        <v>0</v>
      </c>
      <c r="Z140" s="58">
        <v>0</v>
      </c>
      <c r="AA140" s="58">
        <f t="shared" si="25"/>
        <v>0</v>
      </c>
      <c r="AB140" s="58">
        <v>10.15</v>
      </c>
      <c r="AC140" s="58">
        <f t="shared" si="21"/>
        <v>2.0300000000000001E-3</v>
      </c>
      <c r="AD140" s="58">
        <f t="shared" si="26"/>
        <v>40.6</v>
      </c>
      <c r="AE140" s="58">
        <f t="shared" si="28"/>
        <v>40.6</v>
      </c>
      <c r="AF140" s="58">
        <f t="shared" si="27"/>
        <v>10.15</v>
      </c>
      <c r="AG140" s="58">
        <f t="shared" si="22"/>
        <v>20.3</v>
      </c>
      <c r="AH140" s="58">
        <f t="shared" si="23"/>
        <v>2.0300000000000001E-3</v>
      </c>
      <c r="AI140" s="99">
        <v>3057.1</v>
      </c>
      <c r="AJ140" s="99">
        <v>3057.1</v>
      </c>
      <c r="AK140" s="115">
        <f t="shared" si="24"/>
        <v>1.5059605911330047</v>
      </c>
      <c r="AL140" s="115">
        <v>1.5059605911330047</v>
      </c>
      <c r="AM140" s="99">
        <v>12.3</v>
      </c>
      <c r="AN140" s="99">
        <v>17.5</v>
      </c>
      <c r="AO140" s="98">
        <v>6.88</v>
      </c>
    </row>
    <row r="141" spans="1:41" x14ac:dyDescent="0.3">
      <c r="A141" s="58">
        <v>139</v>
      </c>
      <c r="B141" s="58">
        <v>3</v>
      </c>
      <c r="C141" s="58">
        <v>4</v>
      </c>
      <c r="D141" s="58">
        <f t="shared" si="19"/>
        <v>6</v>
      </c>
      <c r="E141" s="58">
        <v>2</v>
      </c>
      <c r="F141" s="58">
        <v>3</v>
      </c>
      <c r="G141" s="58">
        <v>3</v>
      </c>
      <c r="H141" s="58">
        <f t="shared" si="20"/>
        <v>33</v>
      </c>
      <c r="I141" s="58">
        <f>VLOOKUP(E141,' NAMES &amp; RATES'!$B$3:$C$6,2,0)</f>
        <v>0.5</v>
      </c>
      <c r="J141" s="131" t="s">
        <v>34</v>
      </c>
      <c r="K141" s="131" t="s">
        <v>82</v>
      </c>
      <c r="L141" s="130" t="s">
        <v>87</v>
      </c>
      <c r="M141" s="131" t="s">
        <v>92</v>
      </c>
      <c r="N141" s="120">
        <v>396000</v>
      </c>
      <c r="O141" s="11">
        <v>1</v>
      </c>
      <c r="P141" s="11">
        <v>2</v>
      </c>
      <c r="Q141" s="11">
        <v>4</v>
      </c>
      <c r="R141" s="11">
        <v>7</v>
      </c>
      <c r="S141" s="11">
        <v>4</v>
      </c>
      <c r="T141" s="11">
        <v>8</v>
      </c>
      <c r="U141" s="72">
        <v>8</v>
      </c>
      <c r="V141" s="72">
        <v>5</v>
      </c>
      <c r="W141" s="58">
        <v>4</v>
      </c>
      <c r="X141" s="58">
        <v>0</v>
      </c>
      <c r="Y141" s="58">
        <v>0</v>
      </c>
      <c r="Z141" s="58">
        <v>0</v>
      </c>
      <c r="AA141" s="58">
        <f t="shared" si="25"/>
        <v>0</v>
      </c>
      <c r="AB141" s="58">
        <v>10.15</v>
      </c>
      <c r="AC141" s="58">
        <f t="shared" si="21"/>
        <v>2.0300000000000001E-3</v>
      </c>
      <c r="AD141" s="58">
        <f t="shared" si="26"/>
        <v>40.6</v>
      </c>
      <c r="AE141" s="58">
        <f t="shared" si="28"/>
        <v>40.6</v>
      </c>
      <c r="AF141" s="58">
        <f t="shared" si="27"/>
        <v>10.15</v>
      </c>
      <c r="AG141" s="58">
        <f t="shared" si="22"/>
        <v>20.3</v>
      </c>
      <c r="AH141" s="58">
        <f t="shared" si="23"/>
        <v>2.0300000000000001E-3</v>
      </c>
      <c r="AI141" s="99">
        <v>4097.1000000000004</v>
      </c>
      <c r="AJ141" s="99">
        <v>4097.1000000000004</v>
      </c>
      <c r="AK141" s="115">
        <f t="shared" si="24"/>
        <v>2.0182758620689656</v>
      </c>
      <c r="AL141" s="115">
        <v>2.0182758620689656</v>
      </c>
      <c r="AM141" s="99">
        <v>12.3</v>
      </c>
      <c r="AN141" s="99">
        <v>17.100000000000001</v>
      </c>
      <c r="AO141" s="98">
        <v>7.35</v>
      </c>
    </row>
    <row r="142" spans="1:41" x14ac:dyDescent="0.3">
      <c r="A142" s="58">
        <v>140</v>
      </c>
      <c r="B142" s="58">
        <v>3</v>
      </c>
      <c r="C142" s="58">
        <v>5</v>
      </c>
      <c r="D142" s="58">
        <f t="shared" si="19"/>
        <v>6</v>
      </c>
      <c r="E142" s="58">
        <v>3</v>
      </c>
      <c r="F142" s="58">
        <v>1</v>
      </c>
      <c r="G142" s="58">
        <v>4</v>
      </c>
      <c r="H142" s="58">
        <f t="shared" si="20"/>
        <v>40</v>
      </c>
      <c r="I142" s="58">
        <f>VLOOKUP(E142,' NAMES &amp; RATES'!$B$3:$C$6,2,0)</f>
        <v>1</v>
      </c>
      <c r="J142" s="29" t="s">
        <v>31</v>
      </c>
      <c r="K142" s="29" t="s">
        <v>83</v>
      </c>
      <c r="L142" s="129" t="s">
        <v>88</v>
      </c>
      <c r="M142" s="29" t="s">
        <v>93</v>
      </c>
      <c r="N142" s="120">
        <v>204000</v>
      </c>
      <c r="O142" s="11">
        <v>1</v>
      </c>
      <c r="P142" s="11">
        <v>2</v>
      </c>
      <c r="Q142" s="11">
        <v>6</v>
      </c>
      <c r="R142" s="11">
        <v>6</v>
      </c>
      <c r="S142" s="11">
        <v>3</v>
      </c>
      <c r="T142" s="11">
        <v>8</v>
      </c>
      <c r="U142" s="72">
        <v>8</v>
      </c>
      <c r="V142" s="72">
        <v>4</v>
      </c>
      <c r="W142" s="58">
        <v>2</v>
      </c>
      <c r="X142" s="58">
        <v>0</v>
      </c>
      <c r="Y142" s="58">
        <v>0</v>
      </c>
      <c r="Z142" s="58">
        <v>0</v>
      </c>
      <c r="AA142" s="58">
        <f t="shared" si="25"/>
        <v>0</v>
      </c>
      <c r="AB142" s="58">
        <v>10.26</v>
      </c>
      <c r="AC142" s="58">
        <f t="shared" si="21"/>
        <v>2.052E-3</v>
      </c>
      <c r="AD142" s="58">
        <f t="shared" si="26"/>
        <v>20.52</v>
      </c>
      <c r="AE142" s="58">
        <f t="shared" si="28"/>
        <v>20.52</v>
      </c>
      <c r="AF142" s="58">
        <f t="shared" si="27"/>
        <v>10.26</v>
      </c>
      <c r="AG142" s="58">
        <f t="shared" si="22"/>
        <v>20.52</v>
      </c>
      <c r="AH142" s="58">
        <f t="shared" si="23"/>
        <v>2.052E-3</v>
      </c>
      <c r="AI142" s="99">
        <v>3528.9</v>
      </c>
      <c r="AJ142" s="99">
        <v>3528.9</v>
      </c>
      <c r="AK142" s="115">
        <f t="shared" si="24"/>
        <v>1.7197368421052632</v>
      </c>
      <c r="AL142" s="115">
        <v>1.7197368421052632</v>
      </c>
      <c r="AM142" s="99">
        <v>13</v>
      </c>
      <c r="AN142" s="99">
        <v>18.2</v>
      </c>
      <c r="AO142" s="98">
        <v>6.98</v>
      </c>
    </row>
    <row r="143" spans="1:41" x14ac:dyDescent="0.3">
      <c r="A143" s="58">
        <v>141</v>
      </c>
      <c r="B143" s="58">
        <v>3</v>
      </c>
      <c r="C143" s="58">
        <v>6</v>
      </c>
      <c r="D143" s="58">
        <f t="shared" si="19"/>
        <v>6</v>
      </c>
      <c r="E143" s="58">
        <v>2</v>
      </c>
      <c r="F143" s="58">
        <v>2</v>
      </c>
      <c r="G143" s="58">
        <v>5</v>
      </c>
      <c r="H143" s="58">
        <f t="shared" si="20"/>
        <v>29</v>
      </c>
      <c r="I143" s="58">
        <f>VLOOKUP(E143,' NAMES &amp; RATES'!$B$3:$C$6,2,0)</f>
        <v>0.5</v>
      </c>
      <c r="J143" s="68" t="s">
        <v>33</v>
      </c>
      <c r="K143" s="68" t="s">
        <v>84</v>
      </c>
      <c r="L143" s="128" t="s">
        <v>89</v>
      </c>
      <c r="M143" s="68" t="s">
        <v>94</v>
      </c>
      <c r="N143" s="120">
        <v>374000</v>
      </c>
      <c r="O143" s="11">
        <v>1</v>
      </c>
      <c r="P143" s="11">
        <v>5</v>
      </c>
      <c r="Q143" s="11">
        <v>6</v>
      </c>
      <c r="R143" s="11">
        <v>7</v>
      </c>
      <c r="S143" s="11">
        <v>3</v>
      </c>
      <c r="T143" s="11">
        <v>8</v>
      </c>
      <c r="U143" s="72">
        <v>8</v>
      </c>
      <c r="V143" s="72">
        <v>5</v>
      </c>
      <c r="W143" s="58">
        <v>4</v>
      </c>
      <c r="X143" s="58">
        <v>0</v>
      </c>
      <c r="Y143" s="58">
        <v>0</v>
      </c>
      <c r="Z143" s="58">
        <v>0</v>
      </c>
      <c r="AA143" s="58">
        <f t="shared" si="25"/>
        <v>0</v>
      </c>
      <c r="AB143" s="58">
        <v>10.14</v>
      </c>
      <c r="AC143" s="58">
        <f t="shared" si="21"/>
        <v>2.0280000000000003E-3</v>
      </c>
      <c r="AD143" s="58">
        <f t="shared" si="26"/>
        <v>40.56</v>
      </c>
      <c r="AE143" s="58">
        <f t="shared" si="28"/>
        <v>40.56</v>
      </c>
      <c r="AF143" s="58">
        <f t="shared" si="27"/>
        <v>10.14</v>
      </c>
      <c r="AG143" s="58">
        <f t="shared" si="22"/>
        <v>20.28</v>
      </c>
      <c r="AH143" s="58">
        <f t="shared" si="23"/>
        <v>2.0280000000000003E-3</v>
      </c>
      <c r="AI143" s="99">
        <v>4232.6000000000004</v>
      </c>
      <c r="AJ143" s="99">
        <v>4232.6000000000004</v>
      </c>
      <c r="AK143" s="115">
        <f t="shared" si="24"/>
        <v>2.0870808678500983</v>
      </c>
      <c r="AL143" s="115">
        <v>2.0870808678500983</v>
      </c>
      <c r="AM143" s="99">
        <v>12.9</v>
      </c>
      <c r="AN143" s="99">
        <v>19.399999999999999</v>
      </c>
      <c r="AO143" s="98">
        <v>7.62</v>
      </c>
    </row>
    <row r="144" spans="1:41" x14ac:dyDescent="0.3">
      <c r="A144" s="58">
        <v>142</v>
      </c>
      <c r="B144" s="58">
        <v>3</v>
      </c>
      <c r="C144" s="58">
        <v>7</v>
      </c>
      <c r="D144" s="58">
        <f t="shared" si="19"/>
        <v>6</v>
      </c>
      <c r="E144" s="58">
        <v>2</v>
      </c>
      <c r="F144" s="58">
        <v>3</v>
      </c>
      <c r="G144" s="58">
        <v>2</v>
      </c>
      <c r="H144" s="58">
        <f t="shared" si="20"/>
        <v>32</v>
      </c>
      <c r="I144" s="58">
        <f>VLOOKUP(E144,' NAMES &amp; RATES'!$B$3:$C$6,2,0)</f>
        <v>0.5</v>
      </c>
      <c r="J144" s="131" t="s">
        <v>34</v>
      </c>
      <c r="K144" s="131" t="s">
        <v>82</v>
      </c>
      <c r="L144" s="130" t="s">
        <v>86</v>
      </c>
      <c r="M144" s="131" t="s">
        <v>91</v>
      </c>
      <c r="N144" s="120">
        <v>380000</v>
      </c>
      <c r="O144" s="11">
        <v>0</v>
      </c>
      <c r="P144" s="11">
        <v>5</v>
      </c>
      <c r="Q144" s="11">
        <v>7</v>
      </c>
      <c r="R144" s="11">
        <v>8</v>
      </c>
      <c r="S144" s="11">
        <v>4</v>
      </c>
      <c r="T144" s="11">
        <v>8</v>
      </c>
      <c r="U144" s="72">
        <v>9</v>
      </c>
      <c r="V144" s="72">
        <v>5</v>
      </c>
      <c r="W144" s="58">
        <v>4</v>
      </c>
      <c r="X144" s="58">
        <v>0</v>
      </c>
      <c r="Y144" s="58">
        <v>0</v>
      </c>
      <c r="Z144" s="58">
        <v>0</v>
      </c>
      <c r="AA144" s="58">
        <f t="shared" si="25"/>
        <v>0</v>
      </c>
      <c r="AB144" s="58">
        <v>10.1</v>
      </c>
      <c r="AC144" s="58">
        <f t="shared" si="21"/>
        <v>2.0200000000000001E-3</v>
      </c>
      <c r="AD144" s="58">
        <f t="shared" si="26"/>
        <v>40.4</v>
      </c>
      <c r="AE144" s="58">
        <f t="shared" si="28"/>
        <v>40.4</v>
      </c>
      <c r="AF144" s="58">
        <f t="shared" si="27"/>
        <v>10.1</v>
      </c>
      <c r="AG144" s="58">
        <f t="shared" si="22"/>
        <v>20.2</v>
      </c>
      <c r="AH144" s="58">
        <f t="shared" si="23"/>
        <v>2.0200000000000001E-3</v>
      </c>
      <c r="AI144" s="99">
        <v>3698</v>
      </c>
      <c r="AJ144" s="99">
        <v>3698</v>
      </c>
      <c r="AK144" s="115">
        <f t="shared" si="24"/>
        <v>1.8306930693069305</v>
      </c>
      <c r="AL144" s="115">
        <v>1.8306930693069305</v>
      </c>
      <c r="AM144" s="99">
        <v>12.3</v>
      </c>
      <c r="AN144" s="99">
        <v>17.3</v>
      </c>
      <c r="AO144" s="98">
        <v>7.06</v>
      </c>
    </row>
    <row r="145" spans="1:41" x14ac:dyDescent="0.3">
      <c r="A145" s="58">
        <v>143</v>
      </c>
      <c r="B145" s="58">
        <v>3</v>
      </c>
      <c r="C145" s="58">
        <v>8</v>
      </c>
      <c r="D145" s="58">
        <f t="shared" si="19"/>
        <v>6</v>
      </c>
      <c r="E145" s="58">
        <v>3</v>
      </c>
      <c r="F145" s="58">
        <v>1</v>
      </c>
      <c r="G145" s="58">
        <v>6</v>
      </c>
      <c r="H145" s="58">
        <f t="shared" si="20"/>
        <v>42</v>
      </c>
      <c r="I145" s="58">
        <f>VLOOKUP(E145,' NAMES &amp; RATES'!$B$3:$C$6,2,0)</f>
        <v>1</v>
      </c>
      <c r="J145" s="29" t="s">
        <v>31</v>
      </c>
      <c r="K145" s="29" t="s">
        <v>83</v>
      </c>
      <c r="L145" s="129" t="s">
        <v>90</v>
      </c>
      <c r="M145" s="29" t="s">
        <v>95</v>
      </c>
      <c r="N145" s="120">
        <v>206000</v>
      </c>
      <c r="O145" s="11">
        <v>1</v>
      </c>
      <c r="P145" s="11">
        <v>5</v>
      </c>
      <c r="Q145" s="11">
        <v>6</v>
      </c>
      <c r="R145" s="11">
        <v>7</v>
      </c>
      <c r="S145" s="11">
        <v>3</v>
      </c>
      <c r="T145" s="11">
        <v>8</v>
      </c>
      <c r="U145" s="72">
        <v>8</v>
      </c>
      <c r="V145" s="72">
        <v>4</v>
      </c>
      <c r="W145" s="58">
        <v>2</v>
      </c>
      <c r="X145" s="58">
        <v>1.5</v>
      </c>
      <c r="Y145" s="58">
        <f>W145*X145</f>
        <v>3</v>
      </c>
      <c r="Z145" s="58">
        <v>0.5</v>
      </c>
      <c r="AA145" s="58">
        <f t="shared" si="25"/>
        <v>1.5</v>
      </c>
      <c r="AB145" s="58">
        <v>10.43</v>
      </c>
      <c r="AC145" s="58">
        <f t="shared" si="21"/>
        <v>2.0859999999999997E-3</v>
      </c>
      <c r="AD145" s="58">
        <f t="shared" si="26"/>
        <v>20.86</v>
      </c>
      <c r="AE145" s="58">
        <f t="shared" si="28"/>
        <v>19.36</v>
      </c>
      <c r="AF145" s="58">
        <f t="shared" si="27"/>
        <v>9.68</v>
      </c>
      <c r="AG145" s="58">
        <f t="shared" si="22"/>
        <v>19.36</v>
      </c>
      <c r="AH145" s="58">
        <f t="shared" si="23"/>
        <v>1.936E-3</v>
      </c>
      <c r="AI145" s="99">
        <v>3461.7</v>
      </c>
      <c r="AJ145" s="99">
        <f>((AI145*AD145)/AE145)</f>
        <v>3729.9102272727268</v>
      </c>
      <c r="AK145" s="115">
        <f t="shared" si="24"/>
        <v>1.7880681818181818</v>
      </c>
      <c r="AL145" s="115">
        <v>1.7880681818181818</v>
      </c>
      <c r="AM145" s="99">
        <v>12.9</v>
      </c>
      <c r="AN145" s="99">
        <v>18.2</v>
      </c>
      <c r="AO145" s="98">
        <v>7.26</v>
      </c>
    </row>
    <row r="146" spans="1:41" x14ac:dyDescent="0.3">
      <c r="A146" s="58">
        <v>144</v>
      </c>
      <c r="B146" s="58">
        <v>3</v>
      </c>
      <c r="C146" s="58">
        <v>9</v>
      </c>
      <c r="D146" s="58">
        <f t="shared" si="19"/>
        <v>6</v>
      </c>
      <c r="E146" s="58">
        <v>1</v>
      </c>
      <c r="F146" s="58">
        <v>2</v>
      </c>
      <c r="G146" s="58">
        <v>2</v>
      </c>
      <c r="H146" s="58">
        <f t="shared" si="20"/>
        <v>8</v>
      </c>
      <c r="I146" s="58">
        <f>VLOOKUP(E146,' NAMES &amp; RATES'!$B$3:$C$6,2,0)</f>
        <v>0.25</v>
      </c>
      <c r="J146" s="68" t="s">
        <v>33</v>
      </c>
      <c r="K146" s="68" t="s">
        <v>84</v>
      </c>
      <c r="L146" s="128" t="s">
        <v>86</v>
      </c>
      <c r="M146" s="68" t="s">
        <v>91</v>
      </c>
      <c r="N146" s="120">
        <v>444000</v>
      </c>
      <c r="O146" s="11">
        <v>1</v>
      </c>
      <c r="P146" s="11">
        <v>5</v>
      </c>
      <c r="Q146" s="11">
        <v>7</v>
      </c>
      <c r="R146" s="11">
        <v>8</v>
      </c>
      <c r="S146" s="11">
        <v>4</v>
      </c>
      <c r="T146" s="11">
        <v>8</v>
      </c>
      <c r="U146" s="72">
        <v>9</v>
      </c>
      <c r="V146" s="72">
        <v>5</v>
      </c>
      <c r="W146" s="58">
        <v>7</v>
      </c>
      <c r="X146" s="58">
        <v>1</v>
      </c>
      <c r="Y146" s="58">
        <f>W146*X146</f>
        <v>7</v>
      </c>
      <c r="Z146" s="58">
        <v>0.5</v>
      </c>
      <c r="AA146" s="58">
        <f t="shared" si="25"/>
        <v>3.5</v>
      </c>
      <c r="AB146" s="58">
        <v>10.06</v>
      </c>
      <c r="AC146" s="58">
        <f t="shared" si="21"/>
        <v>2.0119999999999999E-3</v>
      </c>
      <c r="AD146" s="58">
        <f t="shared" si="26"/>
        <v>70.42</v>
      </c>
      <c r="AE146" s="58">
        <f t="shared" si="28"/>
        <v>66.92</v>
      </c>
      <c r="AF146" s="58">
        <f t="shared" si="27"/>
        <v>9.56</v>
      </c>
      <c r="AG146" s="58">
        <f t="shared" si="22"/>
        <v>19.12</v>
      </c>
      <c r="AH146" s="58">
        <f t="shared" si="23"/>
        <v>1.9120000000000001E-3</v>
      </c>
      <c r="AI146" s="99">
        <v>2478.8000000000002</v>
      </c>
      <c r="AJ146" s="99">
        <f>((AI146*AD146)/AE146)</f>
        <v>2608.4443514644354</v>
      </c>
      <c r="AK146" s="115">
        <f t="shared" si="24"/>
        <v>1.2964435146443516</v>
      </c>
      <c r="AL146" s="115">
        <v>1.2964435146443516</v>
      </c>
      <c r="AM146" s="99">
        <v>12.5</v>
      </c>
      <c r="AN146" s="99">
        <v>18.899999999999999</v>
      </c>
      <c r="AO146" s="98">
        <v>7.32</v>
      </c>
    </row>
    <row r="147" spans="1:41" x14ac:dyDescent="0.3">
      <c r="A147" s="58">
        <v>145</v>
      </c>
      <c r="B147" s="58">
        <v>3</v>
      </c>
      <c r="C147" s="58">
        <v>10</v>
      </c>
      <c r="D147" s="58">
        <f t="shared" si="19"/>
        <v>6</v>
      </c>
      <c r="E147" s="58">
        <v>1</v>
      </c>
      <c r="F147" s="58">
        <v>2</v>
      </c>
      <c r="G147" s="58">
        <v>4</v>
      </c>
      <c r="H147" s="58">
        <f t="shared" si="20"/>
        <v>10</v>
      </c>
      <c r="I147" s="58">
        <f>VLOOKUP(E147,' NAMES &amp; RATES'!$B$3:$C$6,2,0)</f>
        <v>0.25</v>
      </c>
      <c r="J147" s="68" t="s">
        <v>33</v>
      </c>
      <c r="K147" s="68" t="s">
        <v>84</v>
      </c>
      <c r="L147" s="128" t="s">
        <v>88</v>
      </c>
      <c r="M147" s="68" t="s">
        <v>93</v>
      </c>
      <c r="N147" s="120">
        <v>436000</v>
      </c>
      <c r="O147" s="11">
        <v>1</v>
      </c>
      <c r="P147" s="11">
        <v>6</v>
      </c>
      <c r="Q147" s="11">
        <v>8</v>
      </c>
      <c r="R147" s="11">
        <v>8</v>
      </c>
      <c r="S147" s="11">
        <v>3</v>
      </c>
      <c r="T147" s="11">
        <v>8</v>
      </c>
      <c r="U147" s="72">
        <v>8</v>
      </c>
      <c r="V147" s="72">
        <v>5</v>
      </c>
      <c r="W147" s="58">
        <v>7</v>
      </c>
      <c r="X147" s="58">
        <v>0</v>
      </c>
      <c r="Y147" s="58">
        <v>0</v>
      </c>
      <c r="Z147" s="58">
        <v>0</v>
      </c>
      <c r="AA147" s="58">
        <f t="shared" si="25"/>
        <v>0</v>
      </c>
      <c r="AB147" s="58">
        <v>9.98</v>
      </c>
      <c r="AC147" s="58">
        <f t="shared" si="21"/>
        <v>1.9959999999999999E-3</v>
      </c>
      <c r="AD147" s="58">
        <f t="shared" si="26"/>
        <v>69.86</v>
      </c>
      <c r="AE147" s="58">
        <f t="shared" si="28"/>
        <v>69.86</v>
      </c>
      <c r="AF147" s="58">
        <f t="shared" si="27"/>
        <v>9.98</v>
      </c>
      <c r="AG147" s="58">
        <f t="shared" si="22"/>
        <v>19.96</v>
      </c>
      <c r="AH147" s="58">
        <f t="shared" si="23"/>
        <v>1.9959999999999999E-3</v>
      </c>
      <c r="AI147" s="99">
        <v>4731.8</v>
      </c>
      <c r="AJ147" s="99">
        <v>4731.8</v>
      </c>
      <c r="AK147" s="115">
        <f t="shared" si="24"/>
        <v>2.37064128256513</v>
      </c>
      <c r="AL147" s="115">
        <v>2.37064128256513</v>
      </c>
      <c r="AM147" s="99">
        <v>12.6</v>
      </c>
      <c r="AN147" s="99">
        <v>16.899999999999999</v>
      </c>
      <c r="AO147" s="98">
        <v>7.48</v>
      </c>
    </row>
    <row r="148" spans="1:41" x14ac:dyDescent="0.3">
      <c r="A148" s="58">
        <v>146</v>
      </c>
      <c r="B148" s="58">
        <v>3</v>
      </c>
      <c r="C148" s="58">
        <v>11</v>
      </c>
      <c r="D148" s="58">
        <f t="shared" si="19"/>
        <v>6</v>
      </c>
      <c r="E148" s="58">
        <v>3</v>
      </c>
      <c r="F148" s="58">
        <v>2</v>
      </c>
      <c r="G148" s="58">
        <v>5</v>
      </c>
      <c r="H148" s="58">
        <f t="shared" si="20"/>
        <v>47</v>
      </c>
      <c r="I148" s="58">
        <f>VLOOKUP(E148,' NAMES &amp; RATES'!$B$3:$C$6,2,0)</f>
        <v>1</v>
      </c>
      <c r="J148" s="68" t="s">
        <v>33</v>
      </c>
      <c r="K148" s="68" t="s">
        <v>84</v>
      </c>
      <c r="L148" s="128" t="s">
        <v>89</v>
      </c>
      <c r="M148" s="68" t="s">
        <v>94</v>
      </c>
      <c r="N148" s="120">
        <v>181000</v>
      </c>
      <c r="O148" s="11">
        <v>1</v>
      </c>
      <c r="P148" s="11">
        <v>2</v>
      </c>
      <c r="Q148" s="11">
        <v>2</v>
      </c>
      <c r="R148" s="11">
        <v>7</v>
      </c>
      <c r="S148" s="11">
        <v>3</v>
      </c>
      <c r="T148" s="11">
        <v>8</v>
      </c>
      <c r="U148" s="72">
        <v>8</v>
      </c>
      <c r="V148" s="72">
        <v>5</v>
      </c>
      <c r="W148" s="58">
        <v>2</v>
      </c>
      <c r="X148" s="58">
        <v>0</v>
      </c>
      <c r="Y148" s="58">
        <v>0</v>
      </c>
      <c r="Z148" s="58">
        <v>0</v>
      </c>
      <c r="AA148" s="58">
        <f t="shared" si="25"/>
        <v>0</v>
      </c>
      <c r="AB148" s="58">
        <v>10.220000000000001</v>
      </c>
      <c r="AC148" s="58">
        <f t="shared" si="21"/>
        <v>2.0440000000000002E-3</v>
      </c>
      <c r="AD148" s="58">
        <f t="shared" si="26"/>
        <v>20.440000000000001</v>
      </c>
      <c r="AE148" s="58">
        <f t="shared" si="28"/>
        <v>20.440000000000001</v>
      </c>
      <c r="AF148" s="58">
        <f t="shared" si="27"/>
        <v>10.220000000000001</v>
      </c>
      <c r="AG148" s="58">
        <f t="shared" si="22"/>
        <v>20.440000000000001</v>
      </c>
      <c r="AH148" s="58">
        <f t="shared" si="23"/>
        <v>2.0440000000000002E-3</v>
      </c>
      <c r="AI148" s="99">
        <v>3780.8</v>
      </c>
      <c r="AJ148" s="99">
        <v>3780.8</v>
      </c>
      <c r="AK148" s="115">
        <f t="shared" si="24"/>
        <v>1.8497064579256359</v>
      </c>
      <c r="AL148" s="115">
        <v>1.8497064579256359</v>
      </c>
      <c r="AM148" s="99">
        <v>12.7</v>
      </c>
      <c r="AN148" s="99">
        <v>21.7</v>
      </c>
      <c r="AO148" s="98">
        <v>7.38</v>
      </c>
    </row>
    <row r="149" spans="1:41" x14ac:dyDescent="0.3">
      <c r="A149" s="58">
        <v>147</v>
      </c>
      <c r="B149" s="58">
        <v>3</v>
      </c>
      <c r="C149" s="58">
        <v>12</v>
      </c>
      <c r="D149" s="58">
        <f t="shared" si="19"/>
        <v>6</v>
      </c>
      <c r="E149" s="58">
        <v>3</v>
      </c>
      <c r="F149" s="58">
        <v>3</v>
      </c>
      <c r="G149" s="58">
        <v>5</v>
      </c>
      <c r="H149" s="58">
        <f t="shared" si="20"/>
        <v>53</v>
      </c>
      <c r="I149" s="58">
        <f>VLOOKUP(E149,' NAMES &amp; RATES'!$B$3:$C$6,2,0)</f>
        <v>1</v>
      </c>
      <c r="J149" s="131" t="s">
        <v>34</v>
      </c>
      <c r="K149" s="131" t="s">
        <v>82</v>
      </c>
      <c r="L149" s="130" t="s">
        <v>89</v>
      </c>
      <c r="M149" s="131" t="s">
        <v>94</v>
      </c>
      <c r="N149" s="120">
        <v>215000</v>
      </c>
      <c r="O149" s="11">
        <v>1</v>
      </c>
      <c r="P149" s="11">
        <v>6</v>
      </c>
      <c r="Q149" s="11">
        <v>6</v>
      </c>
      <c r="R149" s="11">
        <v>7</v>
      </c>
      <c r="S149" s="11">
        <v>3</v>
      </c>
      <c r="T149" s="11">
        <v>8</v>
      </c>
      <c r="U149" s="72">
        <v>8</v>
      </c>
      <c r="V149" s="72">
        <v>4</v>
      </c>
      <c r="W149" s="58">
        <v>2</v>
      </c>
      <c r="X149" s="58">
        <v>0</v>
      </c>
      <c r="Y149" s="58">
        <v>0</v>
      </c>
      <c r="Z149" s="58">
        <v>0</v>
      </c>
      <c r="AA149" s="58">
        <f t="shared" si="25"/>
        <v>0</v>
      </c>
      <c r="AB149" s="58">
        <v>10.15</v>
      </c>
      <c r="AC149" s="58">
        <f t="shared" si="21"/>
        <v>2.0300000000000001E-3</v>
      </c>
      <c r="AD149" s="58">
        <f t="shared" si="26"/>
        <v>20.3</v>
      </c>
      <c r="AE149" s="58">
        <f t="shared" si="28"/>
        <v>20.3</v>
      </c>
      <c r="AF149" s="58">
        <f t="shared" si="27"/>
        <v>10.15</v>
      </c>
      <c r="AG149" s="58">
        <f t="shared" si="22"/>
        <v>20.3</v>
      </c>
      <c r="AH149" s="58">
        <f t="shared" si="23"/>
        <v>2.0300000000000001E-3</v>
      </c>
      <c r="AI149" s="99">
        <v>3880.1</v>
      </c>
      <c r="AJ149" s="99">
        <v>3880.1</v>
      </c>
      <c r="AK149" s="115">
        <f t="shared" si="24"/>
        <v>1.9113793103448276</v>
      </c>
      <c r="AL149" s="115">
        <v>1.9113793103448276</v>
      </c>
      <c r="AM149" s="99">
        <v>12.5</v>
      </c>
      <c r="AN149" s="99">
        <v>17.5</v>
      </c>
      <c r="AO149" s="98">
        <v>7.47</v>
      </c>
    </row>
    <row r="150" spans="1:41" x14ac:dyDescent="0.3">
      <c r="A150" s="58">
        <v>148</v>
      </c>
      <c r="B150" s="58">
        <v>3</v>
      </c>
      <c r="C150" s="58">
        <v>13</v>
      </c>
      <c r="D150" s="58">
        <f t="shared" si="19"/>
        <v>6</v>
      </c>
      <c r="E150" s="58">
        <v>2</v>
      </c>
      <c r="F150" s="58">
        <v>1</v>
      </c>
      <c r="G150" s="58">
        <v>4</v>
      </c>
      <c r="H150" s="58">
        <f t="shared" si="20"/>
        <v>22</v>
      </c>
      <c r="I150" s="58">
        <f>VLOOKUP(E150,' NAMES &amp; RATES'!$B$3:$C$6,2,0)</f>
        <v>0.5</v>
      </c>
      <c r="J150" s="29" t="s">
        <v>31</v>
      </c>
      <c r="K150" s="29" t="s">
        <v>83</v>
      </c>
      <c r="L150" s="129" t="s">
        <v>88</v>
      </c>
      <c r="M150" s="29" t="s">
        <v>93</v>
      </c>
      <c r="N150" s="120">
        <v>284000</v>
      </c>
      <c r="O150" s="11">
        <v>1</v>
      </c>
      <c r="P150" s="11">
        <v>4</v>
      </c>
      <c r="Q150" s="11">
        <v>6</v>
      </c>
      <c r="R150" s="11">
        <v>8</v>
      </c>
      <c r="S150" s="11">
        <v>3</v>
      </c>
      <c r="T150" s="11">
        <v>8</v>
      </c>
      <c r="U150" s="72">
        <v>8</v>
      </c>
      <c r="V150" s="72">
        <v>4</v>
      </c>
      <c r="W150" s="58">
        <v>4</v>
      </c>
      <c r="X150" s="58">
        <v>0</v>
      </c>
      <c r="Y150" s="58">
        <v>0</v>
      </c>
      <c r="Z150" s="58">
        <v>0</v>
      </c>
      <c r="AA150" s="58">
        <f t="shared" si="25"/>
        <v>0</v>
      </c>
      <c r="AB150" s="58">
        <v>10.26</v>
      </c>
      <c r="AC150" s="58">
        <f t="shared" si="21"/>
        <v>2.052E-3</v>
      </c>
      <c r="AD150" s="58">
        <f t="shared" si="26"/>
        <v>41.04</v>
      </c>
      <c r="AE150" s="58">
        <f t="shared" si="28"/>
        <v>41.04</v>
      </c>
      <c r="AF150" s="58">
        <f t="shared" si="27"/>
        <v>10.26</v>
      </c>
      <c r="AG150" s="58">
        <f t="shared" si="22"/>
        <v>20.52</v>
      </c>
      <c r="AH150" s="58">
        <f t="shared" si="23"/>
        <v>2.052E-3</v>
      </c>
      <c r="AI150" s="99">
        <v>3821.3</v>
      </c>
      <c r="AJ150" s="99">
        <v>3821.3</v>
      </c>
      <c r="AK150" s="115">
        <f t="shared" si="24"/>
        <v>1.8622319688109163</v>
      </c>
      <c r="AL150" s="115">
        <v>1.8622319688109163</v>
      </c>
      <c r="AM150" s="99">
        <v>12.4</v>
      </c>
      <c r="AN150" s="99">
        <v>15.1</v>
      </c>
      <c r="AO150" s="98">
        <v>8.11</v>
      </c>
    </row>
    <row r="151" spans="1:41" x14ac:dyDescent="0.3">
      <c r="A151" s="58">
        <v>149</v>
      </c>
      <c r="B151" s="58">
        <v>3</v>
      </c>
      <c r="C151" s="58">
        <v>14</v>
      </c>
      <c r="D151" s="58">
        <f t="shared" si="19"/>
        <v>6</v>
      </c>
      <c r="E151" s="58">
        <v>1</v>
      </c>
      <c r="F151" s="58">
        <v>3</v>
      </c>
      <c r="G151" s="58">
        <v>5</v>
      </c>
      <c r="H151" s="58">
        <f t="shared" si="20"/>
        <v>17</v>
      </c>
      <c r="I151" s="58">
        <f>VLOOKUP(E151,' NAMES &amp; RATES'!$B$3:$C$6,2,0)</f>
        <v>0.25</v>
      </c>
      <c r="J151" s="131" t="s">
        <v>34</v>
      </c>
      <c r="K151" s="131" t="s">
        <v>82</v>
      </c>
      <c r="L151" s="130" t="s">
        <v>89</v>
      </c>
      <c r="M151" s="131" t="s">
        <v>94</v>
      </c>
      <c r="N151" s="120">
        <v>476000</v>
      </c>
      <c r="O151" s="11">
        <v>1</v>
      </c>
      <c r="P151" s="11">
        <v>6</v>
      </c>
      <c r="Q151" s="11">
        <v>6</v>
      </c>
      <c r="R151" s="11">
        <v>7</v>
      </c>
      <c r="S151" s="11">
        <v>3</v>
      </c>
      <c r="T151" s="11">
        <v>8</v>
      </c>
      <c r="U151" s="72">
        <v>8</v>
      </c>
      <c r="V151" s="72">
        <v>4</v>
      </c>
      <c r="W151" s="58">
        <v>7</v>
      </c>
      <c r="X151" s="58">
        <v>0</v>
      </c>
      <c r="Y151" s="58">
        <v>0</v>
      </c>
      <c r="Z151" s="58">
        <v>0</v>
      </c>
      <c r="AA151" s="58">
        <f t="shared" si="25"/>
        <v>0</v>
      </c>
      <c r="AB151" s="58">
        <v>10.26</v>
      </c>
      <c r="AC151" s="58">
        <f t="shared" si="21"/>
        <v>2.052E-3</v>
      </c>
      <c r="AD151" s="58">
        <f t="shared" si="26"/>
        <v>71.819999999999993</v>
      </c>
      <c r="AE151" s="58">
        <f t="shared" si="28"/>
        <v>71.819999999999993</v>
      </c>
      <c r="AF151" s="58">
        <f t="shared" si="27"/>
        <v>10.26</v>
      </c>
      <c r="AG151" s="58">
        <f t="shared" si="22"/>
        <v>20.52</v>
      </c>
      <c r="AH151" s="58">
        <f t="shared" si="23"/>
        <v>2.052E-3</v>
      </c>
      <c r="AI151" s="99">
        <v>6448.2</v>
      </c>
      <c r="AJ151" s="99">
        <v>6448.2</v>
      </c>
      <c r="AK151" s="115">
        <f t="shared" si="24"/>
        <v>3.1423976608187134</v>
      </c>
      <c r="AL151" s="115"/>
      <c r="AM151" s="99">
        <v>12.9</v>
      </c>
      <c r="AN151" s="99">
        <v>21.6</v>
      </c>
      <c r="AO151" s="98">
        <v>8.07</v>
      </c>
    </row>
    <row r="152" spans="1:41" x14ac:dyDescent="0.3">
      <c r="A152" s="58">
        <v>150</v>
      </c>
      <c r="B152" s="58">
        <v>3</v>
      </c>
      <c r="C152" s="58">
        <v>15</v>
      </c>
      <c r="D152" s="58">
        <f t="shared" si="19"/>
        <v>6</v>
      </c>
      <c r="E152" s="58">
        <v>3</v>
      </c>
      <c r="F152" s="58">
        <v>3</v>
      </c>
      <c r="G152" s="58">
        <v>2</v>
      </c>
      <c r="H152" s="58">
        <f t="shared" si="20"/>
        <v>50</v>
      </c>
      <c r="I152" s="58">
        <f>VLOOKUP(E152,' NAMES &amp; RATES'!$B$3:$C$6,2,0)</f>
        <v>1</v>
      </c>
      <c r="J152" s="131" t="s">
        <v>34</v>
      </c>
      <c r="K152" s="131" t="s">
        <v>82</v>
      </c>
      <c r="L152" s="130" t="s">
        <v>86</v>
      </c>
      <c r="M152" s="131" t="s">
        <v>91</v>
      </c>
      <c r="N152" s="120">
        <v>188000</v>
      </c>
      <c r="O152" s="11">
        <v>0</v>
      </c>
      <c r="P152" s="11">
        <v>5</v>
      </c>
      <c r="Q152" s="11">
        <v>7</v>
      </c>
      <c r="R152" s="11">
        <v>8</v>
      </c>
      <c r="S152" s="11">
        <v>5</v>
      </c>
      <c r="T152" s="11">
        <v>8</v>
      </c>
      <c r="U152" s="72">
        <v>9</v>
      </c>
      <c r="V152" s="72">
        <v>5</v>
      </c>
      <c r="W152" s="58">
        <v>2</v>
      </c>
      <c r="X152" s="58">
        <v>2</v>
      </c>
      <c r="Y152" s="58">
        <f>W152*X152</f>
        <v>4</v>
      </c>
      <c r="Z152" s="58">
        <v>0.5</v>
      </c>
      <c r="AA152" s="58">
        <f t="shared" si="25"/>
        <v>2</v>
      </c>
      <c r="AB152" s="58">
        <v>9.9499999999999993</v>
      </c>
      <c r="AC152" s="58">
        <f t="shared" si="21"/>
        <v>1.99E-3</v>
      </c>
      <c r="AD152" s="58">
        <f t="shared" si="26"/>
        <v>19.899999999999999</v>
      </c>
      <c r="AE152" s="58">
        <f t="shared" si="28"/>
        <v>17.899999999999999</v>
      </c>
      <c r="AF152" s="58">
        <f t="shared" si="27"/>
        <v>8.9499999999999993</v>
      </c>
      <c r="AG152" s="58">
        <f t="shared" si="22"/>
        <v>17.899999999999999</v>
      </c>
      <c r="AH152" s="58">
        <f t="shared" si="23"/>
        <v>1.7899999999999999E-3</v>
      </c>
      <c r="AI152" s="99">
        <v>2276.6</v>
      </c>
      <c r="AJ152" s="99">
        <f>((AI152*AD152)/AE152)</f>
        <v>2530.968715083799</v>
      </c>
      <c r="AK152" s="115">
        <f t="shared" si="24"/>
        <v>1.2718435754189943</v>
      </c>
      <c r="AL152" s="115">
        <v>1.2718435754189943</v>
      </c>
      <c r="AM152" s="99">
        <v>12.6</v>
      </c>
      <c r="AN152" s="99">
        <v>17</v>
      </c>
      <c r="AO152" s="98">
        <v>7.31</v>
      </c>
    </row>
    <row r="153" spans="1:41" x14ac:dyDescent="0.3">
      <c r="A153" s="58">
        <v>151</v>
      </c>
      <c r="B153" s="58">
        <v>3</v>
      </c>
      <c r="C153" s="58">
        <v>16</v>
      </c>
      <c r="D153" s="58">
        <f t="shared" si="19"/>
        <v>6</v>
      </c>
      <c r="E153" s="58">
        <v>2</v>
      </c>
      <c r="F153" s="58">
        <v>1</v>
      </c>
      <c r="G153" s="58">
        <v>1</v>
      </c>
      <c r="H153" s="58">
        <f t="shared" si="20"/>
        <v>19</v>
      </c>
      <c r="I153" s="58">
        <f>VLOOKUP(E153,' NAMES &amp; RATES'!$B$3:$C$6,2,0)</f>
        <v>0.5</v>
      </c>
      <c r="J153" s="29" t="s">
        <v>31</v>
      </c>
      <c r="K153" s="29" t="s">
        <v>83</v>
      </c>
      <c r="L153" s="129" t="s">
        <v>85</v>
      </c>
      <c r="M153" s="29" t="s">
        <v>19</v>
      </c>
      <c r="N153" s="120">
        <v>310000</v>
      </c>
      <c r="O153" s="11">
        <v>1</v>
      </c>
      <c r="P153" s="11">
        <v>6</v>
      </c>
      <c r="Q153" s="11">
        <v>8</v>
      </c>
      <c r="R153" s="11">
        <v>8</v>
      </c>
      <c r="S153" s="11">
        <v>5</v>
      </c>
      <c r="T153" s="11">
        <v>9</v>
      </c>
      <c r="U153" s="72">
        <v>9</v>
      </c>
      <c r="V153" s="72">
        <v>5</v>
      </c>
      <c r="W153" s="58">
        <v>4</v>
      </c>
      <c r="X153" s="58">
        <v>0.5</v>
      </c>
      <c r="Y153" s="58">
        <f>W153*X153</f>
        <v>2</v>
      </c>
      <c r="Z153" s="58">
        <v>0.5</v>
      </c>
      <c r="AA153" s="58">
        <f t="shared" si="25"/>
        <v>1</v>
      </c>
      <c r="AB153" s="58">
        <v>9.8800000000000008</v>
      </c>
      <c r="AC153" s="58">
        <f t="shared" si="21"/>
        <v>1.9760000000000003E-3</v>
      </c>
      <c r="AD153" s="58">
        <f t="shared" si="26"/>
        <v>39.520000000000003</v>
      </c>
      <c r="AE153" s="58">
        <f t="shared" si="28"/>
        <v>38.520000000000003</v>
      </c>
      <c r="AF153" s="58">
        <f t="shared" si="27"/>
        <v>9.6300000000000008</v>
      </c>
      <c r="AG153" s="58">
        <f t="shared" si="22"/>
        <v>19.260000000000002</v>
      </c>
      <c r="AH153" s="58">
        <f t="shared" si="23"/>
        <v>1.9260000000000002E-3</v>
      </c>
      <c r="AI153" s="99">
        <v>3112.8</v>
      </c>
      <c r="AJ153" s="99">
        <f>((AI153*AD153)/AE153)</f>
        <v>3193.6099688473523</v>
      </c>
      <c r="AK153" s="115">
        <f t="shared" si="24"/>
        <v>1.6161993769470402</v>
      </c>
      <c r="AL153" s="115">
        <v>1.6161993769470402</v>
      </c>
      <c r="AM153" s="99">
        <v>12.5</v>
      </c>
      <c r="AN153" s="99">
        <v>20</v>
      </c>
      <c r="AO153" s="98">
        <v>6.88</v>
      </c>
    </row>
    <row r="154" spans="1:41" x14ac:dyDescent="0.3">
      <c r="A154" s="58">
        <v>152</v>
      </c>
      <c r="B154" s="58">
        <v>3</v>
      </c>
      <c r="C154" s="58">
        <v>17</v>
      </c>
      <c r="D154" s="58">
        <f t="shared" si="19"/>
        <v>6</v>
      </c>
      <c r="E154" s="58">
        <v>2</v>
      </c>
      <c r="F154" s="58">
        <v>1</v>
      </c>
      <c r="G154" s="58">
        <v>3</v>
      </c>
      <c r="H154" s="58">
        <f t="shared" si="20"/>
        <v>21</v>
      </c>
      <c r="I154" s="58">
        <f>VLOOKUP(E154,' NAMES &amp; RATES'!$B$3:$C$6,2,0)</f>
        <v>0.5</v>
      </c>
      <c r="J154" s="29" t="s">
        <v>31</v>
      </c>
      <c r="K154" s="29" t="s">
        <v>83</v>
      </c>
      <c r="L154" s="129" t="s">
        <v>87</v>
      </c>
      <c r="M154" s="29" t="s">
        <v>92</v>
      </c>
      <c r="N154" s="120">
        <v>366000</v>
      </c>
      <c r="O154" s="11">
        <v>1</v>
      </c>
      <c r="P154" s="11">
        <v>4</v>
      </c>
      <c r="Q154" s="11">
        <v>6</v>
      </c>
      <c r="R154" s="11">
        <v>8</v>
      </c>
      <c r="S154" s="11">
        <v>4</v>
      </c>
      <c r="T154" s="11">
        <v>8</v>
      </c>
      <c r="U154" s="72">
        <v>8</v>
      </c>
      <c r="V154" s="72">
        <v>5</v>
      </c>
      <c r="W154" s="58">
        <v>4</v>
      </c>
      <c r="X154" s="58">
        <v>0</v>
      </c>
      <c r="Y154" s="58">
        <v>0</v>
      </c>
      <c r="Z154" s="58">
        <v>0</v>
      </c>
      <c r="AA154" s="58">
        <f t="shared" si="25"/>
        <v>0</v>
      </c>
      <c r="AB154" s="58">
        <v>10.02</v>
      </c>
      <c r="AC154" s="58">
        <f t="shared" si="21"/>
        <v>2.0039999999999997E-3</v>
      </c>
      <c r="AD154" s="58">
        <f t="shared" si="26"/>
        <v>40.08</v>
      </c>
      <c r="AE154" s="58">
        <f t="shared" si="28"/>
        <v>40.08</v>
      </c>
      <c r="AF154" s="58">
        <f t="shared" si="27"/>
        <v>10.02</v>
      </c>
      <c r="AG154" s="58">
        <f t="shared" si="22"/>
        <v>20.04</v>
      </c>
      <c r="AH154" s="58">
        <f t="shared" si="23"/>
        <v>2.0039999999999997E-3</v>
      </c>
      <c r="AI154" s="99">
        <v>3719.7</v>
      </c>
      <c r="AJ154" s="99">
        <v>3719.7</v>
      </c>
      <c r="AK154" s="115">
        <f t="shared" si="24"/>
        <v>1.8561377245508983</v>
      </c>
      <c r="AL154" s="115">
        <v>1.8561377245508983</v>
      </c>
      <c r="AM154" s="99">
        <v>12.7</v>
      </c>
      <c r="AN154" s="99">
        <v>20</v>
      </c>
      <c r="AO154" s="98">
        <v>7.8</v>
      </c>
    </row>
    <row r="155" spans="1:41" x14ac:dyDescent="0.3">
      <c r="A155" s="58">
        <v>153</v>
      </c>
      <c r="B155" s="58">
        <v>3</v>
      </c>
      <c r="C155" s="58">
        <v>18</v>
      </c>
      <c r="D155" s="58">
        <f t="shared" si="19"/>
        <v>6</v>
      </c>
      <c r="E155" s="58">
        <v>1</v>
      </c>
      <c r="F155" s="58">
        <v>3</v>
      </c>
      <c r="G155" s="58">
        <v>6</v>
      </c>
      <c r="H155" s="58">
        <f t="shared" si="20"/>
        <v>18</v>
      </c>
      <c r="I155" s="58">
        <f>VLOOKUP(E155,' NAMES &amp; RATES'!$B$3:$C$6,2,0)</f>
        <v>0.25</v>
      </c>
      <c r="J155" s="131" t="s">
        <v>34</v>
      </c>
      <c r="K155" s="131" t="s">
        <v>82</v>
      </c>
      <c r="L155" s="130" t="s">
        <v>90</v>
      </c>
      <c r="M155" s="131" t="s">
        <v>95</v>
      </c>
      <c r="N155" s="120">
        <v>392000</v>
      </c>
      <c r="O155" s="11">
        <v>1</v>
      </c>
      <c r="P155" s="11">
        <v>6</v>
      </c>
      <c r="Q155" s="11">
        <v>6</v>
      </c>
      <c r="R155" s="11">
        <v>8</v>
      </c>
      <c r="S155" s="11">
        <v>2</v>
      </c>
      <c r="T155" s="11">
        <v>8</v>
      </c>
      <c r="U155" s="72">
        <v>8</v>
      </c>
      <c r="V155" s="72">
        <v>4</v>
      </c>
      <c r="W155" s="58">
        <v>7</v>
      </c>
      <c r="X155" s="58">
        <v>0</v>
      </c>
      <c r="Y155" s="58">
        <v>0</v>
      </c>
      <c r="Z155" s="58">
        <v>0</v>
      </c>
      <c r="AA155" s="58">
        <f t="shared" si="25"/>
        <v>0</v>
      </c>
      <c r="AB155" s="58">
        <v>9.91</v>
      </c>
      <c r="AC155" s="58">
        <f t="shared" si="21"/>
        <v>1.9819999999999998E-3</v>
      </c>
      <c r="AD155" s="58">
        <f t="shared" si="26"/>
        <v>69.37</v>
      </c>
      <c r="AE155" s="58">
        <f t="shared" si="28"/>
        <v>69.37</v>
      </c>
      <c r="AF155" s="58">
        <f t="shared" si="27"/>
        <v>9.91</v>
      </c>
      <c r="AG155" s="58">
        <f t="shared" si="22"/>
        <v>19.82</v>
      </c>
      <c r="AH155" s="58">
        <f t="shared" si="23"/>
        <v>1.9819999999999998E-3</v>
      </c>
      <c r="AI155" s="99">
        <v>5074.8</v>
      </c>
      <c r="AJ155" s="99">
        <v>5074.8</v>
      </c>
      <c r="AK155" s="115">
        <f t="shared" si="24"/>
        <v>2.5604439959636736</v>
      </c>
      <c r="AL155" s="115">
        <v>2.5604439959636736</v>
      </c>
      <c r="AM155" s="99">
        <v>12.2</v>
      </c>
      <c r="AN155" s="99">
        <v>17</v>
      </c>
      <c r="AO155" s="98">
        <v>7.5</v>
      </c>
    </row>
    <row r="156" spans="1:41" x14ac:dyDescent="0.3">
      <c r="A156" s="58">
        <v>154</v>
      </c>
      <c r="B156" s="58">
        <v>3</v>
      </c>
      <c r="C156" s="58">
        <v>19</v>
      </c>
      <c r="D156" s="58">
        <f t="shared" si="19"/>
        <v>6</v>
      </c>
      <c r="E156" s="58">
        <v>3</v>
      </c>
      <c r="F156" s="58">
        <v>1</v>
      </c>
      <c r="G156" s="58">
        <v>1</v>
      </c>
      <c r="H156" s="58">
        <f t="shared" si="20"/>
        <v>37</v>
      </c>
      <c r="I156" s="58">
        <f>VLOOKUP(E156,' NAMES &amp; RATES'!$B$3:$C$6,2,0)</f>
        <v>1</v>
      </c>
      <c r="J156" s="29" t="s">
        <v>31</v>
      </c>
      <c r="K156" s="29" t="s">
        <v>83</v>
      </c>
      <c r="L156" s="129" t="s">
        <v>85</v>
      </c>
      <c r="M156" s="29" t="s">
        <v>19</v>
      </c>
      <c r="N156" s="120">
        <v>271000</v>
      </c>
      <c r="O156" s="11">
        <v>1</v>
      </c>
      <c r="P156" s="11">
        <v>6</v>
      </c>
      <c r="Q156" s="11">
        <v>8</v>
      </c>
      <c r="R156" s="11">
        <v>8</v>
      </c>
      <c r="S156" s="11">
        <v>5</v>
      </c>
      <c r="T156" s="11">
        <v>9</v>
      </c>
      <c r="U156" s="72">
        <v>9</v>
      </c>
      <c r="V156" s="72">
        <v>5</v>
      </c>
      <c r="W156" s="58">
        <v>2</v>
      </c>
      <c r="X156" s="58">
        <v>0</v>
      </c>
      <c r="Y156" s="58">
        <v>0</v>
      </c>
      <c r="Z156" s="58">
        <v>0</v>
      </c>
      <c r="AA156" s="58">
        <f t="shared" si="25"/>
        <v>0</v>
      </c>
      <c r="AB156" s="58">
        <v>9.76</v>
      </c>
      <c r="AC156" s="58">
        <f t="shared" si="21"/>
        <v>1.952E-3</v>
      </c>
      <c r="AD156" s="58">
        <f t="shared" si="26"/>
        <v>19.52</v>
      </c>
      <c r="AE156" s="58">
        <f t="shared" si="28"/>
        <v>19.52</v>
      </c>
      <c r="AF156" s="58">
        <f t="shared" si="27"/>
        <v>9.76</v>
      </c>
      <c r="AG156" s="58">
        <f t="shared" si="22"/>
        <v>19.52</v>
      </c>
      <c r="AH156" s="58">
        <f t="shared" si="23"/>
        <v>1.952E-3</v>
      </c>
      <c r="AI156" s="99">
        <v>2546.4</v>
      </c>
      <c r="AJ156" s="99">
        <v>2546.4</v>
      </c>
      <c r="AK156" s="115">
        <f t="shared" si="24"/>
        <v>1.3045081967213117</v>
      </c>
      <c r="AL156" s="115">
        <v>1.3045081967213117</v>
      </c>
      <c r="AM156" s="99">
        <v>12.7</v>
      </c>
      <c r="AN156" s="99">
        <v>20.100000000000001</v>
      </c>
      <c r="AO156" s="98">
        <v>6.83</v>
      </c>
    </row>
    <row r="157" spans="1:41" x14ac:dyDescent="0.3">
      <c r="A157" s="58">
        <v>155</v>
      </c>
      <c r="B157" s="58">
        <v>3</v>
      </c>
      <c r="C157" s="58">
        <v>20</v>
      </c>
      <c r="D157" s="58">
        <f t="shared" si="19"/>
        <v>6</v>
      </c>
      <c r="E157" s="58">
        <v>1</v>
      </c>
      <c r="F157" s="58">
        <v>2</v>
      </c>
      <c r="G157" s="58">
        <v>6</v>
      </c>
      <c r="H157" s="58">
        <f t="shared" si="20"/>
        <v>12</v>
      </c>
      <c r="I157" s="58">
        <f>VLOOKUP(E157,' NAMES &amp; RATES'!$B$3:$C$6,2,0)</f>
        <v>0.25</v>
      </c>
      <c r="J157" s="68" t="s">
        <v>33</v>
      </c>
      <c r="K157" s="68" t="s">
        <v>84</v>
      </c>
      <c r="L157" s="128" t="s">
        <v>90</v>
      </c>
      <c r="M157" s="68" t="s">
        <v>95</v>
      </c>
      <c r="N157" s="120">
        <v>396000</v>
      </c>
      <c r="O157" s="11">
        <v>1</v>
      </c>
      <c r="P157" s="11">
        <v>6</v>
      </c>
      <c r="Q157" s="11">
        <v>6</v>
      </c>
      <c r="R157" s="11">
        <v>7</v>
      </c>
      <c r="S157" s="11">
        <v>2</v>
      </c>
      <c r="T157" s="11">
        <v>8</v>
      </c>
      <c r="U157" s="72">
        <v>8</v>
      </c>
      <c r="V157" s="72">
        <v>4</v>
      </c>
      <c r="W157" s="58">
        <v>7</v>
      </c>
      <c r="X157" s="58">
        <v>0</v>
      </c>
      <c r="Y157" s="58">
        <v>0</v>
      </c>
      <c r="Z157" s="58">
        <v>0</v>
      </c>
      <c r="AA157" s="58">
        <f t="shared" si="25"/>
        <v>0</v>
      </c>
      <c r="AB157" s="58">
        <v>10</v>
      </c>
      <c r="AC157" s="58">
        <f t="shared" si="21"/>
        <v>2E-3</v>
      </c>
      <c r="AD157" s="58">
        <f t="shared" si="26"/>
        <v>70</v>
      </c>
      <c r="AE157" s="58">
        <f t="shared" si="28"/>
        <v>70</v>
      </c>
      <c r="AF157" s="58">
        <f t="shared" si="27"/>
        <v>10</v>
      </c>
      <c r="AG157" s="58">
        <f t="shared" si="22"/>
        <v>20</v>
      </c>
      <c r="AH157" s="58">
        <f t="shared" si="23"/>
        <v>2E-3</v>
      </c>
      <c r="AI157" s="99">
        <v>5060.8</v>
      </c>
      <c r="AJ157" s="99">
        <v>5060.8</v>
      </c>
      <c r="AK157" s="115">
        <f t="shared" si="24"/>
        <v>2.5304000000000002</v>
      </c>
      <c r="AL157" s="115">
        <v>2.5304000000000002</v>
      </c>
      <c r="AM157" s="99">
        <v>12.4</v>
      </c>
      <c r="AN157" s="99">
        <v>17.7</v>
      </c>
      <c r="AO157" s="98">
        <v>7.41</v>
      </c>
    </row>
    <row r="158" spans="1:41" x14ac:dyDescent="0.3">
      <c r="A158" s="58">
        <v>156</v>
      </c>
      <c r="B158" s="58">
        <v>3</v>
      </c>
      <c r="C158" s="58">
        <v>21</v>
      </c>
      <c r="D158" s="58">
        <f t="shared" si="19"/>
        <v>6</v>
      </c>
      <c r="E158" s="58">
        <v>1</v>
      </c>
      <c r="F158" s="58">
        <v>1</v>
      </c>
      <c r="G158" s="58">
        <v>5</v>
      </c>
      <c r="H158" s="58">
        <f t="shared" si="20"/>
        <v>5</v>
      </c>
      <c r="I158" s="58">
        <f>VLOOKUP(E158,' NAMES &amp; RATES'!$B$3:$C$6,2,0)</f>
        <v>0.25</v>
      </c>
      <c r="J158" s="29" t="s">
        <v>31</v>
      </c>
      <c r="K158" s="29" t="s">
        <v>83</v>
      </c>
      <c r="L158" s="129" t="s">
        <v>89</v>
      </c>
      <c r="M158" s="29" t="s">
        <v>94</v>
      </c>
      <c r="N158" s="120">
        <v>448000</v>
      </c>
      <c r="O158" s="11">
        <v>1</v>
      </c>
      <c r="P158" s="11">
        <v>6</v>
      </c>
      <c r="Q158" s="11">
        <v>6</v>
      </c>
      <c r="R158" s="11">
        <v>7</v>
      </c>
      <c r="S158" s="11">
        <v>3</v>
      </c>
      <c r="T158" s="11">
        <v>8</v>
      </c>
      <c r="U158" s="72">
        <v>8</v>
      </c>
      <c r="V158" s="72">
        <v>5</v>
      </c>
      <c r="W158" s="58">
        <v>7</v>
      </c>
      <c r="X158" s="58">
        <v>2</v>
      </c>
      <c r="Y158" s="58">
        <f>W158*X158</f>
        <v>14</v>
      </c>
      <c r="Z158" s="58">
        <v>0.5</v>
      </c>
      <c r="AA158" s="58">
        <f t="shared" si="25"/>
        <v>7</v>
      </c>
      <c r="AB158" s="58">
        <v>9.76</v>
      </c>
      <c r="AC158" s="58">
        <f t="shared" si="21"/>
        <v>1.952E-3</v>
      </c>
      <c r="AD158" s="58">
        <f t="shared" si="26"/>
        <v>68.319999999999993</v>
      </c>
      <c r="AE158" s="58">
        <f t="shared" si="28"/>
        <v>61.319999999999993</v>
      </c>
      <c r="AF158" s="58">
        <f t="shared" si="27"/>
        <v>8.76</v>
      </c>
      <c r="AG158" s="58">
        <f t="shared" si="22"/>
        <v>17.52</v>
      </c>
      <c r="AH158" s="58">
        <f t="shared" si="23"/>
        <v>1.7519999999999999E-3</v>
      </c>
      <c r="AI158" s="99">
        <v>3946.7</v>
      </c>
      <c r="AJ158" s="99">
        <f>((AI158*AD158)/AE158)</f>
        <v>4397.2365296803646</v>
      </c>
      <c r="AK158" s="115">
        <f t="shared" si="24"/>
        <v>2.2526826484018265</v>
      </c>
      <c r="AL158" s="115">
        <v>2.2526826484018265</v>
      </c>
      <c r="AM158" s="99">
        <v>12.5</v>
      </c>
      <c r="AN158" s="99">
        <v>17.2</v>
      </c>
      <c r="AO158" s="98">
        <v>7.34</v>
      </c>
    </row>
    <row r="159" spans="1:41" x14ac:dyDescent="0.3">
      <c r="A159" s="58">
        <v>157</v>
      </c>
      <c r="B159" s="58">
        <v>3</v>
      </c>
      <c r="C159" s="58">
        <v>22</v>
      </c>
      <c r="D159" s="58">
        <f t="shared" si="19"/>
        <v>6</v>
      </c>
      <c r="E159" s="58">
        <v>3</v>
      </c>
      <c r="F159" s="58">
        <v>3</v>
      </c>
      <c r="G159" s="58">
        <v>4</v>
      </c>
      <c r="H159" s="58">
        <f t="shared" si="20"/>
        <v>52</v>
      </c>
      <c r="I159" s="58">
        <f>VLOOKUP(E159,' NAMES &amp; RATES'!$B$3:$C$6,2,0)</f>
        <v>1</v>
      </c>
      <c r="J159" s="131" t="s">
        <v>34</v>
      </c>
      <c r="K159" s="131" t="s">
        <v>82</v>
      </c>
      <c r="L159" s="130" t="s">
        <v>88</v>
      </c>
      <c r="M159" s="131" t="s">
        <v>93</v>
      </c>
      <c r="N159" s="120">
        <v>243000</v>
      </c>
      <c r="O159" s="11">
        <v>1</v>
      </c>
      <c r="P159" s="11">
        <v>2</v>
      </c>
      <c r="Q159" s="11">
        <v>6</v>
      </c>
      <c r="R159" s="11">
        <v>7</v>
      </c>
      <c r="S159" s="11">
        <v>3</v>
      </c>
      <c r="T159" s="11">
        <v>8</v>
      </c>
      <c r="U159" s="72">
        <v>8</v>
      </c>
      <c r="V159" s="72">
        <v>4</v>
      </c>
      <c r="W159" s="58">
        <v>2</v>
      </c>
      <c r="X159" s="58">
        <v>1</v>
      </c>
      <c r="Y159" s="58">
        <f>W159*X159</f>
        <v>2</v>
      </c>
      <c r="Z159" s="58">
        <v>0.5</v>
      </c>
      <c r="AA159" s="58">
        <f t="shared" si="25"/>
        <v>1</v>
      </c>
      <c r="AB159" s="58">
        <v>9.7799999999999994</v>
      </c>
      <c r="AC159" s="58">
        <f t="shared" si="21"/>
        <v>1.9559999999999998E-3</v>
      </c>
      <c r="AD159" s="58">
        <f t="shared" si="26"/>
        <v>19.559999999999999</v>
      </c>
      <c r="AE159" s="58">
        <f t="shared" si="28"/>
        <v>18.559999999999999</v>
      </c>
      <c r="AF159" s="58">
        <f t="shared" si="27"/>
        <v>9.2799999999999994</v>
      </c>
      <c r="AG159" s="58">
        <f t="shared" si="22"/>
        <v>18.559999999999999</v>
      </c>
      <c r="AH159" s="58">
        <f t="shared" si="23"/>
        <v>1.8559999999999998E-3</v>
      </c>
      <c r="AI159" s="99">
        <v>3119.2</v>
      </c>
      <c r="AJ159" s="99">
        <f>((AI159*AD159)/AE159)</f>
        <v>3287.2603448275863</v>
      </c>
      <c r="AK159" s="115">
        <f t="shared" si="24"/>
        <v>1.6806034482758621</v>
      </c>
      <c r="AL159" s="115">
        <v>1.6806034482758621</v>
      </c>
      <c r="AM159" s="99">
        <v>12.4</v>
      </c>
      <c r="AN159" s="99">
        <v>19.899999999999999</v>
      </c>
      <c r="AO159" s="98">
        <v>7.98</v>
      </c>
    </row>
    <row r="160" spans="1:41" x14ac:dyDescent="0.3">
      <c r="A160" s="58">
        <v>158</v>
      </c>
      <c r="B160" s="58">
        <v>3</v>
      </c>
      <c r="C160" s="58">
        <v>23</v>
      </c>
      <c r="D160" s="58">
        <f t="shared" si="19"/>
        <v>6</v>
      </c>
      <c r="E160" s="58">
        <v>2</v>
      </c>
      <c r="F160" s="58">
        <v>3</v>
      </c>
      <c r="G160" s="58">
        <v>4</v>
      </c>
      <c r="H160" s="58">
        <f t="shared" si="20"/>
        <v>34</v>
      </c>
      <c r="I160" s="58">
        <f>VLOOKUP(E160,' NAMES &amp; RATES'!$B$3:$C$6,2,0)</f>
        <v>0.5</v>
      </c>
      <c r="J160" s="131" t="s">
        <v>34</v>
      </c>
      <c r="K160" s="131" t="s">
        <v>82</v>
      </c>
      <c r="L160" s="130" t="s">
        <v>88</v>
      </c>
      <c r="M160" s="131" t="s">
        <v>93</v>
      </c>
      <c r="N160" s="120">
        <v>338000</v>
      </c>
      <c r="O160" s="11">
        <v>1</v>
      </c>
      <c r="P160" s="11">
        <v>3</v>
      </c>
      <c r="Q160" s="11">
        <v>5</v>
      </c>
      <c r="R160" s="11">
        <v>7</v>
      </c>
      <c r="S160" s="11">
        <v>3</v>
      </c>
      <c r="T160" s="11">
        <v>8</v>
      </c>
      <c r="U160" s="72">
        <v>8</v>
      </c>
      <c r="V160" s="72">
        <v>4</v>
      </c>
      <c r="W160" s="58">
        <v>4</v>
      </c>
      <c r="X160" s="58">
        <v>0</v>
      </c>
      <c r="Y160" s="58">
        <v>0</v>
      </c>
      <c r="Z160" s="58">
        <v>0</v>
      </c>
      <c r="AA160" s="58">
        <f t="shared" si="25"/>
        <v>0</v>
      </c>
      <c r="AB160" s="58">
        <v>9.6199999999999992</v>
      </c>
      <c r="AC160" s="58">
        <f t="shared" si="21"/>
        <v>1.9239999999999999E-3</v>
      </c>
      <c r="AD160" s="58">
        <f t="shared" si="26"/>
        <v>38.479999999999997</v>
      </c>
      <c r="AE160" s="58">
        <f t="shared" si="28"/>
        <v>38.479999999999997</v>
      </c>
      <c r="AF160" s="58">
        <f t="shared" si="27"/>
        <v>9.6199999999999992</v>
      </c>
      <c r="AG160" s="58">
        <f t="shared" si="22"/>
        <v>19.239999999999998</v>
      </c>
      <c r="AH160" s="58">
        <f t="shared" si="23"/>
        <v>1.9239999999999999E-3</v>
      </c>
      <c r="AI160" s="99">
        <v>4027.6</v>
      </c>
      <c r="AJ160" s="99">
        <v>4027.6</v>
      </c>
      <c r="AK160" s="115">
        <f t="shared" si="24"/>
        <v>2.0933471933471934</v>
      </c>
      <c r="AL160" s="115">
        <v>2.0933471933471934</v>
      </c>
      <c r="AM160" s="99">
        <v>12.7</v>
      </c>
      <c r="AN160" s="99">
        <v>16.600000000000001</v>
      </c>
      <c r="AO160" s="98">
        <v>7.34</v>
      </c>
    </row>
    <row r="161" spans="1:41" x14ac:dyDescent="0.3">
      <c r="A161" s="58">
        <v>159</v>
      </c>
      <c r="B161" s="58">
        <v>3</v>
      </c>
      <c r="C161" s="58">
        <v>24</v>
      </c>
      <c r="D161" s="58">
        <f t="shared" si="19"/>
        <v>6</v>
      </c>
      <c r="E161" s="58">
        <v>3</v>
      </c>
      <c r="F161" s="58">
        <v>2</v>
      </c>
      <c r="G161" s="58">
        <v>3</v>
      </c>
      <c r="H161" s="58">
        <f t="shared" si="20"/>
        <v>45</v>
      </c>
      <c r="I161" s="58">
        <f>VLOOKUP(E161,' NAMES &amp; RATES'!$B$3:$C$6,2,0)</f>
        <v>1</v>
      </c>
      <c r="J161" s="68" t="s">
        <v>33</v>
      </c>
      <c r="K161" s="68" t="s">
        <v>84</v>
      </c>
      <c r="L161" s="128" t="s">
        <v>87</v>
      </c>
      <c r="M161" s="68" t="s">
        <v>92</v>
      </c>
      <c r="N161" s="120">
        <v>226000</v>
      </c>
      <c r="O161" s="11">
        <v>1</v>
      </c>
      <c r="P161" s="11">
        <v>2</v>
      </c>
      <c r="Q161" s="11">
        <v>5</v>
      </c>
      <c r="R161" s="11">
        <v>8</v>
      </c>
      <c r="S161" s="11">
        <v>4</v>
      </c>
      <c r="T161" s="11">
        <v>8</v>
      </c>
      <c r="U161" s="72">
        <v>9</v>
      </c>
      <c r="V161" s="72">
        <v>5</v>
      </c>
      <c r="W161" s="58">
        <v>2</v>
      </c>
      <c r="X161" s="58">
        <v>0</v>
      </c>
      <c r="Y161" s="58">
        <v>0</v>
      </c>
      <c r="Z161" s="58">
        <v>0</v>
      </c>
      <c r="AA161" s="58">
        <f t="shared" si="25"/>
        <v>0</v>
      </c>
      <c r="AB161" s="58">
        <v>9.82</v>
      </c>
      <c r="AC161" s="58">
        <f t="shared" si="21"/>
        <v>1.964E-3</v>
      </c>
      <c r="AD161" s="58">
        <f t="shared" si="26"/>
        <v>19.64</v>
      </c>
      <c r="AE161" s="58">
        <f t="shared" si="28"/>
        <v>19.64</v>
      </c>
      <c r="AF161" s="58">
        <f t="shared" si="27"/>
        <v>9.82</v>
      </c>
      <c r="AG161" s="58">
        <f t="shared" si="22"/>
        <v>19.64</v>
      </c>
      <c r="AH161" s="58">
        <f t="shared" si="23"/>
        <v>1.964E-3</v>
      </c>
      <c r="AI161" s="99">
        <v>2533.6999999999998</v>
      </c>
      <c r="AJ161" s="99">
        <v>2533.6999999999998</v>
      </c>
      <c r="AK161" s="115">
        <f t="shared" si="24"/>
        <v>1.2900712830957226</v>
      </c>
      <c r="AL161" s="115">
        <v>1.2900712830957226</v>
      </c>
      <c r="AM161" s="99">
        <v>12.7</v>
      </c>
      <c r="AN161" s="99">
        <v>19.399999999999999</v>
      </c>
      <c r="AO161" s="98">
        <v>6.94</v>
      </c>
    </row>
    <row r="162" spans="1:41" x14ac:dyDescent="0.3">
      <c r="A162" s="58">
        <v>160</v>
      </c>
      <c r="B162" s="58">
        <v>3</v>
      </c>
      <c r="C162" s="58">
        <v>25</v>
      </c>
      <c r="D162" s="58">
        <f t="shared" si="19"/>
        <v>6</v>
      </c>
      <c r="E162" s="58">
        <v>2</v>
      </c>
      <c r="F162" s="58">
        <v>2</v>
      </c>
      <c r="G162" s="58">
        <v>6</v>
      </c>
      <c r="H162" s="58">
        <f t="shared" si="20"/>
        <v>30</v>
      </c>
      <c r="I162" s="58">
        <f>VLOOKUP(E162,' NAMES &amp; RATES'!$B$3:$C$6,2,0)</f>
        <v>0.5</v>
      </c>
      <c r="J162" s="68" t="s">
        <v>33</v>
      </c>
      <c r="K162" s="68" t="s">
        <v>84</v>
      </c>
      <c r="L162" s="128" t="s">
        <v>90</v>
      </c>
      <c r="M162" s="68" t="s">
        <v>95</v>
      </c>
      <c r="N162" s="120">
        <v>308000</v>
      </c>
      <c r="O162" s="11">
        <v>1</v>
      </c>
      <c r="P162" s="11">
        <v>6</v>
      </c>
      <c r="Q162" s="11">
        <v>6</v>
      </c>
      <c r="R162" s="11">
        <v>6</v>
      </c>
      <c r="S162" s="11">
        <v>3</v>
      </c>
      <c r="T162" s="11">
        <v>8</v>
      </c>
      <c r="U162" s="72">
        <v>8</v>
      </c>
      <c r="V162" s="72">
        <v>3</v>
      </c>
      <c r="W162" s="58">
        <v>4</v>
      </c>
      <c r="X162" s="58">
        <v>0</v>
      </c>
      <c r="Y162" s="58">
        <v>0</v>
      </c>
      <c r="Z162" s="58">
        <v>0</v>
      </c>
      <c r="AA162" s="58">
        <f t="shared" si="25"/>
        <v>0</v>
      </c>
      <c r="AB162" s="58">
        <v>9.9</v>
      </c>
      <c r="AC162" s="58">
        <f t="shared" si="21"/>
        <v>1.98E-3</v>
      </c>
      <c r="AD162" s="58">
        <f t="shared" si="26"/>
        <v>39.6</v>
      </c>
      <c r="AE162" s="58">
        <f t="shared" si="28"/>
        <v>39.6</v>
      </c>
      <c r="AF162" s="58">
        <f t="shared" si="27"/>
        <v>9.9</v>
      </c>
      <c r="AG162" s="58">
        <f t="shared" si="22"/>
        <v>19.8</v>
      </c>
      <c r="AH162" s="58">
        <f t="shared" si="23"/>
        <v>1.98E-3</v>
      </c>
      <c r="AI162" s="99">
        <v>3884</v>
      </c>
      <c r="AJ162" s="99">
        <v>3884</v>
      </c>
      <c r="AK162" s="115">
        <f t="shared" si="24"/>
        <v>1.9616161616161616</v>
      </c>
      <c r="AL162" s="115">
        <v>1.9616161616161616</v>
      </c>
      <c r="AM162" s="99">
        <v>12.7</v>
      </c>
      <c r="AN162" s="99">
        <v>19.899999999999999</v>
      </c>
      <c r="AO162" s="98">
        <v>7.13</v>
      </c>
    </row>
    <row r="163" spans="1:41" x14ac:dyDescent="0.3">
      <c r="A163" s="58">
        <v>161</v>
      </c>
      <c r="B163" s="58">
        <v>3</v>
      </c>
      <c r="C163" s="58">
        <v>26</v>
      </c>
      <c r="D163" s="58">
        <f t="shared" si="19"/>
        <v>6</v>
      </c>
      <c r="E163" s="58">
        <v>3</v>
      </c>
      <c r="F163" s="58">
        <v>2</v>
      </c>
      <c r="G163" s="58">
        <v>2</v>
      </c>
      <c r="H163" s="58">
        <f>(E163-1)*18+(F163-1)*6+G163</f>
        <v>44</v>
      </c>
      <c r="I163" s="58">
        <f>VLOOKUP(E163,' NAMES &amp; RATES'!$B$3:$C$6,2,0)</f>
        <v>1</v>
      </c>
      <c r="J163" s="68" t="s">
        <v>33</v>
      </c>
      <c r="K163" s="68" t="s">
        <v>84</v>
      </c>
      <c r="L163" s="128" t="s">
        <v>86</v>
      </c>
      <c r="M163" s="68" t="s">
        <v>91</v>
      </c>
      <c r="N163" s="120">
        <v>182000</v>
      </c>
      <c r="O163" s="11">
        <v>0</v>
      </c>
      <c r="P163" s="11">
        <v>5</v>
      </c>
      <c r="Q163" s="11">
        <v>7</v>
      </c>
      <c r="R163" s="11">
        <v>8</v>
      </c>
      <c r="S163" s="11">
        <v>4</v>
      </c>
      <c r="T163" s="11">
        <v>8</v>
      </c>
      <c r="U163" s="72">
        <v>9</v>
      </c>
      <c r="V163" s="72">
        <v>5</v>
      </c>
      <c r="W163" s="58">
        <v>2</v>
      </c>
      <c r="X163" s="58">
        <v>0</v>
      </c>
      <c r="Y163" s="58">
        <v>0</v>
      </c>
      <c r="Z163" s="58">
        <v>0</v>
      </c>
      <c r="AA163" s="58">
        <f t="shared" si="25"/>
        <v>0</v>
      </c>
      <c r="AB163" s="58">
        <v>9.8699999999999992</v>
      </c>
      <c r="AC163" s="58">
        <f t="shared" si="21"/>
        <v>1.9740000000000001E-3</v>
      </c>
      <c r="AD163" s="58">
        <f t="shared" si="26"/>
        <v>19.739999999999998</v>
      </c>
      <c r="AE163" s="58">
        <f t="shared" si="28"/>
        <v>19.739999999999998</v>
      </c>
      <c r="AF163" s="58">
        <f t="shared" si="27"/>
        <v>9.8699999999999992</v>
      </c>
      <c r="AG163" s="58">
        <f t="shared" si="22"/>
        <v>19.739999999999998</v>
      </c>
      <c r="AH163" s="58">
        <f t="shared" si="23"/>
        <v>1.9740000000000001E-3</v>
      </c>
      <c r="AI163" s="99">
        <v>1952.1</v>
      </c>
      <c r="AJ163" s="99">
        <v>1952.1</v>
      </c>
      <c r="AK163" s="115">
        <f t="shared" si="24"/>
        <v>0.98890577507598776</v>
      </c>
      <c r="AL163" s="115">
        <v>0.98890577507598776</v>
      </c>
      <c r="AM163" s="99">
        <v>12.6</v>
      </c>
      <c r="AN163" s="99">
        <v>18.399999999999999</v>
      </c>
      <c r="AO163" s="98">
        <v>6.92</v>
      </c>
    </row>
    <row r="164" spans="1:41" x14ac:dyDescent="0.3">
      <c r="A164" s="58">
        <v>162</v>
      </c>
      <c r="B164" s="58">
        <v>3</v>
      </c>
      <c r="C164" s="58">
        <v>27</v>
      </c>
      <c r="D164" s="58">
        <f t="shared" si="19"/>
        <v>6</v>
      </c>
      <c r="E164" s="58">
        <v>1</v>
      </c>
      <c r="F164" s="58">
        <v>1</v>
      </c>
      <c r="G164" s="58">
        <v>2</v>
      </c>
      <c r="H164" s="58">
        <f>(E164-1)*18+(F164-1)*6+G164</f>
        <v>2</v>
      </c>
      <c r="I164" s="58">
        <f>VLOOKUP(E164,' NAMES &amp; RATES'!$B$3:$C$6,2,0)</f>
        <v>0.25</v>
      </c>
      <c r="J164" s="29" t="s">
        <v>31</v>
      </c>
      <c r="K164" s="29" t="s">
        <v>83</v>
      </c>
      <c r="L164" s="129" t="s">
        <v>86</v>
      </c>
      <c r="M164" s="29" t="s">
        <v>91</v>
      </c>
      <c r="N164" s="120">
        <v>460000</v>
      </c>
      <c r="O164" s="11">
        <v>0</v>
      </c>
      <c r="P164" s="11">
        <v>3</v>
      </c>
      <c r="Q164" s="11">
        <v>7</v>
      </c>
      <c r="R164" s="11">
        <v>8</v>
      </c>
      <c r="S164" s="11">
        <v>4</v>
      </c>
      <c r="T164" s="11">
        <v>8</v>
      </c>
      <c r="U164" s="72">
        <v>9</v>
      </c>
      <c r="V164" s="72">
        <v>5</v>
      </c>
      <c r="W164" s="58">
        <v>7</v>
      </c>
      <c r="X164" s="58">
        <v>1</v>
      </c>
      <c r="Y164" s="58">
        <f>W164*X164</f>
        <v>7</v>
      </c>
      <c r="Z164" s="58">
        <v>0.5</v>
      </c>
      <c r="AA164" s="58">
        <f t="shared" si="25"/>
        <v>3.5</v>
      </c>
      <c r="AB164" s="58">
        <v>9.98</v>
      </c>
      <c r="AC164" s="58">
        <f t="shared" si="21"/>
        <v>1.9959999999999999E-3</v>
      </c>
      <c r="AD164" s="58">
        <f t="shared" si="26"/>
        <v>69.86</v>
      </c>
      <c r="AE164" s="58">
        <f t="shared" si="28"/>
        <v>66.36</v>
      </c>
      <c r="AF164" s="58">
        <f t="shared" si="27"/>
        <v>9.48</v>
      </c>
      <c r="AG164" s="58">
        <f t="shared" si="22"/>
        <v>18.96</v>
      </c>
      <c r="AH164" s="58">
        <f t="shared" si="23"/>
        <v>1.8960000000000001E-3</v>
      </c>
      <c r="AI164" s="99">
        <v>3305.8</v>
      </c>
      <c r="AJ164" s="99">
        <f>((AI164*AD164)/AE164)</f>
        <v>3480.1565400843888</v>
      </c>
      <c r="AK164" s="115">
        <f t="shared" si="24"/>
        <v>1.7435654008438819</v>
      </c>
      <c r="AL164" s="115">
        <v>1.7435654008438819</v>
      </c>
      <c r="AM164" s="99">
        <v>11.9</v>
      </c>
      <c r="AN164" s="99">
        <v>18.5</v>
      </c>
      <c r="AO164" s="98">
        <v>6.73</v>
      </c>
    </row>
  </sheetData>
  <mergeCells count="1">
    <mergeCell ref="O1:V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2E5BF6C1B6143B92B7B15C0AE2BDD" ma:contentTypeVersion="8" ma:contentTypeDescription="Create a new document." ma:contentTypeScope="" ma:versionID="dadb7b2f8e6ffd75c24b942479811dd5">
  <xsd:schema xmlns:xsd="http://www.w3.org/2001/XMLSchema" xmlns:xs="http://www.w3.org/2001/XMLSchema" xmlns:p="http://schemas.microsoft.com/office/2006/metadata/properties" xmlns:ns2="6e15ddea-c17d-4959-8e61-4b829240d7ec" targetNamespace="http://schemas.microsoft.com/office/2006/metadata/properties" ma:root="true" ma:fieldsID="fdb6ceed71aae176565d2bffa171c835" ns2:_="">
    <xsd:import namespace="6e15ddea-c17d-4959-8e61-4b829240d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5ddea-c17d-4959-8e61-4b829240d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BD953E-46F0-4A49-A03D-B7E3CA4ED72F}"/>
</file>

<file path=customXml/itemProps2.xml><?xml version="1.0" encoding="utf-8"?>
<ds:datastoreItem xmlns:ds="http://schemas.openxmlformats.org/officeDocument/2006/customXml" ds:itemID="{74D36CE6-9C31-4B33-9034-40CC0CB991E6}"/>
</file>

<file path=customXml/itemProps3.xml><?xml version="1.0" encoding="utf-8"?>
<ds:datastoreItem xmlns:ds="http://schemas.openxmlformats.org/officeDocument/2006/customXml" ds:itemID="{128BBC17-3EC0-4629-9E64-BE9D198F08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 NAMES &amp; RATES</vt:lpstr>
      <vt:lpstr>Recording Sheet</vt:lpstr>
      <vt:lpstr>Path Ratings</vt:lpstr>
      <vt:lpstr>Reverse Plots</vt:lpstr>
      <vt:lpstr>Pivot Tables Path Ratings</vt:lpstr>
      <vt:lpstr>Population</vt:lpstr>
      <vt:lpstr>Sheet2</vt:lpstr>
      <vt:lpstr>Data</vt:lpstr>
      <vt:lpstr>Graphs</vt:lpstr>
      <vt:lpstr>Pivot Table</vt:lpstr>
      <vt:lpstr>Layout (RS &amp; Chemical)</vt:lpstr>
      <vt:lpstr>Layout Management (Treatment)</vt:lpstr>
      <vt:lpstr>Field Layout 2017</vt:lpstr>
    </vt:vector>
  </TitlesOfParts>
  <Company>DERM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MUMFORD Michael</dc:creator>
  <cp:lastModifiedBy>WEIR Duncan</cp:lastModifiedBy>
  <cp:lastPrinted>2017-06-01T23:04:12Z</cp:lastPrinted>
  <dcterms:created xsi:type="dcterms:W3CDTF">2017-01-23T00:04:53Z</dcterms:created>
  <dcterms:modified xsi:type="dcterms:W3CDTF">2018-05-22T00:05:56Z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0x010100CEC2E5BF6C1B6143B92B7B15C0AE2BDD</vt:lpwstr>
  </property>
</Properties>
</file>