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8011054\OneDrive - USQ\Cloudstor\Mungbean\Past trials\2017\"/>
    </mc:Choice>
  </mc:AlternateContent>
  <xr:revisionPtr revIDLastSave="1" documentId="11_D54E456E0E13C4E317D2D5332DAED9387B401CB4" xr6:coauthVersionLast="45" xr6:coauthVersionMax="45" xr10:uidLastSave="{262826B5-7B06-4CF7-88A6-C193E547FB5B}"/>
  <bookViews>
    <workbookView xWindow="2310" yWindow="0" windowWidth="19335" windowHeight="8205" tabRatio="676" firstSheet="3" activeTab="3" xr2:uid="{00000000-000D-0000-FFFF-FFFF00000000}"/>
  </bookViews>
  <sheets>
    <sheet name="Names &amp; Rates" sheetId="5" r:id="rId1"/>
    <sheet name="Pivot Sheet Powdery Ratings" sheetId="15" r:id="rId2"/>
    <sheet name="Data" sheetId="1" r:id="rId3"/>
    <sheet name="Hermitage Trial" sheetId="16" r:id="rId4"/>
    <sheet name="Recording Sheet" sheetId="11" r:id="rId5"/>
    <sheet name="Pivot Table" sheetId="2" r:id="rId6"/>
    <sheet name="Layout" sheetId="4" r:id="rId7"/>
    <sheet name="Management Layout" sheetId="7" r:id="rId8"/>
    <sheet name="Sheet1" sheetId="8" r:id="rId9"/>
    <sheet name="Sheet3" sheetId="13" r:id="rId10"/>
    <sheet name="Field Layout" sheetId="9" r:id="rId11"/>
    <sheet name="Mgmt Layout Colours Changed" sheetId="10" r:id="rId12"/>
    <sheet name="Sheet2" sheetId="14" r:id="rId13"/>
  </sheets>
  <calcPr calcId="191028"/>
  <pivotCaches>
    <pivotCache cacheId="3253" r:id="rId14"/>
    <pivotCache cacheId="3254" r:id="rId15"/>
    <pivotCache cacheId="3255" r:id="rId16"/>
  </pivotCaches>
</workbook>
</file>

<file path=xl/calcChain.xml><?xml version="1.0" encoding="utf-8"?>
<calcChain xmlns="http://schemas.openxmlformats.org/spreadsheetml/2006/main">
  <c r="AH17" i="16" l="1"/>
  <c r="AF17" i="16"/>
  <c r="AG17" i="16" s="1"/>
  <c r="AI17" i="16" l="1"/>
  <c r="AH165" i="16"/>
  <c r="AH164" i="16"/>
  <c r="AH163" i="16"/>
  <c r="AH162" i="16"/>
  <c r="AH161" i="16"/>
  <c r="AH160" i="16"/>
  <c r="AH159" i="16"/>
  <c r="AH158" i="16"/>
  <c r="AH157" i="16"/>
  <c r="AH156" i="16"/>
  <c r="AH155" i="16"/>
  <c r="AH154" i="16"/>
  <c r="AH153" i="16"/>
  <c r="AH152" i="16"/>
  <c r="AH151" i="16"/>
  <c r="AH150" i="16"/>
  <c r="AH149" i="16"/>
  <c r="AH148" i="16"/>
  <c r="AH147" i="16"/>
  <c r="AH146" i="16"/>
  <c r="AH145" i="16"/>
  <c r="AH144" i="16"/>
  <c r="AH143" i="16"/>
  <c r="AH142" i="16"/>
  <c r="AH141" i="16"/>
  <c r="AH140" i="16"/>
  <c r="AH139" i="16"/>
  <c r="AH138" i="16"/>
  <c r="AH137" i="16"/>
  <c r="AH136" i="16"/>
  <c r="AH135" i="16"/>
  <c r="AH134" i="16"/>
  <c r="AH133" i="16"/>
  <c r="AH132" i="16"/>
  <c r="AH131" i="16"/>
  <c r="AH130" i="16"/>
  <c r="AH129" i="16"/>
  <c r="AH128" i="16"/>
  <c r="AH127" i="16"/>
  <c r="AH126" i="16"/>
  <c r="AH125" i="16"/>
  <c r="AH124" i="16"/>
  <c r="AH123" i="16"/>
  <c r="AH122" i="16"/>
  <c r="AH121" i="16"/>
  <c r="AH120" i="16"/>
  <c r="AH119" i="16"/>
  <c r="AH118" i="16"/>
  <c r="AH117" i="16"/>
  <c r="AH116" i="16"/>
  <c r="AH115" i="16"/>
  <c r="AH114" i="16"/>
  <c r="AH113" i="16"/>
  <c r="AH112" i="16"/>
  <c r="AH111" i="16"/>
  <c r="AH110" i="16"/>
  <c r="AH109" i="16"/>
  <c r="AH108" i="16"/>
  <c r="AH107" i="16"/>
  <c r="AH106" i="16"/>
  <c r="AH105" i="16"/>
  <c r="AH104" i="16"/>
  <c r="AH103" i="16"/>
  <c r="AH102" i="16"/>
  <c r="AH101" i="16"/>
  <c r="AH100" i="16"/>
  <c r="AH99" i="16"/>
  <c r="AH98" i="16"/>
  <c r="AH97" i="16"/>
  <c r="AH96" i="16"/>
  <c r="AH95" i="16"/>
  <c r="AH94" i="16"/>
  <c r="AH93" i="16"/>
  <c r="AH92" i="16"/>
  <c r="AH91" i="16"/>
  <c r="AH90" i="16"/>
  <c r="AH89" i="16"/>
  <c r="AH88" i="16"/>
  <c r="AH87" i="16"/>
  <c r="AH86" i="16"/>
  <c r="AH85" i="16"/>
  <c r="AH84" i="16"/>
  <c r="AH83" i="16"/>
  <c r="AH82" i="16"/>
  <c r="AH81" i="16"/>
  <c r="AH80" i="16"/>
  <c r="AH79" i="16"/>
  <c r="AH78" i="16"/>
  <c r="AH77" i="16"/>
  <c r="AH76" i="16"/>
  <c r="AH75" i="16"/>
  <c r="AH74" i="16"/>
  <c r="AH73" i="16"/>
  <c r="AH72" i="16"/>
  <c r="AH71" i="16"/>
  <c r="AH70" i="16"/>
  <c r="AH69" i="16"/>
  <c r="AH68" i="16"/>
  <c r="AH67" i="16"/>
  <c r="AH66" i="16"/>
  <c r="AH65" i="16"/>
  <c r="AH64" i="16"/>
  <c r="AH63" i="16"/>
  <c r="AH62" i="16"/>
  <c r="AH61" i="16"/>
  <c r="AH60" i="16"/>
  <c r="AH59" i="16"/>
  <c r="AH58" i="16"/>
  <c r="AH57" i="16"/>
  <c r="AH56" i="16"/>
  <c r="AH55" i="16"/>
  <c r="AH54" i="16"/>
  <c r="AH53" i="16"/>
  <c r="AH52" i="16"/>
  <c r="AH51" i="16"/>
  <c r="AH50" i="16"/>
  <c r="AH49" i="16"/>
  <c r="AH48" i="16"/>
  <c r="AH47" i="16"/>
  <c r="AH46" i="16"/>
  <c r="AH45" i="16"/>
  <c r="AH44" i="16"/>
  <c r="AH43" i="16"/>
  <c r="AH42" i="16"/>
  <c r="AH41" i="16"/>
  <c r="AH40" i="16"/>
  <c r="AH39" i="16"/>
  <c r="AH38" i="16"/>
  <c r="AH37" i="16"/>
  <c r="AH36" i="16"/>
  <c r="AH35" i="16"/>
  <c r="AH34" i="16"/>
  <c r="AH33" i="16"/>
  <c r="AH32" i="16"/>
  <c r="AH31" i="16"/>
  <c r="AH30" i="16"/>
  <c r="AH29" i="16"/>
  <c r="AH28" i="16"/>
  <c r="AH27" i="16"/>
  <c r="AH26" i="16"/>
  <c r="AH25" i="16"/>
  <c r="AH24" i="16"/>
  <c r="AH23" i="16"/>
  <c r="AH22" i="16"/>
  <c r="AH21" i="16"/>
  <c r="AH20" i="16"/>
  <c r="AH19" i="16"/>
  <c r="AH18" i="16"/>
  <c r="AH16" i="16"/>
  <c r="AH15" i="16"/>
  <c r="AH14" i="16"/>
  <c r="AH13" i="16"/>
  <c r="AH12" i="16"/>
  <c r="AH11" i="16"/>
  <c r="AH10" i="16"/>
  <c r="AH9" i="16"/>
  <c r="AH8" i="16"/>
  <c r="AH7" i="16"/>
  <c r="AH6" i="16"/>
  <c r="AH5" i="16"/>
  <c r="AH4" i="16"/>
  <c r="AF165" i="16"/>
  <c r="AG165" i="16" s="1"/>
  <c r="AI165" i="16" s="1"/>
  <c r="J165" i="16"/>
  <c r="AF164" i="16"/>
  <c r="AG164" i="16" s="1"/>
  <c r="AI164" i="16" s="1"/>
  <c r="J164" i="16"/>
  <c r="AF163" i="16"/>
  <c r="AG163" i="16" s="1"/>
  <c r="AI163" i="16" s="1"/>
  <c r="J163" i="16"/>
  <c r="AF162" i="16"/>
  <c r="AG162" i="16" s="1"/>
  <c r="AI162" i="16" s="1"/>
  <c r="L162" i="16"/>
  <c r="J162" i="16"/>
  <c r="AF161" i="16"/>
  <c r="AG161" i="16" s="1"/>
  <c r="AI161" i="16" s="1"/>
  <c r="J161" i="16"/>
  <c r="AF160" i="16"/>
  <c r="AG160" i="16" s="1"/>
  <c r="AI160" i="16" s="1"/>
  <c r="J160" i="16"/>
  <c r="AF159" i="16"/>
  <c r="AG159" i="16" s="1"/>
  <c r="AI159" i="16" s="1"/>
  <c r="J159" i="16"/>
  <c r="AF158" i="16"/>
  <c r="AG158" i="16" s="1"/>
  <c r="AI158" i="16" s="1"/>
  <c r="J158" i="16"/>
  <c r="AF157" i="16"/>
  <c r="AG157" i="16" s="1"/>
  <c r="AI157" i="16" s="1"/>
  <c r="L157" i="16"/>
  <c r="J157" i="16"/>
  <c r="AF156" i="16"/>
  <c r="AG156" i="16" s="1"/>
  <c r="AI156" i="16" s="1"/>
  <c r="J156" i="16"/>
  <c r="AF155" i="16"/>
  <c r="AG155" i="16" s="1"/>
  <c r="AI155" i="16" s="1"/>
  <c r="J155" i="16"/>
  <c r="AF154" i="16"/>
  <c r="AG154" i="16" s="1"/>
  <c r="AI154" i="16" s="1"/>
  <c r="L154" i="16"/>
  <c r="J154" i="16"/>
  <c r="AF153" i="16"/>
  <c r="AG153" i="16" s="1"/>
  <c r="AI153" i="16" s="1"/>
  <c r="J153" i="16"/>
  <c r="AF152" i="16"/>
  <c r="AG152" i="16" s="1"/>
  <c r="AI152" i="16" s="1"/>
  <c r="L152" i="16"/>
  <c r="J152" i="16"/>
  <c r="AF151" i="16"/>
  <c r="AG151" i="16" s="1"/>
  <c r="AI151" i="16" s="1"/>
  <c r="J151" i="16"/>
  <c r="AF150" i="16"/>
  <c r="AG150" i="16" s="1"/>
  <c r="AI150" i="16" s="1"/>
  <c r="J150" i="16"/>
  <c r="AF149" i="16"/>
  <c r="AG149" i="16" s="1"/>
  <c r="AI149" i="16" s="1"/>
  <c r="J149" i="16"/>
  <c r="AF148" i="16"/>
  <c r="AG148" i="16" s="1"/>
  <c r="AI148" i="16" s="1"/>
  <c r="J148" i="16"/>
  <c r="AF147" i="16"/>
  <c r="AG147" i="16" s="1"/>
  <c r="AI147" i="16" s="1"/>
  <c r="J147" i="16"/>
  <c r="AF146" i="16"/>
  <c r="AG146" i="16" s="1"/>
  <c r="AI146" i="16" s="1"/>
  <c r="J146" i="16"/>
  <c r="AF145" i="16"/>
  <c r="AG145" i="16" s="1"/>
  <c r="AI145" i="16" s="1"/>
  <c r="J145" i="16"/>
  <c r="AF144" i="16"/>
  <c r="AG144" i="16" s="1"/>
  <c r="AI144" i="16" s="1"/>
  <c r="J144" i="16"/>
  <c r="AF143" i="16"/>
  <c r="AG143" i="16" s="1"/>
  <c r="AI143" i="16" s="1"/>
  <c r="J143" i="16"/>
  <c r="AF142" i="16"/>
  <c r="AG142" i="16" s="1"/>
  <c r="AI142" i="16" s="1"/>
  <c r="J142" i="16"/>
  <c r="AF141" i="16"/>
  <c r="AG141" i="16" s="1"/>
  <c r="AI141" i="16" s="1"/>
  <c r="J141" i="16"/>
  <c r="AF140" i="16"/>
  <c r="AG140" i="16" s="1"/>
  <c r="AI140" i="16" s="1"/>
  <c r="L140" i="16"/>
  <c r="J140" i="16"/>
  <c r="AF139" i="16"/>
  <c r="AG139" i="16" s="1"/>
  <c r="AI139" i="16" s="1"/>
  <c r="L139" i="16"/>
  <c r="J139" i="16"/>
  <c r="AF138" i="16"/>
  <c r="AG138" i="16" s="1"/>
  <c r="AI138" i="16" s="1"/>
  <c r="J138" i="16"/>
  <c r="AF137" i="16"/>
  <c r="AG137" i="16" s="1"/>
  <c r="AI137" i="16" s="1"/>
  <c r="L137" i="16"/>
  <c r="J137" i="16"/>
  <c r="AF136" i="16"/>
  <c r="AG136" i="16" s="1"/>
  <c r="AI136" i="16" s="1"/>
  <c r="J136" i="16"/>
  <c r="AF135" i="16"/>
  <c r="AG135" i="16" s="1"/>
  <c r="AI135" i="16" s="1"/>
  <c r="J135" i="16"/>
  <c r="AF134" i="16"/>
  <c r="AG134" i="16" s="1"/>
  <c r="AI134" i="16" s="1"/>
  <c r="J134" i="16"/>
  <c r="AF133" i="16"/>
  <c r="AG133" i="16" s="1"/>
  <c r="AI133" i="16" s="1"/>
  <c r="J133" i="16"/>
  <c r="AF132" i="16"/>
  <c r="AG132" i="16" s="1"/>
  <c r="AI132" i="16" s="1"/>
  <c r="J132" i="16"/>
  <c r="AF131" i="16"/>
  <c r="AG131" i="16" s="1"/>
  <c r="AI131" i="16" s="1"/>
  <c r="J131" i="16"/>
  <c r="AF130" i="16"/>
  <c r="AG130" i="16" s="1"/>
  <c r="AI130" i="16" s="1"/>
  <c r="J130" i="16"/>
  <c r="AF129" i="16"/>
  <c r="AG129" i="16" s="1"/>
  <c r="AI129" i="16" s="1"/>
  <c r="J129" i="16"/>
  <c r="AF128" i="16"/>
  <c r="AG128" i="16" s="1"/>
  <c r="AI128" i="16" s="1"/>
  <c r="J128" i="16"/>
  <c r="AF127" i="16"/>
  <c r="AG127" i="16" s="1"/>
  <c r="AI127" i="16" s="1"/>
  <c r="J127" i="16"/>
  <c r="AF126" i="16"/>
  <c r="AG126" i="16" s="1"/>
  <c r="AI126" i="16" s="1"/>
  <c r="J126" i="16"/>
  <c r="AF125" i="16"/>
  <c r="AG125" i="16" s="1"/>
  <c r="AI125" i="16" s="1"/>
  <c r="J125" i="16"/>
  <c r="AF124" i="16"/>
  <c r="AG124" i="16" s="1"/>
  <c r="AI124" i="16" s="1"/>
  <c r="J124" i="16"/>
  <c r="AF123" i="16"/>
  <c r="AG123" i="16" s="1"/>
  <c r="AI123" i="16" s="1"/>
  <c r="J123" i="16"/>
  <c r="AF122" i="16"/>
  <c r="AG122" i="16" s="1"/>
  <c r="AI122" i="16" s="1"/>
  <c r="J122" i="16"/>
  <c r="AF121" i="16"/>
  <c r="AG121" i="16" s="1"/>
  <c r="AI121" i="16" s="1"/>
  <c r="L121" i="16"/>
  <c r="J121" i="16"/>
  <c r="AF120" i="16"/>
  <c r="AG120" i="16" s="1"/>
  <c r="AI120" i="16" s="1"/>
  <c r="J120" i="16"/>
  <c r="AF119" i="16"/>
  <c r="AG119" i="16" s="1"/>
  <c r="AI119" i="16" s="1"/>
  <c r="J119" i="16"/>
  <c r="AF118" i="16"/>
  <c r="AG118" i="16" s="1"/>
  <c r="AI118" i="16" s="1"/>
  <c r="J118" i="16"/>
  <c r="AF117" i="16"/>
  <c r="AG117" i="16" s="1"/>
  <c r="AI117" i="16" s="1"/>
  <c r="J117" i="16"/>
  <c r="AF116" i="16"/>
  <c r="AG116" i="16" s="1"/>
  <c r="AI116" i="16" s="1"/>
  <c r="J116" i="16"/>
  <c r="AF115" i="16"/>
  <c r="AG115" i="16" s="1"/>
  <c r="AI115" i="16" s="1"/>
  <c r="L115" i="16"/>
  <c r="J115" i="16"/>
  <c r="AF114" i="16"/>
  <c r="AG114" i="16" s="1"/>
  <c r="AI114" i="16" s="1"/>
  <c r="J114" i="16"/>
  <c r="AF113" i="16"/>
  <c r="AG113" i="16" s="1"/>
  <c r="AI113" i="16" s="1"/>
  <c r="J113" i="16"/>
  <c r="AF112" i="16"/>
  <c r="AG112" i="16" s="1"/>
  <c r="AI112" i="16" s="1"/>
  <c r="J112" i="16"/>
  <c r="AF111" i="16"/>
  <c r="AG111" i="16" s="1"/>
  <c r="AI111" i="16" s="1"/>
  <c r="J111" i="16"/>
  <c r="AF110" i="16"/>
  <c r="AG110" i="16" s="1"/>
  <c r="AI110" i="16" s="1"/>
  <c r="J110" i="16"/>
  <c r="AF109" i="16"/>
  <c r="AG109" i="16" s="1"/>
  <c r="AI109" i="16" s="1"/>
  <c r="J109" i="16"/>
  <c r="AF108" i="16"/>
  <c r="AG108" i="16" s="1"/>
  <c r="AI108" i="16" s="1"/>
  <c r="J108" i="16"/>
  <c r="AF107" i="16"/>
  <c r="AG107" i="16" s="1"/>
  <c r="AI107" i="16" s="1"/>
  <c r="J107" i="16"/>
  <c r="AF106" i="16"/>
  <c r="AG106" i="16" s="1"/>
  <c r="AI106" i="16" s="1"/>
  <c r="J106" i="16"/>
  <c r="AF105" i="16"/>
  <c r="AG105" i="16" s="1"/>
  <c r="AI105" i="16" s="1"/>
  <c r="L105" i="16"/>
  <c r="J105" i="16"/>
  <c r="AF104" i="16"/>
  <c r="AG104" i="16" s="1"/>
  <c r="AI104" i="16" s="1"/>
  <c r="J104" i="16"/>
  <c r="AF103" i="16"/>
  <c r="AG103" i="16" s="1"/>
  <c r="AI103" i="16" s="1"/>
  <c r="J103" i="16"/>
  <c r="AF102" i="16"/>
  <c r="AG102" i="16" s="1"/>
  <c r="AI102" i="16" s="1"/>
  <c r="J102" i="16"/>
  <c r="AF101" i="16"/>
  <c r="AG101" i="16" s="1"/>
  <c r="AI101" i="16" s="1"/>
  <c r="J101" i="16"/>
  <c r="AF100" i="16"/>
  <c r="AG100" i="16" s="1"/>
  <c r="AI100" i="16" s="1"/>
  <c r="J100" i="16"/>
  <c r="AF99" i="16"/>
  <c r="AG99" i="16" s="1"/>
  <c r="AI99" i="16" s="1"/>
  <c r="J99" i="16"/>
  <c r="AF98" i="16"/>
  <c r="AG98" i="16" s="1"/>
  <c r="AI98" i="16" s="1"/>
  <c r="L98" i="16"/>
  <c r="J98" i="16"/>
  <c r="AF97" i="16"/>
  <c r="AG97" i="16" s="1"/>
  <c r="AI97" i="16" s="1"/>
  <c r="J97" i="16"/>
  <c r="AF96" i="16"/>
  <c r="AG96" i="16" s="1"/>
  <c r="AI96" i="16" s="1"/>
  <c r="J96" i="16"/>
  <c r="AF95" i="16"/>
  <c r="AG95" i="16" s="1"/>
  <c r="AI95" i="16" s="1"/>
  <c r="J95" i="16"/>
  <c r="AF94" i="16"/>
  <c r="AG94" i="16" s="1"/>
  <c r="AI94" i="16" s="1"/>
  <c r="J94" i="16"/>
  <c r="AF93" i="16"/>
  <c r="AG93" i="16" s="1"/>
  <c r="AI93" i="16" s="1"/>
  <c r="J93" i="16"/>
  <c r="AF92" i="16"/>
  <c r="AG92" i="16" s="1"/>
  <c r="AI92" i="16" s="1"/>
  <c r="J92" i="16"/>
  <c r="AF91" i="16"/>
  <c r="AG91" i="16" s="1"/>
  <c r="AI91" i="16" s="1"/>
  <c r="L91" i="16"/>
  <c r="J91" i="16"/>
  <c r="AF90" i="16"/>
  <c r="AG90" i="16" s="1"/>
  <c r="AI90" i="16" s="1"/>
  <c r="J90" i="16"/>
  <c r="AF89" i="16"/>
  <c r="AG89" i="16" s="1"/>
  <c r="AI89" i="16" s="1"/>
  <c r="J89" i="16"/>
  <c r="AF88" i="16"/>
  <c r="AG88" i="16" s="1"/>
  <c r="AI88" i="16" s="1"/>
  <c r="J88" i="16"/>
  <c r="AF87" i="16"/>
  <c r="AG87" i="16" s="1"/>
  <c r="AI87" i="16" s="1"/>
  <c r="J87" i="16"/>
  <c r="AF86" i="16"/>
  <c r="AG86" i="16" s="1"/>
  <c r="AI86" i="16" s="1"/>
  <c r="J86" i="16"/>
  <c r="AF85" i="16"/>
  <c r="AG85" i="16" s="1"/>
  <c r="AI85" i="16" s="1"/>
  <c r="J85" i="16"/>
  <c r="AF84" i="16"/>
  <c r="AG84" i="16" s="1"/>
  <c r="AI84" i="16" s="1"/>
  <c r="J84" i="16"/>
  <c r="C84" i="16"/>
  <c r="AF83" i="16"/>
  <c r="AG83" i="16" s="1"/>
  <c r="AI83" i="16" s="1"/>
  <c r="J83" i="16"/>
  <c r="C83" i="16"/>
  <c r="F83" i="16" s="1"/>
  <c r="I83" i="16" s="1"/>
  <c r="AF82" i="16"/>
  <c r="AG82" i="16" s="1"/>
  <c r="AI82" i="16" s="1"/>
  <c r="L82" i="16"/>
  <c r="J82" i="16"/>
  <c r="C82" i="16"/>
  <c r="AF81" i="16"/>
  <c r="AG81" i="16" s="1"/>
  <c r="AI81" i="16" s="1"/>
  <c r="L81" i="16"/>
  <c r="J81" i="16"/>
  <c r="C81" i="16"/>
  <c r="C135" i="16" s="1"/>
  <c r="F135" i="16" s="1"/>
  <c r="I135" i="16" s="1"/>
  <c r="AF80" i="16"/>
  <c r="AG80" i="16" s="1"/>
  <c r="AI80" i="16" s="1"/>
  <c r="J80" i="16"/>
  <c r="C80" i="16"/>
  <c r="AF79" i="16"/>
  <c r="AG79" i="16" s="1"/>
  <c r="AI79" i="16" s="1"/>
  <c r="J79" i="16"/>
  <c r="C79" i="16"/>
  <c r="AF78" i="16"/>
  <c r="AG78" i="16" s="1"/>
  <c r="AI78" i="16" s="1"/>
  <c r="J78" i="16"/>
  <c r="C78" i="16"/>
  <c r="AF77" i="16"/>
  <c r="AG77" i="16" s="1"/>
  <c r="AI77" i="16" s="1"/>
  <c r="J77" i="16"/>
  <c r="C77" i="16"/>
  <c r="F77" i="16" s="1"/>
  <c r="I77" i="16" s="1"/>
  <c r="AF76" i="16"/>
  <c r="AG76" i="16" s="1"/>
  <c r="AI76" i="16" s="1"/>
  <c r="J76" i="16"/>
  <c r="C76" i="16"/>
  <c r="AF75" i="16"/>
  <c r="AG75" i="16" s="1"/>
  <c r="AI75" i="16" s="1"/>
  <c r="J75" i="16"/>
  <c r="C75" i="16"/>
  <c r="AF74" i="16"/>
  <c r="AG74" i="16" s="1"/>
  <c r="AI74" i="16" s="1"/>
  <c r="L74" i="16"/>
  <c r="J74" i="16"/>
  <c r="C74" i="16"/>
  <c r="C128" i="16" s="1"/>
  <c r="F128" i="16" s="1"/>
  <c r="I128" i="16" s="1"/>
  <c r="AF73" i="16"/>
  <c r="AG73" i="16" s="1"/>
  <c r="AI73" i="16" s="1"/>
  <c r="J73" i="16"/>
  <c r="C73" i="16"/>
  <c r="AF72" i="16"/>
  <c r="AG72" i="16" s="1"/>
  <c r="AI72" i="16" s="1"/>
  <c r="J72" i="16"/>
  <c r="C72" i="16"/>
  <c r="AF71" i="16"/>
  <c r="AG71" i="16" s="1"/>
  <c r="AI71" i="16" s="1"/>
  <c r="J71" i="16"/>
  <c r="C71" i="16"/>
  <c r="AF70" i="16"/>
  <c r="AG70" i="16" s="1"/>
  <c r="AI70" i="16" s="1"/>
  <c r="L70" i="16"/>
  <c r="J70" i="16"/>
  <c r="C70" i="16"/>
  <c r="AF69" i="16"/>
  <c r="AG69" i="16" s="1"/>
  <c r="AI69" i="16" s="1"/>
  <c r="J69" i="16"/>
  <c r="C69" i="16"/>
  <c r="C123" i="16" s="1"/>
  <c r="F123" i="16" s="1"/>
  <c r="I123" i="16" s="1"/>
  <c r="AF68" i="16"/>
  <c r="AG68" i="16" s="1"/>
  <c r="AI68" i="16" s="1"/>
  <c r="J68" i="16"/>
  <c r="C68" i="16"/>
  <c r="AF67" i="16"/>
  <c r="AG67" i="16" s="1"/>
  <c r="AI67" i="16" s="1"/>
  <c r="J67" i="16"/>
  <c r="C67" i="16"/>
  <c r="AF66" i="16"/>
  <c r="AG66" i="16" s="1"/>
  <c r="AI66" i="16" s="1"/>
  <c r="J66" i="16"/>
  <c r="C66" i="16"/>
  <c r="F66" i="16" s="1"/>
  <c r="I66" i="16" s="1"/>
  <c r="AF65" i="16"/>
  <c r="AG65" i="16" s="1"/>
  <c r="AI65" i="16" s="1"/>
  <c r="J65" i="16"/>
  <c r="C65" i="16"/>
  <c r="C119" i="16" s="1"/>
  <c r="F119" i="16" s="1"/>
  <c r="I119" i="16" s="1"/>
  <c r="AF64" i="16"/>
  <c r="AG64" i="16" s="1"/>
  <c r="AI64" i="16" s="1"/>
  <c r="J64" i="16"/>
  <c r="C64" i="16"/>
  <c r="AF63" i="16"/>
  <c r="AG63" i="16" s="1"/>
  <c r="AI63" i="16" s="1"/>
  <c r="J63" i="16"/>
  <c r="C63" i="16"/>
  <c r="C117" i="16" s="1"/>
  <c r="F117" i="16" s="1"/>
  <c r="I117" i="16" s="1"/>
  <c r="AF62" i="16"/>
  <c r="AG62" i="16" s="1"/>
  <c r="AI62" i="16" s="1"/>
  <c r="J62" i="16"/>
  <c r="C62" i="16"/>
  <c r="AF61" i="16"/>
  <c r="AG61" i="16" s="1"/>
  <c r="AI61" i="16" s="1"/>
  <c r="J61" i="16"/>
  <c r="C61" i="16"/>
  <c r="C115" i="16" s="1"/>
  <c r="F115" i="16" s="1"/>
  <c r="I115" i="16" s="1"/>
  <c r="AF60" i="16"/>
  <c r="AG60" i="16" s="1"/>
  <c r="AI60" i="16" s="1"/>
  <c r="L60" i="16"/>
  <c r="J60" i="16"/>
  <c r="C60" i="16"/>
  <c r="AF59" i="16"/>
  <c r="AG59" i="16" s="1"/>
  <c r="AI59" i="16" s="1"/>
  <c r="J59" i="16"/>
  <c r="C59" i="16"/>
  <c r="F59" i="16" s="1"/>
  <c r="I59" i="16" s="1"/>
  <c r="AF58" i="16"/>
  <c r="AG58" i="16" s="1"/>
  <c r="AI58" i="16" s="1"/>
  <c r="L58" i="16"/>
  <c r="J58" i="16"/>
  <c r="C58" i="16"/>
  <c r="AF57" i="16"/>
  <c r="AG57" i="16" s="1"/>
  <c r="AI57" i="16" s="1"/>
  <c r="L57" i="16"/>
  <c r="J57" i="16"/>
  <c r="C57" i="16"/>
  <c r="F57" i="16" s="1"/>
  <c r="I57" i="16" s="1"/>
  <c r="AF56" i="16"/>
  <c r="AG56" i="16" s="1"/>
  <c r="AI56" i="16" s="1"/>
  <c r="J56" i="16"/>
  <c r="C56" i="16"/>
  <c r="AF55" i="16"/>
  <c r="AG55" i="16" s="1"/>
  <c r="AI55" i="16" s="1"/>
  <c r="J55" i="16"/>
  <c r="C55" i="16"/>
  <c r="F55" i="16" s="1"/>
  <c r="I55" i="16" s="1"/>
  <c r="AF54" i="16"/>
  <c r="AG54" i="16" s="1"/>
  <c r="AI54" i="16" s="1"/>
  <c r="J54" i="16"/>
  <c r="C54" i="16"/>
  <c r="C108" i="16" s="1"/>
  <c r="AF53" i="16"/>
  <c r="AG53" i="16" s="1"/>
  <c r="AI53" i="16" s="1"/>
  <c r="J53" i="16"/>
  <c r="C53" i="16"/>
  <c r="AF52" i="16"/>
  <c r="AG52" i="16" s="1"/>
  <c r="AI52" i="16" s="1"/>
  <c r="J52" i="16"/>
  <c r="C52" i="16"/>
  <c r="AF51" i="16"/>
  <c r="AG51" i="16" s="1"/>
  <c r="AI51" i="16" s="1"/>
  <c r="L51" i="16"/>
  <c r="J51" i="16"/>
  <c r="C51" i="16"/>
  <c r="C105" i="16" s="1"/>
  <c r="AF50" i="16"/>
  <c r="AG50" i="16" s="1"/>
  <c r="AI50" i="16" s="1"/>
  <c r="J50" i="16"/>
  <c r="C50" i="16"/>
  <c r="AF49" i="16"/>
  <c r="AG49" i="16" s="1"/>
  <c r="AI49" i="16" s="1"/>
  <c r="J49" i="16"/>
  <c r="C49" i="16"/>
  <c r="C103" i="16" s="1"/>
  <c r="C157" i="16" s="1"/>
  <c r="F157" i="16" s="1"/>
  <c r="I157" i="16" s="1"/>
  <c r="AF48" i="16"/>
  <c r="AG48" i="16" s="1"/>
  <c r="AI48" i="16" s="1"/>
  <c r="J48" i="16"/>
  <c r="C48" i="16"/>
  <c r="F48" i="16" s="1"/>
  <c r="I48" i="16" s="1"/>
  <c r="AF47" i="16"/>
  <c r="AG47" i="16" s="1"/>
  <c r="AI47" i="16" s="1"/>
  <c r="L47" i="16"/>
  <c r="J47" i="16"/>
  <c r="C47" i="16"/>
  <c r="AF46" i="16"/>
  <c r="AG46" i="16" s="1"/>
  <c r="AI46" i="16" s="1"/>
  <c r="J46" i="16"/>
  <c r="C46" i="16"/>
  <c r="F46" i="16" s="1"/>
  <c r="I46" i="16" s="1"/>
  <c r="AF45" i="16"/>
  <c r="AG45" i="16" s="1"/>
  <c r="AI45" i="16" s="1"/>
  <c r="J45" i="16"/>
  <c r="C45" i="16"/>
  <c r="C99" i="16" s="1"/>
  <c r="F99" i="16" s="1"/>
  <c r="I99" i="16" s="1"/>
  <c r="AF44" i="16"/>
  <c r="AG44" i="16" s="1"/>
  <c r="AI44" i="16" s="1"/>
  <c r="L44" i="16"/>
  <c r="J44" i="16"/>
  <c r="C44" i="16"/>
  <c r="AF43" i="16"/>
  <c r="AG43" i="16" s="1"/>
  <c r="AI43" i="16" s="1"/>
  <c r="J43" i="16"/>
  <c r="C43" i="16"/>
  <c r="C97" i="16" s="1"/>
  <c r="AF42" i="16"/>
  <c r="AG42" i="16" s="1"/>
  <c r="AI42" i="16" s="1"/>
  <c r="J42" i="16"/>
  <c r="C42" i="16"/>
  <c r="C96" i="16" s="1"/>
  <c r="F96" i="16" s="1"/>
  <c r="I96" i="16" s="1"/>
  <c r="AF41" i="16"/>
  <c r="AG41" i="16" s="1"/>
  <c r="AI41" i="16" s="1"/>
  <c r="J41" i="16"/>
  <c r="C41" i="16"/>
  <c r="C95" i="16" s="1"/>
  <c r="AF40" i="16"/>
  <c r="AG40" i="16" s="1"/>
  <c r="AI40" i="16" s="1"/>
  <c r="J40" i="16"/>
  <c r="C40" i="16"/>
  <c r="AF39" i="16"/>
  <c r="AG39" i="16" s="1"/>
  <c r="AI39" i="16" s="1"/>
  <c r="J39" i="16"/>
  <c r="C39" i="16"/>
  <c r="C93" i="16" s="1"/>
  <c r="AF38" i="16"/>
  <c r="AG38" i="16" s="1"/>
  <c r="AI38" i="16" s="1"/>
  <c r="J38" i="16"/>
  <c r="C38" i="16"/>
  <c r="C92" i="16" s="1"/>
  <c r="C146" i="16" s="1"/>
  <c r="F146" i="16" s="1"/>
  <c r="I146" i="16" s="1"/>
  <c r="AF37" i="16"/>
  <c r="AG37" i="16" s="1"/>
  <c r="AI37" i="16" s="1"/>
  <c r="L37" i="16"/>
  <c r="J37" i="16"/>
  <c r="C37" i="16"/>
  <c r="AF36" i="16"/>
  <c r="AG36" i="16" s="1"/>
  <c r="AI36" i="16" s="1"/>
  <c r="J36" i="16"/>
  <c r="C36" i="16"/>
  <c r="F36" i="16" s="1"/>
  <c r="I36" i="16" s="1"/>
  <c r="AF35" i="16"/>
  <c r="AG35" i="16" s="1"/>
  <c r="AI35" i="16" s="1"/>
  <c r="J35" i="16"/>
  <c r="C35" i="16"/>
  <c r="C89" i="16" s="1"/>
  <c r="AF34" i="16"/>
  <c r="AG34" i="16" s="1"/>
  <c r="AI34" i="16" s="1"/>
  <c r="J34" i="16"/>
  <c r="C34" i="16"/>
  <c r="AF33" i="16"/>
  <c r="AG33" i="16" s="1"/>
  <c r="AI33" i="16" s="1"/>
  <c r="L33" i="16"/>
  <c r="J33" i="16"/>
  <c r="C33" i="16"/>
  <c r="C87" i="16" s="1"/>
  <c r="AF32" i="16"/>
  <c r="AG32" i="16" s="1"/>
  <c r="AI32" i="16" s="1"/>
  <c r="J32" i="16"/>
  <c r="C32" i="16"/>
  <c r="C86" i="16" s="1"/>
  <c r="AF31" i="16"/>
  <c r="AG31" i="16" s="1"/>
  <c r="AI31" i="16" s="1"/>
  <c r="J31" i="16"/>
  <c r="C31" i="16"/>
  <c r="C85" i="16" s="1"/>
  <c r="C139" i="16" s="1"/>
  <c r="F139" i="16" s="1"/>
  <c r="I139" i="16" s="1"/>
  <c r="AF30" i="16"/>
  <c r="AG30" i="16" s="1"/>
  <c r="AI30" i="16" s="1"/>
  <c r="J30" i="16"/>
  <c r="F30" i="16"/>
  <c r="I30" i="16" s="1"/>
  <c r="AF29" i="16"/>
  <c r="AG29" i="16" s="1"/>
  <c r="AI29" i="16" s="1"/>
  <c r="L29" i="16"/>
  <c r="J29" i="16"/>
  <c r="F29" i="16"/>
  <c r="I29" i="16" s="1"/>
  <c r="AF28" i="16"/>
  <c r="AG28" i="16" s="1"/>
  <c r="AI28" i="16" s="1"/>
  <c r="J28" i="16"/>
  <c r="F28" i="16"/>
  <c r="I28" i="16" s="1"/>
  <c r="AF27" i="16"/>
  <c r="AG27" i="16" s="1"/>
  <c r="AI27" i="16" s="1"/>
  <c r="J27" i="16"/>
  <c r="F27" i="16"/>
  <c r="I27" i="16" s="1"/>
  <c r="AF26" i="16"/>
  <c r="AG26" i="16" s="1"/>
  <c r="AI26" i="16" s="1"/>
  <c r="J26" i="16"/>
  <c r="F26" i="16"/>
  <c r="I26" i="16" s="1"/>
  <c r="AF25" i="16"/>
  <c r="AG25" i="16" s="1"/>
  <c r="AI25" i="16" s="1"/>
  <c r="J25" i="16"/>
  <c r="F25" i="16"/>
  <c r="I25" i="16" s="1"/>
  <c r="AF24" i="16"/>
  <c r="AG24" i="16" s="1"/>
  <c r="AI24" i="16" s="1"/>
  <c r="J24" i="16"/>
  <c r="F24" i="16"/>
  <c r="I24" i="16" s="1"/>
  <c r="AF23" i="16"/>
  <c r="AG23" i="16" s="1"/>
  <c r="AI23" i="16" s="1"/>
  <c r="J23" i="16"/>
  <c r="F23" i="16"/>
  <c r="I23" i="16" s="1"/>
  <c r="AF22" i="16"/>
  <c r="AG22" i="16" s="1"/>
  <c r="AI22" i="16" s="1"/>
  <c r="J22" i="16"/>
  <c r="F22" i="16"/>
  <c r="I22" i="16" s="1"/>
  <c r="AF21" i="16"/>
  <c r="AG21" i="16" s="1"/>
  <c r="AI21" i="16" s="1"/>
  <c r="J21" i="16"/>
  <c r="F21" i="16"/>
  <c r="I21" i="16" s="1"/>
  <c r="AF20" i="16"/>
  <c r="AG20" i="16" s="1"/>
  <c r="AI20" i="16" s="1"/>
  <c r="J20" i="16"/>
  <c r="F20" i="16"/>
  <c r="I20" i="16" s="1"/>
  <c r="AF19" i="16"/>
  <c r="AG19" i="16" s="1"/>
  <c r="AI19" i="16" s="1"/>
  <c r="J19" i="16"/>
  <c r="F19" i="16"/>
  <c r="I19" i="16" s="1"/>
  <c r="AF18" i="16"/>
  <c r="AG18" i="16" s="1"/>
  <c r="AI18" i="16" s="1"/>
  <c r="J18" i="16"/>
  <c r="F18" i="16"/>
  <c r="I18" i="16" s="1"/>
  <c r="J17" i="16"/>
  <c r="F17" i="16"/>
  <c r="I17" i="16" s="1"/>
  <c r="AF16" i="16"/>
  <c r="AG16" i="16" s="1"/>
  <c r="AI16" i="16" s="1"/>
  <c r="J16" i="16"/>
  <c r="F16" i="16"/>
  <c r="I16" i="16" s="1"/>
  <c r="AF15" i="16"/>
  <c r="AG15" i="16" s="1"/>
  <c r="AI15" i="16" s="1"/>
  <c r="J15" i="16"/>
  <c r="F15" i="16"/>
  <c r="I15" i="16" s="1"/>
  <c r="AF14" i="16"/>
  <c r="AG14" i="16" s="1"/>
  <c r="AI14" i="16" s="1"/>
  <c r="L14" i="16"/>
  <c r="J14" i="16"/>
  <c r="F14" i="16"/>
  <c r="I14" i="16" s="1"/>
  <c r="AF13" i="16"/>
  <c r="AG13" i="16" s="1"/>
  <c r="AI13" i="16" s="1"/>
  <c r="J13" i="16"/>
  <c r="F13" i="16"/>
  <c r="I13" i="16" s="1"/>
  <c r="AF12" i="16"/>
  <c r="AG12" i="16" s="1"/>
  <c r="AI12" i="16" s="1"/>
  <c r="J12" i="16"/>
  <c r="F12" i="16"/>
  <c r="I12" i="16" s="1"/>
  <c r="AF11" i="16"/>
  <c r="AG11" i="16" s="1"/>
  <c r="AI11" i="16" s="1"/>
  <c r="J11" i="16"/>
  <c r="F11" i="16"/>
  <c r="I11" i="16" s="1"/>
  <c r="AF10" i="16"/>
  <c r="AG10" i="16" s="1"/>
  <c r="AI10" i="16" s="1"/>
  <c r="J10" i="16"/>
  <c r="F10" i="16"/>
  <c r="I10" i="16" s="1"/>
  <c r="AF9" i="16"/>
  <c r="AG9" i="16" s="1"/>
  <c r="AI9" i="16" s="1"/>
  <c r="L9" i="16"/>
  <c r="J9" i="16"/>
  <c r="F9" i="16"/>
  <c r="I9" i="16" s="1"/>
  <c r="AF8" i="16"/>
  <c r="AG8" i="16" s="1"/>
  <c r="AI8" i="16" s="1"/>
  <c r="J8" i="16"/>
  <c r="F8" i="16"/>
  <c r="I8" i="16" s="1"/>
  <c r="AF7" i="16"/>
  <c r="AG7" i="16" s="1"/>
  <c r="AI7" i="16" s="1"/>
  <c r="J7" i="16"/>
  <c r="F7" i="16"/>
  <c r="I7" i="16" s="1"/>
  <c r="AF6" i="16"/>
  <c r="AG6" i="16" s="1"/>
  <c r="AI6" i="16" s="1"/>
  <c r="J6" i="16"/>
  <c r="F6" i="16"/>
  <c r="I6" i="16" s="1"/>
  <c r="AF5" i="16"/>
  <c r="AG5" i="16" s="1"/>
  <c r="AI5" i="16" s="1"/>
  <c r="J5" i="16"/>
  <c r="F5" i="16"/>
  <c r="I5" i="16" s="1"/>
  <c r="AF4" i="16"/>
  <c r="AG4" i="16" s="1"/>
  <c r="AI4" i="16" s="1"/>
  <c r="J4" i="16"/>
  <c r="F4" i="16"/>
  <c r="I4" i="16" s="1"/>
  <c r="C88" i="16" l="1"/>
  <c r="F88" i="16" s="1"/>
  <c r="I88" i="16" s="1"/>
  <c r="F34" i="16"/>
  <c r="I34" i="16" s="1"/>
  <c r="C106" i="16"/>
  <c r="F52" i="16"/>
  <c r="I52" i="16" s="1"/>
  <c r="C110" i="16"/>
  <c r="C164" i="16" s="1"/>
  <c r="F164" i="16" s="1"/>
  <c r="I164" i="16" s="1"/>
  <c r="F56" i="16"/>
  <c r="I56" i="16" s="1"/>
  <c r="C114" i="16"/>
  <c r="F114" i="16" s="1"/>
  <c r="I114" i="16" s="1"/>
  <c r="F60" i="16"/>
  <c r="I60" i="16" s="1"/>
  <c r="C121" i="16"/>
  <c r="F121" i="16" s="1"/>
  <c r="I121" i="16" s="1"/>
  <c r="F67" i="16"/>
  <c r="I67" i="16" s="1"/>
  <c r="C126" i="16"/>
  <c r="F126" i="16" s="1"/>
  <c r="I126" i="16" s="1"/>
  <c r="F72" i="16"/>
  <c r="I72" i="16" s="1"/>
  <c r="C129" i="16"/>
  <c r="F129" i="16" s="1"/>
  <c r="I129" i="16" s="1"/>
  <c r="F75" i="16"/>
  <c r="I75" i="16" s="1"/>
  <c r="C133" i="16"/>
  <c r="F133" i="16" s="1"/>
  <c r="I133" i="16" s="1"/>
  <c r="F79" i="16"/>
  <c r="I79" i="16" s="1"/>
  <c r="C136" i="16"/>
  <c r="F136" i="16" s="1"/>
  <c r="I136" i="16" s="1"/>
  <c r="F82" i="16"/>
  <c r="I82" i="16" s="1"/>
  <c r="F92" i="16"/>
  <c r="I92" i="16" s="1"/>
  <c r="F41" i="16"/>
  <c r="I41" i="16" s="1"/>
  <c r="F63" i="16"/>
  <c r="I63" i="16" s="1"/>
  <c r="C100" i="16"/>
  <c r="C131" i="16"/>
  <c r="F131" i="16" s="1"/>
  <c r="I131" i="16" s="1"/>
  <c r="C137" i="16"/>
  <c r="F137" i="16" s="1"/>
  <c r="I137" i="16" s="1"/>
  <c r="F51" i="16"/>
  <c r="I51" i="16" s="1"/>
  <c r="F54" i="16"/>
  <c r="I54" i="16" s="1"/>
  <c r="F61" i="16"/>
  <c r="I61" i="16" s="1"/>
  <c r="F69" i="16"/>
  <c r="I69" i="16" s="1"/>
  <c r="F81" i="16"/>
  <c r="I81" i="16" s="1"/>
  <c r="F85" i="16"/>
  <c r="I85" i="16" s="1"/>
  <c r="C102" i="16"/>
  <c r="F102" i="16" s="1"/>
  <c r="I102" i="16" s="1"/>
  <c r="C120" i="16"/>
  <c r="F120" i="16" s="1"/>
  <c r="I120" i="16" s="1"/>
  <c r="F31" i="16"/>
  <c r="I31" i="16" s="1"/>
  <c r="F39" i="16"/>
  <c r="I39" i="16" s="1"/>
  <c r="F65" i="16"/>
  <c r="I65" i="16" s="1"/>
  <c r="F74" i="16"/>
  <c r="I74" i="16" s="1"/>
  <c r="C142" i="16"/>
  <c r="F142" i="16" s="1"/>
  <c r="I142" i="16" s="1"/>
  <c r="C153" i="16"/>
  <c r="F153" i="16" s="1"/>
  <c r="I153" i="16" s="1"/>
  <c r="C147" i="16"/>
  <c r="F147" i="16" s="1"/>
  <c r="I147" i="16" s="1"/>
  <c r="F93" i="16"/>
  <c r="I93" i="16" s="1"/>
  <c r="C143" i="16"/>
  <c r="F143" i="16" s="1"/>
  <c r="I143" i="16" s="1"/>
  <c r="F89" i="16"/>
  <c r="I89" i="16" s="1"/>
  <c r="F50" i="16"/>
  <c r="I50" i="16" s="1"/>
  <c r="C104" i="16"/>
  <c r="F71" i="16"/>
  <c r="I71" i="16" s="1"/>
  <c r="C125" i="16"/>
  <c r="F125" i="16" s="1"/>
  <c r="I125" i="16" s="1"/>
  <c r="C140" i="16"/>
  <c r="F140" i="16" s="1"/>
  <c r="I140" i="16" s="1"/>
  <c r="F86" i="16"/>
  <c r="I86" i="16" s="1"/>
  <c r="F35" i="16"/>
  <c r="I35" i="16" s="1"/>
  <c r="C130" i="16"/>
  <c r="F130" i="16" s="1"/>
  <c r="I130" i="16" s="1"/>
  <c r="F76" i="16"/>
  <c r="I76" i="16" s="1"/>
  <c r="C90" i="16"/>
  <c r="C111" i="16"/>
  <c r="C159" i="16"/>
  <c r="F159" i="16" s="1"/>
  <c r="I159" i="16" s="1"/>
  <c r="F105" i="16"/>
  <c r="I105" i="16" s="1"/>
  <c r="F73" i="16"/>
  <c r="I73" i="16" s="1"/>
  <c r="C127" i="16"/>
  <c r="F127" i="16" s="1"/>
  <c r="I127" i="16" s="1"/>
  <c r="F84" i="16"/>
  <c r="I84" i="16" s="1"/>
  <c r="C138" i="16"/>
  <c r="F138" i="16" s="1"/>
  <c r="I138" i="16" s="1"/>
  <c r="F103" i="16"/>
  <c r="I103" i="16" s="1"/>
  <c r="C91" i="16"/>
  <c r="F37" i="16"/>
  <c r="I37" i="16" s="1"/>
  <c r="F42" i="16"/>
  <c r="I42" i="16" s="1"/>
  <c r="C151" i="16"/>
  <c r="F151" i="16" s="1"/>
  <c r="I151" i="16" s="1"/>
  <c r="F97" i="16"/>
  <c r="I97" i="16" s="1"/>
  <c r="C98" i="16"/>
  <c r="F44" i="16"/>
  <c r="I44" i="16" s="1"/>
  <c r="F49" i="16"/>
  <c r="I49" i="16" s="1"/>
  <c r="C160" i="16"/>
  <c r="F160" i="16" s="1"/>
  <c r="I160" i="16" s="1"/>
  <c r="F106" i="16"/>
  <c r="I106" i="16" s="1"/>
  <c r="F53" i="16"/>
  <c r="I53" i="16" s="1"/>
  <c r="C107" i="16"/>
  <c r="C162" i="16"/>
  <c r="F162" i="16" s="1"/>
  <c r="I162" i="16" s="1"/>
  <c r="F108" i="16"/>
  <c r="I108" i="16" s="1"/>
  <c r="F32" i="16"/>
  <c r="I32" i="16" s="1"/>
  <c r="C141" i="16"/>
  <c r="F141" i="16" s="1"/>
  <c r="I141" i="16" s="1"/>
  <c r="F87" i="16"/>
  <c r="I87" i="16" s="1"/>
  <c r="F43" i="16"/>
  <c r="I43" i="16" s="1"/>
  <c r="F58" i="16"/>
  <c r="I58" i="16" s="1"/>
  <c r="C112" i="16"/>
  <c r="F112" i="16" s="1"/>
  <c r="I112" i="16" s="1"/>
  <c r="C154" i="16"/>
  <c r="F154" i="16" s="1"/>
  <c r="I154" i="16" s="1"/>
  <c r="F100" i="16"/>
  <c r="I100" i="16" s="1"/>
  <c r="F110" i="16"/>
  <c r="I110" i="16" s="1"/>
  <c r="C150" i="16"/>
  <c r="F150" i="16" s="1"/>
  <c r="I150" i="16" s="1"/>
  <c r="F33" i="16"/>
  <c r="I33" i="16" s="1"/>
  <c r="F38" i="16"/>
  <c r="I38" i="16" s="1"/>
  <c r="C94" i="16"/>
  <c r="F40" i="16"/>
  <c r="I40" i="16" s="1"/>
  <c r="C149" i="16"/>
  <c r="F149" i="16" s="1"/>
  <c r="I149" i="16" s="1"/>
  <c r="F95" i="16"/>
  <c r="I95" i="16" s="1"/>
  <c r="F45" i="16"/>
  <c r="I45" i="16" s="1"/>
  <c r="C101" i="16"/>
  <c r="F47" i="16"/>
  <c r="I47" i="16" s="1"/>
  <c r="F62" i="16"/>
  <c r="I62" i="16" s="1"/>
  <c r="C116" i="16"/>
  <c r="F116" i="16" s="1"/>
  <c r="I116" i="16" s="1"/>
  <c r="F64" i="16"/>
  <c r="I64" i="16" s="1"/>
  <c r="C118" i="16"/>
  <c r="F118" i="16" s="1"/>
  <c r="I118" i="16" s="1"/>
  <c r="F68" i="16"/>
  <c r="I68" i="16" s="1"/>
  <c r="C122" i="16"/>
  <c r="F122" i="16" s="1"/>
  <c r="I122" i="16" s="1"/>
  <c r="C124" i="16"/>
  <c r="F124" i="16" s="1"/>
  <c r="I124" i="16" s="1"/>
  <c r="F70" i="16"/>
  <c r="I70" i="16" s="1"/>
  <c r="C109" i="16"/>
  <c r="C156" i="16"/>
  <c r="F156" i="16" s="1"/>
  <c r="I156" i="16" s="1"/>
  <c r="C132" i="16"/>
  <c r="F132" i="16" s="1"/>
  <c r="I132" i="16" s="1"/>
  <c r="F78" i="16"/>
  <c r="I78" i="16" s="1"/>
  <c r="C134" i="16"/>
  <c r="F134" i="16" s="1"/>
  <c r="I134" i="16" s="1"/>
  <c r="F80" i="16"/>
  <c r="I80" i="16" s="1"/>
  <c r="C113" i="16"/>
  <c r="F113" i="16" s="1"/>
  <c r="I113" i="16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3" i="1"/>
  <c r="C155" i="16" l="1"/>
  <c r="F155" i="16" s="1"/>
  <c r="I155" i="16" s="1"/>
  <c r="F101" i="16"/>
  <c r="I101" i="16" s="1"/>
  <c r="F107" i="16"/>
  <c r="I107" i="16" s="1"/>
  <c r="C161" i="16"/>
  <c r="F161" i="16" s="1"/>
  <c r="I161" i="16" s="1"/>
  <c r="F90" i="16"/>
  <c r="I90" i="16" s="1"/>
  <c r="C144" i="16"/>
  <c r="F144" i="16" s="1"/>
  <c r="I144" i="16" s="1"/>
  <c r="C158" i="16"/>
  <c r="F158" i="16" s="1"/>
  <c r="I158" i="16" s="1"/>
  <c r="F104" i="16"/>
  <c r="I104" i="16" s="1"/>
  <c r="F109" i="16"/>
  <c r="I109" i="16" s="1"/>
  <c r="C163" i="16"/>
  <c r="F163" i="16" s="1"/>
  <c r="I163" i="16" s="1"/>
  <c r="F98" i="16"/>
  <c r="I98" i="16" s="1"/>
  <c r="C152" i="16"/>
  <c r="F152" i="16" s="1"/>
  <c r="I152" i="16" s="1"/>
  <c r="C145" i="16"/>
  <c r="F145" i="16" s="1"/>
  <c r="I145" i="16" s="1"/>
  <c r="F91" i="16"/>
  <c r="I91" i="16" s="1"/>
  <c r="C165" i="16"/>
  <c r="F165" i="16" s="1"/>
  <c r="I165" i="16" s="1"/>
  <c r="F111" i="16"/>
  <c r="I111" i="16" s="1"/>
  <c r="C148" i="16"/>
  <c r="F148" i="16" s="1"/>
  <c r="I148" i="16" s="1"/>
  <c r="F94" i="16"/>
  <c r="I94" i="16" s="1"/>
  <c r="M8" i="9"/>
  <c r="M9" i="9" s="1"/>
  <c r="M11" i="9" s="1"/>
  <c r="M12" i="9" s="1"/>
  <c r="M13" i="9" s="1"/>
  <c r="M14" i="9" s="1"/>
  <c r="M15" i="9" s="1"/>
  <c r="M16" i="9" s="1"/>
  <c r="M17" i="9" s="1"/>
  <c r="M18" i="9" s="1"/>
  <c r="M20" i="9" s="1"/>
  <c r="M21" i="9" s="1"/>
  <c r="M22" i="9" s="1"/>
  <c r="M23" i="9" s="1"/>
  <c r="M24" i="9" s="1"/>
  <c r="M25" i="9" s="1"/>
  <c r="M26" i="9" s="1"/>
  <c r="M27" i="9" s="1"/>
  <c r="M29" i="9" s="1"/>
  <c r="M30" i="9" s="1"/>
  <c r="M31" i="9" s="1"/>
  <c r="M32" i="9" s="1"/>
  <c r="M33" i="9" s="1"/>
  <c r="M34" i="9" s="1"/>
  <c r="M35" i="9" s="1"/>
  <c r="M36" i="9" s="1"/>
  <c r="K8" i="9"/>
  <c r="K9" i="9" s="1"/>
  <c r="K11" i="9" s="1"/>
  <c r="K12" i="9" s="1"/>
  <c r="K13" i="9" s="1"/>
  <c r="K14" i="9" s="1"/>
  <c r="K15" i="9" s="1"/>
  <c r="K16" i="9" s="1"/>
  <c r="K17" i="9" s="1"/>
  <c r="K18" i="9" s="1"/>
  <c r="K20" i="9" s="1"/>
  <c r="K21" i="9" s="1"/>
  <c r="K22" i="9" s="1"/>
  <c r="K23" i="9" s="1"/>
  <c r="K24" i="9" s="1"/>
  <c r="K25" i="9" s="1"/>
  <c r="K26" i="9" s="1"/>
  <c r="K27" i="9" s="1"/>
  <c r="K29" i="9" s="1"/>
  <c r="K30" i="9" s="1"/>
  <c r="K31" i="9" s="1"/>
  <c r="K32" i="9" s="1"/>
  <c r="K33" i="9" s="1"/>
  <c r="K34" i="9" s="1"/>
  <c r="K35" i="9" s="1"/>
  <c r="K36" i="9" s="1"/>
  <c r="I8" i="9"/>
  <c r="I9" i="9" s="1"/>
  <c r="I11" i="9" s="1"/>
  <c r="I12" i="9" s="1"/>
  <c r="I13" i="9" s="1"/>
  <c r="I14" i="9" s="1"/>
  <c r="I15" i="9" s="1"/>
  <c r="I16" i="9" s="1"/>
  <c r="I17" i="9" s="1"/>
  <c r="I18" i="9" s="1"/>
  <c r="I20" i="9" s="1"/>
  <c r="I21" i="9" s="1"/>
  <c r="I22" i="9" s="1"/>
  <c r="I23" i="9" s="1"/>
  <c r="I24" i="9" s="1"/>
  <c r="I25" i="9" s="1"/>
  <c r="I26" i="9" s="1"/>
  <c r="I27" i="9" s="1"/>
  <c r="I29" i="9" s="1"/>
  <c r="I30" i="9" s="1"/>
  <c r="I31" i="9" s="1"/>
  <c r="I32" i="9" s="1"/>
  <c r="I33" i="9" s="1"/>
  <c r="I34" i="9" s="1"/>
  <c r="I35" i="9" s="1"/>
  <c r="I36" i="9" s="1"/>
  <c r="G8" i="9"/>
  <c r="G9" i="9" s="1"/>
  <c r="G11" i="9" s="1"/>
  <c r="G12" i="9" s="1"/>
  <c r="G13" i="9" s="1"/>
  <c r="G14" i="9" s="1"/>
  <c r="G15" i="9" s="1"/>
  <c r="G16" i="9" s="1"/>
  <c r="G17" i="9" s="1"/>
  <c r="G18" i="9" s="1"/>
  <c r="G20" i="9" s="1"/>
  <c r="G21" i="9" s="1"/>
  <c r="G22" i="9" s="1"/>
  <c r="G23" i="9" s="1"/>
  <c r="G24" i="9" s="1"/>
  <c r="G25" i="9" s="1"/>
  <c r="G26" i="9" s="1"/>
  <c r="G27" i="9" s="1"/>
  <c r="G29" i="9" s="1"/>
  <c r="G30" i="9" s="1"/>
  <c r="G31" i="9" s="1"/>
  <c r="G32" i="9" s="1"/>
  <c r="G33" i="9" s="1"/>
  <c r="G34" i="9" s="1"/>
  <c r="G35" i="9" s="1"/>
  <c r="G36" i="9" s="1"/>
  <c r="C8" i="9"/>
  <c r="C9" i="9" s="1"/>
  <c r="C11" i="9" s="1"/>
  <c r="C12" i="9" s="1"/>
  <c r="C13" i="9" s="1"/>
  <c r="C14" i="9" s="1"/>
  <c r="C15" i="9" s="1"/>
  <c r="C16" i="9" s="1"/>
  <c r="C17" i="9" s="1"/>
  <c r="C18" i="9" s="1"/>
  <c r="C20" i="9" s="1"/>
  <c r="C21" i="9" s="1"/>
  <c r="C22" i="9" s="1"/>
  <c r="C23" i="9" s="1"/>
  <c r="C24" i="9" s="1"/>
  <c r="C25" i="9" s="1"/>
  <c r="C26" i="9" s="1"/>
  <c r="C27" i="9" s="1"/>
  <c r="C29" i="9" s="1"/>
  <c r="C30" i="9" s="1"/>
  <c r="C31" i="9" s="1"/>
  <c r="C32" i="9" s="1"/>
  <c r="C33" i="9" s="1"/>
  <c r="C34" i="9" s="1"/>
  <c r="C35" i="9" s="1"/>
  <c r="C36" i="9" s="1"/>
  <c r="J4" i="1" l="1"/>
  <c r="C42" i="4" s="1"/>
  <c r="J5" i="1"/>
  <c r="C43" i="4" s="1"/>
  <c r="J6" i="1"/>
  <c r="C44" i="4" s="1"/>
  <c r="J7" i="1"/>
  <c r="C45" i="4" s="1"/>
  <c r="J8" i="1"/>
  <c r="C46" i="4" s="1"/>
  <c r="J9" i="1"/>
  <c r="C47" i="4" s="1"/>
  <c r="J10" i="1"/>
  <c r="C48" i="4" s="1"/>
  <c r="J11" i="1"/>
  <c r="C49" i="4" s="1"/>
  <c r="J12" i="1"/>
  <c r="C50" i="4" s="1"/>
  <c r="J13" i="1"/>
  <c r="C51" i="4" s="1"/>
  <c r="J14" i="1"/>
  <c r="C52" i="4" s="1"/>
  <c r="J15" i="1"/>
  <c r="C53" i="4" s="1"/>
  <c r="J16" i="1"/>
  <c r="C54" i="4" s="1"/>
  <c r="J17" i="1"/>
  <c r="C55" i="4" s="1"/>
  <c r="J18" i="1"/>
  <c r="C56" i="4" s="1"/>
  <c r="J19" i="1"/>
  <c r="C57" i="4" s="1"/>
  <c r="J20" i="1"/>
  <c r="C58" i="4" s="1"/>
  <c r="J21" i="1"/>
  <c r="C59" i="4" s="1"/>
  <c r="J22" i="1"/>
  <c r="C60" i="4" s="1"/>
  <c r="J23" i="1"/>
  <c r="C61" i="4" s="1"/>
  <c r="J24" i="1"/>
  <c r="C62" i="4" s="1"/>
  <c r="J25" i="1"/>
  <c r="C63" i="4" s="1"/>
  <c r="J26" i="1"/>
  <c r="C64" i="4" s="1"/>
  <c r="J27" i="1"/>
  <c r="C65" i="4" s="1"/>
  <c r="J28" i="1"/>
  <c r="C66" i="4" s="1"/>
  <c r="J29" i="1"/>
  <c r="C67" i="4" s="1"/>
  <c r="J30" i="1"/>
  <c r="E41" i="4" s="1"/>
  <c r="J31" i="1"/>
  <c r="E42" i="4" s="1"/>
  <c r="J32" i="1"/>
  <c r="E43" i="4" s="1"/>
  <c r="J33" i="1"/>
  <c r="E44" i="4" s="1"/>
  <c r="J34" i="1"/>
  <c r="E45" i="4" s="1"/>
  <c r="J35" i="1"/>
  <c r="E46" i="4" s="1"/>
  <c r="J36" i="1"/>
  <c r="E47" i="4" s="1"/>
  <c r="J37" i="1"/>
  <c r="E48" i="4" s="1"/>
  <c r="J38" i="1"/>
  <c r="E49" i="4" s="1"/>
  <c r="J39" i="1"/>
  <c r="E50" i="4" s="1"/>
  <c r="J40" i="1"/>
  <c r="E51" i="4" s="1"/>
  <c r="J41" i="1"/>
  <c r="E52" i="4" s="1"/>
  <c r="J42" i="1"/>
  <c r="E53" i="4" s="1"/>
  <c r="J43" i="1"/>
  <c r="E54" i="4" s="1"/>
  <c r="J44" i="1"/>
  <c r="E55" i="4" s="1"/>
  <c r="J45" i="1"/>
  <c r="E56" i="4" s="1"/>
  <c r="J46" i="1"/>
  <c r="E57" i="4" s="1"/>
  <c r="J47" i="1"/>
  <c r="E58" i="4" s="1"/>
  <c r="J48" i="1"/>
  <c r="E59" i="4" s="1"/>
  <c r="J49" i="1"/>
  <c r="E60" i="4" s="1"/>
  <c r="J50" i="1"/>
  <c r="E61" i="4" s="1"/>
  <c r="J51" i="1"/>
  <c r="E62" i="4" s="1"/>
  <c r="J52" i="1"/>
  <c r="E63" i="4" s="1"/>
  <c r="J53" i="1"/>
  <c r="E64" i="4" s="1"/>
  <c r="J54" i="1"/>
  <c r="E65" i="4" s="1"/>
  <c r="J55" i="1"/>
  <c r="E66" i="4" s="1"/>
  <c r="J56" i="1"/>
  <c r="E67" i="4" s="1"/>
  <c r="J57" i="1"/>
  <c r="G41" i="4" s="1"/>
  <c r="J58" i="1"/>
  <c r="G42" i="4" s="1"/>
  <c r="J59" i="1"/>
  <c r="G43" i="4" s="1"/>
  <c r="J60" i="1"/>
  <c r="G44" i="4" s="1"/>
  <c r="J61" i="1"/>
  <c r="G45" i="4" s="1"/>
  <c r="J62" i="1"/>
  <c r="G46" i="4" s="1"/>
  <c r="J63" i="1"/>
  <c r="G47" i="4" s="1"/>
  <c r="J64" i="1"/>
  <c r="G48" i="4" s="1"/>
  <c r="J65" i="1"/>
  <c r="G49" i="4" s="1"/>
  <c r="J66" i="1"/>
  <c r="G50" i="4" s="1"/>
  <c r="J67" i="1"/>
  <c r="G51" i="4" s="1"/>
  <c r="J68" i="1"/>
  <c r="G52" i="4" s="1"/>
  <c r="J69" i="1"/>
  <c r="G53" i="4" s="1"/>
  <c r="J70" i="1"/>
  <c r="G54" i="4" s="1"/>
  <c r="J71" i="1"/>
  <c r="G55" i="4" s="1"/>
  <c r="J72" i="1"/>
  <c r="G56" i="4" s="1"/>
  <c r="J73" i="1"/>
  <c r="G57" i="4" s="1"/>
  <c r="J74" i="1"/>
  <c r="G58" i="4" s="1"/>
  <c r="J75" i="1"/>
  <c r="G59" i="4" s="1"/>
  <c r="J76" i="1"/>
  <c r="G60" i="4" s="1"/>
  <c r="J77" i="1"/>
  <c r="G61" i="4" s="1"/>
  <c r="J78" i="1"/>
  <c r="G62" i="4" s="1"/>
  <c r="J79" i="1"/>
  <c r="G63" i="4" s="1"/>
  <c r="J80" i="1"/>
  <c r="G64" i="4" s="1"/>
  <c r="J81" i="1"/>
  <c r="G65" i="4" s="1"/>
  <c r="J82" i="1"/>
  <c r="G66" i="4" s="1"/>
  <c r="J83" i="1"/>
  <c r="G67" i="4" s="1"/>
  <c r="J84" i="1"/>
  <c r="I41" i="4" s="1"/>
  <c r="J85" i="1"/>
  <c r="I42" i="4" s="1"/>
  <c r="J86" i="1"/>
  <c r="I43" i="4" s="1"/>
  <c r="J87" i="1"/>
  <c r="I44" i="4" s="1"/>
  <c r="J88" i="1"/>
  <c r="I45" i="4" s="1"/>
  <c r="J89" i="1"/>
  <c r="I46" i="4" s="1"/>
  <c r="J90" i="1"/>
  <c r="I47" i="4" s="1"/>
  <c r="J91" i="1"/>
  <c r="I48" i="4" s="1"/>
  <c r="J92" i="1"/>
  <c r="I49" i="4" s="1"/>
  <c r="J93" i="1"/>
  <c r="I50" i="4" s="1"/>
  <c r="J94" i="1"/>
  <c r="I51" i="4" s="1"/>
  <c r="J95" i="1"/>
  <c r="I52" i="4" s="1"/>
  <c r="J96" i="1"/>
  <c r="I53" i="4" s="1"/>
  <c r="J97" i="1"/>
  <c r="I54" i="4" s="1"/>
  <c r="J98" i="1"/>
  <c r="I55" i="4" s="1"/>
  <c r="J99" i="1"/>
  <c r="I56" i="4" s="1"/>
  <c r="J100" i="1"/>
  <c r="I57" i="4" s="1"/>
  <c r="J101" i="1"/>
  <c r="I58" i="4" s="1"/>
  <c r="J102" i="1"/>
  <c r="I59" i="4" s="1"/>
  <c r="J103" i="1"/>
  <c r="I60" i="4" s="1"/>
  <c r="J104" i="1"/>
  <c r="I61" i="4" s="1"/>
  <c r="J105" i="1"/>
  <c r="I62" i="4" s="1"/>
  <c r="J106" i="1"/>
  <c r="I63" i="4" s="1"/>
  <c r="J107" i="1"/>
  <c r="I64" i="4" s="1"/>
  <c r="J108" i="1"/>
  <c r="I65" i="4" s="1"/>
  <c r="J109" i="1"/>
  <c r="I66" i="4" s="1"/>
  <c r="J110" i="1"/>
  <c r="I67" i="4" s="1"/>
  <c r="J111" i="1"/>
  <c r="K41" i="4" s="1"/>
  <c r="J112" i="1"/>
  <c r="K42" i="4" s="1"/>
  <c r="J113" i="1"/>
  <c r="K43" i="4" s="1"/>
  <c r="J114" i="1"/>
  <c r="K44" i="4" s="1"/>
  <c r="J115" i="1"/>
  <c r="K45" i="4" s="1"/>
  <c r="J116" i="1"/>
  <c r="K46" i="4" s="1"/>
  <c r="J117" i="1"/>
  <c r="K47" i="4" s="1"/>
  <c r="J118" i="1"/>
  <c r="K48" i="4" s="1"/>
  <c r="J119" i="1"/>
  <c r="K49" i="4" s="1"/>
  <c r="J120" i="1"/>
  <c r="K50" i="4" s="1"/>
  <c r="J121" i="1"/>
  <c r="K51" i="4" s="1"/>
  <c r="J122" i="1"/>
  <c r="K52" i="4" s="1"/>
  <c r="J123" i="1"/>
  <c r="K53" i="4" s="1"/>
  <c r="J124" i="1"/>
  <c r="K54" i="4" s="1"/>
  <c r="J125" i="1"/>
  <c r="K55" i="4" s="1"/>
  <c r="J126" i="1"/>
  <c r="K56" i="4" s="1"/>
  <c r="J127" i="1"/>
  <c r="K57" i="4" s="1"/>
  <c r="J128" i="1"/>
  <c r="K58" i="4" s="1"/>
  <c r="J129" i="1"/>
  <c r="K59" i="4" s="1"/>
  <c r="J130" i="1"/>
  <c r="K60" i="4" s="1"/>
  <c r="J131" i="1"/>
  <c r="K61" i="4" s="1"/>
  <c r="J132" i="1"/>
  <c r="K62" i="4" s="1"/>
  <c r="J133" i="1"/>
  <c r="K63" i="4" s="1"/>
  <c r="J134" i="1"/>
  <c r="K64" i="4" s="1"/>
  <c r="J135" i="1"/>
  <c r="K65" i="4" s="1"/>
  <c r="J136" i="1"/>
  <c r="K66" i="4" s="1"/>
  <c r="J137" i="1"/>
  <c r="K67" i="4" s="1"/>
  <c r="J138" i="1"/>
  <c r="M41" i="4" s="1"/>
  <c r="J139" i="1"/>
  <c r="M42" i="4" s="1"/>
  <c r="J140" i="1"/>
  <c r="M43" i="4" s="1"/>
  <c r="J141" i="1"/>
  <c r="M44" i="4" s="1"/>
  <c r="J142" i="1"/>
  <c r="M45" i="4" s="1"/>
  <c r="J143" i="1"/>
  <c r="M46" i="4" s="1"/>
  <c r="J144" i="1"/>
  <c r="M47" i="4" s="1"/>
  <c r="J145" i="1"/>
  <c r="M48" i="4" s="1"/>
  <c r="J146" i="1"/>
  <c r="M49" i="4" s="1"/>
  <c r="J147" i="1"/>
  <c r="M50" i="4" s="1"/>
  <c r="J148" i="1"/>
  <c r="M51" i="4" s="1"/>
  <c r="J149" i="1"/>
  <c r="M52" i="4" s="1"/>
  <c r="J150" i="1"/>
  <c r="M53" i="4" s="1"/>
  <c r="J151" i="1"/>
  <c r="M54" i="4" s="1"/>
  <c r="J152" i="1"/>
  <c r="M55" i="4" s="1"/>
  <c r="J153" i="1"/>
  <c r="M56" i="4" s="1"/>
  <c r="J154" i="1"/>
  <c r="M57" i="4" s="1"/>
  <c r="J155" i="1"/>
  <c r="M58" i="4" s="1"/>
  <c r="J156" i="1"/>
  <c r="M59" i="4" s="1"/>
  <c r="J157" i="1"/>
  <c r="M60" i="4" s="1"/>
  <c r="J158" i="1"/>
  <c r="M61" i="4" s="1"/>
  <c r="J159" i="1"/>
  <c r="M62" i="4" s="1"/>
  <c r="J160" i="1"/>
  <c r="M63" i="4" s="1"/>
  <c r="J161" i="1"/>
  <c r="M64" i="4" s="1"/>
  <c r="J162" i="1"/>
  <c r="M65" i="4" s="1"/>
  <c r="J163" i="1"/>
  <c r="M66" i="4" s="1"/>
  <c r="J164" i="1"/>
  <c r="M67" i="4" s="1"/>
  <c r="J3" i="1"/>
  <c r="C41" i="4" s="1"/>
  <c r="C58" i="1"/>
  <c r="F58" i="1" s="1"/>
  <c r="C59" i="1"/>
  <c r="F59" i="1" s="1"/>
  <c r="C60" i="1"/>
  <c r="C114" i="1" s="1"/>
  <c r="C61" i="1"/>
  <c r="C115" i="1" s="1"/>
  <c r="C62" i="1"/>
  <c r="C116" i="1" s="1"/>
  <c r="C63" i="1"/>
  <c r="F63" i="1" s="1"/>
  <c r="C64" i="1"/>
  <c r="F64" i="1" s="1"/>
  <c r="C65" i="1"/>
  <c r="C119" i="1" s="1"/>
  <c r="C66" i="1"/>
  <c r="F66" i="1" s="1"/>
  <c r="C67" i="1"/>
  <c r="C121" i="1" s="1"/>
  <c r="F121" i="1" s="1"/>
  <c r="C68" i="1"/>
  <c r="C122" i="1" s="1"/>
  <c r="F122" i="1" s="1"/>
  <c r="C69" i="1"/>
  <c r="C123" i="1" s="1"/>
  <c r="F123" i="1" s="1"/>
  <c r="C70" i="1"/>
  <c r="C124" i="1" s="1"/>
  <c r="C71" i="1"/>
  <c r="C125" i="1" s="1"/>
  <c r="C72" i="1"/>
  <c r="F72" i="1" s="1"/>
  <c r="C73" i="1"/>
  <c r="C127" i="1" s="1"/>
  <c r="C74" i="1"/>
  <c r="C128" i="1" s="1"/>
  <c r="C75" i="1"/>
  <c r="C129" i="1" s="1"/>
  <c r="F129" i="1" s="1"/>
  <c r="C76" i="1"/>
  <c r="C130" i="1" s="1"/>
  <c r="F130" i="1" s="1"/>
  <c r="C77" i="1"/>
  <c r="C131" i="1" s="1"/>
  <c r="F131" i="1" s="1"/>
  <c r="C78" i="1"/>
  <c r="C132" i="1" s="1"/>
  <c r="F132" i="1" s="1"/>
  <c r="C79" i="1"/>
  <c r="C133" i="1" s="1"/>
  <c r="F133" i="1" s="1"/>
  <c r="C80" i="1"/>
  <c r="C134" i="1" s="1"/>
  <c r="F134" i="1" s="1"/>
  <c r="C81" i="1"/>
  <c r="C135" i="1" s="1"/>
  <c r="F135" i="1" s="1"/>
  <c r="C82" i="1"/>
  <c r="C136" i="1" s="1"/>
  <c r="F136" i="1" s="1"/>
  <c r="C83" i="1"/>
  <c r="C137" i="1" s="1"/>
  <c r="F137" i="1" s="1"/>
  <c r="C57" i="1"/>
  <c r="C111" i="1" s="1"/>
  <c r="C32" i="1"/>
  <c r="C86" i="1" s="1"/>
  <c r="C33" i="1"/>
  <c r="C87" i="1" s="1"/>
  <c r="C141" i="1" s="1"/>
  <c r="F141" i="1" s="1"/>
  <c r="C34" i="1"/>
  <c r="C88" i="1" s="1"/>
  <c r="C142" i="1" s="1"/>
  <c r="F142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C96" i="1" s="1"/>
  <c r="F96" i="1" s="1"/>
  <c r="C43" i="1"/>
  <c r="C97" i="1" s="1"/>
  <c r="F97" i="1" s="1"/>
  <c r="C44" i="1"/>
  <c r="F44" i="1" s="1"/>
  <c r="C45" i="1"/>
  <c r="F45" i="1" s="1"/>
  <c r="C46" i="1"/>
  <c r="F46" i="1" s="1"/>
  <c r="C47" i="1"/>
  <c r="C101" i="1" s="1"/>
  <c r="C48" i="1"/>
  <c r="C102" i="1" s="1"/>
  <c r="C156" i="1" s="1"/>
  <c r="C49" i="1"/>
  <c r="C103" i="1" s="1"/>
  <c r="F103" i="1" s="1"/>
  <c r="C50" i="1"/>
  <c r="C104" i="1" s="1"/>
  <c r="C158" i="1" s="1"/>
  <c r="F158" i="1" s="1"/>
  <c r="C51" i="1"/>
  <c r="C105" i="1" s="1"/>
  <c r="C159" i="1" s="1"/>
  <c r="F159" i="1" s="1"/>
  <c r="C52" i="1"/>
  <c r="C53" i="1"/>
  <c r="F53" i="1" s="1"/>
  <c r="C54" i="1"/>
  <c r="C108" i="1" s="1"/>
  <c r="C162" i="1" s="1"/>
  <c r="C55" i="1"/>
  <c r="C109" i="1" s="1"/>
  <c r="C163" i="1" s="1"/>
  <c r="C56" i="1"/>
  <c r="C110" i="1" s="1"/>
  <c r="C164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C31" i="1"/>
  <c r="C85" i="1" s="1"/>
  <c r="C139" i="1" s="1"/>
  <c r="F139" i="1" s="1"/>
  <c r="C30" i="1"/>
  <c r="C84" i="1" s="1"/>
  <c r="C138" i="1" s="1"/>
  <c r="F138" i="1" s="1"/>
  <c r="F52" i="1" l="1"/>
  <c r="C106" i="1"/>
  <c r="C160" i="1" s="1"/>
  <c r="F160" i="1" s="1"/>
  <c r="F50" i="1"/>
  <c r="F51" i="1"/>
  <c r="F34" i="1"/>
  <c r="C90" i="1"/>
  <c r="C144" i="1" s="1"/>
  <c r="F144" i="1" s="1"/>
  <c r="I144" i="1" s="1"/>
  <c r="M12" i="4" s="1"/>
  <c r="F61" i="1"/>
  <c r="C89" i="1"/>
  <c r="C143" i="1" s="1"/>
  <c r="F60" i="1"/>
  <c r="F43" i="1"/>
  <c r="C98" i="1"/>
  <c r="C152" i="1" s="1"/>
  <c r="F152" i="1" s="1"/>
  <c r="I152" i="1" s="1"/>
  <c r="M20" i="4" s="1"/>
  <c r="F57" i="1"/>
  <c r="S28" i="10"/>
  <c r="C154" i="11"/>
  <c r="C174" i="13"/>
  <c r="S19" i="10"/>
  <c r="C162" i="11"/>
  <c r="C182" i="13"/>
  <c r="S12" i="10"/>
  <c r="C168" i="11"/>
  <c r="C188" i="13"/>
  <c r="P33" i="10"/>
  <c r="C146" i="11"/>
  <c r="C162" i="13"/>
  <c r="P24" i="10"/>
  <c r="C138" i="11"/>
  <c r="C154" i="13"/>
  <c r="P18" i="10"/>
  <c r="C132" i="11"/>
  <c r="C148" i="13"/>
  <c r="P11" i="10"/>
  <c r="C126" i="11"/>
  <c r="C142" i="13"/>
  <c r="M32" i="10"/>
  <c r="C92" i="11"/>
  <c r="C104" i="13"/>
  <c r="M26" i="10"/>
  <c r="C98" i="11"/>
  <c r="C110" i="13"/>
  <c r="M19" i="10"/>
  <c r="C104" i="11"/>
  <c r="C116" i="13"/>
  <c r="M12" i="10"/>
  <c r="C110" i="11"/>
  <c r="C122" i="13"/>
  <c r="M8" i="10"/>
  <c r="C114" i="11"/>
  <c r="C126" i="13"/>
  <c r="J33" i="10"/>
  <c r="C88" i="11"/>
  <c r="C96" i="13"/>
  <c r="J27" i="10"/>
  <c r="C82" i="11"/>
  <c r="C90" i="13"/>
  <c r="J20" i="10"/>
  <c r="C76" i="11"/>
  <c r="C84" i="13"/>
  <c r="J13" i="10"/>
  <c r="C70" i="11"/>
  <c r="C78" i="13"/>
  <c r="J6" i="10"/>
  <c r="C64" i="11"/>
  <c r="C72" i="13"/>
  <c r="G30" i="10"/>
  <c r="C36" i="11"/>
  <c r="C40" i="13"/>
  <c r="G26" i="10"/>
  <c r="C40" i="11"/>
  <c r="C44" i="13"/>
  <c r="G19" i="10"/>
  <c r="C46" i="11"/>
  <c r="C50" i="13"/>
  <c r="G14" i="10"/>
  <c r="C50" i="11"/>
  <c r="C54" i="13"/>
  <c r="G8" i="10"/>
  <c r="C56" i="11"/>
  <c r="C60" i="13"/>
  <c r="D29" i="10"/>
  <c r="C26" i="11"/>
  <c r="C26" i="13"/>
  <c r="D9" i="10"/>
  <c r="C8" i="11"/>
  <c r="C8" i="13"/>
  <c r="S33" i="10"/>
  <c r="C149" i="11"/>
  <c r="C169" i="13"/>
  <c r="S31" i="10"/>
  <c r="C151" i="11"/>
  <c r="C171" i="13"/>
  <c r="S29" i="10"/>
  <c r="C153" i="11"/>
  <c r="C173" i="13"/>
  <c r="S27" i="10"/>
  <c r="C155" i="11"/>
  <c r="C175" i="13"/>
  <c r="S24" i="10"/>
  <c r="C157" i="11"/>
  <c r="C177" i="13"/>
  <c r="S22" i="10"/>
  <c r="C159" i="11"/>
  <c r="C179" i="13"/>
  <c r="S20" i="10"/>
  <c r="C161" i="11"/>
  <c r="C181" i="13"/>
  <c r="S18" i="10"/>
  <c r="C163" i="11"/>
  <c r="C183" i="13"/>
  <c r="S15" i="10"/>
  <c r="C165" i="11"/>
  <c r="C185" i="13"/>
  <c r="S13" i="10"/>
  <c r="C167" i="11"/>
  <c r="C187" i="13"/>
  <c r="S11" i="10"/>
  <c r="C169" i="11"/>
  <c r="C189" i="13"/>
  <c r="S9" i="10"/>
  <c r="C171" i="11"/>
  <c r="C191" i="13"/>
  <c r="S6" i="10"/>
  <c r="C173" i="11"/>
  <c r="C193" i="13"/>
  <c r="S4" i="10"/>
  <c r="C175" i="11"/>
  <c r="C195" i="13"/>
  <c r="P32" i="10"/>
  <c r="C145" i="11"/>
  <c r="C161" i="13"/>
  <c r="P30" i="10"/>
  <c r="C143" i="11"/>
  <c r="C159" i="13"/>
  <c r="P28" i="10"/>
  <c r="C141" i="11"/>
  <c r="C157" i="13"/>
  <c r="P26" i="10"/>
  <c r="C139" i="11"/>
  <c r="C155" i="13"/>
  <c r="P23" i="10"/>
  <c r="C137" i="11"/>
  <c r="C153" i="13"/>
  <c r="P21" i="10"/>
  <c r="C135" i="11"/>
  <c r="C151" i="13"/>
  <c r="P19" i="10"/>
  <c r="C133" i="11"/>
  <c r="C149" i="13"/>
  <c r="P17" i="10"/>
  <c r="C131" i="11"/>
  <c r="C147" i="13"/>
  <c r="P14" i="10"/>
  <c r="C129" i="11"/>
  <c r="C145" i="13"/>
  <c r="P12" i="10"/>
  <c r="C127" i="11"/>
  <c r="C143" i="13"/>
  <c r="P10" i="10"/>
  <c r="C125" i="11"/>
  <c r="C141" i="13"/>
  <c r="P8" i="10"/>
  <c r="C123" i="11"/>
  <c r="C139" i="13"/>
  <c r="P5" i="10"/>
  <c r="C121" i="11"/>
  <c r="C137" i="13"/>
  <c r="M33" i="10"/>
  <c r="C91" i="11"/>
  <c r="C103" i="13"/>
  <c r="M31" i="10"/>
  <c r="C93" i="11"/>
  <c r="C105" i="13"/>
  <c r="M29" i="10"/>
  <c r="C95" i="11"/>
  <c r="C107" i="13"/>
  <c r="M27" i="10"/>
  <c r="C97" i="11"/>
  <c r="C109" i="13"/>
  <c r="M24" i="10"/>
  <c r="C99" i="11"/>
  <c r="C111" i="13"/>
  <c r="M22" i="10"/>
  <c r="C101" i="11"/>
  <c r="C113" i="13"/>
  <c r="M20" i="10"/>
  <c r="C103" i="11"/>
  <c r="C115" i="13"/>
  <c r="M18" i="10"/>
  <c r="C105" i="11"/>
  <c r="C117" i="13"/>
  <c r="M15" i="10"/>
  <c r="C107" i="11"/>
  <c r="C119" i="13"/>
  <c r="M13" i="10"/>
  <c r="C109" i="11"/>
  <c r="C121" i="13"/>
  <c r="M11" i="10"/>
  <c r="C111" i="11"/>
  <c r="C123" i="13"/>
  <c r="M9" i="10"/>
  <c r="C113" i="11"/>
  <c r="C125" i="13"/>
  <c r="M6" i="10"/>
  <c r="C115" i="11"/>
  <c r="C127" i="13"/>
  <c r="M4" i="10"/>
  <c r="C117" i="11"/>
  <c r="C129" i="13"/>
  <c r="J32" i="10"/>
  <c r="C87" i="11"/>
  <c r="C95" i="13"/>
  <c r="J30" i="10"/>
  <c r="C85" i="11"/>
  <c r="C93" i="13"/>
  <c r="J28" i="10"/>
  <c r="C83" i="11"/>
  <c r="C91" i="13"/>
  <c r="J26" i="10"/>
  <c r="C81" i="11"/>
  <c r="C89" i="13"/>
  <c r="J23" i="10"/>
  <c r="C79" i="11"/>
  <c r="C87" i="13"/>
  <c r="J21" i="10"/>
  <c r="C77" i="11"/>
  <c r="C85" i="13"/>
  <c r="J19" i="10"/>
  <c r="C75" i="11"/>
  <c r="C83" i="13"/>
  <c r="J17" i="10"/>
  <c r="C73" i="11"/>
  <c r="C81" i="13"/>
  <c r="J14" i="10"/>
  <c r="C71" i="11"/>
  <c r="C79" i="13"/>
  <c r="J12" i="10"/>
  <c r="C69" i="11"/>
  <c r="C77" i="13"/>
  <c r="J10" i="10"/>
  <c r="C67" i="11"/>
  <c r="C75" i="13"/>
  <c r="J8" i="10"/>
  <c r="C65" i="11"/>
  <c r="C73" i="13"/>
  <c r="J5" i="10"/>
  <c r="C63" i="11"/>
  <c r="C71" i="13"/>
  <c r="G33" i="10"/>
  <c r="C33" i="11"/>
  <c r="C37" i="13"/>
  <c r="G31" i="10"/>
  <c r="C35" i="11"/>
  <c r="C39" i="13"/>
  <c r="G29" i="10"/>
  <c r="C37" i="11"/>
  <c r="C41" i="13"/>
  <c r="G27" i="10"/>
  <c r="C39" i="11"/>
  <c r="C43" i="13"/>
  <c r="G24" i="10"/>
  <c r="C41" i="11"/>
  <c r="C45" i="13"/>
  <c r="G22" i="10"/>
  <c r="C43" i="11"/>
  <c r="C47" i="13"/>
  <c r="G20" i="10"/>
  <c r="C45" i="11"/>
  <c r="C49" i="13"/>
  <c r="G18" i="10"/>
  <c r="C47" i="11"/>
  <c r="C51" i="13"/>
  <c r="G15" i="10"/>
  <c r="C49" i="11"/>
  <c r="C53" i="13"/>
  <c r="G13" i="10"/>
  <c r="C51" i="11"/>
  <c r="C55" i="13"/>
  <c r="G11" i="10"/>
  <c r="C53" i="11"/>
  <c r="C57" i="13"/>
  <c r="G9" i="10"/>
  <c r="C55" i="11"/>
  <c r="C59" i="13"/>
  <c r="G6" i="10"/>
  <c r="C57" i="11"/>
  <c r="C61" i="13"/>
  <c r="G4" i="10"/>
  <c r="C59" i="11"/>
  <c r="C63" i="13"/>
  <c r="D32" i="10"/>
  <c r="C29" i="11"/>
  <c r="C29" i="13"/>
  <c r="D30" i="10"/>
  <c r="C27" i="11"/>
  <c r="C27" i="13"/>
  <c r="D28" i="10"/>
  <c r="C25" i="11"/>
  <c r="C25" i="13"/>
  <c r="D26" i="10"/>
  <c r="C23" i="11"/>
  <c r="C23" i="13"/>
  <c r="D23" i="10"/>
  <c r="C21" i="11"/>
  <c r="C21" i="13"/>
  <c r="D21" i="10"/>
  <c r="C19" i="11"/>
  <c r="C19" i="13"/>
  <c r="D19" i="10"/>
  <c r="C17" i="11"/>
  <c r="C17" i="13"/>
  <c r="D17" i="10"/>
  <c r="C15" i="11"/>
  <c r="C15" i="13"/>
  <c r="D14" i="10"/>
  <c r="C13" i="11"/>
  <c r="C13" i="13"/>
  <c r="D12" i="10"/>
  <c r="C11" i="11"/>
  <c r="C11" i="13"/>
  <c r="D10" i="10"/>
  <c r="C9" i="11"/>
  <c r="C9" i="13"/>
  <c r="D8" i="10"/>
  <c r="C7" i="11"/>
  <c r="C7" i="13"/>
  <c r="D5" i="10"/>
  <c r="C5" i="11"/>
  <c r="C5" i="13"/>
  <c r="S32" i="10"/>
  <c r="C150" i="11"/>
  <c r="C170" i="13"/>
  <c r="S30" i="10"/>
  <c r="C152" i="11"/>
  <c r="C172" i="13"/>
  <c r="S26" i="10"/>
  <c r="C156" i="11"/>
  <c r="C176" i="13"/>
  <c r="S23" i="10"/>
  <c r="C158" i="11"/>
  <c r="C178" i="13"/>
  <c r="S21" i="10"/>
  <c r="C160" i="11"/>
  <c r="C180" i="13"/>
  <c r="S17" i="10"/>
  <c r="C164" i="11"/>
  <c r="C184" i="13"/>
  <c r="S14" i="10"/>
  <c r="C166" i="11"/>
  <c r="C186" i="13"/>
  <c r="S10" i="10"/>
  <c r="C170" i="11"/>
  <c r="C190" i="13"/>
  <c r="S8" i="10"/>
  <c r="C172" i="11"/>
  <c r="C192" i="13"/>
  <c r="S5" i="10"/>
  <c r="C174" i="11"/>
  <c r="C194" i="13"/>
  <c r="P31" i="10"/>
  <c r="C144" i="11"/>
  <c r="C160" i="13"/>
  <c r="P29" i="10"/>
  <c r="C142" i="11"/>
  <c r="C158" i="13"/>
  <c r="P27" i="10"/>
  <c r="C140" i="11"/>
  <c r="C156" i="13"/>
  <c r="P22" i="10"/>
  <c r="C136" i="11"/>
  <c r="C152" i="13"/>
  <c r="P20" i="10"/>
  <c r="C134" i="11"/>
  <c r="C150" i="13"/>
  <c r="P15" i="10"/>
  <c r="C130" i="11"/>
  <c r="C146" i="13"/>
  <c r="P13" i="10"/>
  <c r="C128" i="11"/>
  <c r="C144" i="13"/>
  <c r="P9" i="10"/>
  <c r="C124" i="11"/>
  <c r="C140" i="13"/>
  <c r="P6" i="10"/>
  <c r="C122" i="11"/>
  <c r="C138" i="13"/>
  <c r="P4" i="10"/>
  <c r="C120" i="11"/>
  <c r="C136" i="13"/>
  <c r="M30" i="10"/>
  <c r="C94" i="11"/>
  <c r="C106" i="13"/>
  <c r="M28" i="10"/>
  <c r="C96" i="11"/>
  <c r="C108" i="13"/>
  <c r="M23" i="10"/>
  <c r="C100" i="11"/>
  <c r="C112" i="13"/>
  <c r="M21" i="10"/>
  <c r="C102" i="11"/>
  <c r="C114" i="13"/>
  <c r="M17" i="10"/>
  <c r="C106" i="11"/>
  <c r="C118" i="13"/>
  <c r="M14" i="10"/>
  <c r="C108" i="11"/>
  <c r="C120" i="13"/>
  <c r="M10" i="10"/>
  <c r="C112" i="11"/>
  <c r="C124" i="13"/>
  <c r="M5" i="10"/>
  <c r="C116" i="11"/>
  <c r="C128" i="13"/>
  <c r="J31" i="10"/>
  <c r="C86" i="11"/>
  <c r="C94" i="13"/>
  <c r="J29" i="10"/>
  <c r="C84" i="11"/>
  <c r="C92" i="13"/>
  <c r="J24" i="10"/>
  <c r="C80" i="11"/>
  <c r="C88" i="13"/>
  <c r="J22" i="10"/>
  <c r="C78" i="11"/>
  <c r="C86" i="13"/>
  <c r="J18" i="10"/>
  <c r="C74" i="11"/>
  <c r="C82" i="13"/>
  <c r="J15" i="10"/>
  <c r="C72" i="11"/>
  <c r="C80" i="13"/>
  <c r="J11" i="10"/>
  <c r="C68" i="11"/>
  <c r="C76" i="13"/>
  <c r="J9" i="10"/>
  <c r="C66" i="11"/>
  <c r="C74" i="13"/>
  <c r="J4" i="10"/>
  <c r="C62" i="11"/>
  <c r="C70" i="13"/>
  <c r="G32" i="10"/>
  <c r="C34" i="11"/>
  <c r="C38" i="13"/>
  <c r="G28" i="10"/>
  <c r="C38" i="11"/>
  <c r="C42" i="13"/>
  <c r="G23" i="10"/>
  <c r="C42" i="11"/>
  <c r="C46" i="13"/>
  <c r="G21" i="10"/>
  <c r="C44" i="11"/>
  <c r="C48" i="13"/>
  <c r="G17" i="10"/>
  <c r="C48" i="11"/>
  <c r="C52" i="13"/>
  <c r="G12" i="10"/>
  <c r="C52" i="11"/>
  <c r="C56" i="13"/>
  <c r="G10" i="10"/>
  <c r="C54" i="11"/>
  <c r="C58" i="13"/>
  <c r="G5" i="10"/>
  <c r="C58" i="11"/>
  <c r="C62" i="13"/>
  <c r="D33" i="10"/>
  <c r="C30" i="11"/>
  <c r="C30" i="13"/>
  <c r="D31" i="10"/>
  <c r="C28" i="11"/>
  <c r="C28" i="13"/>
  <c r="D27" i="10"/>
  <c r="C24" i="11"/>
  <c r="C24" i="13"/>
  <c r="D24" i="10"/>
  <c r="C22" i="11"/>
  <c r="C22" i="13"/>
  <c r="D22" i="10"/>
  <c r="C20" i="11"/>
  <c r="C20" i="13"/>
  <c r="D20" i="10"/>
  <c r="C18" i="11"/>
  <c r="F21" i="8"/>
  <c r="C18" i="13"/>
  <c r="D18" i="10"/>
  <c r="C16" i="11"/>
  <c r="C16" i="13"/>
  <c r="D15" i="10"/>
  <c r="C14" i="11"/>
  <c r="C14" i="13"/>
  <c r="D13" i="10"/>
  <c r="C12" i="11"/>
  <c r="C12" i="13"/>
  <c r="D11" i="10"/>
  <c r="C10" i="11"/>
  <c r="C10" i="13"/>
  <c r="D6" i="10"/>
  <c r="C6" i="11"/>
  <c r="C6" i="13"/>
  <c r="D4" i="10"/>
  <c r="C4" i="11"/>
  <c r="C4" i="13"/>
  <c r="I10" i="1"/>
  <c r="C13" i="4" s="1"/>
  <c r="C140" i="1"/>
  <c r="F86" i="1"/>
  <c r="P27" i="8"/>
  <c r="P27" i="7"/>
  <c r="P21" i="8"/>
  <c r="P21" i="7"/>
  <c r="P15" i="8"/>
  <c r="P15" i="7"/>
  <c r="P7" i="8"/>
  <c r="P7" i="7"/>
  <c r="N17" i="8"/>
  <c r="N17" i="7"/>
  <c r="N11" i="8"/>
  <c r="N11" i="7"/>
  <c r="L28" i="8"/>
  <c r="L28" i="7"/>
  <c r="J18" i="8"/>
  <c r="J18" i="7"/>
  <c r="J12" i="8"/>
  <c r="J12" i="7"/>
  <c r="H29" i="8"/>
  <c r="H29" i="7"/>
  <c r="H23" i="8"/>
  <c r="H23" i="7"/>
  <c r="F30" i="8"/>
  <c r="F30" i="7"/>
  <c r="F98" i="1"/>
  <c r="F33" i="1"/>
  <c r="F42" i="1"/>
  <c r="F31" i="1"/>
  <c r="C94" i="1"/>
  <c r="P32" i="8"/>
  <c r="P32" i="7"/>
  <c r="P30" i="8"/>
  <c r="P30" i="7"/>
  <c r="P28" i="8"/>
  <c r="P28" i="7"/>
  <c r="P26" i="8"/>
  <c r="P26" i="7"/>
  <c r="P24" i="8"/>
  <c r="P24" i="7"/>
  <c r="P22" i="8"/>
  <c r="P22" i="7"/>
  <c r="P20" i="8"/>
  <c r="P20" i="7"/>
  <c r="P18" i="8"/>
  <c r="P18" i="7"/>
  <c r="P16" i="8"/>
  <c r="P16" i="7"/>
  <c r="P14" i="8"/>
  <c r="P14" i="7"/>
  <c r="P12" i="8"/>
  <c r="P12" i="7"/>
  <c r="P10" i="8"/>
  <c r="P10" i="7"/>
  <c r="P8" i="8"/>
  <c r="P8" i="7"/>
  <c r="N33" i="8"/>
  <c r="N33" i="7"/>
  <c r="N31" i="8"/>
  <c r="N31" i="7"/>
  <c r="I134" i="1"/>
  <c r="K29" i="4" s="1"/>
  <c r="N18" i="8"/>
  <c r="N18" i="7"/>
  <c r="N16" i="8"/>
  <c r="N16" i="7"/>
  <c r="N14" i="8"/>
  <c r="N14" i="7"/>
  <c r="N12" i="8"/>
  <c r="N12" i="7"/>
  <c r="N10" i="8"/>
  <c r="N10" i="7"/>
  <c r="N8" i="8"/>
  <c r="N8" i="7"/>
  <c r="L33" i="8"/>
  <c r="L33" i="7"/>
  <c r="L31" i="8"/>
  <c r="L31" i="7"/>
  <c r="L29" i="8"/>
  <c r="L29" i="7"/>
  <c r="L27" i="8"/>
  <c r="L27" i="7"/>
  <c r="L25" i="8"/>
  <c r="L25" i="7"/>
  <c r="L23" i="8"/>
  <c r="L23" i="7"/>
  <c r="L21" i="8"/>
  <c r="L21" i="7"/>
  <c r="I97" i="1"/>
  <c r="I19" i="4" s="1"/>
  <c r="L8" i="8"/>
  <c r="L8" i="7"/>
  <c r="J33" i="8"/>
  <c r="J33" i="7"/>
  <c r="J31" i="8"/>
  <c r="J31" i="7"/>
  <c r="J29" i="8"/>
  <c r="J29" i="7"/>
  <c r="J27" i="8"/>
  <c r="J27" i="7"/>
  <c r="J25" i="8"/>
  <c r="J25" i="7"/>
  <c r="J23" i="8"/>
  <c r="J23" i="7"/>
  <c r="J21" i="8"/>
  <c r="J21" i="7"/>
  <c r="J19" i="8"/>
  <c r="J19" i="7"/>
  <c r="J17" i="8"/>
  <c r="J17" i="7"/>
  <c r="J15" i="8"/>
  <c r="J15" i="7"/>
  <c r="J13" i="8"/>
  <c r="J13" i="7"/>
  <c r="J11" i="8"/>
  <c r="J11" i="7"/>
  <c r="J9" i="8"/>
  <c r="J9" i="7"/>
  <c r="J7" i="8"/>
  <c r="J7" i="7"/>
  <c r="H32" i="8"/>
  <c r="H32" i="7"/>
  <c r="H30" i="8"/>
  <c r="H30" i="7"/>
  <c r="H28" i="8"/>
  <c r="H28" i="7"/>
  <c r="H26" i="8"/>
  <c r="H26" i="7"/>
  <c r="H24" i="8"/>
  <c r="H24" i="7"/>
  <c r="H22" i="8"/>
  <c r="H22" i="7"/>
  <c r="H20" i="8"/>
  <c r="H20" i="7"/>
  <c r="H11" i="8"/>
  <c r="H11" i="7"/>
  <c r="I26" i="1"/>
  <c r="C29" i="4" s="1"/>
  <c r="F24" i="8"/>
  <c r="F24" i="7"/>
  <c r="I19" i="1"/>
  <c r="C22" i="4" s="1"/>
  <c r="F21" i="7"/>
  <c r="F19" i="8"/>
  <c r="F19" i="7"/>
  <c r="I14" i="1"/>
  <c r="C17" i="4" s="1"/>
  <c r="F14" i="8"/>
  <c r="F14" i="7"/>
  <c r="F9" i="8"/>
  <c r="F9" i="7"/>
  <c r="P33" i="8"/>
  <c r="P33" i="7"/>
  <c r="P29" i="8"/>
  <c r="P29" i="7"/>
  <c r="P25" i="8"/>
  <c r="P25" i="7"/>
  <c r="P17" i="8"/>
  <c r="P17" i="7"/>
  <c r="P11" i="8"/>
  <c r="P11" i="7"/>
  <c r="N32" i="8"/>
  <c r="N32" i="7"/>
  <c r="N15" i="8"/>
  <c r="N15" i="7"/>
  <c r="N9" i="8"/>
  <c r="N9" i="7"/>
  <c r="L30" i="8"/>
  <c r="L30" i="7"/>
  <c r="L24" i="8"/>
  <c r="L24" i="7"/>
  <c r="J32" i="8"/>
  <c r="J32" i="7"/>
  <c r="J30" i="8"/>
  <c r="J30" i="7"/>
  <c r="J28" i="8"/>
  <c r="J28" i="7"/>
  <c r="J24" i="8"/>
  <c r="J24" i="7"/>
  <c r="J20" i="8"/>
  <c r="J20" i="7"/>
  <c r="J14" i="8"/>
  <c r="J14" i="7"/>
  <c r="J8" i="8"/>
  <c r="J8" i="7"/>
  <c r="H33" i="8"/>
  <c r="H33" i="7"/>
  <c r="H25" i="8"/>
  <c r="H25" i="7"/>
  <c r="H10" i="8"/>
  <c r="H10" i="7"/>
  <c r="C107" i="1"/>
  <c r="C161" i="1" s="1"/>
  <c r="F161" i="1" s="1"/>
  <c r="C99" i="1"/>
  <c r="F99" i="1" s="1"/>
  <c r="I99" i="1" s="1"/>
  <c r="I21" i="4" s="1"/>
  <c r="C91" i="1"/>
  <c r="C145" i="1" s="1"/>
  <c r="F145" i="1" s="1"/>
  <c r="F7" i="8"/>
  <c r="F7" i="7"/>
  <c r="N29" i="8"/>
  <c r="N29" i="7"/>
  <c r="N27" i="8"/>
  <c r="N27" i="7"/>
  <c r="N25" i="8"/>
  <c r="N25" i="7"/>
  <c r="N23" i="8"/>
  <c r="N23" i="7"/>
  <c r="N21" i="8"/>
  <c r="N21" i="7"/>
  <c r="N19" i="8"/>
  <c r="N19" i="7"/>
  <c r="L19" i="8"/>
  <c r="L19" i="7"/>
  <c r="L17" i="8"/>
  <c r="L17" i="7"/>
  <c r="L15" i="8"/>
  <c r="L15" i="7"/>
  <c r="L13" i="8"/>
  <c r="L13" i="7"/>
  <c r="L11" i="8"/>
  <c r="L11" i="7"/>
  <c r="L9" i="8"/>
  <c r="L9" i="7"/>
  <c r="H18" i="8"/>
  <c r="H18" i="7"/>
  <c r="H16" i="8"/>
  <c r="H16" i="7"/>
  <c r="H14" i="8"/>
  <c r="H14" i="7"/>
  <c r="H12" i="8"/>
  <c r="H12" i="7"/>
  <c r="H9" i="8"/>
  <c r="H9" i="7"/>
  <c r="H7" i="8"/>
  <c r="H7" i="7"/>
  <c r="F32" i="8"/>
  <c r="F32" i="7"/>
  <c r="I27" i="1"/>
  <c r="C30" i="4" s="1"/>
  <c r="F29" i="8"/>
  <c r="F29" i="7"/>
  <c r="F27" i="8"/>
  <c r="F27" i="7"/>
  <c r="I22" i="1"/>
  <c r="C25" i="4" s="1"/>
  <c r="F22" i="8"/>
  <c r="F22" i="7"/>
  <c r="F17" i="8"/>
  <c r="F17" i="7"/>
  <c r="F15" i="8"/>
  <c r="F15" i="7"/>
  <c r="F12" i="8"/>
  <c r="F12" i="7"/>
  <c r="F10" i="8"/>
  <c r="F10" i="7"/>
  <c r="P31" i="8"/>
  <c r="P31" i="7"/>
  <c r="P23" i="8"/>
  <c r="P23" i="7"/>
  <c r="P19" i="8"/>
  <c r="P19" i="7"/>
  <c r="P13" i="8"/>
  <c r="P13" i="7"/>
  <c r="P9" i="8"/>
  <c r="P9" i="7"/>
  <c r="N30" i="8"/>
  <c r="N30" i="7"/>
  <c r="N13" i="8"/>
  <c r="N13" i="7"/>
  <c r="N7" i="8"/>
  <c r="N7" i="7"/>
  <c r="L32" i="8"/>
  <c r="L32" i="7"/>
  <c r="L26" i="8"/>
  <c r="L26" i="7"/>
  <c r="L22" i="8"/>
  <c r="L22" i="7"/>
  <c r="L20" i="8"/>
  <c r="L20" i="7"/>
  <c r="L7" i="8"/>
  <c r="L7" i="7"/>
  <c r="J26" i="8"/>
  <c r="J26" i="7"/>
  <c r="J22" i="8"/>
  <c r="J22" i="7"/>
  <c r="J16" i="8"/>
  <c r="J16" i="7"/>
  <c r="J10" i="8"/>
  <c r="J10" i="7"/>
  <c r="H31" i="8"/>
  <c r="H31" i="7"/>
  <c r="H27" i="8"/>
  <c r="H27" i="7"/>
  <c r="H21" i="8"/>
  <c r="H21" i="7"/>
  <c r="F25" i="8"/>
  <c r="F25" i="7"/>
  <c r="F23" i="8"/>
  <c r="F23" i="7"/>
  <c r="F20" i="8"/>
  <c r="F20" i="7"/>
  <c r="F18" i="8"/>
  <c r="F18" i="7"/>
  <c r="F8" i="8"/>
  <c r="F8" i="7"/>
  <c r="I3" i="1"/>
  <c r="C6" i="4" s="1"/>
  <c r="N28" i="8"/>
  <c r="N28" i="7"/>
  <c r="N26" i="8"/>
  <c r="N26" i="7"/>
  <c r="N24" i="8"/>
  <c r="N24" i="7"/>
  <c r="N22" i="8"/>
  <c r="N22" i="7"/>
  <c r="N20" i="8"/>
  <c r="N20" i="7"/>
  <c r="I123" i="1"/>
  <c r="K18" i="4" s="1"/>
  <c r="L18" i="8"/>
  <c r="L18" i="7"/>
  <c r="L16" i="8"/>
  <c r="L16" i="7"/>
  <c r="L14" i="8"/>
  <c r="L14" i="7"/>
  <c r="L12" i="8"/>
  <c r="L12" i="7"/>
  <c r="L10" i="8"/>
  <c r="L10" i="7"/>
  <c r="H19" i="8"/>
  <c r="H19" i="7"/>
  <c r="H17" i="8"/>
  <c r="H17" i="7"/>
  <c r="H15" i="8"/>
  <c r="H15" i="7"/>
  <c r="H13" i="8"/>
  <c r="H13" i="7"/>
  <c r="I35" i="1"/>
  <c r="E11" i="4" s="1"/>
  <c r="H8" i="8"/>
  <c r="H8" i="7"/>
  <c r="F33" i="8"/>
  <c r="F33" i="7"/>
  <c r="F31" i="8"/>
  <c r="F31" i="7"/>
  <c r="F28" i="8"/>
  <c r="F28" i="7"/>
  <c r="F26" i="8"/>
  <c r="F26" i="7"/>
  <c r="I18" i="1"/>
  <c r="C21" i="4" s="1"/>
  <c r="F16" i="8"/>
  <c r="F16" i="7"/>
  <c r="I11" i="1"/>
  <c r="C14" i="4" s="1"/>
  <c r="F13" i="8"/>
  <c r="F13" i="7"/>
  <c r="F11" i="8"/>
  <c r="F11" i="7"/>
  <c r="I6" i="1"/>
  <c r="C9" i="4" s="1"/>
  <c r="I139" i="1"/>
  <c r="M7" i="4" s="1"/>
  <c r="I137" i="1"/>
  <c r="K32" i="4" s="1"/>
  <c r="I59" i="1"/>
  <c r="G8" i="4" s="1"/>
  <c r="I41" i="1"/>
  <c r="E17" i="4" s="1"/>
  <c r="I136" i="1"/>
  <c r="K31" i="4" s="1"/>
  <c r="F101" i="1"/>
  <c r="C155" i="1"/>
  <c r="I142" i="1"/>
  <c r="M10" i="4" s="1"/>
  <c r="I129" i="1"/>
  <c r="K24" i="4" s="1"/>
  <c r="I103" i="1"/>
  <c r="I25" i="4" s="1"/>
  <c r="I131" i="1"/>
  <c r="K26" i="4" s="1"/>
  <c r="I158" i="1"/>
  <c r="M26" i="4" s="1"/>
  <c r="I121" i="1"/>
  <c r="K16" i="4" s="1"/>
  <c r="I141" i="1"/>
  <c r="M9" i="4" s="1"/>
  <c r="I130" i="1"/>
  <c r="K25" i="4" s="1"/>
  <c r="I160" i="1"/>
  <c r="M28" i="4" s="1"/>
  <c r="I96" i="1"/>
  <c r="I18" i="4" s="1"/>
  <c r="I138" i="1"/>
  <c r="M6" i="4" s="1"/>
  <c r="I38" i="1"/>
  <c r="E14" i="4" s="1"/>
  <c r="C113" i="1"/>
  <c r="F113" i="1" s="1"/>
  <c r="I51" i="1"/>
  <c r="E27" i="4" s="1"/>
  <c r="F67" i="1"/>
  <c r="F49" i="1"/>
  <c r="F30" i="1"/>
  <c r="C112" i="1"/>
  <c r="I72" i="1"/>
  <c r="G21" i="4" s="1"/>
  <c r="I64" i="1"/>
  <c r="G13" i="4" s="1"/>
  <c r="I40" i="1"/>
  <c r="E16" i="4" s="1"/>
  <c r="I24" i="1"/>
  <c r="C27" i="4" s="1"/>
  <c r="I16" i="1"/>
  <c r="C19" i="4" s="1"/>
  <c r="I8" i="1"/>
  <c r="C11" i="4" s="1"/>
  <c r="F102" i="1"/>
  <c r="F62" i="1"/>
  <c r="C95" i="1"/>
  <c r="F95" i="1" s="1"/>
  <c r="I133" i="1"/>
  <c r="K28" i="4" s="1"/>
  <c r="I53" i="1"/>
  <c r="E29" i="4" s="1"/>
  <c r="I45" i="1"/>
  <c r="E21" i="4" s="1"/>
  <c r="I37" i="1"/>
  <c r="E13" i="4" s="1"/>
  <c r="I29" i="1"/>
  <c r="C32" i="4" s="1"/>
  <c r="I21" i="1"/>
  <c r="C24" i="4" s="1"/>
  <c r="I13" i="1"/>
  <c r="C16" i="4" s="1"/>
  <c r="I5" i="1"/>
  <c r="C8" i="4" s="1"/>
  <c r="I17" i="1"/>
  <c r="C20" i="4" s="1"/>
  <c r="I9" i="1"/>
  <c r="C12" i="4" s="1"/>
  <c r="I122" i="1"/>
  <c r="K17" i="4" s="1"/>
  <c r="I58" i="1"/>
  <c r="G7" i="4" s="1"/>
  <c r="C93" i="1"/>
  <c r="C147" i="1" s="1"/>
  <c r="I159" i="1"/>
  <c r="M27" i="4" s="1"/>
  <c r="I135" i="1"/>
  <c r="K30" i="4" s="1"/>
  <c r="I63" i="1"/>
  <c r="G12" i="4" s="1"/>
  <c r="I39" i="1"/>
  <c r="E15" i="4" s="1"/>
  <c r="I23" i="1"/>
  <c r="C26" i="4" s="1"/>
  <c r="I15" i="1"/>
  <c r="C18" i="4" s="1"/>
  <c r="I7" i="1"/>
  <c r="C10" i="4" s="1"/>
  <c r="I25" i="1"/>
  <c r="C28" i="4" s="1"/>
  <c r="I46" i="1"/>
  <c r="E22" i="4" s="1"/>
  <c r="I66" i="1"/>
  <c r="G15" i="4" s="1"/>
  <c r="I50" i="1"/>
  <c r="E26" i="4" s="1"/>
  <c r="C120" i="1"/>
  <c r="C100" i="1"/>
  <c r="C92" i="1"/>
  <c r="C146" i="1" s="1"/>
  <c r="I132" i="1"/>
  <c r="K27" i="4" s="1"/>
  <c r="I52" i="1"/>
  <c r="E28" i="4" s="1"/>
  <c r="I44" i="1"/>
  <c r="E20" i="4" s="1"/>
  <c r="I36" i="1"/>
  <c r="E12" i="4" s="1"/>
  <c r="I28" i="1"/>
  <c r="C31" i="4" s="1"/>
  <c r="I20" i="1"/>
  <c r="C23" i="4" s="1"/>
  <c r="I12" i="1"/>
  <c r="C15" i="4" s="1"/>
  <c r="I4" i="1"/>
  <c r="C7" i="4" s="1"/>
  <c r="C151" i="1"/>
  <c r="C150" i="1"/>
  <c r="F150" i="1" s="1"/>
  <c r="C126" i="1"/>
  <c r="C118" i="1"/>
  <c r="C157" i="1"/>
  <c r="F157" i="1" s="1"/>
  <c r="C117" i="1"/>
  <c r="F73" i="1"/>
  <c r="F65" i="1"/>
  <c r="F79" i="1"/>
  <c r="F71" i="1"/>
  <c r="F90" i="1"/>
  <c r="F83" i="1"/>
  <c r="F84" i="1"/>
  <c r="F68" i="1"/>
  <c r="F106" i="1"/>
  <c r="F88" i="1"/>
  <c r="F80" i="1"/>
  <c r="F56" i="1"/>
  <c r="F48" i="1"/>
  <c r="F32" i="1"/>
  <c r="F87" i="1"/>
  <c r="F55" i="1"/>
  <c r="F47" i="1"/>
  <c r="F114" i="1"/>
  <c r="F105" i="1"/>
  <c r="F78" i="1"/>
  <c r="F70" i="1"/>
  <c r="F54" i="1"/>
  <c r="F125" i="1"/>
  <c r="F109" i="1"/>
  <c r="F85" i="1"/>
  <c r="F77" i="1"/>
  <c r="F69" i="1"/>
  <c r="F124" i="1"/>
  <c r="F116" i="1"/>
  <c r="F108" i="1"/>
  <c r="I34" i="1" l="1"/>
  <c r="E10" i="4" s="1"/>
  <c r="F89" i="1"/>
  <c r="I57" i="1"/>
  <c r="G6" i="4" s="1"/>
  <c r="F91" i="1"/>
  <c r="I91" i="1" s="1"/>
  <c r="I13" i="4" s="1"/>
  <c r="C149" i="1"/>
  <c r="F149" i="1" s="1"/>
  <c r="I61" i="1"/>
  <c r="G10" i="4" s="1"/>
  <c r="F92" i="1"/>
  <c r="I145" i="1"/>
  <c r="M13" i="4" s="1"/>
  <c r="I60" i="1"/>
  <c r="G9" i="4" s="1"/>
  <c r="I43" i="1"/>
  <c r="E19" i="4" s="1"/>
  <c r="C153" i="1"/>
  <c r="I98" i="1"/>
  <c r="I20" i="4" s="1"/>
  <c r="I42" i="1"/>
  <c r="E18" i="4" s="1"/>
  <c r="I161" i="1"/>
  <c r="M29" i="4" s="1"/>
  <c r="I31" i="1"/>
  <c r="E7" i="4" s="1"/>
  <c r="I33" i="1"/>
  <c r="E9" i="4" s="1"/>
  <c r="I86" i="1"/>
  <c r="I8" i="4" s="1"/>
  <c r="C148" i="1"/>
  <c r="F94" i="1"/>
  <c r="I113" i="1"/>
  <c r="K8" i="4" s="1"/>
  <c r="I124" i="1"/>
  <c r="K19" i="4" s="1"/>
  <c r="I73" i="1"/>
  <c r="G22" i="4" s="1"/>
  <c r="I80" i="1"/>
  <c r="G29" i="4" s="1"/>
  <c r="I88" i="1"/>
  <c r="I10" i="4" s="1"/>
  <c r="I47" i="1"/>
  <c r="E23" i="4" s="1"/>
  <c r="I109" i="1"/>
  <c r="I31" i="4" s="1"/>
  <c r="I55" i="1"/>
  <c r="E31" i="4" s="1"/>
  <c r="I71" i="1"/>
  <c r="G20" i="4" s="1"/>
  <c r="I95" i="1"/>
  <c r="I17" i="4" s="1"/>
  <c r="I56" i="1"/>
  <c r="E32" i="4" s="1"/>
  <c r="I83" i="1"/>
  <c r="G32" i="4" s="1"/>
  <c r="I114" i="1"/>
  <c r="K9" i="4" s="1"/>
  <c r="I125" i="1"/>
  <c r="K20" i="4" s="1"/>
  <c r="I79" i="1"/>
  <c r="G28" i="4" s="1"/>
  <c r="I62" i="1"/>
  <c r="G11" i="4" s="1"/>
  <c r="I67" i="1"/>
  <c r="G16" i="4" s="1"/>
  <c r="I69" i="1"/>
  <c r="G18" i="4" s="1"/>
  <c r="I149" i="1"/>
  <c r="M17" i="4" s="1"/>
  <c r="I157" i="1"/>
  <c r="M25" i="4" s="1"/>
  <c r="I101" i="1"/>
  <c r="I23" i="4" s="1"/>
  <c r="I106" i="1"/>
  <c r="I28" i="4" s="1"/>
  <c r="I108" i="1"/>
  <c r="I30" i="4" s="1"/>
  <c r="I32" i="1"/>
  <c r="E8" i="4" s="1"/>
  <c r="I68" i="1"/>
  <c r="G17" i="4" s="1"/>
  <c r="F93" i="1"/>
  <c r="I150" i="1"/>
  <c r="M18" i="4" s="1"/>
  <c r="I102" i="1"/>
  <c r="I24" i="4" s="1"/>
  <c r="I30" i="1"/>
  <c r="E6" i="4" s="1"/>
  <c r="I78" i="1"/>
  <c r="G27" i="4" s="1"/>
  <c r="I105" i="1"/>
  <c r="I27" i="4" s="1"/>
  <c r="I77" i="1"/>
  <c r="G26" i="4" s="1"/>
  <c r="I90" i="1"/>
  <c r="I12" i="4" s="1"/>
  <c r="F100" i="1"/>
  <c r="C154" i="1"/>
  <c r="I85" i="1"/>
  <c r="I7" i="4" s="1"/>
  <c r="I89" i="1"/>
  <c r="I11" i="4" s="1"/>
  <c r="I87" i="1"/>
  <c r="I9" i="4" s="1"/>
  <c r="I54" i="1"/>
  <c r="E30" i="4" s="1"/>
  <c r="I116" i="1"/>
  <c r="K11" i="4" s="1"/>
  <c r="I70" i="1"/>
  <c r="G19" i="4" s="1"/>
  <c r="I48" i="1"/>
  <c r="E24" i="4" s="1"/>
  <c r="I84" i="1"/>
  <c r="I6" i="4" s="1"/>
  <c r="I65" i="1"/>
  <c r="G14" i="4" s="1"/>
  <c r="I49" i="1"/>
  <c r="E25" i="4" s="1"/>
  <c r="F140" i="1"/>
  <c r="F104" i="1"/>
  <c r="F82" i="1"/>
  <c r="F81" i="1"/>
  <c r="F75" i="1"/>
  <c r="F156" i="1"/>
  <c r="F120" i="1"/>
  <c r="F74" i="1"/>
  <c r="F164" i="1"/>
  <c r="F128" i="1"/>
  <c r="F143" i="1"/>
  <c r="F107" i="1"/>
  <c r="F162" i="1"/>
  <c r="F126" i="1"/>
  <c r="F163" i="1"/>
  <c r="F127" i="1"/>
  <c r="F76" i="1"/>
  <c r="F155" i="1"/>
  <c r="F119" i="1"/>
  <c r="F151" i="1"/>
  <c r="F115" i="1"/>
  <c r="I92" i="1" l="1"/>
  <c r="I14" i="4" s="1"/>
  <c r="I94" i="1"/>
  <c r="I16" i="4" s="1"/>
  <c r="I81" i="1"/>
  <c r="G30" i="4" s="1"/>
  <c r="I119" i="1"/>
  <c r="K14" i="4" s="1"/>
  <c r="I143" i="1"/>
  <c r="M11" i="4" s="1"/>
  <c r="I82" i="1"/>
  <c r="G31" i="4" s="1"/>
  <c r="I100" i="1"/>
  <c r="I22" i="4" s="1"/>
  <c r="I155" i="1"/>
  <c r="M23" i="4" s="1"/>
  <c r="I128" i="1"/>
  <c r="K23" i="4" s="1"/>
  <c r="I104" i="1"/>
  <c r="I26" i="4" s="1"/>
  <c r="I75" i="1"/>
  <c r="G24" i="4" s="1"/>
  <c r="I140" i="1"/>
  <c r="M8" i="4" s="1"/>
  <c r="I162" i="1"/>
  <c r="M30" i="4" s="1"/>
  <c r="I151" i="1"/>
  <c r="M19" i="4" s="1"/>
  <c r="I76" i="1"/>
  <c r="G25" i="4" s="1"/>
  <c r="I127" i="1"/>
  <c r="K22" i="4" s="1"/>
  <c r="I115" i="1"/>
  <c r="K10" i="4" s="1"/>
  <c r="I107" i="1"/>
  <c r="I29" i="4" s="1"/>
  <c r="I93" i="1"/>
  <c r="I15" i="4" s="1"/>
  <c r="I164" i="1"/>
  <c r="M32" i="4" s="1"/>
  <c r="I74" i="1"/>
  <c r="G23" i="4" s="1"/>
  <c r="I163" i="1"/>
  <c r="M31" i="4" s="1"/>
  <c r="I120" i="1"/>
  <c r="K15" i="4" s="1"/>
  <c r="I126" i="1"/>
  <c r="K21" i="4" s="1"/>
  <c r="I156" i="1"/>
  <c r="M24" i="4" s="1"/>
  <c r="F147" i="1"/>
  <c r="F111" i="1"/>
  <c r="F146" i="1"/>
  <c r="F110" i="1"/>
  <c r="F148" i="1"/>
  <c r="F112" i="1"/>
  <c r="F153" i="1"/>
  <c r="F117" i="1"/>
  <c r="F154" i="1"/>
  <c r="F118" i="1"/>
  <c r="I110" i="1" l="1"/>
  <c r="I32" i="4" s="1"/>
  <c r="I118" i="1"/>
  <c r="K13" i="4" s="1"/>
  <c r="I111" i="1"/>
  <c r="K6" i="4" s="1"/>
  <c r="I154" i="1"/>
  <c r="M22" i="4" s="1"/>
  <c r="I147" i="1"/>
  <c r="M15" i="4" s="1"/>
  <c r="I117" i="1"/>
  <c r="K12" i="4" s="1"/>
  <c r="I153" i="1"/>
  <c r="M21" i="4" s="1"/>
  <c r="I112" i="1"/>
  <c r="K7" i="4" s="1"/>
  <c r="I148" i="1"/>
  <c r="M16" i="4" s="1"/>
  <c r="I146" i="1"/>
  <c r="M14" i="4" s="1"/>
</calcChain>
</file>

<file path=xl/sharedStrings.xml><?xml version="1.0" encoding="utf-8"?>
<sst xmlns="http://schemas.openxmlformats.org/spreadsheetml/2006/main" count="2289" uniqueCount="130">
  <si>
    <t>Hermitage 2017 - Row Spacing x Chemical x Management</t>
  </si>
  <si>
    <t>Allocation of columns to row spacings</t>
  </si>
  <si>
    <t>RowSp Trt</t>
  </si>
  <si>
    <t>Row Spacing (m)</t>
  </si>
  <si>
    <t>Chemical Trt</t>
  </si>
  <si>
    <t>Chemical</t>
  </si>
  <si>
    <t>Manage Trt</t>
  </si>
  <si>
    <t>Management</t>
  </si>
  <si>
    <t>.Permutation</t>
  </si>
  <si>
    <t>Rep</t>
  </si>
  <si>
    <t>Main Plot</t>
  </si>
  <si>
    <t>Folicur® 430 SC</t>
  </si>
  <si>
    <t>untreated</t>
  </si>
  <si>
    <t>Throttle® 500</t>
  </si>
  <si>
    <t>preventative (4 weeks post emergance)</t>
  </si>
  <si>
    <t>Custodia® 320 SC</t>
  </si>
  <si>
    <t>preventative (4 weeks post emergance) + 2 weeks</t>
  </si>
  <si>
    <t>first sign (disease)</t>
  </si>
  <si>
    <t>first sign (disease) = 2 weeks</t>
  </si>
  <si>
    <t>first spray when diseases is 1/3 up plant</t>
  </si>
  <si>
    <t>Folicur sc</t>
  </si>
  <si>
    <t>430 g/l  Tebuconazole</t>
  </si>
  <si>
    <t>Throttle 500</t>
  </si>
  <si>
    <t>500 g/l Propiconazole</t>
  </si>
  <si>
    <t>Trt</t>
  </si>
  <si>
    <t>Treatment</t>
  </si>
  <si>
    <t>Custodia 320</t>
  </si>
  <si>
    <t>200 g/l  Tebuconazole + 120 g/l  Azoxystrobin</t>
  </si>
  <si>
    <t>T1</t>
  </si>
  <si>
    <t>Untreated</t>
  </si>
  <si>
    <t>T2</t>
  </si>
  <si>
    <t>spray one 4 weeks post emergance (1 spray)</t>
  </si>
  <si>
    <t>Experimental Design - Row Spacing x Chemical x Treatment - Duncan Weir</t>
  </si>
  <si>
    <t>T3</t>
  </si>
  <si>
    <t>spray one 5 weeks post emergance + one spray 14 days later (2 sprays)</t>
  </si>
  <si>
    <t>T4</t>
  </si>
  <si>
    <t>spray one first sign disease (1 spray)</t>
  </si>
  <si>
    <t>RS Trt</t>
  </si>
  <si>
    <t>Chem Trt</t>
  </si>
  <si>
    <t>T5</t>
  </si>
  <si>
    <t>spray one first sign disease + 14 days latter (2 sprays)</t>
  </si>
  <si>
    <t>T6</t>
  </si>
  <si>
    <t>spray one disease 1/3 plant infection (1 spray)</t>
  </si>
  <si>
    <t>145 mls product/Ha = 2.16 mls per 2 Litre bottle</t>
  </si>
  <si>
    <t>250 mls product/Ha = 3.73 mls per 2 Litre bottle</t>
  </si>
  <si>
    <t>300 mls product/Ha = 4.0 mls per 2 Litre bottle</t>
  </si>
  <si>
    <t>Plus Each Treatment; Wetting Agent DELUGE 1000 at                                                   120 mls /HA  = 2.4 mls /2Litre bottle</t>
  </si>
  <si>
    <t xml:space="preserve"> 120 mls /HA  = 1.8 mls /2 Litre bottle</t>
  </si>
  <si>
    <t>Fogartys</t>
  </si>
  <si>
    <t>Plot area for applying treatment sprays = 10 metres x 2 metres = 20m2</t>
  </si>
  <si>
    <t>HRS</t>
  </si>
  <si>
    <t>Plot area for applying treatment sprays = 6 metres x 2 metres = 12m2</t>
  </si>
  <si>
    <t>Original Calibration</t>
  </si>
  <si>
    <t>Sprayer : Hand held boom, delivering 134 Litres water / Ha at 5kph (= 8.6 sec /12 metres at 300 kPa using 2 Litre bottles</t>
  </si>
  <si>
    <t>Sprayer : Hand held boom, delivering 134 Litres water / Ha at 5kph (= 7.2 sec /10 metres at 300 kPa using 2 Litre bottles</t>
  </si>
  <si>
    <t>Sprayer : Hand held boom, delivering 134 Litres water / Ha at 5kph (= 4.3 sec /6 metres at 300 kPa using 2 Litre bottles</t>
  </si>
  <si>
    <t>Column Labels</t>
  </si>
  <si>
    <t>Row Labels</t>
  </si>
  <si>
    <t>Grand Total</t>
  </si>
  <si>
    <t>Average of 24/03/2017</t>
  </si>
  <si>
    <t>Average of 2/04/2017</t>
  </si>
  <si>
    <t>Average of 11/04/2017</t>
  </si>
  <si>
    <t>Total Average of 24/03/2017</t>
  </si>
  <si>
    <t>Total Average of 2/04/2017</t>
  </si>
  <si>
    <t>Total Average of 11/04/2017</t>
  </si>
  <si>
    <t>Incidence</t>
  </si>
  <si>
    <t>Severity</t>
  </si>
  <si>
    <t>incidence</t>
  </si>
  <si>
    <t>Harvest Information</t>
  </si>
  <si>
    <t>Grams</t>
  </si>
  <si>
    <t>Moisture</t>
  </si>
  <si>
    <t>Yellow Colour = Early harvest attempt</t>
  </si>
  <si>
    <t>Plot</t>
  </si>
  <si>
    <t>Row</t>
  </si>
  <si>
    <t>Column</t>
  </si>
  <si>
    <t>2X5 Metre Counted</t>
  </si>
  <si>
    <t>1 Count W</t>
  </si>
  <si>
    <t>2 Count E</t>
  </si>
  <si>
    <t>Notes Plant count</t>
  </si>
  <si>
    <t>Plot Length</t>
  </si>
  <si>
    <t>Grain Whole</t>
  </si>
  <si>
    <t>Grain Split</t>
  </si>
  <si>
    <t>Total Grain</t>
  </si>
  <si>
    <t>100 Grain Wt</t>
  </si>
  <si>
    <t>%</t>
  </si>
  <si>
    <t>Temp C</t>
  </si>
  <si>
    <t>Values</t>
  </si>
  <si>
    <t xml:space="preserve">11/04/2017 </t>
  </si>
  <si>
    <t xml:space="preserve">18/04/2017 </t>
  </si>
  <si>
    <t xml:space="preserve">24/04/2017 </t>
  </si>
  <si>
    <t xml:space="preserve">3/05/2017 </t>
  </si>
  <si>
    <t xml:space="preserve">11/05/2017 </t>
  </si>
  <si>
    <t>Soil H2O Less?</t>
  </si>
  <si>
    <t>1m gap</t>
  </si>
  <si>
    <t>Gappy</t>
  </si>
  <si>
    <t>2 Rows x 2m gaps</t>
  </si>
  <si>
    <t>Powdery Ratings</t>
  </si>
  <si>
    <t>I_2/04/2017</t>
  </si>
  <si>
    <t>I_11/04/2017</t>
  </si>
  <si>
    <t>I_18/04/2017</t>
  </si>
  <si>
    <t>I_24/04/2017</t>
  </si>
  <si>
    <t>I_3/05/2017</t>
  </si>
  <si>
    <t>I_11/05/2017</t>
  </si>
  <si>
    <t>T</t>
  </si>
  <si>
    <t>Plot Area ha</t>
  </si>
  <si>
    <t>Yield T/Ha</t>
  </si>
  <si>
    <t>Moisture%</t>
  </si>
  <si>
    <t>Hermitage Research Stn, Mungbean Disease Mgmt Recording Sheet</t>
  </si>
  <si>
    <t>Data Recorded</t>
  </si>
  <si>
    <t xml:space="preserve">REP No </t>
  </si>
  <si>
    <t>PLOT</t>
  </si>
  <si>
    <t>Date  and Data Recorded</t>
  </si>
  <si>
    <t>FOLICUR SC = YELLOW</t>
  </si>
  <si>
    <t>Throttle 500 =ORANGE</t>
  </si>
  <si>
    <t>Veritas = PINK</t>
  </si>
  <si>
    <t>Sum of Rep</t>
  </si>
  <si>
    <t>Layout   HRS</t>
  </si>
  <si>
    <t>Row Spacing</t>
  </si>
  <si>
    <t>Rep 1</t>
  </si>
  <si>
    <t>Rep 2</t>
  </si>
  <si>
    <t>Rep 3</t>
  </si>
  <si>
    <t>Layout</t>
  </si>
  <si>
    <t>MANAGEMENT</t>
  </si>
  <si>
    <t>BANNER PRO =ORANGE</t>
  </si>
  <si>
    <t>CUSTODIA 320 = PINK</t>
  </si>
  <si>
    <t>BANNER PRO = GREEN</t>
  </si>
  <si>
    <t>CUSTODIA 320 = WHITE</t>
  </si>
  <si>
    <t>TREATMENT</t>
  </si>
  <si>
    <t>Irrigation Run / Buffer</t>
  </si>
  <si>
    <t>HERMITAGE  Layout Management including  Internal Buffer Spray Runs   Planted Feb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</si>
</sst>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6">
    <xf numFmtId="0" fontId="0" fillId="0" borderId="0" xfId="0"/>
    <xf numFmtId="0" fontId="0" fillId="0" borderId="0" xfId="0" pivotButton="1"/>
    <xf numFmtId="0" fontId="0" fillId="0" borderId="0" xfId="0" applyNumberFormat="1"/>
    <xf numFmtId="0" fontId="18" fillId="0" borderId="0" xfId="0" applyFont="1"/>
    <xf numFmtId="0" fontId="0" fillId="33" borderId="0" xfId="0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3" borderId="0" xfId="0" applyFill="1"/>
    <xf numFmtId="0" fontId="0" fillId="34" borderId="0" xfId="0" applyFill="1"/>
    <xf numFmtId="0" fontId="0" fillId="0" borderId="0" xfId="0" applyBorder="1"/>
    <xf numFmtId="0" fontId="19" fillId="0" borderId="0" xfId="0" applyFont="1"/>
    <xf numFmtId="0" fontId="0" fillId="0" borderId="21" xfId="0" applyBorder="1"/>
    <xf numFmtId="0" fontId="0" fillId="0" borderId="23" xfId="0" applyBorder="1"/>
    <xf numFmtId="0" fontId="0" fillId="0" borderId="22" xfId="0" applyBorder="1"/>
    <xf numFmtId="0" fontId="16" fillId="0" borderId="0" xfId="0" applyFont="1"/>
    <xf numFmtId="0" fontId="16" fillId="34" borderId="0" xfId="0" applyFont="1" applyFill="1"/>
    <xf numFmtId="0" fontId="16" fillId="36" borderId="0" xfId="0" applyFont="1" applyFill="1"/>
    <xf numFmtId="0" fontId="16" fillId="37" borderId="0" xfId="0" applyFont="1" applyFill="1"/>
    <xf numFmtId="0" fontId="0" fillId="37" borderId="13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39" borderId="0" xfId="0" applyFill="1"/>
    <xf numFmtId="0" fontId="0" fillId="39" borderId="13" xfId="0" applyFill="1" applyBorder="1" applyAlignment="1">
      <alignment horizontal="center"/>
    </xf>
    <xf numFmtId="0" fontId="0" fillId="37" borderId="0" xfId="0" applyFill="1"/>
    <xf numFmtId="0" fontId="21" fillId="0" borderId="0" xfId="0" applyFont="1" applyAlignment="1">
      <alignment horizontal="center" vertical="center" wrapText="1"/>
    </xf>
    <xf numFmtId="0" fontId="21" fillId="33" borderId="0" xfId="0" applyFont="1" applyFill="1" applyAlignment="1">
      <alignment horizontal="center" vertical="center" wrapText="1"/>
    </xf>
    <xf numFmtId="0" fontId="22" fillId="33" borderId="24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22" fillId="33" borderId="25" xfId="0" applyFont="1" applyFill="1" applyBorder="1" applyAlignment="1">
      <alignment horizontal="center" vertical="center" wrapText="1"/>
    </xf>
    <xf numFmtId="0" fontId="21" fillId="40" borderId="12" xfId="0" applyFont="1" applyFill="1" applyBorder="1" applyAlignment="1">
      <alignment horizontal="center" vertical="center" wrapText="1"/>
    </xf>
    <xf numFmtId="0" fontId="21" fillId="40" borderId="13" xfId="0" applyFont="1" applyFill="1" applyBorder="1" applyAlignment="1">
      <alignment horizontal="center" vertical="center" wrapText="1"/>
    </xf>
    <xf numFmtId="0" fontId="21" fillId="40" borderId="16" xfId="0" applyFont="1" applyFill="1" applyBorder="1" applyAlignment="1">
      <alignment horizontal="center" vertical="center" wrapText="1"/>
    </xf>
    <xf numFmtId="0" fontId="21" fillId="40" borderId="17" xfId="0" applyFont="1" applyFill="1" applyBorder="1" applyAlignment="1">
      <alignment horizontal="center" vertical="center" wrapText="1"/>
    </xf>
    <xf numFmtId="0" fontId="21" fillId="40" borderId="19" xfId="0" applyFont="1" applyFill="1" applyBorder="1" applyAlignment="1">
      <alignment horizontal="center" vertical="center" wrapText="1"/>
    </xf>
    <xf numFmtId="0" fontId="21" fillId="40" borderId="20" xfId="0" applyFont="1" applyFill="1" applyBorder="1" applyAlignment="1">
      <alignment horizontal="center" vertical="center" wrapText="1"/>
    </xf>
    <xf numFmtId="0" fontId="21" fillId="40" borderId="29" xfId="0" applyFont="1" applyFill="1" applyBorder="1" applyAlignment="1">
      <alignment horizontal="center" vertical="center" wrapText="1"/>
    </xf>
    <xf numFmtId="0" fontId="21" fillId="40" borderId="30" xfId="0" applyFont="1" applyFill="1" applyBorder="1" applyAlignment="1">
      <alignment horizontal="center" vertical="center" wrapText="1"/>
    </xf>
    <xf numFmtId="0" fontId="21" fillId="41" borderId="16" xfId="0" applyFont="1" applyFill="1" applyBorder="1" applyAlignment="1">
      <alignment horizontal="center" vertical="center" wrapText="1"/>
    </xf>
    <xf numFmtId="0" fontId="21" fillId="41" borderId="17" xfId="0" applyFont="1" applyFill="1" applyBorder="1" applyAlignment="1">
      <alignment horizontal="center" vertical="center" wrapText="1"/>
    </xf>
    <xf numFmtId="0" fontId="21" fillId="41" borderId="13" xfId="0" applyFont="1" applyFill="1" applyBorder="1" applyAlignment="1">
      <alignment horizontal="center" vertical="center" wrapText="1"/>
    </xf>
    <xf numFmtId="0" fontId="21" fillId="41" borderId="31" xfId="0" applyFont="1" applyFill="1" applyBorder="1" applyAlignment="1">
      <alignment horizontal="center" vertical="center" wrapText="1"/>
    </xf>
    <xf numFmtId="0" fontId="21" fillId="41" borderId="24" xfId="0" applyFont="1" applyFill="1" applyBorder="1" applyAlignment="1">
      <alignment horizontal="center" vertical="center" wrapText="1"/>
    </xf>
    <xf numFmtId="0" fontId="21" fillId="41" borderId="10" xfId="0" applyFont="1" applyFill="1" applyBorder="1" applyAlignment="1">
      <alignment horizontal="center" vertical="center" wrapText="1"/>
    </xf>
    <xf numFmtId="0" fontId="21" fillId="41" borderId="25" xfId="0" applyFont="1" applyFill="1" applyBorder="1" applyAlignment="1">
      <alignment horizontal="center" vertical="center" wrapText="1"/>
    </xf>
    <xf numFmtId="0" fontId="21" fillId="41" borderId="29" xfId="0" applyFont="1" applyFill="1" applyBorder="1" applyAlignment="1">
      <alignment horizontal="center" vertical="center" wrapText="1"/>
    </xf>
    <xf numFmtId="0" fontId="21" fillId="41" borderId="30" xfId="0" applyFont="1" applyFill="1" applyBorder="1" applyAlignment="1">
      <alignment horizontal="center" vertical="center" wrapText="1"/>
    </xf>
    <xf numFmtId="0" fontId="21" fillId="41" borderId="32" xfId="0" applyFont="1" applyFill="1" applyBorder="1" applyAlignment="1">
      <alignment horizontal="center" vertical="center" wrapText="1"/>
    </xf>
    <xf numFmtId="0" fontId="21" fillId="42" borderId="16" xfId="0" applyFont="1" applyFill="1" applyBorder="1" applyAlignment="1">
      <alignment horizontal="center" vertical="center" wrapText="1"/>
    </xf>
    <xf numFmtId="0" fontId="21" fillId="42" borderId="17" xfId="0" applyFont="1" applyFill="1" applyBorder="1" applyAlignment="1">
      <alignment horizontal="center" vertical="center" wrapText="1"/>
    </xf>
    <xf numFmtId="0" fontId="21" fillId="42" borderId="31" xfId="0" applyFont="1" applyFill="1" applyBorder="1" applyAlignment="1">
      <alignment horizontal="center" vertical="center" wrapText="1"/>
    </xf>
    <xf numFmtId="0" fontId="21" fillId="42" borderId="19" xfId="0" applyFont="1" applyFill="1" applyBorder="1" applyAlignment="1">
      <alignment horizontal="center" vertical="center" wrapText="1"/>
    </xf>
    <xf numFmtId="0" fontId="21" fillId="42" borderId="20" xfId="0" applyFont="1" applyFill="1" applyBorder="1" applyAlignment="1">
      <alignment horizontal="center" vertical="center" wrapText="1"/>
    </xf>
    <xf numFmtId="0" fontId="0" fillId="43" borderId="13" xfId="0" applyFill="1" applyBorder="1" applyAlignment="1">
      <alignment horizontal="center"/>
    </xf>
    <xf numFmtId="0" fontId="0" fillId="43" borderId="14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16" fillId="43" borderId="0" xfId="0" applyFont="1" applyFill="1"/>
    <xf numFmtId="0" fontId="0" fillId="44" borderId="0" xfId="0" applyFill="1"/>
    <xf numFmtId="0" fontId="0" fillId="44" borderId="16" xfId="0" applyFill="1" applyBorder="1" applyAlignment="1">
      <alignment horizontal="center"/>
    </xf>
    <xf numFmtId="0" fontId="0" fillId="44" borderId="17" xfId="0" applyFill="1" applyBorder="1" applyAlignment="1">
      <alignment horizontal="center"/>
    </xf>
    <xf numFmtId="0" fontId="0" fillId="45" borderId="16" xfId="0" applyFill="1" applyBorder="1" applyAlignment="1">
      <alignment horizontal="center"/>
    </xf>
    <xf numFmtId="0" fontId="0" fillId="45" borderId="13" xfId="0" applyFill="1" applyBorder="1" applyAlignment="1">
      <alignment horizontal="center"/>
    </xf>
    <xf numFmtId="0" fontId="0" fillId="45" borderId="17" xfId="0" applyFill="1" applyBorder="1" applyAlignment="1">
      <alignment horizontal="center"/>
    </xf>
    <xf numFmtId="0" fontId="0" fillId="45" borderId="14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45" borderId="30" xfId="0" applyFill="1" applyBorder="1" applyAlignment="1">
      <alignment horizontal="center"/>
    </xf>
    <xf numFmtId="0" fontId="21" fillId="0" borderId="0" xfId="0" applyFont="1"/>
    <xf numFmtId="0" fontId="0" fillId="45" borderId="0" xfId="0" applyFill="1" applyBorder="1" applyAlignment="1">
      <alignment horizontal="center" vertical="center"/>
    </xf>
    <xf numFmtId="0" fontId="0" fillId="45" borderId="0" xfId="0" applyFill="1" applyBorder="1" applyAlignment="1">
      <alignment horizontal="center"/>
    </xf>
    <xf numFmtId="0" fontId="0" fillId="45" borderId="0" xfId="0" applyFill="1"/>
    <xf numFmtId="0" fontId="23" fillId="0" borderId="0" xfId="0" applyFont="1"/>
    <xf numFmtId="0" fontId="0" fillId="43" borderId="0" xfId="0" applyFill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45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37" borderId="34" xfId="0" applyFill="1" applyBorder="1" applyAlignment="1">
      <alignment horizontal="center"/>
    </xf>
    <xf numFmtId="0" fontId="0" fillId="44" borderId="3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44" borderId="30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45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/>
    <xf numFmtId="0" fontId="16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0" fillId="46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left"/>
    </xf>
    <xf numFmtId="14" fontId="0" fillId="0" borderId="17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20" fillId="35" borderId="1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4" borderId="17" xfId="0" applyFill="1" applyBorder="1"/>
    <xf numFmtId="0" fontId="0" fillId="47" borderId="17" xfId="0" applyFill="1" applyBorder="1"/>
    <xf numFmtId="0" fontId="0" fillId="37" borderId="17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4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42" xfId="0" applyFill="1" applyBorder="1" applyAlignment="1">
      <alignment horizontal="center"/>
    </xf>
    <xf numFmtId="0" fontId="0" fillId="34" borderId="0" xfId="0" applyFill="1" applyAlignment="1">
      <alignment horizontal="left"/>
    </xf>
    <xf numFmtId="0" fontId="0" fillId="34" borderId="17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20" fillId="34" borderId="17" xfId="0" applyFont="1" applyFill="1" applyBorder="1" applyAlignment="1">
      <alignment horizontal="center" vertical="center"/>
    </xf>
    <xf numFmtId="0" fontId="0" fillId="43" borderId="0" xfId="0" applyFill="1" applyAlignment="1">
      <alignment horizontal="left"/>
    </xf>
    <xf numFmtId="0" fontId="0" fillId="43" borderId="17" xfId="0" applyFill="1" applyBorder="1" applyAlignment="1">
      <alignment horizontal="center"/>
    </xf>
    <xf numFmtId="0" fontId="0" fillId="43" borderId="0" xfId="0" applyFill="1" applyBorder="1" applyAlignment="1">
      <alignment horizontal="center"/>
    </xf>
    <xf numFmtId="0" fontId="20" fillId="43" borderId="17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0" xfId="0" applyNumberFormat="1" applyFill="1"/>
    <xf numFmtId="0" fontId="20" fillId="0" borderId="17" xfId="0" applyFont="1" applyFill="1" applyBorder="1" applyAlignment="1">
      <alignment horizontal="center" vertical="center"/>
    </xf>
    <xf numFmtId="0" fontId="20" fillId="35" borderId="0" xfId="0" applyFont="1" applyFill="1" applyBorder="1" applyAlignment="1">
      <alignment horizontal="center" vertical="center"/>
    </xf>
    <xf numFmtId="0" fontId="20" fillId="34" borderId="0" xfId="0" applyFont="1" applyFill="1" applyBorder="1" applyAlignment="1">
      <alignment horizontal="center" vertical="center"/>
    </xf>
    <xf numFmtId="0" fontId="20" fillId="4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21" fillId="33" borderId="26" xfId="0" applyFont="1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ill>
        <patternFill>
          <bgColor rgb="FFCCFF33"/>
        </patternFill>
      </fill>
    </dxf>
    <dxf>
      <fill>
        <patternFill>
          <bgColor rgb="FFFFFF00"/>
        </patternFill>
      </fill>
    </dxf>
    <dxf>
      <fill>
        <patternFill>
          <bgColor rgb="FFCCFF3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CFF33"/>
        </patternFill>
      </fill>
    </dxf>
    <dxf>
      <fill>
        <patternFill>
          <bgColor rgb="FFCCFF33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CCFF33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CCFF33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99"/>
      <color rgb="FFFF66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[Hermitage working file 2017 .xlsx]Pivot Sheet Powdery Ratings!PivotTable1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 Powdery Ratings'!$B$3:$B$4</c:f>
              <c:strCache>
                <c:ptCount val="1"/>
                <c:pt idx="0">
                  <c:v>Custodia 320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Sheet Powdery Ratings'!$A$5:$A$28</c:f>
              <c:multiLvlStrCache>
                <c:ptCount val="18"/>
                <c:lvl>
                  <c:pt idx="0">
                    <c:v>first sign (disease)</c:v>
                  </c:pt>
                  <c:pt idx="1">
                    <c:v>first sign (disease) = 2 weeks</c:v>
                  </c:pt>
                  <c:pt idx="2">
                    <c:v>first spray when diseases is 1/3 up plant</c:v>
                  </c:pt>
                  <c:pt idx="3">
                    <c:v>preventative (4 weeks post emergance)</c:v>
                  </c:pt>
                  <c:pt idx="4">
                    <c:v>preventative (4 weeks post emergance) + 2 weeks</c:v>
                  </c:pt>
                  <c:pt idx="5">
                    <c:v>untreated</c:v>
                  </c:pt>
                  <c:pt idx="6">
                    <c:v>first sign (disease)</c:v>
                  </c:pt>
                  <c:pt idx="7">
                    <c:v>first sign (disease) = 2 weeks</c:v>
                  </c:pt>
                  <c:pt idx="8">
                    <c:v>first spray when diseases is 1/3 up plant</c:v>
                  </c:pt>
                  <c:pt idx="9">
                    <c:v>preventative (4 weeks post emergance)</c:v>
                  </c:pt>
                  <c:pt idx="10">
                    <c:v>preventative (4 weeks post emergance) + 2 weeks</c:v>
                  </c:pt>
                  <c:pt idx="11">
                    <c:v>untreated</c:v>
                  </c:pt>
                  <c:pt idx="12">
                    <c:v>first sign (disease)</c:v>
                  </c:pt>
                  <c:pt idx="13">
                    <c:v>first sign (disease) = 2 weeks</c:v>
                  </c:pt>
                  <c:pt idx="14">
                    <c:v>first spray when diseases is 1/3 up plant</c:v>
                  </c:pt>
                  <c:pt idx="15">
                    <c:v>preventative (4 weeks post emergance)</c:v>
                  </c:pt>
                  <c:pt idx="16">
                    <c:v>preventative (4 weeks post emergance) + 2 weeks</c:v>
                  </c:pt>
                  <c:pt idx="17">
                    <c:v>untreated</c:v>
                  </c:pt>
                </c:lvl>
                <c:lvl>
                  <c:pt idx="0">
                    <c:v>Average of 24/03/2017</c:v>
                  </c:pt>
                  <c:pt idx="6">
                    <c:v>Average of 2/04/2017</c:v>
                  </c:pt>
                  <c:pt idx="12">
                    <c:v>Average of 11/04/2017</c:v>
                  </c:pt>
                </c:lvl>
              </c:multiLvlStrCache>
            </c:multiLvlStrRef>
          </c:cat>
          <c:val>
            <c:numRef>
              <c:f>'Pivot Sheet Powdery Ratings'!$B$5:$B$28</c:f>
              <c:numCache>
                <c:formatCode>General</c:formatCode>
                <c:ptCount val="18"/>
                <c:pt idx="0">
                  <c:v>1.6666666666666667</c:v>
                </c:pt>
                <c:pt idx="1">
                  <c:v>1.8888888888888888</c:v>
                </c:pt>
                <c:pt idx="2">
                  <c:v>1.6666666666666667</c:v>
                </c:pt>
                <c:pt idx="3">
                  <c:v>1.1111111111111112</c:v>
                </c:pt>
                <c:pt idx="4">
                  <c:v>1.5555555555555556</c:v>
                </c:pt>
                <c:pt idx="5">
                  <c:v>1.7777777777777777</c:v>
                </c:pt>
                <c:pt idx="6">
                  <c:v>2.7777777777777777</c:v>
                </c:pt>
                <c:pt idx="7">
                  <c:v>2.7777777777777777</c:v>
                </c:pt>
                <c:pt idx="8">
                  <c:v>3.3333333333333335</c:v>
                </c:pt>
                <c:pt idx="9">
                  <c:v>2</c:v>
                </c:pt>
                <c:pt idx="10">
                  <c:v>2.2222222222222223</c:v>
                </c:pt>
                <c:pt idx="11">
                  <c:v>3.2222222222222223</c:v>
                </c:pt>
                <c:pt idx="12">
                  <c:v>3</c:v>
                </c:pt>
                <c:pt idx="13">
                  <c:v>3.1111111111111112</c:v>
                </c:pt>
                <c:pt idx="14">
                  <c:v>4</c:v>
                </c:pt>
                <c:pt idx="15">
                  <c:v>2.1111111111111112</c:v>
                </c:pt>
                <c:pt idx="16">
                  <c:v>2.6666666666666665</c:v>
                </c:pt>
                <c:pt idx="17">
                  <c:v>5.2222222222222223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8-4848-92B3-74CD69A26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161928"/>
        <c:axId val="593161536"/>
      </c:barChart>
      <c:catAx>
        <c:axId val="59316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1536"/>
        <c:crosses val="autoZero"/>
        <c:auto val="1"/>
        <c:lblAlgn val="ctr"/>
        <c:lblOffset val="100"/>
        <c:noMultiLvlLbl val="0"/>
      </c:catAx>
      <c:valAx>
        <c:axId val="5931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[Hermitage working file 2017 .xlsx]Data!PivotTable1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369638783670987E-2"/>
          <c:y val="3.4722222222222224E-2"/>
          <c:w val="0.72373675303504192"/>
          <c:h val="0.82511582359023306"/>
        </c:manualLayout>
      </c:layout>
      <c:lineChart>
        <c:grouping val="standard"/>
        <c:varyColors val="0"/>
        <c:ser>
          <c:idx val="0"/>
          <c:order val="0"/>
          <c:tx>
            <c:strRef>
              <c:f>Data!$AN$4:$AN$5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Data!$AM$6:$AM$10</c:f>
              <c:strCache>
                <c:ptCount val="5"/>
                <c:pt idx="0">
                  <c:v>11/04/2017 </c:v>
                </c:pt>
                <c:pt idx="1">
                  <c:v>18/04/2017 </c:v>
                </c:pt>
                <c:pt idx="2">
                  <c:v>24/04/2017 </c:v>
                </c:pt>
                <c:pt idx="3">
                  <c:v>3/05/2017 </c:v>
                </c:pt>
                <c:pt idx="4">
                  <c:v>11/05/2017 </c:v>
                </c:pt>
              </c:strCache>
            </c:strRef>
          </c:cat>
          <c:val>
            <c:numRef>
              <c:f>Data!$AN$6:$AN$10</c:f>
              <c:numCache>
                <c:formatCode>General</c:formatCode>
                <c:ptCount val="5"/>
                <c:pt idx="0">
                  <c:v>2.1851851851851851</c:v>
                </c:pt>
                <c:pt idx="1">
                  <c:v>2.9629629629629628</c:v>
                </c:pt>
                <c:pt idx="2">
                  <c:v>3.5925925925925926</c:v>
                </c:pt>
                <c:pt idx="3">
                  <c:v>4.7407407407407405</c:v>
                </c:pt>
                <c:pt idx="4">
                  <c:v>4.9259259259259256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7-4E0C-A783-D08685510661}"/>
            </c:ext>
          </c:extLst>
        </c:ser>
        <c:ser>
          <c:idx val="1"/>
          <c:order val="1"/>
          <c:tx>
            <c:strRef>
              <c:f>Data!$AO$4:$AO$5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Data!$AM$6:$AM$10</c:f>
              <c:strCache>
                <c:ptCount val="5"/>
                <c:pt idx="0">
                  <c:v>11/04/2017 </c:v>
                </c:pt>
                <c:pt idx="1">
                  <c:v>18/04/2017 </c:v>
                </c:pt>
                <c:pt idx="2">
                  <c:v>24/04/2017 </c:v>
                </c:pt>
                <c:pt idx="3">
                  <c:v>3/05/2017 </c:v>
                </c:pt>
                <c:pt idx="4">
                  <c:v>11/05/2017 </c:v>
                </c:pt>
              </c:strCache>
            </c:strRef>
          </c:cat>
          <c:val>
            <c:numRef>
              <c:f>Data!$AO$6:$AO$10</c:f>
              <c:numCache>
                <c:formatCode>General</c:formatCode>
                <c:ptCount val="5"/>
                <c:pt idx="0">
                  <c:v>1.0740740740740742</c:v>
                </c:pt>
                <c:pt idx="1">
                  <c:v>1.1851851851851851</c:v>
                </c:pt>
                <c:pt idx="2">
                  <c:v>1.8148148148148149</c:v>
                </c:pt>
                <c:pt idx="3">
                  <c:v>2.6666666666666665</c:v>
                </c:pt>
                <c:pt idx="4">
                  <c:v>3.1851851851851851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7-4E0C-A783-D08685510661}"/>
            </c:ext>
          </c:extLst>
        </c:ser>
        <c:ser>
          <c:idx val="2"/>
          <c:order val="2"/>
          <c:tx>
            <c:strRef>
              <c:f>Data!$AP$4:$AP$5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Data!$AM$6:$AM$10</c:f>
              <c:strCache>
                <c:ptCount val="5"/>
                <c:pt idx="0">
                  <c:v>11/04/2017 </c:v>
                </c:pt>
                <c:pt idx="1">
                  <c:v>18/04/2017 </c:v>
                </c:pt>
                <c:pt idx="2">
                  <c:v>24/04/2017 </c:v>
                </c:pt>
                <c:pt idx="3">
                  <c:v>3/05/2017 </c:v>
                </c:pt>
                <c:pt idx="4">
                  <c:v>11/05/2017 </c:v>
                </c:pt>
              </c:strCache>
            </c:strRef>
          </c:cat>
          <c:val>
            <c:numRef>
              <c:f>Data!$AP$6:$AP$10</c:f>
              <c:numCache>
                <c:formatCode>General</c:formatCode>
                <c:ptCount val="5"/>
                <c:pt idx="0">
                  <c:v>1.1111111111111112</c:v>
                </c:pt>
                <c:pt idx="1">
                  <c:v>1.037037037037037</c:v>
                </c:pt>
                <c:pt idx="2">
                  <c:v>1.2222222222222223</c:v>
                </c:pt>
                <c:pt idx="3">
                  <c:v>1.7777777777777777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7-4E0C-A783-D08685510661}"/>
            </c:ext>
          </c:extLst>
        </c:ser>
        <c:ser>
          <c:idx val="3"/>
          <c:order val="3"/>
          <c:tx>
            <c:strRef>
              <c:f>Data!$AQ$4:$AQ$5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Data!$AM$6:$AM$10</c:f>
              <c:strCache>
                <c:ptCount val="5"/>
                <c:pt idx="0">
                  <c:v>11/04/2017 </c:v>
                </c:pt>
                <c:pt idx="1">
                  <c:v>18/04/2017 </c:v>
                </c:pt>
                <c:pt idx="2">
                  <c:v>24/04/2017 </c:v>
                </c:pt>
                <c:pt idx="3">
                  <c:v>3/05/2017 </c:v>
                </c:pt>
                <c:pt idx="4">
                  <c:v>11/05/2017 </c:v>
                </c:pt>
              </c:strCache>
            </c:strRef>
          </c:cat>
          <c:val>
            <c:numRef>
              <c:f>Data!$AQ$6:$AQ$10</c:f>
              <c:numCache>
                <c:formatCode>General</c:formatCode>
                <c:ptCount val="5"/>
                <c:pt idx="0">
                  <c:v>1.3703703703703705</c:v>
                </c:pt>
                <c:pt idx="1">
                  <c:v>1.5555555555555556</c:v>
                </c:pt>
                <c:pt idx="2">
                  <c:v>2</c:v>
                </c:pt>
                <c:pt idx="3">
                  <c:v>2.8518518518518516</c:v>
                </c:pt>
                <c:pt idx="4">
                  <c:v>3.5185185185185186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7-4E0C-A783-D08685510661}"/>
            </c:ext>
          </c:extLst>
        </c:ser>
        <c:ser>
          <c:idx val="4"/>
          <c:order val="4"/>
          <c:tx>
            <c:strRef>
              <c:f>Data!$AR$4:$AR$5</c:f>
              <c:strCache>
                <c:ptCount val="1"/>
                <c:pt idx="0">
                  <c:v>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Data!$AM$6:$AM$10</c:f>
              <c:strCache>
                <c:ptCount val="5"/>
                <c:pt idx="0">
                  <c:v>11/04/2017 </c:v>
                </c:pt>
                <c:pt idx="1">
                  <c:v>18/04/2017 </c:v>
                </c:pt>
                <c:pt idx="2">
                  <c:v>24/04/2017 </c:v>
                </c:pt>
                <c:pt idx="3">
                  <c:v>3/05/2017 </c:v>
                </c:pt>
                <c:pt idx="4">
                  <c:v>11/05/2017 </c:v>
                </c:pt>
              </c:strCache>
            </c:strRef>
          </c:cat>
          <c:val>
            <c:numRef>
              <c:f>Data!$AR$6:$AR$10</c:f>
              <c:numCache>
                <c:formatCode>General</c:formatCode>
                <c:ptCount val="5"/>
                <c:pt idx="0">
                  <c:v>1.4444444444444444</c:v>
                </c:pt>
                <c:pt idx="1">
                  <c:v>1.5185185185185186</c:v>
                </c:pt>
                <c:pt idx="2">
                  <c:v>1.7777777777777777</c:v>
                </c:pt>
                <c:pt idx="3">
                  <c:v>2.074074074074074</c:v>
                </c:pt>
                <c:pt idx="4">
                  <c:v>2.0370370370370372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E7-4E0C-A783-D08685510661}"/>
            </c:ext>
          </c:extLst>
        </c:ser>
        <c:ser>
          <c:idx val="5"/>
          <c:order val="5"/>
          <c:tx>
            <c:strRef>
              <c:f>Data!$AS$4:$AS$5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Data!$AM$6:$AM$10</c:f>
              <c:strCache>
                <c:ptCount val="5"/>
                <c:pt idx="0">
                  <c:v>11/04/2017 </c:v>
                </c:pt>
                <c:pt idx="1">
                  <c:v>18/04/2017 </c:v>
                </c:pt>
                <c:pt idx="2">
                  <c:v>24/04/2017 </c:v>
                </c:pt>
                <c:pt idx="3">
                  <c:v>3/05/2017 </c:v>
                </c:pt>
                <c:pt idx="4">
                  <c:v>11/05/2017 </c:v>
                </c:pt>
              </c:strCache>
            </c:strRef>
          </c:cat>
          <c:val>
            <c:numRef>
              <c:f>Data!$AS$6:$AS$10</c:f>
              <c:numCache>
                <c:formatCode>General</c:formatCode>
                <c:ptCount val="5"/>
                <c:pt idx="0">
                  <c:v>1.8888888888888888</c:v>
                </c:pt>
                <c:pt idx="1">
                  <c:v>1.7777777777777777</c:v>
                </c:pt>
                <c:pt idx="2">
                  <c:v>2.2592592592592591</c:v>
                </c:pt>
                <c:pt idx="3">
                  <c:v>2.7037037037037037</c:v>
                </c:pt>
                <c:pt idx="4">
                  <c:v>2.7037037037037037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E7-4E0C-A783-D08685510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243576"/>
        <c:axId val="640243968"/>
      </c:lineChart>
      <c:catAx>
        <c:axId val="64024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Assessment</a:t>
                </a:r>
                <a:r>
                  <a:rPr lang="en-AU" baseline="0"/>
                  <a:t> Date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3968"/>
        <c:crosses val="autoZero"/>
        <c:auto val="1"/>
        <c:lblAlgn val="ctr"/>
        <c:lblOffset val="100"/>
        <c:noMultiLvlLbl val="0"/>
      </c:catAx>
      <c:valAx>
        <c:axId val="6402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Diseae</a:t>
                </a:r>
                <a:r>
                  <a:rPr lang="en-AU" baseline="0"/>
                  <a:t> Severity Rating (SR)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8710435684237"/>
          <c:y val="0.3401977451682176"/>
          <c:w val="7.5238523064057247E-2"/>
          <c:h val="0.34170046925952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3065145</xdr:colOff>
      <xdr:row>0</xdr:row>
      <xdr:rowOff>78105</xdr:rowOff>
    </xdr:from>
    <xdr:to>
      <xdr:col>10</xdr:col>
      <xdr:colOff>527685</xdr:colOff>
      <xdr:row>24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259080</xdr:colOff>
      <xdr:row>10</xdr:row>
      <xdr:rowOff>144780</xdr:rowOff>
    </xdr:from>
    <xdr:to>
      <xdr:col>44</xdr:col>
      <xdr:colOff>320040</xdr:colOff>
      <xdr:row>32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0.83423</cdr:x>
      <cdr:y>0.27083</cdr:y>
    </cdr:from>
    <cdr:to>
      <cdr:x>1</cdr:x>
      <cdr:y>0.32576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05500" y="1089660"/>
          <a:ext cx="117348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/>
            <a:t>Treatment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R Duncan" refreshedDate="42845.543093865737" createdVersion="5" refreshedVersion="5" minRefreshableVersion="3" recordCount="162" xr:uid="{00000000-000A-0000-FFFF-FFFF04000000}">
  <cacheSource type="worksheet">
    <worksheetSource ref="A2:X164" sheet="Data"/>
  </cacheSource>
  <cacheFields count="22">
    <cacheField name="Plot" numFmtId="0">
      <sharedItems containsSemiMixedTypes="0" containsString="0" containsNumber="1" containsInteger="1" minValue="1" maxValue="162"/>
    </cacheField>
    <cacheField name="Rep" numFmtId="0">
      <sharedItems containsSemiMixedTypes="0" containsString="0" containsNumber="1" containsInteger="1" minValue="1" maxValue="3"/>
    </cacheField>
    <cacheField name="Main Plot" numFmtId="0">
      <sharedItems containsSemiMixedTypes="0" containsString="0" containsNumber="1" containsInteger="1" minValue="1" maxValue="9"/>
    </cacheField>
    <cacheField name="Row" numFmtId="0">
      <sharedItems containsSemiMixedTypes="0" containsString="0" containsNumber="1" containsInteger="1" minValue="1" maxValue="27"/>
    </cacheField>
    <cacheField name="Column" numFmtId="0">
      <sharedItems containsSemiMixedTypes="0" containsString="0" containsNumber="1" containsInteger="1" minValue="1" maxValue="6"/>
    </cacheField>
    <cacheField name="RowSp Trt" numFmtId="0">
      <sharedItems containsSemiMixedTypes="0" containsString="0" containsNumber="1" containsInteger="1" minValue="1" maxValue="3"/>
    </cacheField>
    <cacheField name="Chemical Trt" numFmtId="0">
      <sharedItems containsSemiMixedTypes="0" containsString="0" containsNumber="1" containsInteger="1" minValue="1" maxValue="3"/>
    </cacheField>
    <cacheField name="Manage Trt" numFmtId="0">
      <sharedItems containsSemiMixedTypes="0" containsString="0" containsNumber="1" containsInteger="1" minValue="1" maxValue="6"/>
    </cacheField>
    <cacheField name="Trt" numFmtId="0">
      <sharedItems containsSemiMixedTypes="0" containsString="0" containsNumber="1" containsInteger="1" minValue="1" maxValue="54"/>
    </cacheField>
    <cacheField name="Row Spacing (m)" numFmtId="0">
      <sharedItems containsSemiMixedTypes="0" containsString="0" containsNumber="1" minValue="0.25" maxValue="1"/>
    </cacheField>
    <cacheField name="Chemical" numFmtId="0">
      <sharedItems count="3">
        <s v="Throttle 500"/>
        <s v="Custodia 320"/>
        <s v="Folicur sc"/>
      </sharedItems>
    </cacheField>
    <cacheField name="Management" numFmtId="0">
      <sharedItems count="6">
        <s v="first sign (disease)"/>
        <s v="first sign (disease) = 2 weeks"/>
        <s v="preventative (4 weeks post emergance) + 2 weeks"/>
        <s v="first spray when diseases is 1/3 up plant"/>
        <s v="untreated"/>
        <s v="preventative (4 weeks post emergance)"/>
      </sharedItems>
    </cacheField>
    <cacheField name="2X5 Metre Counted" numFmtId="0">
      <sharedItems containsSemiMixedTypes="0" containsString="0" containsNumber="1" containsInteger="1" minValue="10" maxValue="10"/>
    </cacheField>
    <cacheField name="1 Count W" numFmtId="0">
      <sharedItems containsSemiMixedTypes="0" containsString="0" containsNumber="1" containsInteger="1" minValue="43" maxValue="192"/>
    </cacheField>
    <cacheField name="2 Count E" numFmtId="0">
      <sharedItems containsSemiMixedTypes="0" containsString="0" containsNumber="1" containsInteger="1" minValue="49" maxValue="193"/>
    </cacheField>
    <cacheField name="Notes Plant count" numFmtId="0">
      <sharedItems containsBlank="1"/>
    </cacheField>
    <cacheField name="24/03/2017" numFmtId="0">
      <sharedItems containsSemiMixedTypes="0" containsString="0" containsNumber="1" containsInteger="1" minValue="1" maxValue="2"/>
    </cacheField>
    <cacheField name="2/04/2017" numFmtId="0">
      <sharedItems containsSemiMixedTypes="0" containsString="0" containsNumber="1" containsInteger="1" minValue="2" maxValue="6"/>
    </cacheField>
    <cacheField name="11/04/2017" numFmtId="0">
      <sharedItems containsSemiMixedTypes="0" containsString="0" containsNumber="1" containsInteger="1" minValue="2" maxValue="7"/>
    </cacheField>
    <cacheField name="11/04/20172" numFmtId="0">
      <sharedItems containsSemiMixedTypes="0" containsString="0" containsNumber="1" containsInteger="1" minValue="1" maxValue="4"/>
    </cacheField>
    <cacheField name="18/04/2017" numFmtId="0">
      <sharedItems containsSemiMixedTypes="0" containsString="0" containsNumber="1" containsInteger="1" minValue="2" maxValue="7"/>
    </cacheField>
    <cacheField name="18/04/20172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R Duncan" refreshedDate="42845.543094097222" createdVersion="4" refreshedVersion="5" minRefreshableVersion="3" recordCount="162" xr:uid="{00000000-000A-0000-FFFF-FFFF05000000}">
  <cacheSource type="worksheet">
    <worksheetSource ref="A2:L164" sheet="Data"/>
  </cacheSource>
  <cacheFields count="12">
    <cacheField name="Plot" numFmtId="0">
      <sharedItems containsSemiMixedTypes="0" containsString="0" containsNumber="1" containsInteger="1" minValue="1" maxValue="162"/>
    </cacheField>
    <cacheField name="Rep" numFmtId="0">
      <sharedItems containsSemiMixedTypes="0" containsString="0" containsNumber="1" containsInteger="1" minValue="1" maxValue="3"/>
    </cacheField>
    <cacheField name="Main Plot" numFmtId="0">
      <sharedItems containsSemiMixedTypes="0" containsString="0" containsNumber="1" containsInteger="1" minValue="1" maxValue="9"/>
    </cacheField>
    <cacheField name="Row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Colum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RowSp Trt" numFmtId="0">
      <sharedItems containsSemiMixedTypes="0" containsString="0" containsNumber="1" containsInteger="1" minValue="1" maxValue="3"/>
    </cacheField>
    <cacheField name="Chemical Trt" numFmtId="0">
      <sharedItems containsSemiMixedTypes="0" containsString="0" containsNumber="1" containsInteger="1" minValue="1" maxValue="3"/>
    </cacheField>
    <cacheField name="Manage Trt" numFmtId="0">
      <sharedItems containsSemiMixedTypes="0" containsString="0" containsNumber="1" containsInteger="1" minValue="1" maxValue="6"/>
    </cacheField>
    <cacheField name="Trt" numFmtId="0">
      <sharedItems containsSemiMixedTypes="0" containsString="0" containsNumber="1" containsInteger="1" minValue="1" maxValue="54"/>
    </cacheField>
    <cacheField name="Row Spacing (m)" numFmtId="0">
      <sharedItems containsSemiMixedTypes="0" containsString="0" containsNumber="1" minValue="0.25" maxValue="1"/>
    </cacheField>
    <cacheField name="Chemical" numFmtId="0">
      <sharedItems/>
    </cacheField>
    <cacheField name="Manage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R Duncan" refreshedDate="42958.589099884259" createdVersion="5" refreshedVersion="5" minRefreshableVersion="3" recordCount="162" xr:uid="{00000000-000A-0000-FFFF-FFFF06000000}">
  <cacheSource type="worksheet">
    <worksheetSource ref="A2:AK164" sheet="Data"/>
  </cacheSource>
  <cacheFields count="35">
    <cacheField name="Plot" numFmtId="0">
      <sharedItems containsSemiMixedTypes="0" containsString="0" containsNumber="1" containsInteger="1" minValue="1" maxValue="162"/>
    </cacheField>
    <cacheField name="Rep" numFmtId="0">
      <sharedItems containsSemiMixedTypes="0" containsString="0" containsNumber="1" containsInteger="1" minValue="1" maxValue="3"/>
    </cacheField>
    <cacheField name="Main Plot" numFmtId="0">
      <sharedItems containsSemiMixedTypes="0" containsString="0" containsNumber="1" containsInteger="1" minValue="1" maxValue="9"/>
    </cacheField>
    <cacheField name="Row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Column" numFmtId="0">
      <sharedItems containsSemiMixedTypes="0" containsString="0" containsNumber="1" containsInteger="1" minValue="1" maxValue="6"/>
    </cacheField>
    <cacheField name="RowSp Trt" numFmtId="0">
      <sharedItems containsSemiMixedTypes="0" containsString="0" containsNumber="1" containsInteger="1" minValue="1" maxValue="3" count="3">
        <n v="3"/>
        <n v="1"/>
        <n v="2"/>
      </sharedItems>
    </cacheField>
    <cacheField name="Chemical Trt" numFmtId="0">
      <sharedItems containsSemiMixedTypes="0" containsString="0" containsNumber="1" containsInteger="1" minValue="1" maxValue="3" count="3">
        <n v="2"/>
        <n v="3"/>
        <n v="1"/>
      </sharedItems>
    </cacheField>
    <cacheField name="Trt" numFmtId="0">
      <sharedItems/>
    </cacheField>
    <cacheField name="Row Spacing (m)" numFmtId="0">
      <sharedItems containsSemiMixedTypes="0" containsString="0" containsNumber="1" minValue="0.25" maxValue="1" count="3">
        <n v="1"/>
        <n v="0.25"/>
        <n v="0.5"/>
      </sharedItems>
    </cacheField>
    <cacheField name="Chemical" numFmtId="0">
      <sharedItems count="3">
        <s v="Throttle® 500"/>
        <s v="Custodia® 320 SC"/>
        <s v="Folicur® 430 SC"/>
      </sharedItems>
    </cacheField>
    <cacheField name="Manage Trt" numFmtId="0">
      <sharedItems containsMixedTypes="1" containsNumber="1" containsInteger="1" minValue="1" maxValue="1" count="6">
        <s v="T4"/>
        <s v="T5"/>
        <s v="T3"/>
        <s v="T6"/>
        <n v="1"/>
        <s v="T2"/>
      </sharedItems>
    </cacheField>
    <cacheField name="Management" numFmtId="0">
      <sharedItems count="6">
        <s v="spray one first sign disease (1 spray)"/>
        <s v="spray one first sign disease + 14 days latter (2 sprays)"/>
        <s v="spray one 5 weeks post emergance + one spray 14 days later (2 sprays)"/>
        <s v="spray one disease 1/3 plant infection (1 spray)"/>
        <s v="untreated"/>
        <s v="spray one 4 weeks post emergance (1 spray)"/>
      </sharedItems>
    </cacheField>
    <cacheField name="2X5 Metre Counted" numFmtId="0">
      <sharedItems containsSemiMixedTypes="0" containsString="0" containsNumber="1" containsInteger="1" minValue="10" maxValue="10"/>
    </cacheField>
    <cacheField name="1 Count W" numFmtId="0">
      <sharedItems containsSemiMixedTypes="0" containsString="0" containsNumber="1" containsInteger="1" minValue="43" maxValue="192"/>
    </cacheField>
    <cacheField name="2 Count E" numFmtId="0">
      <sharedItems containsSemiMixedTypes="0" containsString="0" containsNumber="1" containsInteger="1" minValue="49" maxValue="193"/>
    </cacheField>
    <cacheField name="Notes Plant count" numFmtId="0">
      <sharedItems containsBlank="1"/>
    </cacheField>
    <cacheField name="24/03/2017" numFmtId="0">
      <sharedItems containsSemiMixedTypes="0" containsString="0" containsNumber="1" containsInteger="1" minValue="1" maxValue="2"/>
    </cacheField>
    <cacheField name="2/04/2017" numFmtId="0">
      <sharedItems containsSemiMixedTypes="0" containsString="0" containsNumber="1" containsInteger="1" minValue="2" maxValue="6"/>
    </cacheField>
    <cacheField name="11/04/2017" numFmtId="0">
      <sharedItems containsSemiMixedTypes="0" containsString="0" containsNumber="1" containsInteger="1" minValue="2" maxValue="7"/>
    </cacheField>
    <cacheField name="11/04/20172" numFmtId="0">
      <sharedItems containsSemiMixedTypes="0" containsString="0" containsNumber="1" containsInteger="1" minValue="1" maxValue="4"/>
    </cacheField>
    <cacheField name="18/04/2017" numFmtId="0">
      <sharedItems containsSemiMixedTypes="0" containsString="0" containsNumber="1" containsInteger="1" minValue="2" maxValue="7"/>
    </cacheField>
    <cacheField name="18/04/20172" numFmtId="0">
      <sharedItems containsSemiMixedTypes="0" containsString="0" containsNumber="1" containsInteger="1" minValue="1" maxValue="4"/>
    </cacheField>
    <cacheField name="24/04/2017" numFmtId="0">
      <sharedItems containsSemiMixedTypes="0" containsString="0" containsNumber="1" containsInteger="1" minValue="2" maxValue="8"/>
    </cacheField>
    <cacheField name="24/04/20172" numFmtId="0">
      <sharedItems containsSemiMixedTypes="0" containsString="0" containsNumber="1" containsInteger="1" minValue="1" maxValue="4"/>
    </cacheField>
    <cacheField name="3/05/2017" numFmtId="0">
      <sharedItems containsSemiMixedTypes="0" containsString="0" containsNumber="1" containsInteger="1" minValue="2" maxValue="8"/>
    </cacheField>
    <cacheField name="3/05/20172" numFmtId="0">
      <sharedItems containsSemiMixedTypes="0" containsString="0" containsNumber="1" containsInteger="1" minValue="1" maxValue="5"/>
    </cacheField>
    <cacheField name="11/05/2017" numFmtId="0">
      <sharedItems containsSemiMixedTypes="0" containsString="0" containsNumber="1" containsInteger="1" minValue="2" maxValue="8"/>
    </cacheField>
    <cacheField name="11/05/20172" numFmtId="0">
      <sharedItems containsSemiMixedTypes="0" containsString="0" containsNumber="1" containsInteger="1" minValue="1" maxValue="5"/>
    </cacheField>
    <cacheField name="Plot Length" numFmtId="0">
      <sharedItems containsSemiMixedTypes="0" containsString="0" containsNumber="1" minValue="6.1" maxValue="81"/>
    </cacheField>
    <cacheField name="Grain Whole" numFmtId="0">
      <sharedItems containsSemiMixedTypes="0" containsString="0" containsNumber="1" minValue="130.5" maxValue="1423"/>
    </cacheField>
    <cacheField name="Grain Split" numFmtId="0">
      <sharedItems containsSemiMixedTypes="0" containsString="0" containsNumber="1" minValue="31.2" maxValue="471.2"/>
    </cacheField>
    <cacheField name="Total Grain" numFmtId="0">
      <sharedItems containsSemiMixedTypes="0" containsString="0" containsNumber="1" minValue="227.4" maxValue="1527.3"/>
    </cacheField>
    <cacheField name="100 Grain Wt" numFmtId="0">
      <sharedItems containsSemiMixedTypes="0" containsString="0" containsNumber="1" minValue="1.66" maxValue="8.68"/>
    </cacheField>
    <cacheField name="%" numFmtId="0">
      <sharedItems containsSemiMixedTypes="0" containsString="0" containsNumber="1" minValue="13.5" maxValue="147.19999999999999"/>
    </cacheField>
    <cacheField name="Temp C" numFmtId="0">
      <sharedItems containsSemiMixedTypes="0" containsString="0" containsNumber="1" minValue="12.5" maxValue="18.3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n v="1"/>
    <n v="1"/>
    <n v="1"/>
    <n v="1"/>
    <n v="1"/>
    <n v="3"/>
    <n v="2"/>
    <n v="4"/>
    <n v="46"/>
    <n v="1"/>
    <x v="0"/>
    <x v="0"/>
    <n v="10"/>
    <n v="132"/>
    <n v="142"/>
    <m/>
    <n v="2"/>
    <n v="4"/>
    <n v="3"/>
    <n v="2"/>
    <n v="4"/>
    <n v="2"/>
  </r>
  <r>
    <n v="2"/>
    <n v="1"/>
    <n v="1"/>
    <n v="2"/>
    <n v="1"/>
    <n v="3"/>
    <n v="3"/>
    <n v="5"/>
    <n v="53"/>
    <n v="1"/>
    <x v="1"/>
    <x v="1"/>
    <n v="10"/>
    <n v="151"/>
    <n v="157"/>
    <m/>
    <n v="2"/>
    <n v="6"/>
    <n v="4"/>
    <n v="2"/>
    <n v="5"/>
    <n v="3"/>
  </r>
  <r>
    <n v="3"/>
    <n v="1"/>
    <n v="1"/>
    <n v="3"/>
    <n v="1"/>
    <n v="3"/>
    <n v="2"/>
    <n v="5"/>
    <n v="47"/>
    <n v="1"/>
    <x v="0"/>
    <x v="1"/>
    <n v="10"/>
    <n v="173"/>
    <n v="189"/>
    <m/>
    <n v="2"/>
    <n v="3"/>
    <n v="4"/>
    <n v="2"/>
    <n v="5"/>
    <n v="3"/>
  </r>
  <r>
    <n v="4"/>
    <n v="1"/>
    <n v="1"/>
    <n v="4"/>
    <n v="1"/>
    <n v="3"/>
    <n v="3"/>
    <n v="3"/>
    <n v="51"/>
    <n v="1"/>
    <x v="1"/>
    <x v="2"/>
    <n v="10"/>
    <n v="159"/>
    <n v="161"/>
    <m/>
    <n v="2"/>
    <n v="3"/>
    <n v="3"/>
    <n v="2"/>
    <n v="3"/>
    <n v="1"/>
  </r>
  <r>
    <n v="5"/>
    <n v="1"/>
    <n v="1"/>
    <n v="5"/>
    <n v="1"/>
    <n v="3"/>
    <n v="2"/>
    <n v="6"/>
    <n v="48"/>
    <n v="1"/>
    <x v="0"/>
    <x v="3"/>
    <n v="10"/>
    <n v="142"/>
    <n v="173"/>
    <m/>
    <n v="2"/>
    <n v="5"/>
    <n v="5"/>
    <n v="3"/>
    <n v="6"/>
    <n v="3"/>
  </r>
  <r>
    <n v="6"/>
    <n v="1"/>
    <n v="1"/>
    <n v="6"/>
    <n v="1"/>
    <n v="3"/>
    <n v="1"/>
    <n v="1"/>
    <n v="37"/>
    <n v="1"/>
    <x v="2"/>
    <x v="4"/>
    <n v="10"/>
    <n v="166"/>
    <n v="164"/>
    <m/>
    <n v="2"/>
    <n v="6"/>
    <n v="6"/>
    <n v="3"/>
    <n v="7"/>
    <n v="4"/>
  </r>
  <r>
    <n v="7"/>
    <n v="1"/>
    <n v="1"/>
    <n v="7"/>
    <n v="1"/>
    <n v="3"/>
    <n v="3"/>
    <n v="2"/>
    <n v="50"/>
    <n v="1"/>
    <x v="1"/>
    <x v="5"/>
    <n v="10"/>
    <n v="159"/>
    <n v="183"/>
    <m/>
    <n v="2"/>
    <n v="2"/>
    <n v="3"/>
    <n v="2"/>
    <n v="6"/>
    <n v="3"/>
  </r>
  <r>
    <n v="8"/>
    <n v="1"/>
    <n v="1"/>
    <n v="8"/>
    <n v="1"/>
    <n v="3"/>
    <n v="1"/>
    <n v="3"/>
    <n v="39"/>
    <n v="1"/>
    <x v="2"/>
    <x v="2"/>
    <n v="10"/>
    <n v="175"/>
    <n v="162"/>
    <m/>
    <n v="2"/>
    <n v="3"/>
    <n v="3"/>
    <n v="2"/>
    <n v="4"/>
    <n v="2"/>
  </r>
  <r>
    <n v="9"/>
    <n v="1"/>
    <n v="1"/>
    <n v="9"/>
    <n v="1"/>
    <n v="3"/>
    <n v="1"/>
    <n v="4"/>
    <n v="40"/>
    <n v="1"/>
    <x v="2"/>
    <x v="0"/>
    <n v="10"/>
    <n v="183"/>
    <n v="158"/>
    <m/>
    <n v="2"/>
    <n v="3"/>
    <n v="3"/>
    <n v="2"/>
    <n v="4"/>
    <n v="2"/>
  </r>
  <r>
    <n v="10"/>
    <n v="2"/>
    <n v="4"/>
    <n v="10"/>
    <n v="1"/>
    <n v="1"/>
    <n v="2"/>
    <n v="3"/>
    <n v="9"/>
    <n v="0.25"/>
    <x v="0"/>
    <x v="2"/>
    <n v="10"/>
    <n v="60"/>
    <n v="55"/>
    <m/>
    <n v="2"/>
    <n v="2"/>
    <n v="2"/>
    <n v="1"/>
    <n v="3"/>
    <n v="1"/>
  </r>
  <r>
    <n v="11"/>
    <n v="2"/>
    <n v="4"/>
    <n v="11"/>
    <n v="1"/>
    <n v="1"/>
    <n v="3"/>
    <n v="1"/>
    <n v="13"/>
    <n v="0.25"/>
    <x v="1"/>
    <x v="4"/>
    <n v="10"/>
    <n v="56"/>
    <n v="60"/>
    <m/>
    <n v="2"/>
    <n v="5"/>
    <n v="6"/>
    <n v="3"/>
    <n v="7"/>
    <n v="3"/>
  </r>
  <r>
    <n v="12"/>
    <n v="2"/>
    <n v="4"/>
    <n v="12"/>
    <n v="1"/>
    <n v="1"/>
    <n v="1"/>
    <n v="5"/>
    <n v="5"/>
    <n v="0.25"/>
    <x v="2"/>
    <x v="1"/>
    <n v="10"/>
    <n v="78"/>
    <n v="68"/>
    <m/>
    <n v="2"/>
    <n v="6"/>
    <n v="5"/>
    <n v="2"/>
    <n v="7"/>
    <n v="3"/>
  </r>
  <r>
    <n v="13"/>
    <n v="2"/>
    <n v="4"/>
    <n v="13"/>
    <n v="1"/>
    <n v="1"/>
    <n v="2"/>
    <n v="5"/>
    <n v="11"/>
    <n v="0.25"/>
    <x v="0"/>
    <x v="1"/>
    <n v="10"/>
    <n v="79"/>
    <n v="63"/>
    <m/>
    <n v="2"/>
    <n v="4"/>
    <n v="3"/>
    <n v="2"/>
    <n v="3"/>
    <n v="1"/>
  </r>
  <r>
    <n v="14"/>
    <n v="2"/>
    <n v="4"/>
    <n v="14"/>
    <n v="1"/>
    <n v="1"/>
    <n v="3"/>
    <n v="4"/>
    <n v="16"/>
    <n v="0.25"/>
    <x v="1"/>
    <x v="0"/>
    <n v="10"/>
    <n v="73"/>
    <n v="61"/>
    <m/>
    <n v="2"/>
    <n v="3"/>
    <n v="3"/>
    <n v="2"/>
    <n v="4"/>
    <n v="2"/>
  </r>
  <r>
    <n v="15"/>
    <n v="2"/>
    <n v="4"/>
    <n v="15"/>
    <n v="1"/>
    <n v="1"/>
    <n v="2"/>
    <n v="2"/>
    <n v="8"/>
    <n v="0.25"/>
    <x v="0"/>
    <x v="5"/>
    <n v="10"/>
    <n v="61"/>
    <n v="57"/>
    <m/>
    <n v="1"/>
    <n v="2"/>
    <n v="2"/>
    <n v="1"/>
    <n v="2"/>
    <n v="1"/>
  </r>
  <r>
    <n v="16"/>
    <n v="2"/>
    <n v="4"/>
    <n v="16"/>
    <n v="1"/>
    <n v="1"/>
    <n v="1"/>
    <n v="6"/>
    <n v="6"/>
    <n v="0.25"/>
    <x v="2"/>
    <x v="3"/>
    <n v="10"/>
    <n v="67"/>
    <n v="66"/>
    <m/>
    <n v="2"/>
    <n v="5"/>
    <n v="6"/>
    <n v="2"/>
    <n v="7"/>
    <n v="3"/>
  </r>
  <r>
    <n v="17"/>
    <n v="2"/>
    <n v="4"/>
    <n v="17"/>
    <n v="1"/>
    <n v="1"/>
    <n v="1"/>
    <n v="4"/>
    <n v="4"/>
    <n v="0.25"/>
    <x v="2"/>
    <x v="0"/>
    <n v="10"/>
    <n v="68"/>
    <n v="63"/>
    <m/>
    <n v="2"/>
    <n v="5"/>
    <n v="4"/>
    <n v="2"/>
    <n v="4"/>
    <n v="2"/>
  </r>
  <r>
    <n v="18"/>
    <n v="2"/>
    <n v="4"/>
    <n v="18"/>
    <n v="1"/>
    <n v="1"/>
    <n v="3"/>
    <n v="3"/>
    <n v="15"/>
    <n v="0.25"/>
    <x v="1"/>
    <x v="2"/>
    <n v="10"/>
    <n v="71"/>
    <n v="58"/>
    <m/>
    <n v="2"/>
    <n v="2"/>
    <n v="3"/>
    <n v="1"/>
    <n v="2"/>
    <n v="1"/>
  </r>
  <r>
    <n v="19"/>
    <n v="3"/>
    <n v="7"/>
    <n v="19"/>
    <n v="1"/>
    <n v="2"/>
    <n v="2"/>
    <n v="3"/>
    <n v="27"/>
    <n v="0.5"/>
    <x v="0"/>
    <x v="2"/>
    <n v="10"/>
    <n v="112"/>
    <n v="104"/>
    <m/>
    <n v="2"/>
    <n v="2"/>
    <n v="2"/>
    <n v="1"/>
    <n v="2"/>
    <n v="1"/>
  </r>
  <r>
    <n v="20"/>
    <n v="3"/>
    <n v="7"/>
    <n v="20"/>
    <n v="1"/>
    <n v="2"/>
    <n v="1"/>
    <n v="2"/>
    <n v="20"/>
    <n v="0.5"/>
    <x v="2"/>
    <x v="5"/>
    <n v="10"/>
    <n v="116"/>
    <n v="97"/>
    <m/>
    <n v="2"/>
    <n v="2"/>
    <n v="3"/>
    <n v="1"/>
    <n v="4"/>
    <n v="2"/>
  </r>
  <r>
    <n v="21"/>
    <n v="3"/>
    <n v="7"/>
    <n v="21"/>
    <n v="1"/>
    <n v="2"/>
    <n v="1"/>
    <n v="3"/>
    <n v="21"/>
    <n v="0.5"/>
    <x v="2"/>
    <x v="2"/>
    <n v="10"/>
    <n v="101"/>
    <n v="100"/>
    <m/>
    <n v="2"/>
    <n v="2"/>
    <n v="3"/>
    <n v="1"/>
    <n v="3"/>
    <n v="1"/>
  </r>
  <r>
    <n v="22"/>
    <n v="3"/>
    <n v="7"/>
    <n v="22"/>
    <n v="1"/>
    <n v="2"/>
    <n v="1"/>
    <n v="5"/>
    <n v="23"/>
    <n v="0.5"/>
    <x v="2"/>
    <x v="1"/>
    <n v="10"/>
    <n v="122"/>
    <n v="97"/>
    <m/>
    <n v="2"/>
    <n v="3"/>
    <n v="4"/>
    <n v="2"/>
    <n v="4"/>
    <n v="3"/>
  </r>
  <r>
    <n v="23"/>
    <n v="3"/>
    <n v="7"/>
    <n v="23"/>
    <n v="1"/>
    <n v="2"/>
    <n v="3"/>
    <n v="6"/>
    <n v="36"/>
    <n v="0.5"/>
    <x v="1"/>
    <x v="3"/>
    <n v="10"/>
    <n v="112"/>
    <n v="110"/>
    <m/>
    <n v="2"/>
    <n v="4"/>
    <n v="4"/>
    <n v="2"/>
    <n v="4"/>
    <n v="2"/>
  </r>
  <r>
    <n v="24"/>
    <n v="3"/>
    <n v="7"/>
    <n v="24"/>
    <n v="1"/>
    <n v="2"/>
    <n v="2"/>
    <n v="4"/>
    <n v="28"/>
    <n v="0.5"/>
    <x v="0"/>
    <x v="0"/>
    <n v="10"/>
    <n v="104"/>
    <n v="99"/>
    <m/>
    <n v="2"/>
    <n v="3"/>
    <n v="3"/>
    <n v="2"/>
    <n v="4"/>
    <n v="2"/>
  </r>
  <r>
    <n v="25"/>
    <n v="3"/>
    <n v="7"/>
    <n v="25"/>
    <n v="1"/>
    <n v="2"/>
    <n v="3"/>
    <n v="4"/>
    <n v="34"/>
    <n v="0.5"/>
    <x v="1"/>
    <x v="0"/>
    <n v="10"/>
    <n v="97"/>
    <n v="102"/>
    <m/>
    <n v="2"/>
    <n v="4"/>
    <n v="4"/>
    <n v="2"/>
    <n v="5"/>
    <n v="2"/>
  </r>
  <r>
    <n v="26"/>
    <n v="3"/>
    <n v="7"/>
    <n v="26"/>
    <n v="1"/>
    <n v="2"/>
    <n v="2"/>
    <n v="1"/>
    <n v="25"/>
    <n v="0.5"/>
    <x v="0"/>
    <x v="4"/>
    <n v="10"/>
    <n v="117"/>
    <n v="103"/>
    <m/>
    <n v="2"/>
    <n v="5"/>
    <n v="6"/>
    <n v="3"/>
    <n v="6"/>
    <n v="3"/>
  </r>
  <r>
    <n v="27"/>
    <n v="3"/>
    <n v="7"/>
    <n v="27"/>
    <n v="1"/>
    <n v="2"/>
    <n v="3"/>
    <n v="5"/>
    <n v="35"/>
    <n v="0.5"/>
    <x v="1"/>
    <x v="1"/>
    <n v="10"/>
    <n v="110"/>
    <n v="104"/>
    <m/>
    <n v="2"/>
    <n v="2"/>
    <n v="3"/>
    <n v="1"/>
    <n v="4"/>
    <n v="2"/>
  </r>
  <r>
    <n v="28"/>
    <n v="1"/>
    <n v="1"/>
    <n v="1"/>
    <n v="2"/>
    <n v="3"/>
    <n v="1"/>
    <n v="6"/>
    <n v="42"/>
    <n v="1"/>
    <x v="2"/>
    <x v="3"/>
    <n v="10"/>
    <n v="122"/>
    <n v="115"/>
    <m/>
    <n v="2"/>
    <n v="5"/>
    <n v="6"/>
    <n v="4"/>
    <n v="7"/>
    <n v="3"/>
  </r>
  <r>
    <n v="29"/>
    <n v="1"/>
    <n v="1"/>
    <n v="2"/>
    <n v="2"/>
    <n v="3"/>
    <n v="1"/>
    <n v="2"/>
    <n v="38"/>
    <n v="1"/>
    <x v="2"/>
    <x v="5"/>
    <n v="10"/>
    <n v="170"/>
    <n v="102"/>
    <s v="Soil H2O Less?"/>
    <n v="2"/>
    <n v="2"/>
    <n v="3"/>
    <n v="2"/>
    <n v="5"/>
    <n v="2"/>
  </r>
  <r>
    <n v="30"/>
    <n v="1"/>
    <n v="1"/>
    <n v="3"/>
    <n v="2"/>
    <n v="3"/>
    <n v="3"/>
    <n v="1"/>
    <n v="49"/>
    <n v="1"/>
    <x v="1"/>
    <x v="4"/>
    <n v="10"/>
    <n v="182"/>
    <n v="187"/>
    <m/>
    <n v="2"/>
    <n v="3"/>
    <n v="7"/>
    <n v="3"/>
    <n v="7"/>
    <n v="4"/>
  </r>
  <r>
    <n v="31"/>
    <n v="1"/>
    <n v="1"/>
    <n v="4"/>
    <n v="2"/>
    <n v="3"/>
    <n v="2"/>
    <n v="2"/>
    <n v="44"/>
    <n v="1"/>
    <x v="0"/>
    <x v="5"/>
    <n v="10"/>
    <n v="187"/>
    <n v="159"/>
    <m/>
    <n v="1"/>
    <n v="3"/>
    <n v="2"/>
    <n v="1"/>
    <n v="2"/>
    <n v="1"/>
  </r>
  <r>
    <n v="32"/>
    <n v="1"/>
    <n v="1"/>
    <n v="5"/>
    <n v="2"/>
    <n v="3"/>
    <n v="1"/>
    <n v="5"/>
    <n v="41"/>
    <n v="1"/>
    <x v="2"/>
    <x v="1"/>
    <n v="10"/>
    <n v="141"/>
    <n v="165"/>
    <m/>
    <n v="2"/>
    <n v="4"/>
    <n v="5"/>
    <n v="2"/>
    <n v="5"/>
    <n v="3"/>
  </r>
  <r>
    <n v="33"/>
    <n v="1"/>
    <n v="1"/>
    <n v="6"/>
    <n v="2"/>
    <n v="3"/>
    <n v="3"/>
    <n v="6"/>
    <n v="54"/>
    <n v="1"/>
    <x v="1"/>
    <x v="3"/>
    <n v="10"/>
    <n v="177"/>
    <n v="174"/>
    <m/>
    <n v="2"/>
    <n v="5"/>
    <n v="5"/>
    <n v="2"/>
    <n v="5"/>
    <n v="3"/>
  </r>
  <r>
    <n v="34"/>
    <n v="1"/>
    <n v="1"/>
    <n v="7"/>
    <n v="2"/>
    <n v="3"/>
    <n v="2"/>
    <n v="1"/>
    <n v="43"/>
    <n v="1"/>
    <x v="0"/>
    <x v="4"/>
    <n v="10"/>
    <n v="184"/>
    <n v="175"/>
    <m/>
    <n v="2"/>
    <n v="4"/>
    <n v="5"/>
    <n v="2"/>
    <n v="7"/>
    <n v="3"/>
  </r>
  <r>
    <n v="35"/>
    <n v="1"/>
    <n v="1"/>
    <n v="8"/>
    <n v="2"/>
    <n v="3"/>
    <n v="3"/>
    <n v="4"/>
    <n v="52"/>
    <n v="1"/>
    <x v="1"/>
    <x v="0"/>
    <n v="10"/>
    <n v="189"/>
    <n v="158"/>
    <m/>
    <n v="2"/>
    <n v="3"/>
    <n v="4"/>
    <n v="2"/>
    <n v="4"/>
    <n v="2"/>
  </r>
  <r>
    <n v="36"/>
    <n v="1"/>
    <n v="1"/>
    <n v="9"/>
    <n v="2"/>
    <n v="3"/>
    <n v="2"/>
    <n v="3"/>
    <n v="45"/>
    <n v="1"/>
    <x v="0"/>
    <x v="2"/>
    <n v="10"/>
    <n v="174"/>
    <n v="175"/>
    <m/>
    <n v="2"/>
    <n v="3"/>
    <n v="3"/>
    <n v="1"/>
    <n v="3"/>
    <n v="1"/>
  </r>
  <r>
    <n v="37"/>
    <n v="2"/>
    <n v="4"/>
    <n v="10"/>
    <n v="2"/>
    <n v="1"/>
    <n v="3"/>
    <n v="2"/>
    <n v="14"/>
    <n v="0.25"/>
    <x v="1"/>
    <x v="5"/>
    <n v="10"/>
    <n v="59"/>
    <n v="56"/>
    <m/>
    <n v="1"/>
    <n v="2"/>
    <n v="2"/>
    <n v="1"/>
    <n v="3"/>
    <n v="1"/>
  </r>
  <r>
    <n v="38"/>
    <n v="2"/>
    <n v="4"/>
    <n v="11"/>
    <n v="2"/>
    <n v="1"/>
    <n v="2"/>
    <n v="6"/>
    <n v="12"/>
    <n v="0.25"/>
    <x v="0"/>
    <x v="3"/>
    <n v="10"/>
    <n v="60"/>
    <n v="59"/>
    <m/>
    <n v="2"/>
    <n v="5"/>
    <n v="4"/>
    <n v="2"/>
    <n v="5"/>
    <n v="2"/>
  </r>
  <r>
    <n v="39"/>
    <n v="2"/>
    <n v="4"/>
    <n v="12"/>
    <n v="2"/>
    <n v="1"/>
    <n v="2"/>
    <n v="4"/>
    <n v="10"/>
    <n v="0.25"/>
    <x v="0"/>
    <x v="0"/>
    <n v="10"/>
    <n v="62"/>
    <n v="64"/>
    <m/>
    <n v="2"/>
    <n v="4"/>
    <n v="3"/>
    <n v="1"/>
    <n v="4"/>
    <n v="2"/>
  </r>
  <r>
    <n v="40"/>
    <n v="2"/>
    <n v="4"/>
    <n v="13"/>
    <n v="2"/>
    <n v="1"/>
    <n v="3"/>
    <n v="6"/>
    <n v="18"/>
    <n v="0.25"/>
    <x v="1"/>
    <x v="3"/>
    <n v="10"/>
    <n v="66"/>
    <n v="64"/>
    <m/>
    <n v="2"/>
    <n v="4"/>
    <n v="4"/>
    <n v="2"/>
    <n v="5"/>
    <n v="3"/>
  </r>
  <r>
    <n v="41"/>
    <n v="2"/>
    <n v="4"/>
    <n v="14"/>
    <n v="2"/>
    <n v="1"/>
    <n v="1"/>
    <n v="1"/>
    <n v="1"/>
    <n v="0.25"/>
    <x v="2"/>
    <x v="4"/>
    <n v="10"/>
    <n v="63"/>
    <n v="57"/>
    <m/>
    <n v="2"/>
    <n v="4"/>
    <n v="6"/>
    <n v="3"/>
    <n v="7"/>
    <n v="3"/>
  </r>
  <r>
    <n v="42"/>
    <n v="2"/>
    <n v="4"/>
    <n v="15"/>
    <n v="2"/>
    <n v="1"/>
    <n v="1"/>
    <n v="3"/>
    <n v="3"/>
    <n v="0.25"/>
    <x v="2"/>
    <x v="2"/>
    <n v="10"/>
    <n v="61"/>
    <n v="63"/>
    <m/>
    <n v="2"/>
    <n v="2"/>
    <n v="3"/>
    <n v="1"/>
    <n v="3"/>
    <n v="1"/>
  </r>
  <r>
    <n v="43"/>
    <n v="2"/>
    <n v="4"/>
    <n v="16"/>
    <n v="2"/>
    <n v="1"/>
    <n v="3"/>
    <n v="5"/>
    <n v="17"/>
    <n v="0.25"/>
    <x v="1"/>
    <x v="1"/>
    <n v="10"/>
    <n v="66"/>
    <n v="63"/>
    <m/>
    <n v="2"/>
    <n v="3"/>
    <n v="4"/>
    <n v="2"/>
    <n v="4"/>
    <n v="2"/>
  </r>
  <r>
    <n v="44"/>
    <n v="2"/>
    <n v="4"/>
    <n v="17"/>
    <n v="2"/>
    <n v="1"/>
    <n v="2"/>
    <n v="1"/>
    <n v="7"/>
    <n v="0.25"/>
    <x v="0"/>
    <x v="4"/>
    <n v="10"/>
    <n v="66"/>
    <n v="63"/>
    <m/>
    <n v="2"/>
    <n v="3"/>
    <n v="5"/>
    <n v="2"/>
    <n v="7"/>
    <n v="3"/>
  </r>
  <r>
    <n v="45"/>
    <n v="2"/>
    <n v="4"/>
    <n v="18"/>
    <n v="2"/>
    <n v="1"/>
    <n v="1"/>
    <n v="2"/>
    <n v="2"/>
    <n v="0.25"/>
    <x v="2"/>
    <x v="5"/>
    <n v="10"/>
    <n v="56"/>
    <n v="53"/>
    <m/>
    <n v="1"/>
    <n v="2"/>
    <n v="2"/>
    <n v="1"/>
    <n v="3"/>
    <n v="1"/>
  </r>
  <r>
    <n v="46"/>
    <n v="3"/>
    <n v="7"/>
    <n v="19"/>
    <n v="2"/>
    <n v="2"/>
    <n v="1"/>
    <n v="6"/>
    <n v="24"/>
    <n v="0.5"/>
    <x v="2"/>
    <x v="3"/>
    <n v="10"/>
    <n v="102"/>
    <n v="99"/>
    <m/>
    <n v="2"/>
    <n v="4"/>
    <n v="4"/>
    <n v="2"/>
    <n v="4"/>
    <n v="2"/>
  </r>
  <r>
    <n v="47"/>
    <n v="3"/>
    <n v="7"/>
    <n v="20"/>
    <n v="2"/>
    <n v="2"/>
    <n v="2"/>
    <n v="6"/>
    <n v="30"/>
    <n v="0.5"/>
    <x v="0"/>
    <x v="3"/>
    <n v="10"/>
    <n v="100"/>
    <n v="98"/>
    <m/>
    <n v="2"/>
    <n v="4"/>
    <n v="4"/>
    <n v="3"/>
    <n v="4"/>
    <n v="2"/>
  </r>
  <r>
    <n v="48"/>
    <n v="3"/>
    <n v="7"/>
    <n v="21"/>
    <n v="2"/>
    <n v="2"/>
    <n v="3"/>
    <n v="1"/>
    <n v="31"/>
    <n v="0.5"/>
    <x v="1"/>
    <x v="4"/>
    <n v="10"/>
    <n v="110"/>
    <n v="105"/>
    <m/>
    <n v="2"/>
    <n v="3"/>
    <n v="4"/>
    <n v="2"/>
    <n v="6"/>
    <n v="3"/>
  </r>
  <r>
    <n v="49"/>
    <n v="3"/>
    <n v="7"/>
    <n v="22"/>
    <n v="2"/>
    <n v="2"/>
    <n v="2"/>
    <n v="2"/>
    <n v="26"/>
    <n v="0.5"/>
    <x v="0"/>
    <x v="5"/>
    <n v="10"/>
    <n v="99"/>
    <n v="101"/>
    <m/>
    <n v="1"/>
    <n v="2"/>
    <n v="2"/>
    <n v="1"/>
    <n v="2"/>
    <n v="1"/>
  </r>
  <r>
    <n v="50"/>
    <n v="3"/>
    <n v="7"/>
    <n v="23"/>
    <n v="2"/>
    <n v="2"/>
    <n v="1"/>
    <n v="4"/>
    <n v="22"/>
    <n v="0.5"/>
    <x v="2"/>
    <x v="0"/>
    <n v="10"/>
    <n v="121"/>
    <n v="103"/>
    <m/>
    <n v="2"/>
    <n v="4"/>
    <n v="3"/>
    <n v="1"/>
    <n v="2"/>
    <n v="1"/>
  </r>
  <r>
    <n v="51"/>
    <n v="3"/>
    <n v="7"/>
    <n v="24"/>
    <n v="2"/>
    <n v="2"/>
    <n v="3"/>
    <n v="2"/>
    <n v="32"/>
    <n v="0.5"/>
    <x v="1"/>
    <x v="5"/>
    <n v="10"/>
    <n v="110"/>
    <n v="95"/>
    <m/>
    <n v="1"/>
    <n v="2"/>
    <n v="2"/>
    <n v="1"/>
    <n v="2"/>
    <n v="1"/>
  </r>
  <r>
    <n v="52"/>
    <n v="3"/>
    <n v="7"/>
    <n v="25"/>
    <n v="2"/>
    <n v="2"/>
    <n v="2"/>
    <n v="5"/>
    <n v="29"/>
    <n v="0.5"/>
    <x v="0"/>
    <x v="1"/>
    <n v="10"/>
    <n v="122"/>
    <n v="79"/>
    <m/>
    <n v="2"/>
    <n v="2"/>
    <n v="2"/>
    <n v="1"/>
    <n v="2"/>
    <n v="1"/>
  </r>
  <r>
    <n v="53"/>
    <n v="3"/>
    <n v="7"/>
    <n v="26"/>
    <n v="2"/>
    <n v="2"/>
    <n v="3"/>
    <n v="3"/>
    <n v="33"/>
    <n v="0.5"/>
    <x v="1"/>
    <x v="2"/>
    <n v="10"/>
    <n v="121"/>
    <n v="94"/>
    <m/>
    <n v="1"/>
    <n v="2"/>
    <n v="3"/>
    <n v="1"/>
    <n v="3"/>
    <n v="1"/>
  </r>
  <r>
    <n v="54"/>
    <n v="3"/>
    <n v="7"/>
    <n v="27"/>
    <n v="2"/>
    <n v="2"/>
    <n v="1"/>
    <n v="1"/>
    <n v="19"/>
    <n v="0.5"/>
    <x v="2"/>
    <x v="4"/>
    <n v="10"/>
    <n v="97"/>
    <n v="106"/>
    <m/>
    <n v="2"/>
    <n v="4"/>
    <n v="6"/>
    <n v="3"/>
    <n v="7"/>
    <n v="3"/>
  </r>
  <r>
    <n v="55"/>
    <n v="1"/>
    <n v="2"/>
    <n v="1"/>
    <n v="3"/>
    <n v="2"/>
    <n v="2"/>
    <n v="1"/>
    <n v="25"/>
    <n v="0.5"/>
    <x v="0"/>
    <x v="4"/>
    <n v="10"/>
    <n v="105"/>
    <n v="89"/>
    <m/>
    <n v="2"/>
    <n v="5"/>
    <n v="6"/>
    <n v="3"/>
    <n v="7"/>
    <n v="4"/>
  </r>
  <r>
    <n v="56"/>
    <n v="1"/>
    <n v="2"/>
    <n v="2"/>
    <n v="3"/>
    <n v="2"/>
    <n v="1"/>
    <n v="6"/>
    <n v="24"/>
    <n v="0.5"/>
    <x v="2"/>
    <x v="3"/>
    <n v="10"/>
    <n v="98"/>
    <n v="83"/>
    <m/>
    <n v="2"/>
    <n v="3"/>
    <n v="4"/>
    <n v="2"/>
    <n v="5"/>
    <n v="2"/>
  </r>
  <r>
    <n v="57"/>
    <n v="1"/>
    <n v="2"/>
    <n v="3"/>
    <n v="3"/>
    <n v="2"/>
    <n v="1"/>
    <n v="1"/>
    <n v="19"/>
    <n v="0.5"/>
    <x v="2"/>
    <x v="4"/>
    <n v="10"/>
    <n v="91"/>
    <n v="91"/>
    <m/>
    <n v="2"/>
    <n v="2"/>
    <n v="4"/>
    <n v="2"/>
    <n v="6"/>
    <n v="2"/>
  </r>
  <r>
    <n v="58"/>
    <n v="1"/>
    <n v="2"/>
    <n v="4"/>
    <n v="3"/>
    <n v="2"/>
    <n v="1"/>
    <n v="5"/>
    <n v="23"/>
    <n v="0.5"/>
    <x v="2"/>
    <x v="1"/>
    <n v="10"/>
    <n v="107"/>
    <n v="98"/>
    <m/>
    <n v="2"/>
    <n v="4"/>
    <n v="4"/>
    <n v="2"/>
    <n v="4"/>
    <n v="2"/>
  </r>
  <r>
    <n v="59"/>
    <n v="1"/>
    <n v="2"/>
    <n v="5"/>
    <n v="3"/>
    <n v="2"/>
    <n v="3"/>
    <n v="6"/>
    <n v="36"/>
    <n v="0.5"/>
    <x v="1"/>
    <x v="3"/>
    <n v="10"/>
    <n v="112"/>
    <n v="96"/>
    <m/>
    <n v="2"/>
    <n v="5"/>
    <n v="6"/>
    <n v="2"/>
    <n v="4"/>
    <n v="2"/>
  </r>
  <r>
    <n v="60"/>
    <n v="1"/>
    <n v="2"/>
    <n v="6"/>
    <n v="3"/>
    <n v="2"/>
    <n v="3"/>
    <n v="3"/>
    <n v="33"/>
    <n v="0.5"/>
    <x v="1"/>
    <x v="2"/>
    <n v="10"/>
    <n v="96"/>
    <n v="94"/>
    <m/>
    <n v="2"/>
    <n v="2"/>
    <n v="3"/>
    <n v="1"/>
    <n v="2"/>
    <n v="1"/>
  </r>
  <r>
    <n v="61"/>
    <n v="1"/>
    <n v="2"/>
    <n v="7"/>
    <n v="3"/>
    <n v="2"/>
    <n v="2"/>
    <n v="5"/>
    <n v="29"/>
    <n v="0.5"/>
    <x v="0"/>
    <x v="1"/>
    <n v="10"/>
    <n v="93"/>
    <n v="96"/>
    <m/>
    <n v="2"/>
    <n v="2"/>
    <n v="3"/>
    <n v="1"/>
    <n v="3"/>
    <n v="1"/>
  </r>
  <r>
    <n v="62"/>
    <n v="1"/>
    <n v="2"/>
    <n v="8"/>
    <n v="3"/>
    <n v="2"/>
    <n v="3"/>
    <n v="2"/>
    <n v="32"/>
    <n v="0.5"/>
    <x v="1"/>
    <x v="5"/>
    <n v="10"/>
    <n v="88"/>
    <n v="89"/>
    <m/>
    <n v="1"/>
    <n v="2"/>
    <n v="2"/>
    <n v="1"/>
    <n v="2"/>
    <n v="1"/>
  </r>
  <r>
    <n v="63"/>
    <n v="1"/>
    <n v="2"/>
    <n v="9"/>
    <n v="3"/>
    <n v="2"/>
    <n v="2"/>
    <n v="4"/>
    <n v="28"/>
    <n v="0.5"/>
    <x v="0"/>
    <x v="0"/>
    <n v="10"/>
    <n v="112"/>
    <n v="95"/>
    <m/>
    <n v="2"/>
    <n v="2"/>
    <n v="3"/>
    <n v="1"/>
    <n v="3"/>
    <n v="1"/>
  </r>
  <r>
    <n v="64"/>
    <n v="2"/>
    <n v="5"/>
    <n v="10"/>
    <n v="3"/>
    <n v="3"/>
    <n v="1"/>
    <n v="2"/>
    <n v="38"/>
    <n v="1"/>
    <x v="2"/>
    <x v="5"/>
    <n v="10"/>
    <n v="162"/>
    <n v="163"/>
    <m/>
    <n v="1"/>
    <n v="2"/>
    <n v="2"/>
    <n v="1"/>
    <n v="3"/>
    <n v="1"/>
  </r>
  <r>
    <n v="65"/>
    <n v="2"/>
    <n v="5"/>
    <n v="11"/>
    <n v="3"/>
    <n v="3"/>
    <n v="2"/>
    <n v="5"/>
    <n v="47"/>
    <n v="1"/>
    <x v="0"/>
    <x v="1"/>
    <n v="10"/>
    <n v="180"/>
    <n v="171"/>
    <m/>
    <n v="2"/>
    <n v="2"/>
    <n v="3"/>
    <n v="1"/>
    <n v="3"/>
    <n v="1"/>
  </r>
  <r>
    <n v="66"/>
    <n v="2"/>
    <n v="5"/>
    <n v="12"/>
    <n v="3"/>
    <n v="3"/>
    <n v="3"/>
    <n v="4"/>
    <n v="52"/>
    <n v="1"/>
    <x v="1"/>
    <x v="0"/>
    <n v="10"/>
    <n v="166"/>
    <n v="166"/>
    <m/>
    <n v="2"/>
    <n v="3"/>
    <n v="4"/>
    <n v="2"/>
    <n v="5"/>
    <n v="2"/>
  </r>
  <r>
    <n v="67"/>
    <n v="2"/>
    <n v="5"/>
    <n v="13"/>
    <n v="3"/>
    <n v="3"/>
    <n v="1"/>
    <n v="1"/>
    <n v="37"/>
    <n v="1"/>
    <x v="2"/>
    <x v="4"/>
    <n v="10"/>
    <n v="167"/>
    <n v="167"/>
    <m/>
    <n v="2"/>
    <n v="3"/>
    <n v="6"/>
    <n v="3"/>
    <n v="7"/>
    <n v="3"/>
  </r>
  <r>
    <n v="68"/>
    <n v="2"/>
    <n v="5"/>
    <n v="14"/>
    <n v="3"/>
    <n v="3"/>
    <n v="1"/>
    <n v="6"/>
    <n v="42"/>
    <n v="1"/>
    <x v="2"/>
    <x v="3"/>
    <n v="10"/>
    <n v="151"/>
    <n v="168"/>
    <m/>
    <n v="2"/>
    <n v="4"/>
    <n v="6"/>
    <n v="3"/>
    <n v="6"/>
    <n v="3"/>
  </r>
  <r>
    <n v="69"/>
    <n v="2"/>
    <n v="5"/>
    <n v="15"/>
    <n v="3"/>
    <n v="3"/>
    <n v="3"/>
    <n v="5"/>
    <n v="53"/>
    <n v="1"/>
    <x v="1"/>
    <x v="1"/>
    <n v="10"/>
    <n v="172"/>
    <n v="170"/>
    <m/>
    <n v="2"/>
    <n v="3"/>
    <n v="5"/>
    <n v="2"/>
    <n v="5"/>
    <n v="2"/>
  </r>
  <r>
    <n v="70"/>
    <n v="2"/>
    <n v="5"/>
    <n v="16"/>
    <n v="3"/>
    <n v="3"/>
    <n v="2"/>
    <n v="6"/>
    <n v="48"/>
    <n v="1"/>
    <x v="0"/>
    <x v="3"/>
    <n v="10"/>
    <n v="152"/>
    <n v="163"/>
    <m/>
    <n v="2"/>
    <n v="3"/>
    <n v="5"/>
    <n v="2"/>
    <n v="3"/>
    <n v="1"/>
  </r>
  <r>
    <n v="71"/>
    <n v="2"/>
    <n v="5"/>
    <n v="17"/>
    <n v="3"/>
    <n v="3"/>
    <n v="3"/>
    <n v="1"/>
    <n v="49"/>
    <n v="1"/>
    <x v="1"/>
    <x v="4"/>
    <n v="10"/>
    <n v="164"/>
    <n v="169"/>
    <m/>
    <n v="2"/>
    <n v="2"/>
    <n v="4"/>
    <n v="2"/>
    <n v="4"/>
    <n v="2"/>
  </r>
  <r>
    <n v="72"/>
    <n v="2"/>
    <n v="5"/>
    <n v="18"/>
    <n v="3"/>
    <n v="3"/>
    <n v="2"/>
    <n v="3"/>
    <n v="45"/>
    <n v="1"/>
    <x v="0"/>
    <x v="2"/>
    <n v="10"/>
    <n v="181"/>
    <n v="167"/>
    <m/>
    <n v="2"/>
    <n v="2"/>
    <n v="3"/>
    <n v="1"/>
    <n v="3"/>
    <n v="1"/>
  </r>
  <r>
    <n v="73"/>
    <n v="3"/>
    <n v="8"/>
    <n v="19"/>
    <n v="3"/>
    <n v="1"/>
    <n v="1"/>
    <n v="3"/>
    <n v="3"/>
    <n v="0.25"/>
    <x v="2"/>
    <x v="2"/>
    <n v="10"/>
    <n v="62"/>
    <n v="58"/>
    <m/>
    <n v="2"/>
    <n v="2"/>
    <n v="2"/>
    <n v="1"/>
    <n v="2"/>
    <n v="1"/>
  </r>
  <r>
    <n v="74"/>
    <n v="3"/>
    <n v="8"/>
    <n v="20"/>
    <n v="3"/>
    <n v="1"/>
    <n v="1"/>
    <n v="5"/>
    <n v="5"/>
    <n v="0.25"/>
    <x v="2"/>
    <x v="1"/>
    <n v="10"/>
    <n v="64"/>
    <n v="57"/>
    <m/>
    <n v="2"/>
    <n v="4"/>
    <n v="3"/>
    <n v="1"/>
    <n v="3"/>
    <n v="1"/>
  </r>
  <r>
    <n v="75"/>
    <n v="3"/>
    <n v="8"/>
    <n v="21"/>
    <n v="3"/>
    <n v="1"/>
    <n v="2"/>
    <n v="2"/>
    <n v="8"/>
    <n v="0.25"/>
    <x v="0"/>
    <x v="5"/>
    <n v="10"/>
    <n v="69"/>
    <n v="62"/>
    <m/>
    <n v="1"/>
    <n v="2"/>
    <n v="2"/>
    <n v="1"/>
    <n v="2"/>
    <n v="1"/>
  </r>
  <r>
    <n v="76"/>
    <n v="3"/>
    <n v="8"/>
    <n v="22"/>
    <n v="3"/>
    <n v="1"/>
    <n v="1"/>
    <n v="4"/>
    <n v="4"/>
    <n v="0.25"/>
    <x v="2"/>
    <x v="0"/>
    <n v="10"/>
    <n v="65"/>
    <n v="60"/>
    <m/>
    <n v="1"/>
    <n v="3"/>
    <n v="2"/>
    <n v="1"/>
    <n v="4"/>
    <n v="1"/>
  </r>
  <r>
    <n v="77"/>
    <n v="3"/>
    <n v="8"/>
    <n v="23"/>
    <n v="3"/>
    <n v="1"/>
    <n v="3"/>
    <n v="5"/>
    <n v="17"/>
    <n v="0.25"/>
    <x v="1"/>
    <x v="1"/>
    <n v="10"/>
    <n v="66"/>
    <n v="65"/>
    <m/>
    <n v="2"/>
    <n v="2"/>
    <n v="2"/>
    <n v="1"/>
    <n v="3"/>
    <n v="1"/>
  </r>
  <r>
    <n v="78"/>
    <n v="3"/>
    <n v="8"/>
    <n v="24"/>
    <n v="3"/>
    <n v="1"/>
    <n v="3"/>
    <n v="1"/>
    <n v="13"/>
    <n v="0.25"/>
    <x v="1"/>
    <x v="4"/>
    <n v="10"/>
    <n v="59"/>
    <n v="55"/>
    <m/>
    <n v="2"/>
    <n v="4"/>
    <n v="6"/>
    <n v="2"/>
    <n v="7"/>
    <n v="3"/>
  </r>
  <r>
    <n v="79"/>
    <n v="3"/>
    <n v="8"/>
    <n v="25"/>
    <n v="3"/>
    <n v="1"/>
    <n v="2"/>
    <n v="1"/>
    <n v="7"/>
    <n v="0.25"/>
    <x v="0"/>
    <x v="4"/>
    <n v="10"/>
    <n v="66"/>
    <n v="56"/>
    <m/>
    <n v="2"/>
    <n v="3"/>
    <n v="5"/>
    <n v="2"/>
    <n v="6"/>
    <n v="3"/>
  </r>
  <r>
    <n v="80"/>
    <n v="3"/>
    <n v="8"/>
    <n v="26"/>
    <n v="3"/>
    <n v="1"/>
    <n v="2"/>
    <n v="6"/>
    <n v="12"/>
    <n v="0.25"/>
    <x v="0"/>
    <x v="3"/>
    <n v="10"/>
    <n v="70"/>
    <n v="60"/>
    <m/>
    <n v="2"/>
    <n v="2"/>
    <n v="2"/>
    <n v="1"/>
    <n v="2"/>
    <n v="1"/>
  </r>
  <r>
    <n v="81"/>
    <n v="3"/>
    <n v="8"/>
    <n v="27"/>
    <n v="3"/>
    <n v="1"/>
    <n v="3"/>
    <n v="6"/>
    <n v="18"/>
    <n v="0.25"/>
    <x v="1"/>
    <x v="3"/>
    <n v="10"/>
    <n v="62"/>
    <n v="61"/>
    <m/>
    <n v="1"/>
    <n v="2"/>
    <n v="3"/>
    <n v="1"/>
    <n v="3"/>
    <n v="1"/>
  </r>
  <r>
    <n v="82"/>
    <n v="1"/>
    <n v="2"/>
    <n v="1"/>
    <n v="4"/>
    <n v="2"/>
    <n v="3"/>
    <n v="5"/>
    <n v="35"/>
    <n v="0.5"/>
    <x v="1"/>
    <x v="1"/>
    <n v="10"/>
    <n v="118"/>
    <n v="92"/>
    <s v="Soil H2O Less?"/>
    <n v="2"/>
    <n v="3"/>
    <n v="4"/>
    <n v="2"/>
    <n v="3"/>
    <n v="1"/>
  </r>
  <r>
    <n v="83"/>
    <n v="1"/>
    <n v="2"/>
    <n v="2"/>
    <n v="4"/>
    <n v="2"/>
    <n v="2"/>
    <n v="2"/>
    <n v="26"/>
    <n v="0.5"/>
    <x v="0"/>
    <x v="5"/>
    <n v="10"/>
    <n v="101"/>
    <n v="108"/>
    <m/>
    <n v="2"/>
    <n v="2"/>
    <n v="2"/>
    <n v="1"/>
    <n v="2"/>
    <n v="1"/>
  </r>
  <r>
    <n v="84"/>
    <n v="1"/>
    <n v="2"/>
    <n v="3"/>
    <n v="4"/>
    <n v="2"/>
    <n v="2"/>
    <n v="3"/>
    <n v="27"/>
    <n v="0.5"/>
    <x v="0"/>
    <x v="2"/>
    <n v="10"/>
    <n v="101"/>
    <n v="88"/>
    <m/>
    <n v="1"/>
    <n v="2"/>
    <n v="2"/>
    <n v="1"/>
    <n v="2"/>
    <n v="1"/>
  </r>
  <r>
    <n v="85"/>
    <n v="1"/>
    <n v="2"/>
    <n v="4"/>
    <n v="4"/>
    <n v="2"/>
    <n v="3"/>
    <n v="4"/>
    <n v="34"/>
    <n v="0.5"/>
    <x v="1"/>
    <x v="0"/>
    <n v="10"/>
    <n v="92"/>
    <n v="93"/>
    <m/>
    <n v="2"/>
    <n v="4"/>
    <n v="3"/>
    <n v="1"/>
    <n v="4"/>
    <n v="2"/>
  </r>
  <r>
    <n v="86"/>
    <n v="1"/>
    <n v="2"/>
    <n v="5"/>
    <n v="4"/>
    <n v="2"/>
    <n v="1"/>
    <n v="3"/>
    <n v="21"/>
    <n v="0.5"/>
    <x v="2"/>
    <x v="2"/>
    <n v="10"/>
    <n v="113"/>
    <n v="94"/>
    <m/>
    <n v="2"/>
    <n v="3"/>
    <n v="3"/>
    <n v="1"/>
    <n v="3"/>
    <n v="1"/>
  </r>
  <r>
    <n v="87"/>
    <n v="1"/>
    <n v="2"/>
    <n v="6"/>
    <n v="4"/>
    <n v="2"/>
    <n v="1"/>
    <n v="4"/>
    <n v="22"/>
    <n v="0.5"/>
    <x v="2"/>
    <x v="0"/>
    <n v="10"/>
    <n v="98"/>
    <n v="96"/>
    <m/>
    <n v="2"/>
    <n v="4"/>
    <n v="4"/>
    <n v="1"/>
    <n v="4"/>
    <n v="2"/>
  </r>
  <r>
    <n v="88"/>
    <n v="1"/>
    <n v="2"/>
    <n v="7"/>
    <n v="4"/>
    <n v="2"/>
    <n v="3"/>
    <n v="1"/>
    <n v="31"/>
    <n v="0.5"/>
    <x v="1"/>
    <x v="4"/>
    <n v="10"/>
    <n v="81"/>
    <n v="94"/>
    <m/>
    <n v="2"/>
    <n v="4"/>
    <n v="6"/>
    <n v="2"/>
    <n v="6"/>
    <n v="3"/>
  </r>
  <r>
    <n v="89"/>
    <n v="1"/>
    <n v="2"/>
    <n v="8"/>
    <n v="4"/>
    <n v="2"/>
    <n v="2"/>
    <n v="6"/>
    <n v="30"/>
    <n v="0.5"/>
    <x v="0"/>
    <x v="3"/>
    <n v="10"/>
    <n v="103"/>
    <n v="88"/>
    <m/>
    <n v="2"/>
    <n v="3"/>
    <n v="3"/>
    <n v="1"/>
    <n v="3"/>
    <n v="1"/>
  </r>
  <r>
    <n v="90"/>
    <n v="1"/>
    <n v="2"/>
    <n v="9"/>
    <n v="4"/>
    <n v="2"/>
    <n v="1"/>
    <n v="2"/>
    <n v="20"/>
    <n v="0.5"/>
    <x v="2"/>
    <x v="5"/>
    <n v="10"/>
    <n v="109"/>
    <n v="91"/>
    <m/>
    <n v="1"/>
    <n v="2"/>
    <n v="3"/>
    <n v="1"/>
    <n v="4"/>
    <n v="2"/>
  </r>
  <r>
    <n v="91"/>
    <n v="2"/>
    <n v="5"/>
    <n v="10"/>
    <n v="4"/>
    <n v="3"/>
    <n v="3"/>
    <n v="6"/>
    <n v="54"/>
    <n v="1"/>
    <x v="1"/>
    <x v="3"/>
    <n v="10"/>
    <n v="174"/>
    <n v="148"/>
    <m/>
    <n v="2"/>
    <n v="3"/>
    <n v="5"/>
    <n v="2"/>
    <n v="4"/>
    <n v="2"/>
  </r>
  <r>
    <n v="92"/>
    <n v="2"/>
    <n v="5"/>
    <n v="11"/>
    <n v="4"/>
    <n v="3"/>
    <n v="3"/>
    <n v="2"/>
    <n v="50"/>
    <n v="1"/>
    <x v="1"/>
    <x v="5"/>
    <n v="10"/>
    <n v="163"/>
    <n v="163"/>
    <m/>
    <n v="1"/>
    <n v="2"/>
    <n v="2"/>
    <n v="1"/>
    <n v="3"/>
    <n v="1"/>
  </r>
  <r>
    <n v="93"/>
    <n v="2"/>
    <n v="5"/>
    <n v="12"/>
    <n v="4"/>
    <n v="3"/>
    <n v="2"/>
    <n v="2"/>
    <n v="44"/>
    <n v="1"/>
    <x v="0"/>
    <x v="5"/>
    <n v="10"/>
    <n v="171"/>
    <n v="171"/>
    <m/>
    <n v="1"/>
    <n v="2"/>
    <n v="2"/>
    <n v="1"/>
    <n v="2"/>
    <n v="1"/>
  </r>
  <r>
    <n v="94"/>
    <n v="2"/>
    <n v="5"/>
    <n v="13"/>
    <n v="4"/>
    <n v="3"/>
    <n v="2"/>
    <n v="4"/>
    <n v="46"/>
    <n v="1"/>
    <x v="0"/>
    <x v="0"/>
    <n v="10"/>
    <n v="192"/>
    <n v="170"/>
    <m/>
    <n v="2"/>
    <n v="3"/>
    <n v="3"/>
    <n v="1"/>
    <n v="4"/>
    <n v="2"/>
  </r>
  <r>
    <n v="95"/>
    <n v="2"/>
    <n v="5"/>
    <n v="14"/>
    <n v="4"/>
    <n v="3"/>
    <n v="2"/>
    <n v="1"/>
    <n v="43"/>
    <n v="1"/>
    <x v="0"/>
    <x v="4"/>
    <n v="10"/>
    <n v="178"/>
    <n v="178"/>
    <m/>
    <n v="2"/>
    <n v="3"/>
    <n v="5"/>
    <n v="2"/>
    <n v="7"/>
    <n v="3"/>
  </r>
  <r>
    <n v="96"/>
    <n v="2"/>
    <n v="5"/>
    <n v="15"/>
    <n v="4"/>
    <n v="3"/>
    <n v="1"/>
    <n v="4"/>
    <n v="40"/>
    <n v="1"/>
    <x v="2"/>
    <x v="0"/>
    <n v="10"/>
    <n v="143"/>
    <n v="175"/>
    <m/>
    <n v="1"/>
    <n v="2"/>
    <n v="3"/>
    <n v="2"/>
    <n v="4"/>
    <n v="2"/>
  </r>
  <r>
    <n v="97"/>
    <n v="2"/>
    <n v="5"/>
    <n v="16"/>
    <n v="4"/>
    <n v="3"/>
    <n v="3"/>
    <n v="3"/>
    <n v="51"/>
    <n v="1"/>
    <x v="1"/>
    <x v="2"/>
    <n v="10"/>
    <n v="100"/>
    <n v="153"/>
    <s v="1m gap"/>
    <n v="2"/>
    <n v="2"/>
    <n v="3"/>
    <n v="1"/>
    <n v="3"/>
    <n v="1"/>
  </r>
  <r>
    <n v="98"/>
    <n v="2"/>
    <n v="5"/>
    <n v="17"/>
    <n v="4"/>
    <n v="3"/>
    <n v="1"/>
    <n v="3"/>
    <n v="39"/>
    <n v="1"/>
    <x v="2"/>
    <x v="2"/>
    <n v="10"/>
    <n v="176"/>
    <n v="170"/>
    <m/>
    <n v="2"/>
    <n v="2"/>
    <n v="3"/>
    <n v="2"/>
    <n v="3"/>
    <n v="1"/>
  </r>
  <r>
    <n v="99"/>
    <n v="2"/>
    <n v="5"/>
    <n v="18"/>
    <n v="4"/>
    <n v="3"/>
    <n v="1"/>
    <n v="5"/>
    <n v="41"/>
    <n v="1"/>
    <x v="2"/>
    <x v="1"/>
    <n v="10"/>
    <n v="173"/>
    <n v="178"/>
    <m/>
    <n v="2"/>
    <n v="2"/>
    <n v="3"/>
    <n v="2"/>
    <n v="3"/>
    <n v="1"/>
  </r>
  <r>
    <n v="100"/>
    <n v="3"/>
    <n v="8"/>
    <n v="19"/>
    <n v="4"/>
    <n v="1"/>
    <n v="2"/>
    <n v="5"/>
    <n v="11"/>
    <n v="0.25"/>
    <x v="0"/>
    <x v="1"/>
    <n v="10"/>
    <n v="60"/>
    <n v="60"/>
    <m/>
    <n v="2"/>
    <n v="3"/>
    <n v="3"/>
    <n v="2"/>
    <n v="3"/>
    <n v="1"/>
  </r>
  <r>
    <n v="101"/>
    <n v="3"/>
    <n v="8"/>
    <n v="20"/>
    <n v="4"/>
    <n v="1"/>
    <n v="3"/>
    <n v="3"/>
    <n v="15"/>
    <n v="0.25"/>
    <x v="1"/>
    <x v="2"/>
    <n v="10"/>
    <n v="64"/>
    <n v="49"/>
    <s v="Gappy"/>
    <n v="2"/>
    <n v="2"/>
    <n v="3"/>
    <n v="1"/>
    <n v="2"/>
    <n v="1"/>
  </r>
  <r>
    <n v="102"/>
    <n v="3"/>
    <n v="8"/>
    <n v="21"/>
    <n v="4"/>
    <n v="1"/>
    <n v="1"/>
    <n v="1"/>
    <n v="1"/>
    <n v="0.25"/>
    <x v="2"/>
    <x v="4"/>
    <n v="10"/>
    <n v="58"/>
    <n v="61"/>
    <m/>
    <n v="2"/>
    <n v="3"/>
    <n v="6"/>
    <n v="2"/>
    <n v="7"/>
    <n v="3"/>
  </r>
  <r>
    <n v="103"/>
    <n v="3"/>
    <n v="8"/>
    <n v="22"/>
    <n v="4"/>
    <n v="1"/>
    <n v="3"/>
    <n v="2"/>
    <n v="14"/>
    <n v="0.25"/>
    <x v="1"/>
    <x v="5"/>
    <n v="10"/>
    <n v="57"/>
    <n v="61"/>
    <m/>
    <n v="1"/>
    <n v="2"/>
    <n v="2"/>
    <n v="1"/>
    <n v="2"/>
    <n v="1"/>
  </r>
  <r>
    <n v="104"/>
    <n v="3"/>
    <n v="8"/>
    <n v="23"/>
    <n v="4"/>
    <n v="1"/>
    <n v="2"/>
    <n v="4"/>
    <n v="10"/>
    <n v="0.25"/>
    <x v="0"/>
    <x v="0"/>
    <n v="10"/>
    <n v="68"/>
    <n v="60"/>
    <m/>
    <n v="2"/>
    <n v="2"/>
    <n v="2"/>
    <n v="1"/>
    <n v="2"/>
    <n v="1"/>
  </r>
  <r>
    <n v="105"/>
    <n v="3"/>
    <n v="8"/>
    <n v="24"/>
    <n v="4"/>
    <n v="1"/>
    <n v="1"/>
    <n v="6"/>
    <n v="6"/>
    <n v="0.25"/>
    <x v="2"/>
    <x v="3"/>
    <n v="10"/>
    <n v="52"/>
    <n v="55"/>
    <s v="1m gap"/>
    <n v="2"/>
    <n v="2"/>
    <n v="4"/>
    <n v="1"/>
    <n v="3"/>
    <n v="1"/>
  </r>
  <r>
    <n v="106"/>
    <n v="3"/>
    <n v="8"/>
    <n v="25"/>
    <n v="4"/>
    <n v="1"/>
    <n v="1"/>
    <n v="2"/>
    <n v="2"/>
    <n v="0.25"/>
    <x v="2"/>
    <x v="5"/>
    <n v="10"/>
    <n v="60"/>
    <n v="63"/>
    <m/>
    <n v="1"/>
    <n v="2"/>
    <n v="2"/>
    <n v="1"/>
    <n v="2"/>
    <n v="1"/>
  </r>
  <r>
    <n v="107"/>
    <n v="3"/>
    <n v="8"/>
    <n v="26"/>
    <n v="4"/>
    <n v="1"/>
    <n v="3"/>
    <n v="4"/>
    <n v="16"/>
    <n v="0.25"/>
    <x v="1"/>
    <x v="0"/>
    <n v="10"/>
    <n v="64"/>
    <n v="61"/>
    <m/>
    <n v="2"/>
    <n v="2"/>
    <n v="2"/>
    <n v="1"/>
    <n v="2"/>
    <n v="1"/>
  </r>
  <r>
    <n v="108"/>
    <n v="3"/>
    <n v="8"/>
    <n v="27"/>
    <n v="4"/>
    <n v="1"/>
    <n v="2"/>
    <n v="3"/>
    <n v="9"/>
    <n v="0.25"/>
    <x v="0"/>
    <x v="2"/>
    <n v="10"/>
    <n v="73"/>
    <n v="61"/>
    <m/>
    <n v="1"/>
    <n v="2"/>
    <n v="2"/>
    <n v="1"/>
    <n v="3"/>
    <n v="1"/>
  </r>
  <r>
    <n v="109"/>
    <n v="1"/>
    <n v="3"/>
    <n v="1"/>
    <n v="5"/>
    <n v="1"/>
    <n v="1"/>
    <n v="4"/>
    <n v="4"/>
    <n v="0.25"/>
    <x v="2"/>
    <x v="0"/>
    <n v="10"/>
    <n v="67"/>
    <n v="64"/>
    <m/>
    <n v="2"/>
    <n v="3"/>
    <n v="3"/>
    <n v="1"/>
    <n v="4"/>
    <n v="2"/>
  </r>
  <r>
    <n v="110"/>
    <n v="1"/>
    <n v="3"/>
    <n v="2"/>
    <n v="5"/>
    <n v="1"/>
    <n v="2"/>
    <n v="5"/>
    <n v="11"/>
    <n v="0.25"/>
    <x v="0"/>
    <x v="1"/>
    <n v="10"/>
    <n v="60"/>
    <n v="64"/>
    <m/>
    <n v="2"/>
    <n v="3"/>
    <n v="3"/>
    <n v="1"/>
    <n v="2"/>
    <n v="1"/>
  </r>
  <r>
    <n v="111"/>
    <n v="1"/>
    <n v="3"/>
    <n v="3"/>
    <n v="5"/>
    <n v="1"/>
    <n v="3"/>
    <n v="6"/>
    <n v="18"/>
    <n v="0.25"/>
    <x v="1"/>
    <x v="3"/>
    <n v="10"/>
    <n v="60"/>
    <n v="60"/>
    <m/>
    <n v="2"/>
    <n v="3"/>
    <n v="3"/>
    <n v="1"/>
    <n v="2"/>
    <n v="1"/>
  </r>
  <r>
    <n v="112"/>
    <n v="1"/>
    <n v="3"/>
    <n v="4"/>
    <n v="5"/>
    <n v="1"/>
    <n v="2"/>
    <n v="1"/>
    <n v="7"/>
    <n v="0.25"/>
    <x v="0"/>
    <x v="4"/>
    <n v="10"/>
    <n v="65"/>
    <n v="67"/>
    <m/>
    <n v="2"/>
    <n v="4"/>
    <n v="6"/>
    <n v="1"/>
    <n v="7"/>
    <n v="3"/>
  </r>
  <r>
    <n v="113"/>
    <n v="1"/>
    <n v="3"/>
    <n v="5"/>
    <n v="5"/>
    <n v="1"/>
    <n v="3"/>
    <n v="3"/>
    <n v="15"/>
    <n v="0.25"/>
    <x v="1"/>
    <x v="2"/>
    <n v="10"/>
    <n v="66"/>
    <n v="72"/>
    <m/>
    <n v="1"/>
    <n v="2"/>
    <n v="2"/>
    <n v="1"/>
    <n v="2"/>
    <n v="1"/>
  </r>
  <r>
    <n v="114"/>
    <n v="1"/>
    <n v="3"/>
    <n v="6"/>
    <n v="5"/>
    <n v="1"/>
    <n v="1"/>
    <n v="5"/>
    <n v="5"/>
    <n v="0.25"/>
    <x v="2"/>
    <x v="1"/>
    <n v="10"/>
    <n v="65"/>
    <n v="66"/>
    <m/>
    <n v="1"/>
    <n v="2"/>
    <n v="2"/>
    <n v="1"/>
    <n v="2"/>
    <n v="1"/>
  </r>
  <r>
    <n v="115"/>
    <n v="1"/>
    <n v="3"/>
    <n v="7"/>
    <n v="5"/>
    <n v="1"/>
    <n v="2"/>
    <n v="6"/>
    <n v="12"/>
    <n v="0.25"/>
    <x v="0"/>
    <x v="3"/>
    <n v="10"/>
    <n v="64"/>
    <n v="65"/>
    <m/>
    <n v="1"/>
    <n v="2"/>
    <n v="3"/>
    <n v="1"/>
    <n v="2"/>
    <n v="1"/>
  </r>
  <r>
    <n v="116"/>
    <n v="1"/>
    <n v="3"/>
    <n v="8"/>
    <n v="5"/>
    <n v="1"/>
    <n v="1"/>
    <n v="2"/>
    <n v="2"/>
    <n v="0.25"/>
    <x v="2"/>
    <x v="5"/>
    <n v="10"/>
    <n v="69"/>
    <n v="64"/>
    <m/>
    <n v="1"/>
    <n v="2"/>
    <n v="2"/>
    <n v="1"/>
    <n v="2"/>
    <n v="1"/>
  </r>
  <r>
    <n v="117"/>
    <n v="1"/>
    <n v="3"/>
    <n v="9"/>
    <n v="5"/>
    <n v="1"/>
    <n v="3"/>
    <n v="4"/>
    <n v="16"/>
    <n v="0.25"/>
    <x v="1"/>
    <x v="0"/>
    <n v="10"/>
    <n v="62"/>
    <n v="64"/>
    <m/>
    <n v="1"/>
    <n v="2"/>
    <n v="2"/>
    <n v="1"/>
    <n v="3"/>
    <n v="1"/>
  </r>
  <r>
    <n v="118"/>
    <n v="2"/>
    <n v="6"/>
    <n v="10"/>
    <n v="5"/>
    <n v="2"/>
    <n v="1"/>
    <n v="1"/>
    <n v="19"/>
    <n v="0.5"/>
    <x v="2"/>
    <x v="4"/>
    <n v="10"/>
    <n v="92"/>
    <n v="87"/>
    <m/>
    <n v="1"/>
    <n v="3"/>
    <n v="5"/>
    <n v="1"/>
    <n v="5"/>
    <n v="2"/>
  </r>
  <r>
    <n v="119"/>
    <n v="2"/>
    <n v="6"/>
    <n v="11"/>
    <n v="5"/>
    <n v="2"/>
    <n v="2"/>
    <n v="2"/>
    <n v="26"/>
    <n v="0.5"/>
    <x v="0"/>
    <x v="5"/>
    <n v="10"/>
    <n v="93"/>
    <n v="98"/>
    <m/>
    <n v="1"/>
    <n v="2"/>
    <n v="2"/>
    <n v="1"/>
    <n v="2"/>
    <n v="1"/>
  </r>
  <r>
    <n v="120"/>
    <n v="2"/>
    <n v="6"/>
    <n v="12"/>
    <n v="5"/>
    <n v="2"/>
    <n v="2"/>
    <n v="5"/>
    <n v="29"/>
    <n v="0.5"/>
    <x v="0"/>
    <x v="1"/>
    <n v="10"/>
    <n v="97"/>
    <n v="97"/>
    <m/>
    <n v="2"/>
    <n v="3"/>
    <n v="3"/>
    <n v="1"/>
    <n v="3"/>
    <n v="1"/>
  </r>
  <r>
    <n v="121"/>
    <n v="2"/>
    <n v="6"/>
    <n v="13"/>
    <n v="5"/>
    <n v="2"/>
    <n v="1"/>
    <n v="6"/>
    <n v="24"/>
    <n v="0.5"/>
    <x v="2"/>
    <x v="3"/>
    <n v="10"/>
    <n v="100"/>
    <n v="90"/>
    <m/>
    <n v="2"/>
    <n v="4"/>
    <n v="3"/>
    <n v="2"/>
    <n v="4"/>
    <n v="2"/>
  </r>
  <r>
    <n v="122"/>
    <n v="2"/>
    <n v="6"/>
    <n v="14"/>
    <n v="5"/>
    <n v="2"/>
    <n v="2"/>
    <n v="4"/>
    <n v="28"/>
    <n v="0.5"/>
    <x v="0"/>
    <x v="0"/>
    <n v="10"/>
    <n v="92"/>
    <n v="93"/>
    <m/>
    <n v="1"/>
    <n v="3"/>
    <n v="2"/>
    <n v="1"/>
    <n v="2"/>
    <n v="1"/>
  </r>
  <r>
    <n v="123"/>
    <n v="2"/>
    <n v="6"/>
    <n v="15"/>
    <n v="5"/>
    <n v="2"/>
    <n v="3"/>
    <n v="6"/>
    <n v="36"/>
    <n v="0.5"/>
    <x v="1"/>
    <x v="3"/>
    <n v="10"/>
    <n v="95"/>
    <n v="85"/>
    <m/>
    <n v="1"/>
    <n v="2"/>
    <n v="3"/>
    <n v="2"/>
    <n v="3"/>
    <n v="1"/>
  </r>
  <r>
    <n v="124"/>
    <n v="2"/>
    <n v="6"/>
    <n v="16"/>
    <n v="5"/>
    <n v="2"/>
    <n v="3"/>
    <n v="4"/>
    <n v="34"/>
    <n v="0.5"/>
    <x v="1"/>
    <x v="0"/>
    <n v="10"/>
    <n v="83"/>
    <n v="100"/>
    <m/>
    <n v="1"/>
    <n v="2"/>
    <n v="2"/>
    <n v="1"/>
    <n v="2"/>
    <n v="1"/>
  </r>
  <r>
    <n v="125"/>
    <n v="2"/>
    <n v="6"/>
    <n v="17"/>
    <n v="5"/>
    <n v="2"/>
    <n v="3"/>
    <n v="5"/>
    <n v="35"/>
    <n v="0.5"/>
    <x v="1"/>
    <x v="1"/>
    <n v="10"/>
    <n v="91"/>
    <n v="97"/>
    <m/>
    <n v="2"/>
    <n v="2"/>
    <n v="2"/>
    <n v="1"/>
    <n v="2"/>
    <n v="1"/>
  </r>
  <r>
    <n v="126"/>
    <n v="2"/>
    <n v="6"/>
    <n v="18"/>
    <n v="5"/>
    <n v="2"/>
    <n v="1"/>
    <n v="3"/>
    <n v="21"/>
    <n v="0.5"/>
    <x v="2"/>
    <x v="2"/>
    <n v="10"/>
    <n v="94"/>
    <n v="107"/>
    <m/>
    <n v="2"/>
    <n v="2"/>
    <n v="2"/>
    <n v="1"/>
    <n v="2"/>
    <n v="1"/>
  </r>
  <r>
    <n v="127"/>
    <n v="3"/>
    <n v="9"/>
    <n v="19"/>
    <n v="5"/>
    <n v="3"/>
    <n v="2"/>
    <n v="6"/>
    <n v="48"/>
    <n v="1"/>
    <x v="0"/>
    <x v="3"/>
    <n v="10"/>
    <n v="181"/>
    <n v="193"/>
    <m/>
    <n v="1"/>
    <n v="3"/>
    <n v="3"/>
    <n v="2"/>
    <n v="4"/>
    <n v="2"/>
  </r>
  <r>
    <n v="128"/>
    <n v="3"/>
    <n v="9"/>
    <n v="20"/>
    <n v="5"/>
    <n v="3"/>
    <n v="3"/>
    <n v="5"/>
    <n v="53"/>
    <n v="1"/>
    <x v="1"/>
    <x v="1"/>
    <n v="10"/>
    <n v="177"/>
    <n v="178"/>
    <m/>
    <n v="1"/>
    <n v="2"/>
    <n v="2"/>
    <n v="1"/>
    <n v="3"/>
    <n v="1"/>
  </r>
  <r>
    <n v="129"/>
    <n v="3"/>
    <n v="9"/>
    <n v="21"/>
    <n v="5"/>
    <n v="3"/>
    <n v="1"/>
    <n v="4"/>
    <n v="40"/>
    <n v="1"/>
    <x v="2"/>
    <x v="0"/>
    <n v="10"/>
    <n v="171"/>
    <n v="180"/>
    <m/>
    <n v="1"/>
    <n v="2"/>
    <n v="2"/>
    <n v="1"/>
    <n v="2"/>
    <n v="1"/>
  </r>
  <r>
    <n v="130"/>
    <n v="3"/>
    <n v="9"/>
    <n v="22"/>
    <n v="5"/>
    <n v="3"/>
    <n v="1"/>
    <n v="6"/>
    <n v="42"/>
    <n v="1"/>
    <x v="2"/>
    <x v="3"/>
    <n v="10"/>
    <n v="160"/>
    <n v="174"/>
    <m/>
    <n v="2"/>
    <n v="2"/>
    <n v="3"/>
    <n v="2"/>
    <n v="3"/>
    <n v="1"/>
  </r>
  <r>
    <n v="131"/>
    <n v="3"/>
    <n v="9"/>
    <n v="23"/>
    <n v="5"/>
    <n v="3"/>
    <n v="2"/>
    <n v="3"/>
    <n v="45"/>
    <n v="1"/>
    <x v="0"/>
    <x v="2"/>
    <n v="10"/>
    <n v="180"/>
    <n v="184"/>
    <m/>
    <n v="1"/>
    <n v="2"/>
    <n v="2"/>
    <n v="1"/>
    <n v="2"/>
    <n v="1"/>
  </r>
  <r>
    <n v="132"/>
    <n v="3"/>
    <n v="9"/>
    <n v="24"/>
    <n v="5"/>
    <n v="3"/>
    <n v="1"/>
    <n v="5"/>
    <n v="41"/>
    <n v="1"/>
    <x v="2"/>
    <x v="1"/>
    <n v="10"/>
    <n v="162"/>
    <n v="172"/>
    <m/>
    <n v="2"/>
    <n v="2"/>
    <n v="2"/>
    <n v="1"/>
    <n v="2"/>
    <n v="1"/>
  </r>
  <r>
    <n v="133"/>
    <n v="3"/>
    <n v="9"/>
    <n v="25"/>
    <n v="5"/>
    <n v="3"/>
    <n v="2"/>
    <n v="4"/>
    <n v="46"/>
    <n v="1"/>
    <x v="0"/>
    <x v="0"/>
    <n v="10"/>
    <n v="157"/>
    <n v="154"/>
    <m/>
    <n v="1"/>
    <n v="2"/>
    <n v="2"/>
    <n v="1"/>
    <n v="2"/>
    <n v="1"/>
  </r>
  <r>
    <n v="134"/>
    <n v="3"/>
    <n v="9"/>
    <n v="26"/>
    <n v="5"/>
    <n v="3"/>
    <n v="3"/>
    <n v="1"/>
    <n v="49"/>
    <n v="1"/>
    <x v="1"/>
    <x v="4"/>
    <n v="10"/>
    <n v="163"/>
    <n v="146"/>
    <m/>
    <n v="2"/>
    <n v="2"/>
    <n v="4"/>
    <n v="2"/>
    <n v="6"/>
    <n v="3"/>
  </r>
  <r>
    <n v="135"/>
    <n v="3"/>
    <n v="9"/>
    <n v="27"/>
    <n v="5"/>
    <n v="3"/>
    <n v="3"/>
    <n v="2"/>
    <n v="50"/>
    <n v="1"/>
    <x v="1"/>
    <x v="5"/>
    <n v="10"/>
    <n v="170"/>
    <n v="176"/>
    <m/>
    <n v="1"/>
    <n v="2"/>
    <n v="2"/>
    <n v="1"/>
    <n v="2"/>
    <n v="1"/>
  </r>
  <r>
    <n v="136"/>
    <n v="1"/>
    <n v="3"/>
    <n v="1"/>
    <n v="6"/>
    <n v="1"/>
    <n v="3"/>
    <n v="1"/>
    <n v="13"/>
    <n v="0.25"/>
    <x v="1"/>
    <x v="4"/>
    <n v="10"/>
    <n v="67"/>
    <n v="72"/>
    <m/>
    <n v="1"/>
    <n v="4"/>
    <n v="6"/>
    <n v="3"/>
    <n v="7"/>
    <n v="4"/>
  </r>
  <r>
    <n v="137"/>
    <n v="1"/>
    <n v="3"/>
    <n v="2"/>
    <n v="6"/>
    <n v="1"/>
    <n v="1"/>
    <n v="1"/>
    <n v="1"/>
    <n v="0.25"/>
    <x v="2"/>
    <x v="4"/>
    <n v="10"/>
    <n v="43"/>
    <n v="53"/>
    <s v="2 Rows x 2m gaps"/>
    <n v="2"/>
    <n v="2"/>
    <n v="5"/>
    <n v="3"/>
    <n v="6"/>
    <n v="3"/>
  </r>
  <r>
    <n v="138"/>
    <n v="1"/>
    <n v="3"/>
    <n v="3"/>
    <n v="6"/>
    <n v="1"/>
    <n v="2"/>
    <n v="2"/>
    <n v="8"/>
    <n v="0.25"/>
    <x v="0"/>
    <x v="5"/>
    <n v="10"/>
    <n v="69"/>
    <n v="64"/>
    <m/>
    <n v="1"/>
    <n v="2"/>
    <n v="2"/>
    <n v="1"/>
    <n v="2"/>
    <n v="1"/>
  </r>
  <r>
    <n v="139"/>
    <n v="1"/>
    <n v="3"/>
    <n v="4"/>
    <n v="6"/>
    <n v="1"/>
    <n v="1"/>
    <n v="3"/>
    <n v="3"/>
    <n v="0.25"/>
    <x v="2"/>
    <x v="2"/>
    <n v="10"/>
    <n v="65"/>
    <n v="67"/>
    <m/>
    <n v="1"/>
    <n v="2"/>
    <n v="2"/>
    <n v="1"/>
    <n v="2"/>
    <n v="1"/>
  </r>
  <r>
    <n v="140"/>
    <n v="1"/>
    <n v="3"/>
    <n v="5"/>
    <n v="6"/>
    <n v="1"/>
    <n v="2"/>
    <n v="4"/>
    <n v="10"/>
    <n v="0.25"/>
    <x v="0"/>
    <x v="0"/>
    <n v="10"/>
    <n v="70"/>
    <n v="74"/>
    <m/>
    <n v="1"/>
    <n v="2"/>
    <n v="2"/>
    <n v="1"/>
    <n v="2"/>
    <n v="1"/>
  </r>
  <r>
    <n v="141"/>
    <n v="1"/>
    <n v="3"/>
    <n v="6"/>
    <n v="6"/>
    <n v="1"/>
    <n v="3"/>
    <n v="2"/>
    <n v="14"/>
    <n v="0.25"/>
    <x v="1"/>
    <x v="5"/>
    <n v="10"/>
    <n v="65"/>
    <n v="57"/>
    <m/>
    <n v="1"/>
    <n v="2"/>
    <n v="2"/>
    <n v="1"/>
    <n v="2"/>
    <n v="1"/>
  </r>
  <r>
    <n v="142"/>
    <n v="1"/>
    <n v="3"/>
    <n v="7"/>
    <n v="6"/>
    <n v="1"/>
    <n v="3"/>
    <n v="5"/>
    <n v="17"/>
    <n v="0.25"/>
    <x v="1"/>
    <x v="1"/>
    <n v="10"/>
    <n v="63"/>
    <n v="67"/>
    <m/>
    <n v="2"/>
    <n v="2"/>
    <n v="2"/>
    <n v="1"/>
    <n v="2"/>
    <n v="1"/>
  </r>
  <r>
    <n v="143"/>
    <n v="1"/>
    <n v="3"/>
    <n v="8"/>
    <n v="6"/>
    <n v="1"/>
    <n v="2"/>
    <n v="3"/>
    <n v="9"/>
    <n v="0.25"/>
    <x v="0"/>
    <x v="2"/>
    <n v="10"/>
    <n v="60"/>
    <n v="73"/>
    <m/>
    <n v="2"/>
    <n v="2"/>
    <n v="2"/>
    <n v="1"/>
    <n v="2"/>
    <n v="1"/>
  </r>
  <r>
    <n v="144"/>
    <n v="1"/>
    <n v="3"/>
    <n v="9"/>
    <n v="6"/>
    <n v="1"/>
    <n v="1"/>
    <n v="6"/>
    <n v="6"/>
    <n v="0.25"/>
    <x v="2"/>
    <x v="3"/>
    <n v="10"/>
    <n v="69"/>
    <n v="70"/>
    <m/>
    <n v="1"/>
    <n v="2"/>
    <n v="2"/>
    <n v="1"/>
    <n v="3"/>
    <n v="1"/>
  </r>
  <r>
    <n v="145"/>
    <n v="2"/>
    <n v="6"/>
    <n v="10"/>
    <n v="6"/>
    <n v="2"/>
    <n v="3"/>
    <n v="3"/>
    <n v="33"/>
    <n v="0.5"/>
    <x v="1"/>
    <x v="2"/>
    <n v="10"/>
    <n v="102"/>
    <n v="103"/>
    <m/>
    <n v="1"/>
    <n v="2"/>
    <n v="2"/>
    <n v="1"/>
    <n v="2"/>
    <n v="1"/>
  </r>
  <r>
    <n v="146"/>
    <n v="2"/>
    <n v="6"/>
    <n v="11"/>
    <n v="6"/>
    <n v="2"/>
    <n v="1"/>
    <n v="4"/>
    <n v="22"/>
    <n v="0.5"/>
    <x v="2"/>
    <x v="0"/>
    <n v="10"/>
    <n v="101"/>
    <n v="97"/>
    <m/>
    <n v="1"/>
    <n v="3"/>
    <n v="3"/>
    <n v="1"/>
    <n v="4"/>
    <n v="2"/>
  </r>
  <r>
    <n v="147"/>
    <n v="2"/>
    <n v="6"/>
    <n v="12"/>
    <n v="6"/>
    <n v="2"/>
    <n v="1"/>
    <n v="2"/>
    <n v="20"/>
    <n v="0.5"/>
    <x v="2"/>
    <x v="5"/>
    <n v="10"/>
    <n v="102"/>
    <n v="97"/>
    <m/>
    <n v="1"/>
    <n v="2"/>
    <n v="2"/>
    <n v="1"/>
    <n v="2"/>
    <n v="1"/>
  </r>
  <r>
    <n v="148"/>
    <n v="2"/>
    <n v="6"/>
    <n v="13"/>
    <n v="6"/>
    <n v="2"/>
    <n v="3"/>
    <n v="2"/>
    <n v="32"/>
    <n v="0.5"/>
    <x v="1"/>
    <x v="5"/>
    <n v="10"/>
    <n v="109"/>
    <n v="122"/>
    <m/>
    <n v="1"/>
    <n v="2"/>
    <n v="2"/>
    <n v="1"/>
    <n v="2"/>
    <n v="1"/>
  </r>
  <r>
    <n v="149"/>
    <n v="2"/>
    <n v="6"/>
    <n v="14"/>
    <n v="6"/>
    <n v="2"/>
    <n v="3"/>
    <n v="1"/>
    <n v="31"/>
    <n v="0.5"/>
    <x v="1"/>
    <x v="4"/>
    <n v="10"/>
    <n v="87"/>
    <n v="95"/>
    <m/>
    <n v="1"/>
    <n v="2"/>
    <n v="4"/>
    <n v="1"/>
    <n v="6"/>
    <n v="3"/>
  </r>
  <r>
    <n v="150"/>
    <n v="2"/>
    <n v="6"/>
    <n v="15"/>
    <n v="6"/>
    <n v="2"/>
    <n v="1"/>
    <n v="5"/>
    <n v="23"/>
    <n v="0.5"/>
    <x v="2"/>
    <x v="1"/>
    <n v="10"/>
    <n v="93"/>
    <n v="98"/>
    <m/>
    <n v="1"/>
    <n v="2"/>
    <n v="2"/>
    <n v="1"/>
    <n v="2"/>
    <n v="1"/>
  </r>
  <r>
    <n v="151"/>
    <n v="2"/>
    <n v="6"/>
    <n v="16"/>
    <n v="6"/>
    <n v="2"/>
    <n v="2"/>
    <n v="1"/>
    <n v="25"/>
    <n v="0.5"/>
    <x v="0"/>
    <x v="4"/>
    <n v="10"/>
    <n v="95"/>
    <n v="84"/>
    <m/>
    <n v="1"/>
    <n v="2"/>
    <n v="3"/>
    <n v="1"/>
    <n v="4"/>
    <n v="2"/>
  </r>
  <r>
    <n v="152"/>
    <n v="2"/>
    <n v="6"/>
    <n v="17"/>
    <n v="6"/>
    <n v="2"/>
    <n v="2"/>
    <n v="3"/>
    <n v="27"/>
    <n v="0.5"/>
    <x v="0"/>
    <x v="2"/>
    <n v="10"/>
    <n v="92"/>
    <n v="88"/>
    <m/>
    <n v="1"/>
    <n v="2"/>
    <n v="2"/>
    <n v="1"/>
    <n v="2"/>
    <n v="1"/>
  </r>
  <r>
    <n v="153"/>
    <n v="2"/>
    <n v="6"/>
    <n v="18"/>
    <n v="6"/>
    <n v="2"/>
    <n v="2"/>
    <n v="6"/>
    <n v="30"/>
    <n v="0.5"/>
    <x v="0"/>
    <x v="3"/>
    <n v="10"/>
    <n v="96"/>
    <n v="89"/>
    <m/>
    <n v="2"/>
    <n v="3"/>
    <n v="3"/>
    <n v="2"/>
    <n v="3"/>
    <n v="1"/>
  </r>
  <r>
    <n v="154"/>
    <n v="3"/>
    <n v="9"/>
    <n v="19"/>
    <n v="6"/>
    <n v="3"/>
    <n v="1"/>
    <n v="1"/>
    <n v="37"/>
    <n v="1"/>
    <x v="2"/>
    <x v="4"/>
    <n v="10"/>
    <n v="150"/>
    <n v="153"/>
    <m/>
    <n v="1"/>
    <n v="3"/>
    <n v="5"/>
    <n v="2"/>
    <n v="6"/>
    <n v="3"/>
  </r>
  <r>
    <n v="155"/>
    <n v="3"/>
    <n v="9"/>
    <n v="20"/>
    <n v="6"/>
    <n v="3"/>
    <n v="2"/>
    <n v="2"/>
    <n v="44"/>
    <n v="1"/>
    <x v="0"/>
    <x v="5"/>
    <n v="10"/>
    <n v="162"/>
    <n v="161"/>
    <m/>
    <n v="1"/>
    <n v="2"/>
    <n v="2"/>
    <n v="1"/>
    <n v="2"/>
    <n v="1"/>
  </r>
  <r>
    <n v="156"/>
    <n v="3"/>
    <n v="9"/>
    <n v="21"/>
    <n v="6"/>
    <n v="3"/>
    <n v="2"/>
    <n v="5"/>
    <n v="47"/>
    <n v="1"/>
    <x v="0"/>
    <x v="1"/>
    <n v="10"/>
    <n v="163"/>
    <n v="159"/>
    <m/>
    <n v="1"/>
    <n v="2"/>
    <n v="2"/>
    <n v="1"/>
    <n v="2"/>
    <n v="1"/>
  </r>
  <r>
    <n v="157"/>
    <n v="3"/>
    <n v="9"/>
    <n v="22"/>
    <n v="6"/>
    <n v="3"/>
    <n v="3"/>
    <n v="3"/>
    <n v="51"/>
    <n v="1"/>
    <x v="1"/>
    <x v="2"/>
    <n v="10"/>
    <n v="164"/>
    <n v="162"/>
    <m/>
    <n v="1"/>
    <n v="3"/>
    <n v="2"/>
    <n v="1"/>
    <n v="2"/>
    <n v="1"/>
  </r>
  <r>
    <n v="158"/>
    <n v="3"/>
    <n v="9"/>
    <n v="23"/>
    <n v="6"/>
    <n v="3"/>
    <n v="3"/>
    <n v="4"/>
    <n v="52"/>
    <n v="1"/>
    <x v="1"/>
    <x v="0"/>
    <n v="10"/>
    <n v="155"/>
    <n v="171"/>
    <m/>
    <n v="1"/>
    <n v="2"/>
    <n v="3"/>
    <n v="2"/>
    <n v="3"/>
    <n v="1"/>
  </r>
  <r>
    <n v="159"/>
    <n v="3"/>
    <n v="9"/>
    <n v="24"/>
    <n v="6"/>
    <n v="3"/>
    <n v="2"/>
    <n v="1"/>
    <n v="43"/>
    <n v="1"/>
    <x v="0"/>
    <x v="4"/>
    <n v="10"/>
    <n v="175"/>
    <n v="149"/>
    <m/>
    <n v="2"/>
    <n v="2"/>
    <n v="3"/>
    <n v="1"/>
    <n v="4"/>
    <n v="2"/>
  </r>
  <r>
    <n v="160"/>
    <n v="3"/>
    <n v="9"/>
    <n v="25"/>
    <n v="6"/>
    <n v="3"/>
    <n v="3"/>
    <n v="6"/>
    <n v="54"/>
    <n v="1"/>
    <x v="1"/>
    <x v="3"/>
    <n v="10"/>
    <n v="126"/>
    <n v="152"/>
    <m/>
    <n v="1"/>
    <n v="2"/>
    <n v="3"/>
    <n v="1"/>
    <n v="2"/>
    <n v="1"/>
  </r>
  <r>
    <n v="161"/>
    <n v="3"/>
    <n v="9"/>
    <n v="26"/>
    <n v="6"/>
    <n v="3"/>
    <n v="1"/>
    <n v="2"/>
    <n v="38"/>
    <n v="1"/>
    <x v="2"/>
    <x v="5"/>
    <n v="10"/>
    <n v="146"/>
    <n v="147"/>
    <m/>
    <n v="1"/>
    <n v="2"/>
    <n v="2"/>
    <n v="1"/>
    <n v="2"/>
    <n v="1"/>
  </r>
  <r>
    <n v="162"/>
    <n v="3"/>
    <n v="9"/>
    <n v="27"/>
    <n v="6"/>
    <n v="3"/>
    <n v="1"/>
    <n v="3"/>
    <n v="39"/>
    <n v="1"/>
    <x v="2"/>
    <x v="2"/>
    <n v="10"/>
    <n v="156"/>
    <n v="151"/>
    <m/>
    <n v="1"/>
    <n v="2"/>
    <n v="2"/>
    <n v="1"/>
    <n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n v="1"/>
    <n v="1"/>
    <n v="1"/>
    <x v="0"/>
    <x v="0"/>
    <n v="3"/>
    <n v="2"/>
    <n v="4"/>
    <n v="46"/>
    <n v="1"/>
    <s v="Throttle 500"/>
    <s v="first sign (disease)"/>
  </r>
  <r>
    <n v="2"/>
    <n v="1"/>
    <n v="1"/>
    <x v="1"/>
    <x v="0"/>
    <n v="3"/>
    <n v="3"/>
    <n v="5"/>
    <n v="53"/>
    <n v="1"/>
    <s v="Custodia 320"/>
    <s v="first sign (disease) = 2 weeks"/>
  </r>
  <r>
    <n v="3"/>
    <n v="1"/>
    <n v="1"/>
    <x v="2"/>
    <x v="0"/>
    <n v="3"/>
    <n v="2"/>
    <n v="5"/>
    <n v="47"/>
    <n v="1"/>
    <s v="Throttle 500"/>
    <s v="first sign (disease) = 2 weeks"/>
  </r>
  <r>
    <n v="4"/>
    <n v="1"/>
    <n v="1"/>
    <x v="3"/>
    <x v="0"/>
    <n v="3"/>
    <n v="3"/>
    <n v="3"/>
    <n v="51"/>
    <n v="1"/>
    <s v="Custodia 320"/>
    <s v="preventative (4 weeks post emergance) + 2 weeks"/>
  </r>
  <r>
    <n v="5"/>
    <n v="1"/>
    <n v="1"/>
    <x v="4"/>
    <x v="0"/>
    <n v="3"/>
    <n v="2"/>
    <n v="6"/>
    <n v="48"/>
    <n v="1"/>
    <s v="Throttle 500"/>
    <s v="first spray when diseases is 1/3 up plant"/>
  </r>
  <r>
    <n v="6"/>
    <n v="1"/>
    <n v="1"/>
    <x v="5"/>
    <x v="0"/>
    <n v="3"/>
    <n v="1"/>
    <n v="1"/>
    <n v="37"/>
    <n v="1"/>
    <s v="Folicur sc"/>
    <s v="untreated"/>
  </r>
  <r>
    <n v="7"/>
    <n v="1"/>
    <n v="1"/>
    <x v="6"/>
    <x v="0"/>
    <n v="3"/>
    <n v="3"/>
    <n v="2"/>
    <n v="50"/>
    <n v="1"/>
    <s v="Custodia 320"/>
    <s v="preventative (4 weeks post emergance)"/>
  </r>
  <r>
    <n v="8"/>
    <n v="1"/>
    <n v="1"/>
    <x v="7"/>
    <x v="0"/>
    <n v="3"/>
    <n v="1"/>
    <n v="3"/>
    <n v="39"/>
    <n v="1"/>
    <s v="Folicur sc"/>
    <s v="preventative (4 weeks post emergance) + 2 weeks"/>
  </r>
  <r>
    <n v="9"/>
    <n v="1"/>
    <n v="1"/>
    <x v="8"/>
    <x v="0"/>
    <n v="3"/>
    <n v="1"/>
    <n v="4"/>
    <n v="40"/>
    <n v="1"/>
    <s v="Folicur sc"/>
    <s v="first sign (disease)"/>
  </r>
  <r>
    <n v="10"/>
    <n v="2"/>
    <n v="4"/>
    <x v="9"/>
    <x v="0"/>
    <n v="1"/>
    <n v="2"/>
    <n v="3"/>
    <n v="9"/>
    <n v="0.25"/>
    <s v="Throttle 500"/>
    <s v="preventative (4 weeks post emergance) + 2 weeks"/>
  </r>
  <r>
    <n v="11"/>
    <n v="2"/>
    <n v="4"/>
    <x v="10"/>
    <x v="0"/>
    <n v="1"/>
    <n v="3"/>
    <n v="1"/>
    <n v="13"/>
    <n v="0.25"/>
    <s v="Custodia 320"/>
    <s v="untreated"/>
  </r>
  <r>
    <n v="12"/>
    <n v="2"/>
    <n v="4"/>
    <x v="11"/>
    <x v="0"/>
    <n v="1"/>
    <n v="1"/>
    <n v="5"/>
    <n v="5"/>
    <n v="0.25"/>
    <s v="Folicur sc"/>
    <s v="first sign (disease) = 2 weeks"/>
  </r>
  <r>
    <n v="13"/>
    <n v="2"/>
    <n v="4"/>
    <x v="12"/>
    <x v="0"/>
    <n v="1"/>
    <n v="2"/>
    <n v="5"/>
    <n v="11"/>
    <n v="0.25"/>
    <s v="Throttle 500"/>
    <s v="first sign (disease) = 2 weeks"/>
  </r>
  <r>
    <n v="14"/>
    <n v="2"/>
    <n v="4"/>
    <x v="13"/>
    <x v="0"/>
    <n v="1"/>
    <n v="3"/>
    <n v="4"/>
    <n v="16"/>
    <n v="0.25"/>
    <s v="Custodia 320"/>
    <s v="first sign (disease)"/>
  </r>
  <r>
    <n v="15"/>
    <n v="2"/>
    <n v="4"/>
    <x v="14"/>
    <x v="0"/>
    <n v="1"/>
    <n v="2"/>
    <n v="2"/>
    <n v="8"/>
    <n v="0.25"/>
    <s v="Throttle 500"/>
    <s v="preventative (4 weeks post emergance)"/>
  </r>
  <r>
    <n v="16"/>
    <n v="2"/>
    <n v="4"/>
    <x v="15"/>
    <x v="0"/>
    <n v="1"/>
    <n v="1"/>
    <n v="6"/>
    <n v="6"/>
    <n v="0.25"/>
    <s v="Folicur sc"/>
    <s v="first spray when diseases is 1/3 up plant"/>
  </r>
  <r>
    <n v="17"/>
    <n v="2"/>
    <n v="4"/>
    <x v="16"/>
    <x v="0"/>
    <n v="1"/>
    <n v="1"/>
    <n v="4"/>
    <n v="4"/>
    <n v="0.25"/>
    <s v="Folicur sc"/>
    <s v="first sign (disease)"/>
  </r>
  <r>
    <n v="18"/>
    <n v="2"/>
    <n v="4"/>
    <x v="17"/>
    <x v="0"/>
    <n v="1"/>
    <n v="3"/>
    <n v="3"/>
    <n v="15"/>
    <n v="0.25"/>
    <s v="Custodia 320"/>
    <s v="preventative (4 weeks post emergance) + 2 weeks"/>
  </r>
  <r>
    <n v="19"/>
    <n v="3"/>
    <n v="7"/>
    <x v="18"/>
    <x v="0"/>
    <n v="2"/>
    <n v="2"/>
    <n v="3"/>
    <n v="27"/>
    <n v="0.5"/>
    <s v="Throttle 500"/>
    <s v="preventative (4 weeks post emergance) + 2 weeks"/>
  </r>
  <r>
    <n v="20"/>
    <n v="3"/>
    <n v="7"/>
    <x v="19"/>
    <x v="0"/>
    <n v="2"/>
    <n v="1"/>
    <n v="2"/>
    <n v="20"/>
    <n v="0.5"/>
    <s v="Folicur sc"/>
    <s v="preventative (4 weeks post emergance)"/>
  </r>
  <r>
    <n v="21"/>
    <n v="3"/>
    <n v="7"/>
    <x v="20"/>
    <x v="0"/>
    <n v="2"/>
    <n v="1"/>
    <n v="3"/>
    <n v="21"/>
    <n v="0.5"/>
    <s v="Folicur sc"/>
    <s v="preventative (4 weeks post emergance) + 2 weeks"/>
  </r>
  <r>
    <n v="22"/>
    <n v="3"/>
    <n v="7"/>
    <x v="21"/>
    <x v="0"/>
    <n v="2"/>
    <n v="1"/>
    <n v="5"/>
    <n v="23"/>
    <n v="0.5"/>
    <s v="Folicur sc"/>
    <s v="first sign (disease) = 2 weeks"/>
  </r>
  <r>
    <n v="23"/>
    <n v="3"/>
    <n v="7"/>
    <x v="22"/>
    <x v="0"/>
    <n v="2"/>
    <n v="3"/>
    <n v="6"/>
    <n v="36"/>
    <n v="0.5"/>
    <s v="Custodia 320"/>
    <s v="first spray when diseases is 1/3 up plant"/>
  </r>
  <r>
    <n v="24"/>
    <n v="3"/>
    <n v="7"/>
    <x v="23"/>
    <x v="0"/>
    <n v="2"/>
    <n v="2"/>
    <n v="4"/>
    <n v="28"/>
    <n v="0.5"/>
    <s v="Throttle 500"/>
    <s v="first sign (disease)"/>
  </r>
  <r>
    <n v="25"/>
    <n v="3"/>
    <n v="7"/>
    <x v="24"/>
    <x v="0"/>
    <n v="2"/>
    <n v="3"/>
    <n v="4"/>
    <n v="34"/>
    <n v="0.5"/>
    <s v="Custodia 320"/>
    <s v="first sign (disease)"/>
  </r>
  <r>
    <n v="26"/>
    <n v="3"/>
    <n v="7"/>
    <x v="25"/>
    <x v="0"/>
    <n v="2"/>
    <n v="2"/>
    <n v="1"/>
    <n v="25"/>
    <n v="0.5"/>
    <s v="Throttle 500"/>
    <s v="untreated"/>
  </r>
  <r>
    <n v="27"/>
    <n v="3"/>
    <n v="7"/>
    <x v="26"/>
    <x v="0"/>
    <n v="2"/>
    <n v="3"/>
    <n v="5"/>
    <n v="35"/>
    <n v="0.5"/>
    <s v="Custodia 320"/>
    <s v="first sign (disease) = 2 weeks"/>
  </r>
  <r>
    <n v="28"/>
    <n v="1"/>
    <n v="1"/>
    <x v="0"/>
    <x v="1"/>
    <n v="3"/>
    <n v="1"/>
    <n v="6"/>
    <n v="42"/>
    <n v="1"/>
    <s v="Folicur sc"/>
    <s v="first spray when diseases is 1/3 up plant"/>
  </r>
  <r>
    <n v="29"/>
    <n v="1"/>
    <n v="1"/>
    <x v="1"/>
    <x v="1"/>
    <n v="3"/>
    <n v="1"/>
    <n v="2"/>
    <n v="38"/>
    <n v="1"/>
    <s v="Folicur sc"/>
    <s v="preventative (4 weeks post emergance)"/>
  </r>
  <r>
    <n v="30"/>
    <n v="1"/>
    <n v="1"/>
    <x v="2"/>
    <x v="1"/>
    <n v="3"/>
    <n v="3"/>
    <n v="1"/>
    <n v="49"/>
    <n v="1"/>
    <s v="Custodia 320"/>
    <s v="untreated"/>
  </r>
  <r>
    <n v="31"/>
    <n v="1"/>
    <n v="1"/>
    <x v="3"/>
    <x v="1"/>
    <n v="3"/>
    <n v="2"/>
    <n v="2"/>
    <n v="44"/>
    <n v="1"/>
    <s v="Throttle 500"/>
    <s v="preventative (4 weeks post emergance)"/>
  </r>
  <r>
    <n v="32"/>
    <n v="1"/>
    <n v="1"/>
    <x v="4"/>
    <x v="1"/>
    <n v="3"/>
    <n v="1"/>
    <n v="5"/>
    <n v="41"/>
    <n v="1"/>
    <s v="Folicur sc"/>
    <s v="first sign (disease) = 2 weeks"/>
  </r>
  <r>
    <n v="33"/>
    <n v="1"/>
    <n v="1"/>
    <x v="5"/>
    <x v="1"/>
    <n v="3"/>
    <n v="3"/>
    <n v="6"/>
    <n v="54"/>
    <n v="1"/>
    <s v="Custodia 320"/>
    <s v="first spray when diseases is 1/3 up plant"/>
  </r>
  <r>
    <n v="34"/>
    <n v="1"/>
    <n v="1"/>
    <x v="6"/>
    <x v="1"/>
    <n v="3"/>
    <n v="2"/>
    <n v="1"/>
    <n v="43"/>
    <n v="1"/>
    <s v="Throttle 500"/>
    <s v="untreated"/>
  </r>
  <r>
    <n v="35"/>
    <n v="1"/>
    <n v="1"/>
    <x v="7"/>
    <x v="1"/>
    <n v="3"/>
    <n v="3"/>
    <n v="4"/>
    <n v="52"/>
    <n v="1"/>
    <s v="Custodia 320"/>
    <s v="first sign (disease)"/>
  </r>
  <r>
    <n v="36"/>
    <n v="1"/>
    <n v="1"/>
    <x v="8"/>
    <x v="1"/>
    <n v="3"/>
    <n v="2"/>
    <n v="3"/>
    <n v="45"/>
    <n v="1"/>
    <s v="Throttle 500"/>
    <s v="preventative (4 weeks post emergance) + 2 weeks"/>
  </r>
  <r>
    <n v="37"/>
    <n v="2"/>
    <n v="4"/>
    <x v="9"/>
    <x v="1"/>
    <n v="1"/>
    <n v="3"/>
    <n v="2"/>
    <n v="14"/>
    <n v="0.25"/>
    <s v="Custodia 320"/>
    <s v="preventative (4 weeks post emergance)"/>
  </r>
  <r>
    <n v="38"/>
    <n v="2"/>
    <n v="4"/>
    <x v="10"/>
    <x v="1"/>
    <n v="1"/>
    <n v="2"/>
    <n v="6"/>
    <n v="12"/>
    <n v="0.25"/>
    <s v="Throttle 500"/>
    <s v="first spray when diseases is 1/3 up plant"/>
  </r>
  <r>
    <n v="39"/>
    <n v="2"/>
    <n v="4"/>
    <x v="11"/>
    <x v="1"/>
    <n v="1"/>
    <n v="2"/>
    <n v="4"/>
    <n v="10"/>
    <n v="0.25"/>
    <s v="Throttle 500"/>
    <s v="first sign (disease)"/>
  </r>
  <r>
    <n v="40"/>
    <n v="2"/>
    <n v="4"/>
    <x v="12"/>
    <x v="1"/>
    <n v="1"/>
    <n v="3"/>
    <n v="6"/>
    <n v="18"/>
    <n v="0.25"/>
    <s v="Custodia 320"/>
    <s v="first spray when diseases is 1/3 up plant"/>
  </r>
  <r>
    <n v="41"/>
    <n v="2"/>
    <n v="4"/>
    <x v="13"/>
    <x v="1"/>
    <n v="1"/>
    <n v="1"/>
    <n v="1"/>
    <n v="1"/>
    <n v="0.25"/>
    <s v="Folicur sc"/>
    <s v="untreated"/>
  </r>
  <r>
    <n v="42"/>
    <n v="2"/>
    <n v="4"/>
    <x v="14"/>
    <x v="1"/>
    <n v="1"/>
    <n v="1"/>
    <n v="3"/>
    <n v="3"/>
    <n v="0.25"/>
    <s v="Folicur sc"/>
    <s v="preventative (4 weeks post emergance) + 2 weeks"/>
  </r>
  <r>
    <n v="43"/>
    <n v="2"/>
    <n v="4"/>
    <x v="15"/>
    <x v="1"/>
    <n v="1"/>
    <n v="3"/>
    <n v="5"/>
    <n v="17"/>
    <n v="0.25"/>
    <s v="Custodia 320"/>
    <s v="first sign (disease) = 2 weeks"/>
  </r>
  <r>
    <n v="44"/>
    <n v="2"/>
    <n v="4"/>
    <x v="16"/>
    <x v="1"/>
    <n v="1"/>
    <n v="2"/>
    <n v="1"/>
    <n v="7"/>
    <n v="0.25"/>
    <s v="Throttle 500"/>
    <s v="untreated"/>
  </r>
  <r>
    <n v="45"/>
    <n v="2"/>
    <n v="4"/>
    <x v="17"/>
    <x v="1"/>
    <n v="1"/>
    <n v="1"/>
    <n v="2"/>
    <n v="2"/>
    <n v="0.25"/>
    <s v="Folicur sc"/>
    <s v="preventative (4 weeks post emergance)"/>
  </r>
  <r>
    <n v="46"/>
    <n v="3"/>
    <n v="7"/>
    <x v="18"/>
    <x v="1"/>
    <n v="2"/>
    <n v="1"/>
    <n v="6"/>
    <n v="24"/>
    <n v="0.5"/>
    <s v="Folicur sc"/>
    <s v="first spray when diseases is 1/3 up plant"/>
  </r>
  <r>
    <n v="47"/>
    <n v="3"/>
    <n v="7"/>
    <x v="19"/>
    <x v="1"/>
    <n v="2"/>
    <n v="2"/>
    <n v="6"/>
    <n v="30"/>
    <n v="0.5"/>
    <s v="Throttle 500"/>
    <s v="first spray when diseases is 1/3 up plant"/>
  </r>
  <r>
    <n v="48"/>
    <n v="3"/>
    <n v="7"/>
    <x v="20"/>
    <x v="1"/>
    <n v="2"/>
    <n v="3"/>
    <n v="1"/>
    <n v="31"/>
    <n v="0.5"/>
    <s v="Custodia 320"/>
    <s v="untreated"/>
  </r>
  <r>
    <n v="49"/>
    <n v="3"/>
    <n v="7"/>
    <x v="21"/>
    <x v="1"/>
    <n v="2"/>
    <n v="2"/>
    <n v="2"/>
    <n v="26"/>
    <n v="0.5"/>
    <s v="Throttle 500"/>
    <s v="preventative (4 weeks post emergance)"/>
  </r>
  <r>
    <n v="50"/>
    <n v="3"/>
    <n v="7"/>
    <x v="22"/>
    <x v="1"/>
    <n v="2"/>
    <n v="1"/>
    <n v="4"/>
    <n v="22"/>
    <n v="0.5"/>
    <s v="Folicur sc"/>
    <s v="first sign (disease)"/>
  </r>
  <r>
    <n v="51"/>
    <n v="3"/>
    <n v="7"/>
    <x v="23"/>
    <x v="1"/>
    <n v="2"/>
    <n v="3"/>
    <n v="2"/>
    <n v="32"/>
    <n v="0.5"/>
    <s v="Custodia 320"/>
    <s v="preventative (4 weeks post emergance)"/>
  </r>
  <r>
    <n v="52"/>
    <n v="3"/>
    <n v="7"/>
    <x v="24"/>
    <x v="1"/>
    <n v="2"/>
    <n v="2"/>
    <n v="5"/>
    <n v="29"/>
    <n v="0.5"/>
    <s v="Throttle 500"/>
    <s v="first sign (disease) = 2 weeks"/>
  </r>
  <r>
    <n v="53"/>
    <n v="3"/>
    <n v="7"/>
    <x v="25"/>
    <x v="1"/>
    <n v="2"/>
    <n v="3"/>
    <n v="3"/>
    <n v="33"/>
    <n v="0.5"/>
    <s v="Custodia 320"/>
    <s v="preventative (4 weeks post emergance) + 2 weeks"/>
  </r>
  <r>
    <n v="54"/>
    <n v="3"/>
    <n v="7"/>
    <x v="26"/>
    <x v="1"/>
    <n v="2"/>
    <n v="1"/>
    <n v="1"/>
    <n v="19"/>
    <n v="0.5"/>
    <s v="Folicur sc"/>
    <s v="untreated"/>
  </r>
  <r>
    <n v="55"/>
    <n v="1"/>
    <n v="2"/>
    <x v="0"/>
    <x v="2"/>
    <n v="2"/>
    <n v="2"/>
    <n v="1"/>
    <n v="25"/>
    <n v="0.5"/>
    <s v="Throttle 500"/>
    <s v="untreated"/>
  </r>
  <r>
    <n v="56"/>
    <n v="1"/>
    <n v="2"/>
    <x v="1"/>
    <x v="2"/>
    <n v="2"/>
    <n v="1"/>
    <n v="6"/>
    <n v="24"/>
    <n v="0.5"/>
    <s v="Folicur sc"/>
    <s v="first spray when diseases is 1/3 up plant"/>
  </r>
  <r>
    <n v="57"/>
    <n v="1"/>
    <n v="2"/>
    <x v="2"/>
    <x v="2"/>
    <n v="2"/>
    <n v="1"/>
    <n v="1"/>
    <n v="19"/>
    <n v="0.5"/>
    <s v="Folicur sc"/>
    <s v="untreated"/>
  </r>
  <r>
    <n v="58"/>
    <n v="1"/>
    <n v="2"/>
    <x v="3"/>
    <x v="2"/>
    <n v="2"/>
    <n v="1"/>
    <n v="5"/>
    <n v="23"/>
    <n v="0.5"/>
    <s v="Folicur sc"/>
    <s v="first sign (disease) = 2 weeks"/>
  </r>
  <r>
    <n v="59"/>
    <n v="1"/>
    <n v="2"/>
    <x v="4"/>
    <x v="2"/>
    <n v="2"/>
    <n v="3"/>
    <n v="6"/>
    <n v="36"/>
    <n v="0.5"/>
    <s v="Custodia 320"/>
    <s v="first spray when diseases is 1/3 up plant"/>
  </r>
  <r>
    <n v="60"/>
    <n v="1"/>
    <n v="2"/>
    <x v="5"/>
    <x v="2"/>
    <n v="2"/>
    <n v="3"/>
    <n v="3"/>
    <n v="33"/>
    <n v="0.5"/>
    <s v="Custodia 320"/>
    <s v="preventative (4 weeks post emergance) + 2 weeks"/>
  </r>
  <r>
    <n v="61"/>
    <n v="1"/>
    <n v="2"/>
    <x v="6"/>
    <x v="2"/>
    <n v="2"/>
    <n v="2"/>
    <n v="5"/>
    <n v="29"/>
    <n v="0.5"/>
    <s v="Throttle 500"/>
    <s v="first sign (disease) = 2 weeks"/>
  </r>
  <r>
    <n v="62"/>
    <n v="1"/>
    <n v="2"/>
    <x v="7"/>
    <x v="2"/>
    <n v="2"/>
    <n v="3"/>
    <n v="2"/>
    <n v="32"/>
    <n v="0.5"/>
    <s v="Custodia 320"/>
    <s v="preventative (4 weeks post emergance)"/>
  </r>
  <r>
    <n v="63"/>
    <n v="1"/>
    <n v="2"/>
    <x v="8"/>
    <x v="2"/>
    <n v="2"/>
    <n v="2"/>
    <n v="4"/>
    <n v="28"/>
    <n v="0.5"/>
    <s v="Throttle 500"/>
    <s v="first sign (disease)"/>
  </r>
  <r>
    <n v="64"/>
    <n v="2"/>
    <n v="5"/>
    <x v="9"/>
    <x v="2"/>
    <n v="3"/>
    <n v="1"/>
    <n v="2"/>
    <n v="38"/>
    <n v="1"/>
    <s v="Folicur sc"/>
    <s v="preventative (4 weeks post emergance)"/>
  </r>
  <r>
    <n v="65"/>
    <n v="2"/>
    <n v="5"/>
    <x v="10"/>
    <x v="2"/>
    <n v="3"/>
    <n v="2"/>
    <n v="5"/>
    <n v="47"/>
    <n v="1"/>
    <s v="Throttle 500"/>
    <s v="first sign (disease) = 2 weeks"/>
  </r>
  <r>
    <n v="66"/>
    <n v="2"/>
    <n v="5"/>
    <x v="11"/>
    <x v="2"/>
    <n v="3"/>
    <n v="3"/>
    <n v="4"/>
    <n v="52"/>
    <n v="1"/>
    <s v="Custodia 320"/>
    <s v="first sign (disease)"/>
  </r>
  <r>
    <n v="67"/>
    <n v="2"/>
    <n v="5"/>
    <x v="12"/>
    <x v="2"/>
    <n v="3"/>
    <n v="1"/>
    <n v="1"/>
    <n v="37"/>
    <n v="1"/>
    <s v="Folicur sc"/>
    <s v="untreated"/>
  </r>
  <r>
    <n v="68"/>
    <n v="2"/>
    <n v="5"/>
    <x v="13"/>
    <x v="2"/>
    <n v="3"/>
    <n v="1"/>
    <n v="6"/>
    <n v="42"/>
    <n v="1"/>
    <s v="Folicur sc"/>
    <s v="first spray when diseases is 1/3 up plant"/>
  </r>
  <r>
    <n v="69"/>
    <n v="2"/>
    <n v="5"/>
    <x v="14"/>
    <x v="2"/>
    <n v="3"/>
    <n v="3"/>
    <n v="5"/>
    <n v="53"/>
    <n v="1"/>
    <s v="Custodia 320"/>
    <s v="first sign (disease) = 2 weeks"/>
  </r>
  <r>
    <n v="70"/>
    <n v="2"/>
    <n v="5"/>
    <x v="15"/>
    <x v="2"/>
    <n v="3"/>
    <n v="2"/>
    <n v="6"/>
    <n v="48"/>
    <n v="1"/>
    <s v="Throttle 500"/>
    <s v="first spray when diseases is 1/3 up plant"/>
  </r>
  <r>
    <n v="71"/>
    <n v="2"/>
    <n v="5"/>
    <x v="16"/>
    <x v="2"/>
    <n v="3"/>
    <n v="3"/>
    <n v="1"/>
    <n v="49"/>
    <n v="1"/>
    <s v="Custodia 320"/>
    <s v="untreated"/>
  </r>
  <r>
    <n v="72"/>
    <n v="2"/>
    <n v="5"/>
    <x v="17"/>
    <x v="2"/>
    <n v="3"/>
    <n v="2"/>
    <n v="3"/>
    <n v="45"/>
    <n v="1"/>
    <s v="Throttle 500"/>
    <s v="preventative (4 weeks post emergance) + 2 weeks"/>
  </r>
  <r>
    <n v="73"/>
    <n v="3"/>
    <n v="8"/>
    <x v="18"/>
    <x v="2"/>
    <n v="1"/>
    <n v="1"/>
    <n v="3"/>
    <n v="3"/>
    <n v="0.25"/>
    <s v="Folicur sc"/>
    <s v="preventative (4 weeks post emergance) + 2 weeks"/>
  </r>
  <r>
    <n v="74"/>
    <n v="3"/>
    <n v="8"/>
    <x v="19"/>
    <x v="2"/>
    <n v="1"/>
    <n v="1"/>
    <n v="5"/>
    <n v="5"/>
    <n v="0.25"/>
    <s v="Folicur sc"/>
    <s v="first sign (disease) = 2 weeks"/>
  </r>
  <r>
    <n v="75"/>
    <n v="3"/>
    <n v="8"/>
    <x v="20"/>
    <x v="2"/>
    <n v="1"/>
    <n v="2"/>
    <n v="2"/>
    <n v="8"/>
    <n v="0.25"/>
    <s v="Throttle 500"/>
    <s v="preventative (4 weeks post emergance)"/>
  </r>
  <r>
    <n v="76"/>
    <n v="3"/>
    <n v="8"/>
    <x v="21"/>
    <x v="2"/>
    <n v="1"/>
    <n v="1"/>
    <n v="4"/>
    <n v="4"/>
    <n v="0.25"/>
    <s v="Folicur sc"/>
    <s v="first sign (disease)"/>
  </r>
  <r>
    <n v="77"/>
    <n v="3"/>
    <n v="8"/>
    <x v="22"/>
    <x v="2"/>
    <n v="1"/>
    <n v="3"/>
    <n v="5"/>
    <n v="17"/>
    <n v="0.25"/>
    <s v="Custodia 320"/>
    <s v="first sign (disease) = 2 weeks"/>
  </r>
  <r>
    <n v="78"/>
    <n v="3"/>
    <n v="8"/>
    <x v="23"/>
    <x v="2"/>
    <n v="1"/>
    <n v="3"/>
    <n v="1"/>
    <n v="13"/>
    <n v="0.25"/>
    <s v="Custodia 320"/>
    <s v="untreated"/>
  </r>
  <r>
    <n v="79"/>
    <n v="3"/>
    <n v="8"/>
    <x v="24"/>
    <x v="2"/>
    <n v="1"/>
    <n v="2"/>
    <n v="1"/>
    <n v="7"/>
    <n v="0.25"/>
    <s v="Throttle 500"/>
    <s v="untreated"/>
  </r>
  <r>
    <n v="80"/>
    <n v="3"/>
    <n v="8"/>
    <x v="25"/>
    <x v="2"/>
    <n v="1"/>
    <n v="2"/>
    <n v="6"/>
    <n v="12"/>
    <n v="0.25"/>
    <s v="Throttle 500"/>
    <s v="first spray when diseases is 1/3 up plant"/>
  </r>
  <r>
    <n v="81"/>
    <n v="3"/>
    <n v="8"/>
    <x v="26"/>
    <x v="2"/>
    <n v="1"/>
    <n v="3"/>
    <n v="6"/>
    <n v="18"/>
    <n v="0.25"/>
    <s v="Custodia 320"/>
    <s v="first spray when diseases is 1/3 up plant"/>
  </r>
  <r>
    <n v="82"/>
    <n v="1"/>
    <n v="2"/>
    <x v="0"/>
    <x v="3"/>
    <n v="2"/>
    <n v="3"/>
    <n v="5"/>
    <n v="35"/>
    <n v="0.5"/>
    <s v="Custodia 320"/>
    <s v="first sign (disease) = 2 weeks"/>
  </r>
  <r>
    <n v="83"/>
    <n v="1"/>
    <n v="2"/>
    <x v="1"/>
    <x v="3"/>
    <n v="2"/>
    <n v="2"/>
    <n v="2"/>
    <n v="26"/>
    <n v="0.5"/>
    <s v="Throttle 500"/>
    <s v="preventative (4 weeks post emergance)"/>
  </r>
  <r>
    <n v="84"/>
    <n v="1"/>
    <n v="2"/>
    <x v="2"/>
    <x v="3"/>
    <n v="2"/>
    <n v="2"/>
    <n v="3"/>
    <n v="27"/>
    <n v="0.5"/>
    <s v="Throttle 500"/>
    <s v="preventative (4 weeks post emergance) + 2 weeks"/>
  </r>
  <r>
    <n v="85"/>
    <n v="1"/>
    <n v="2"/>
    <x v="3"/>
    <x v="3"/>
    <n v="2"/>
    <n v="3"/>
    <n v="4"/>
    <n v="34"/>
    <n v="0.5"/>
    <s v="Custodia 320"/>
    <s v="first sign (disease)"/>
  </r>
  <r>
    <n v="86"/>
    <n v="1"/>
    <n v="2"/>
    <x v="4"/>
    <x v="3"/>
    <n v="2"/>
    <n v="1"/>
    <n v="3"/>
    <n v="21"/>
    <n v="0.5"/>
    <s v="Folicur sc"/>
    <s v="preventative (4 weeks post emergance) + 2 weeks"/>
  </r>
  <r>
    <n v="87"/>
    <n v="1"/>
    <n v="2"/>
    <x v="5"/>
    <x v="3"/>
    <n v="2"/>
    <n v="1"/>
    <n v="4"/>
    <n v="22"/>
    <n v="0.5"/>
    <s v="Folicur sc"/>
    <s v="first sign (disease)"/>
  </r>
  <r>
    <n v="88"/>
    <n v="1"/>
    <n v="2"/>
    <x v="6"/>
    <x v="3"/>
    <n v="2"/>
    <n v="3"/>
    <n v="1"/>
    <n v="31"/>
    <n v="0.5"/>
    <s v="Custodia 320"/>
    <s v="untreated"/>
  </r>
  <r>
    <n v="89"/>
    <n v="1"/>
    <n v="2"/>
    <x v="7"/>
    <x v="3"/>
    <n v="2"/>
    <n v="2"/>
    <n v="6"/>
    <n v="30"/>
    <n v="0.5"/>
    <s v="Throttle 500"/>
    <s v="first spray when diseases is 1/3 up plant"/>
  </r>
  <r>
    <n v="90"/>
    <n v="1"/>
    <n v="2"/>
    <x v="8"/>
    <x v="3"/>
    <n v="2"/>
    <n v="1"/>
    <n v="2"/>
    <n v="20"/>
    <n v="0.5"/>
    <s v="Folicur sc"/>
    <s v="preventative (4 weeks post emergance)"/>
  </r>
  <r>
    <n v="91"/>
    <n v="2"/>
    <n v="5"/>
    <x v="9"/>
    <x v="3"/>
    <n v="3"/>
    <n v="3"/>
    <n v="6"/>
    <n v="54"/>
    <n v="1"/>
    <s v="Custodia 320"/>
    <s v="first spray when diseases is 1/3 up plant"/>
  </r>
  <r>
    <n v="92"/>
    <n v="2"/>
    <n v="5"/>
    <x v="10"/>
    <x v="3"/>
    <n v="3"/>
    <n v="3"/>
    <n v="2"/>
    <n v="50"/>
    <n v="1"/>
    <s v="Custodia 320"/>
    <s v="preventative (4 weeks post emergance)"/>
  </r>
  <r>
    <n v="93"/>
    <n v="2"/>
    <n v="5"/>
    <x v="11"/>
    <x v="3"/>
    <n v="3"/>
    <n v="2"/>
    <n v="2"/>
    <n v="44"/>
    <n v="1"/>
    <s v="Throttle 500"/>
    <s v="preventative (4 weeks post emergance)"/>
  </r>
  <r>
    <n v="94"/>
    <n v="2"/>
    <n v="5"/>
    <x v="12"/>
    <x v="3"/>
    <n v="3"/>
    <n v="2"/>
    <n v="4"/>
    <n v="46"/>
    <n v="1"/>
    <s v="Throttle 500"/>
    <s v="first sign (disease)"/>
  </r>
  <r>
    <n v="95"/>
    <n v="2"/>
    <n v="5"/>
    <x v="13"/>
    <x v="3"/>
    <n v="3"/>
    <n v="2"/>
    <n v="1"/>
    <n v="43"/>
    <n v="1"/>
    <s v="Throttle 500"/>
    <s v="untreated"/>
  </r>
  <r>
    <n v="96"/>
    <n v="2"/>
    <n v="5"/>
    <x v="14"/>
    <x v="3"/>
    <n v="3"/>
    <n v="1"/>
    <n v="4"/>
    <n v="40"/>
    <n v="1"/>
    <s v="Folicur sc"/>
    <s v="first sign (disease)"/>
  </r>
  <r>
    <n v="97"/>
    <n v="2"/>
    <n v="5"/>
    <x v="15"/>
    <x v="3"/>
    <n v="3"/>
    <n v="3"/>
    <n v="3"/>
    <n v="51"/>
    <n v="1"/>
    <s v="Custodia 320"/>
    <s v="preventative (4 weeks post emergance) + 2 weeks"/>
  </r>
  <r>
    <n v="98"/>
    <n v="2"/>
    <n v="5"/>
    <x v="16"/>
    <x v="3"/>
    <n v="3"/>
    <n v="1"/>
    <n v="3"/>
    <n v="39"/>
    <n v="1"/>
    <s v="Folicur sc"/>
    <s v="preventative (4 weeks post emergance) + 2 weeks"/>
  </r>
  <r>
    <n v="99"/>
    <n v="2"/>
    <n v="5"/>
    <x v="17"/>
    <x v="3"/>
    <n v="3"/>
    <n v="1"/>
    <n v="5"/>
    <n v="41"/>
    <n v="1"/>
    <s v="Folicur sc"/>
    <s v="first sign (disease) = 2 weeks"/>
  </r>
  <r>
    <n v="100"/>
    <n v="3"/>
    <n v="8"/>
    <x v="18"/>
    <x v="3"/>
    <n v="1"/>
    <n v="2"/>
    <n v="5"/>
    <n v="11"/>
    <n v="0.25"/>
    <s v="Throttle 500"/>
    <s v="first sign (disease) = 2 weeks"/>
  </r>
  <r>
    <n v="101"/>
    <n v="3"/>
    <n v="8"/>
    <x v="19"/>
    <x v="3"/>
    <n v="1"/>
    <n v="3"/>
    <n v="3"/>
    <n v="15"/>
    <n v="0.25"/>
    <s v="Custodia 320"/>
    <s v="preventative (4 weeks post emergance) + 2 weeks"/>
  </r>
  <r>
    <n v="102"/>
    <n v="3"/>
    <n v="8"/>
    <x v="20"/>
    <x v="3"/>
    <n v="1"/>
    <n v="1"/>
    <n v="1"/>
    <n v="1"/>
    <n v="0.25"/>
    <s v="Folicur sc"/>
    <s v="untreated"/>
  </r>
  <r>
    <n v="103"/>
    <n v="3"/>
    <n v="8"/>
    <x v="21"/>
    <x v="3"/>
    <n v="1"/>
    <n v="3"/>
    <n v="2"/>
    <n v="14"/>
    <n v="0.25"/>
    <s v="Custodia 320"/>
    <s v="preventative (4 weeks post emergance)"/>
  </r>
  <r>
    <n v="104"/>
    <n v="3"/>
    <n v="8"/>
    <x v="22"/>
    <x v="3"/>
    <n v="1"/>
    <n v="2"/>
    <n v="4"/>
    <n v="10"/>
    <n v="0.25"/>
    <s v="Throttle 500"/>
    <s v="first sign (disease)"/>
  </r>
  <r>
    <n v="105"/>
    <n v="3"/>
    <n v="8"/>
    <x v="23"/>
    <x v="3"/>
    <n v="1"/>
    <n v="1"/>
    <n v="6"/>
    <n v="6"/>
    <n v="0.25"/>
    <s v="Folicur sc"/>
    <s v="first spray when diseases is 1/3 up plant"/>
  </r>
  <r>
    <n v="106"/>
    <n v="3"/>
    <n v="8"/>
    <x v="24"/>
    <x v="3"/>
    <n v="1"/>
    <n v="1"/>
    <n v="2"/>
    <n v="2"/>
    <n v="0.25"/>
    <s v="Folicur sc"/>
    <s v="preventative (4 weeks post emergance)"/>
  </r>
  <r>
    <n v="107"/>
    <n v="3"/>
    <n v="8"/>
    <x v="25"/>
    <x v="3"/>
    <n v="1"/>
    <n v="3"/>
    <n v="4"/>
    <n v="16"/>
    <n v="0.25"/>
    <s v="Custodia 320"/>
    <s v="first sign (disease)"/>
  </r>
  <r>
    <n v="108"/>
    <n v="3"/>
    <n v="8"/>
    <x v="26"/>
    <x v="3"/>
    <n v="1"/>
    <n v="2"/>
    <n v="3"/>
    <n v="9"/>
    <n v="0.25"/>
    <s v="Throttle 500"/>
    <s v="preventative (4 weeks post emergance) + 2 weeks"/>
  </r>
  <r>
    <n v="109"/>
    <n v="1"/>
    <n v="3"/>
    <x v="0"/>
    <x v="4"/>
    <n v="1"/>
    <n v="1"/>
    <n v="4"/>
    <n v="4"/>
    <n v="0.25"/>
    <s v="Folicur sc"/>
    <s v="first sign (disease)"/>
  </r>
  <r>
    <n v="110"/>
    <n v="1"/>
    <n v="3"/>
    <x v="1"/>
    <x v="4"/>
    <n v="1"/>
    <n v="2"/>
    <n v="5"/>
    <n v="11"/>
    <n v="0.25"/>
    <s v="Throttle 500"/>
    <s v="first sign (disease) = 2 weeks"/>
  </r>
  <r>
    <n v="111"/>
    <n v="1"/>
    <n v="3"/>
    <x v="2"/>
    <x v="4"/>
    <n v="1"/>
    <n v="3"/>
    <n v="6"/>
    <n v="18"/>
    <n v="0.25"/>
    <s v="Custodia 320"/>
    <s v="first spray when diseases is 1/3 up plant"/>
  </r>
  <r>
    <n v="112"/>
    <n v="1"/>
    <n v="3"/>
    <x v="3"/>
    <x v="4"/>
    <n v="1"/>
    <n v="2"/>
    <n v="1"/>
    <n v="7"/>
    <n v="0.25"/>
    <s v="Throttle 500"/>
    <s v="untreated"/>
  </r>
  <r>
    <n v="113"/>
    <n v="1"/>
    <n v="3"/>
    <x v="4"/>
    <x v="4"/>
    <n v="1"/>
    <n v="3"/>
    <n v="3"/>
    <n v="15"/>
    <n v="0.25"/>
    <s v="Custodia 320"/>
    <s v="preventative (4 weeks post emergance) + 2 weeks"/>
  </r>
  <r>
    <n v="114"/>
    <n v="1"/>
    <n v="3"/>
    <x v="5"/>
    <x v="4"/>
    <n v="1"/>
    <n v="1"/>
    <n v="5"/>
    <n v="5"/>
    <n v="0.25"/>
    <s v="Folicur sc"/>
    <s v="first sign (disease) = 2 weeks"/>
  </r>
  <r>
    <n v="115"/>
    <n v="1"/>
    <n v="3"/>
    <x v="6"/>
    <x v="4"/>
    <n v="1"/>
    <n v="2"/>
    <n v="6"/>
    <n v="12"/>
    <n v="0.25"/>
    <s v="Throttle 500"/>
    <s v="first spray when diseases is 1/3 up plant"/>
  </r>
  <r>
    <n v="116"/>
    <n v="1"/>
    <n v="3"/>
    <x v="7"/>
    <x v="4"/>
    <n v="1"/>
    <n v="1"/>
    <n v="2"/>
    <n v="2"/>
    <n v="0.25"/>
    <s v="Folicur sc"/>
    <s v="preventative (4 weeks post emergance)"/>
  </r>
  <r>
    <n v="117"/>
    <n v="1"/>
    <n v="3"/>
    <x v="8"/>
    <x v="4"/>
    <n v="1"/>
    <n v="3"/>
    <n v="4"/>
    <n v="16"/>
    <n v="0.25"/>
    <s v="Custodia 320"/>
    <s v="first sign (disease)"/>
  </r>
  <r>
    <n v="118"/>
    <n v="2"/>
    <n v="6"/>
    <x v="9"/>
    <x v="4"/>
    <n v="2"/>
    <n v="1"/>
    <n v="1"/>
    <n v="19"/>
    <n v="0.5"/>
    <s v="Folicur sc"/>
    <s v="untreated"/>
  </r>
  <r>
    <n v="119"/>
    <n v="2"/>
    <n v="6"/>
    <x v="10"/>
    <x v="4"/>
    <n v="2"/>
    <n v="2"/>
    <n v="2"/>
    <n v="26"/>
    <n v="0.5"/>
    <s v="Throttle 500"/>
    <s v="preventative (4 weeks post emergance)"/>
  </r>
  <r>
    <n v="120"/>
    <n v="2"/>
    <n v="6"/>
    <x v="11"/>
    <x v="4"/>
    <n v="2"/>
    <n v="2"/>
    <n v="5"/>
    <n v="29"/>
    <n v="0.5"/>
    <s v="Throttle 500"/>
    <s v="first sign (disease) = 2 weeks"/>
  </r>
  <r>
    <n v="121"/>
    <n v="2"/>
    <n v="6"/>
    <x v="12"/>
    <x v="4"/>
    <n v="2"/>
    <n v="1"/>
    <n v="6"/>
    <n v="24"/>
    <n v="0.5"/>
    <s v="Folicur sc"/>
    <s v="first spray when diseases is 1/3 up plant"/>
  </r>
  <r>
    <n v="122"/>
    <n v="2"/>
    <n v="6"/>
    <x v="13"/>
    <x v="4"/>
    <n v="2"/>
    <n v="2"/>
    <n v="4"/>
    <n v="28"/>
    <n v="0.5"/>
    <s v="Throttle 500"/>
    <s v="first sign (disease)"/>
  </r>
  <r>
    <n v="123"/>
    <n v="2"/>
    <n v="6"/>
    <x v="14"/>
    <x v="4"/>
    <n v="2"/>
    <n v="3"/>
    <n v="6"/>
    <n v="36"/>
    <n v="0.5"/>
    <s v="Custodia 320"/>
    <s v="first spray when diseases is 1/3 up plant"/>
  </r>
  <r>
    <n v="124"/>
    <n v="2"/>
    <n v="6"/>
    <x v="15"/>
    <x v="4"/>
    <n v="2"/>
    <n v="3"/>
    <n v="4"/>
    <n v="34"/>
    <n v="0.5"/>
    <s v="Custodia 320"/>
    <s v="first sign (disease)"/>
  </r>
  <r>
    <n v="125"/>
    <n v="2"/>
    <n v="6"/>
    <x v="16"/>
    <x v="4"/>
    <n v="2"/>
    <n v="3"/>
    <n v="5"/>
    <n v="35"/>
    <n v="0.5"/>
    <s v="Custodia 320"/>
    <s v="first sign (disease) = 2 weeks"/>
  </r>
  <r>
    <n v="126"/>
    <n v="2"/>
    <n v="6"/>
    <x v="17"/>
    <x v="4"/>
    <n v="2"/>
    <n v="1"/>
    <n v="3"/>
    <n v="21"/>
    <n v="0.5"/>
    <s v="Folicur sc"/>
    <s v="preventative (4 weeks post emergance) + 2 weeks"/>
  </r>
  <r>
    <n v="127"/>
    <n v="3"/>
    <n v="9"/>
    <x v="18"/>
    <x v="4"/>
    <n v="3"/>
    <n v="2"/>
    <n v="6"/>
    <n v="48"/>
    <n v="1"/>
    <s v="Throttle 500"/>
    <s v="first spray when diseases is 1/3 up plant"/>
  </r>
  <r>
    <n v="128"/>
    <n v="3"/>
    <n v="9"/>
    <x v="19"/>
    <x v="4"/>
    <n v="3"/>
    <n v="3"/>
    <n v="5"/>
    <n v="53"/>
    <n v="1"/>
    <s v="Custodia 320"/>
    <s v="first sign (disease) = 2 weeks"/>
  </r>
  <r>
    <n v="129"/>
    <n v="3"/>
    <n v="9"/>
    <x v="20"/>
    <x v="4"/>
    <n v="3"/>
    <n v="1"/>
    <n v="4"/>
    <n v="40"/>
    <n v="1"/>
    <s v="Folicur sc"/>
    <s v="first sign (disease)"/>
  </r>
  <r>
    <n v="130"/>
    <n v="3"/>
    <n v="9"/>
    <x v="21"/>
    <x v="4"/>
    <n v="3"/>
    <n v="1"/>
    <n v="6"/>
    <n v="42"/>
    <n v="1"/>
    <s v="Folicur sc"/>
    <s v="first spray when diseases is 1/3 up plant"/>
  </r>
  <r>
    <n v="131"/>
    <n v="3"/>
    <n v="9"/>
    <x v="22"/>
    <x v="4"/>
    <n v="3"/>
    <n v="2"/>
    <n v="3"/>
    <n v="45"/>
    <n v="1"/>
    <s v="Throttle 500"/>
    <s v="preventative (4 weeks post emergance) + 2 weeks"/>
  </r>
  <r>
    <n v="132"/>
    <n v="3"/>
    <n v="9"/>
    <x v="23"/>
    <x v="4"/>
    <n v="3"/>
    <n v="1"/>
    <n v="5"/>
    <n v="41"/>
    <n v="1"/>
    <s v="Folicur sc"/>
    <s v="first sign (disease) = 2 weeks"/>
  </r>
  <r>
    <n v="133"/>
    <n v="3"/>
    <n v="9"/>
    <x v="24"/>
    <x v="4"/>
    <n v="3"/>
    <n v="2"/>
    <n v="4"/>
    <n v="46"/>
    <n v="1"/>
    <s v="Throttle 500"/>
    <s v="first sign (disease)"/>
  </r>
  <r>
    <n v="134"/>
    <n v="3"/>
    <n v="9"/>
    <x v="25"/>
    <x v="4"/>
    <n v="3"/>
    <n v="3"/>
    <n v="1"/>
    <n v="49"/>
    <n v="1"/>
    <s v="Custodia 320"/>
    <s v="untreated"/>
  </r>
  <r>
    <n v="135"/>
    <n v="3"/>
    <n v="9"/>
    <x v="26"/>
    <x v="4"/>
    <n v="3"/>
    <n v="3"/>
    <n v="2"/>
    <n v="50"/>
    <n v="1"/>
    <s v="Custodia 320"/>
    <s v="preventative (4 weeks post emergance)"/>
  </r>
  <r>
    <n v="136"/>
    <n v="1"/>
    <n v="3"/>
    <x v="0"/>
    <x v="5"/>
    <n v="1"/>
    <n v="3"/>
    <n v="1"/>
    <n v="13"/>
    <n v="0.25"/>
    <s v="Custodia 320"/>
    <s v="untreated"/>
  </r>
  <r>
    <n v="137"/>
    <n v="1"/>
    <n v="3"/>
    <x v="1"/>
    <x v="5"/>
    <n v="1"/>
    <n v="1"/>
    <n v="1"/>
    <n v="1"/>
    <n v="0.25"/>
    <s v="Folicur sc"/>
    <s v="untreated"/>
  </r>
  <r>
    <n v="138"/>
    <n v="1"/>
    <n v="3"/>
    <x v="2"/>
    <x v="5"/>
    <n v="1"/>
    <n v="2"/>
    <n v="2"/>
    <n v="8"/>
    <n v="0.25"/>
    <s v="Throttle 500"/>
    <s v="preventative (4 weeks post emergance)"/>
  </r>
  <r>
    <n v="139"/>
    <n v="1"/>
    <n v="3"/>
    <x v="3"/>
    <x v="5"/>
    <n v="1"/>
    <n v="1"/>
    <n v="3"/>
    <n v="3"/>
    <n v="0.25"/>
    <s v="Folicur sc"/>
    <s v="preventative (4 weeks post emergance) + 2 weeks"/>
  </r>
  <r>
    <n v="140"/>
    <n v="1"/>
    <n v="3"/>
    <x v="4"/>
    <x v="5"/>
    <n v="1"/>
    <n v="2"/>
    <n v="4"/>
    <n v="10"/>
    <n v="0.25"/>
    <s v="Throttle 500"/>
    <s v="first sign (disease)"/>
  </r>
  <r>
    <n v="141"/>
    <n v="1"/>
    <n v="3"/>
    <x v="5"/>
    <x v="5"/>
    <n v="1"/>
    <n v="3"/>
    <n v="2"/>
    <n v="14"/>
    <n v="0.25"/>
    <s v="Custodia 320"/>
    <s v="preventative (4 weeks post emergance)"/>
  </r>
  <r>
    <n v="142"/>
    <n v="1"/>
    <n v="3"/>
    <x v="6"/>
    <x v="5"/>
    <n v="1"/>
    <n v="3"/>
    <n v="5"/>
    <n v="17"/>
    <n v="0.25"/>
    <s v="Custodia 320"/>
    <s v="first sign (disease) = 2 weeks"/>
  </r>
  <r>
    <n v="143"/>
    <n v="1"/>
    <n v="3"/>
    <x v="7"/>
    <x v="5"/>
    <n v="1"/>
    <n v="2"/>
    <n v="3"/>
    <n v="9"/>
    <n v="0.25"/>
    <s v="Throttle 500"/>
    <s v="preventative (4 weeks post emergance) + 2 weeks"/>
  </r>
  <r>
    <n v="144"/>
    <n v="1"/>
    <n v="3"/>
    <x v="8"/>
    <x v="5"/>
    <n v="1"/>
    <n v="1"/>
    <n v="6"/>
    <n v="6"/>
    <n v="0.25"/>
    <s v="Folicur sc"/>
    <s v="first spray when diseases is 1/3 up plant"/>
  </r>
  <r>
    <n v="145"/>
    <n v="2"/>
    <n v="6"/>
    <x v="9"/>
    <x v="5"/>
    <n v="2"/>
    <n v="3"/>
    <n v="3"/>
    <n v="33"/>
    <n v="0.5"/>
    <s v="Custodia 320"/>
    <s v="preventative (4 weeks post emergance) + 2 weeks"/>
  </r>
  <r>
    <n v="146"/>
    <n v="2"/>
    <n v="6"/>
    <x v="10"/>
    <x v="5"/>
    <n v="2"/>
    <n v="1"/>
    <n v="4"/>
    <n v="22"/>
    <n v="0.5"/>
    <s v="Folicur sc"/>
    <s v="first sign (disease)"/>
  </r>
  <r>
    <n v="147"/>
    <n v="2"/>
    <n v="6"/>
    <x v="11"/>
    <x v="5"/>
    <n v="2"/>
    <n v="1"/>
    <n v="2"/>
    <n v="20"/>
    <n v="0.5"/>
    <s v="Folicur sc"/>
    <s v="preventative (4 weeks post emergance)"/>
  </r>
  <r>
    <n v="148"/>
    <n v="2"/>
    <n v="6"/>
    <x v="12"/>
    <x v="5"/>
    <n v="2"/>
    <n v="3"/>
    <n v="2"/>
    <n v="32"/>
    <n v="0.5"/>
    <s v="Custodia 320"/>
    <s v="preventative (4 weeks post emergance)"/>
  </r>
  <r>
    <n v="149"/>
    <n v="2"/>
    <n v="6"/>
    <x v="13"/>
    <x v="5"/>
    <n v="2"/>
    <n v="3"/>
    <n v="1"/>
    <n v="31"/>
    <n v="0.5"/>
    <s v="Custodia 320"/>
    <s v="untreated"/>
  </r>
  <r>
    <n v="150"/>
    <n v="2"/>
    <n v="6"/>
    <x v="14"/>
    <x v="5"/>
    <n v="2"/>
    <n v="1"/>
    <n v="5"/>
    <n v="23"/>
    <n v="0.5"/>
    <s v="Folicur sc"/>
    <s v="first sign (disease) = 2 weeks"/>
  </r>
  <r>
    <n v="151"/>
    <n v="2"/>
    <n v="6"/>
    <x v="15"/>
    <x v="5"/>
    <n v="2"/>
    <n v="2"/>
    <n v="1"/>
    <n v="25"/>
    <n v="0.5"/>
    <s v="Throttle 500"/>
    <s v="untreated"/>
  </r>
  <r>
    <n v="152"/>
    <n v="2"/>
    <n v="6"/>
    <x v="16"/>
    <x v="5"/>
    <n v="2"/>
    <n v="2"/>
    <n v="3"/>
    <n v="27"/>
    <n v="0.5"/>
    <s v="Throttle 500"/>
    <s v="preventative (4 weeks post emergance) + 2 weeks"/>
  </r>
  <r>
    <n v="153"/>
    <n v="2"/>
    <n v="6"/>
    <x v="17"/>
    <x v="5"/>
    <n v="2"/>
    <n v="2"/>
    <n v="6"/>
    <n v="30"/>
    <n v="0.5"/>
    <s v="Throttle 500"/>
    <s v="first spray when diseases is 1/3 up plant"/>
  </r>
  <r>
    <n v="154"/>
    <n v="3"/>
    <n v="9"/>
    <x v="18"/>
    <x v="5"/>
    <n v="3"/>
    <n v="1"/>
    <n v="1"/>
    <n v="37"/>
    <n v="1"/>
    <s v="Folicur sc"/>
    <s v="untreated"/>
  </r>
  <r>
    <n v="155"/>
    <n v="3"/>
    <n v="9"/>
    <x v="19"/>
    <x v="5"/>
    <n v="3"/>
    <n v="2"/>
    <n v="2"/>
    <n v="44"/>
    <n v="1"/>
    <s v="Throttle 500"/>
    <s v="preventative (4 weeks post emergance)"/>
  </r>
  <r>
    <n v="156"/>
    <n v="3"/>
    <n v="9"/>
    <x v="20"/>
    <x v="5"/>
    <n v="3"/>
    <n v="2"/>
    <n v="5"/>
    <n v="47"/>
    <n v="1"/>
    <s v="Throttle 500"/>
    <s v="first sign (disease) = 2 weeks"/>
  </r>
  <r>
    <n v="157"/>
    <n v="3"/>
    <n v="9"/>
    <x v="21"/>
    <x v="5"/>
    <n v="3"/>
    <n v="3"/>
    <n v="3"/>
    <n v="51"/>
    <n v="1"/>
    <s v="Custodia 320"/>
    <s v="preventative (4 weeks post emergance) + 2 weeks"/>
  </r>
  <r>
    <n v="158"/>
    <n v="3"/>
    <n v="9"/>
    <x v="22"/>
    <x v="5"/>
    <n v="3"/>
    <n v="3"/>
    <n v="4"/>
    <n v="52"/>
    <n v="1"/>
    <s v="Custodia 320"/>
    <s v="first sign (disease)"/>
  </r>
  <r>
    <n v="159"/>
    <n v="3"/>
    <n v="9"/>
    <x v="23"/>
    <x v="5"/>
    <n v="3"/>
    <n v="2"/>
    <n v="1"/>
    <n v="43"/>
    <n v="1"/>
    <s v="Throttle 500"/>
    <s v="untreated"/>
  </r>
  <r>
    <n v="160"/>
    <n v="3"/>
    <n v="9"/>
    <x v="24"/>
    <x v="5"/>
    <n v="3"/>
    <n v="3"/>
    <n v="6"/>
    <n v="54"/>
    <n v="1"/>
    <s v="Custodia 320"/>
    <s v="first spray when diseases is 1/3 up plant"/>
  </r>
  <r>
    <n v="161"/>
    <n v="3"/>
    <n v="9"/>
    <x v="25"/>
    <x v="5"/>
    <n v="3"/>
    <n v="1"/>
    <n v="2"/>
    <n v="38"/>
    <n v="1"/>
    <s v="Folicur sc"/>
    <s v="preventative (4 weeks post emergance)"/>
  </r>
  <r>
    <n v="162"/>
    <n v="3"/>
    <n v="9"/>
    <x v="26"/>
    <x v="5"/>
    <n v="3"/>
    <n v="1"/>
    <n v="3"/>
    <n v="39"/>
    <n v="1"/>
    <s v="Folicur sc"/>
    <s v="preventative (4 weeks post emergance) + 2 wee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n v="1"/>
    <n v="1"/>
    <n v="1"/>
    <x v="0"/>
    <n v="1"/>
    <x v="0"/>
    <x v="0"/>
    <s v="500 g/l Propiconazole"/>
    <x v="0"/>
    <x v="0"/>
    <x v="0"/>
    <x v="0"/>
    <n v="10"/>
    <n v="132"/>
    <n v="142"/>
    <m/>
    <n v="2"/>
    <n v="4"/>
    <n v="3"/>
    <n v="2"/>
    <n v="4"/>
    <n v="2"/>
    <n v="4"/>
    <n v="3"/>
    <n v="7"/>
    <n v="3"/>
    <n v="8"/>
    <n v="4"/>
    <n v="6.8"/>
    <n v="301"/>
    <n v="38.799999999999997"/>
    <n v="339.8"/>
    <n v="8.35"/>
    <n v="14.7"/>
    <n v="12.5"/>
  </r>
  <r>
    <n v="2"/>
    <n v="1"/>
    <n v="1"/>
    <x v="1"/>
    <n v="1"/>
    <x v="0"/>
    <x v="1"/>
    <s v="200 g/l  Tebuconazole + 120 g/l  Azoxystrobin"/>
    <x v="0"/>
    <x v="1"/>
    <x v="1"/>
    <x v="1"/>
    <n v="10"/>
    <n v="151"/>
    <n v="157"/>
    <m/>
    <n v="2"/>
    <n v="6"/>
    <n v="4"/>
    <n v="2"/>
    <n v="5"/>
    <n v="3"/>
    <n v="5"/>
    <n v="3"/>
    <n v="5"/>
    <n v="3"/>
    <n v="7"/>
    <n v="3"/>
    <n v="6.7"/>
    <n v="409.3"/>
    <n v="47.4"/>
    <n v="456.7"/>
    <n v="8.17"/>
    <n v="14.6"/>
    <n v="13.2"/>
  </r>
  <r>
    <n v="3"/>
    <n v="1"/>
    <n v="1"/>
    <x v="2"/>
    <n v="1"/>
    <x v="0"/>
    <x v="0"/>
    <s v="500 g/l Propiconazole"/>
    <x v="0"/>
    <x v="0"/>
    <x v="1"/>
    <x v="1"/>
    <n v="10"/>
    <n v="173"/>
    <n v="189"/>
    <m/>
    <n v="2"/>
    <n v="3"/>
    <n v="4"/>
    <n v="2"/>
    <n v="5"/>
    <n v="3"/>
    <n v="4"/>
    <n v="3"/>
    <n v="4"/>
    <n v="3"/>
    <n v="7"/>
    <n v="3"/>
    <n v="6.8"/>
    <n v="221.2"/>
    <n v="31.2"/>
    <n v="252.39999999999998"/>
    <n v="7.12"/>
    <n v="14.7"/>
    <n v="13.4"/>
  </r>
  <r>
    <n v="4"/>
    <n v="1"/>
    <n v="1"/>
    <x v="3"/>
    <n v="1"/>
    <x v="0"/>
    <x v="1"/>
    <s v="200 g/l  Tebuconazole + 120 g/l  Azoxystrobin"/>
    <x v="0"/>
    <x v="1"/>
    <x v="2"/>
    <x v="2"/>
    <n v="10"/>
    <n v="159"/>
    <n v="161"/>
    <m/>
    <n v="2"/>
    <n v="3"/>
    <n v="3"/>
    <n v="2"/>
    <n v="3"/>
    <n v="1"/>
    <n v="3"/>
    <n v="2"/>
    <n v="4"/>
    <n v="3"/>
    <n v="7"/>
    <n v="3"/>
    <n v="6.8"/>
    <n v="256.60000000000002"/>
    <n v="151.9"/>
    <n v="408.5"/>
    <n v="8.07"/>
    <n v="14.1"/>
    <n v="15.2"/>
  </r>
  <r>
    <n v="5"/>
    <n v="1"/>
    <n v="1"/>
    <x v="4"/>
    <n v="1"/>
    <x v="0"/>
    <x v="0"/>
    <s v="500 g/l Propiconazole"/>
    <x v="0"/>
    <x v="0"/>
    <x v="3"/>
    <x v="3"/>
    <n v="10"/>
    <n v="142"/>
    <n v="173"/>
    <m/>
    <n v="2"/>
    <n v="5"/>
    <n v="5"/>
    <n v="3"/>
    <n v="6"/>
    <n v="3"/>
    <n v="6"/>
    <n v="3"/>
    <n v="7"/>
    <n v="3"/>
    <n v="7"/>
    <n v="3"/>
    <n v="6.8"/>
    <n v="130.5"/>
    <n v="96.9"/>
    <n v="227.4"/>
    <n v="7.95"/>
    <n v="14.2"/>
    <n v="15.6"/>
  </r>
  <r>
    <n v="6"/>
    <n v="1"/>
    <n v="1"/>
    <x v="5"/>
    <n v="1"/>
    <x v="0"/>
    <x v="2"/>
    <s v="430 g/l  Tebuconazole"/>
    <x v="0"/>
    <x v="2"/>
    <x v="4"/>
    <x v="4"/>
    <n v="10"/>
    <n v="166"/>
    <n v="164"/>
    <m/>
    <n v="2"/>
    <n v="6"/>
    <n v="6"/>
    <n v="3"/>
    <n v="7"/>
    <n v="4"/>
    <n v="7"/>
    <n v="4"/>
    <n v="8"/>
    <n v="5"/>
    <n v="8"/>
    <n v="5"/>
    <n v="7"/>
    <n v="278.8"/>
    <n v="172.1"/>
    <n v="450.9"/>
    <n v="7.84"/>
    <n v="14.3"/>
    <n v="18.399999999999999"/>
  </r>
  <r>
    <n v="7"/>
    <n v="1"/>
    <n v="1"/>
    <x v="6"/>
    <n v="1"/>
    <x v="0"/>
    <x v="1"/>
    <s v="200 g/l  Tebuconazole + 120 g/l  Azoxystrobin"/>
    <x v="0"/>
    <x v="1"/>
    <x v="5"/>
    <x v="5"/>
    <n v="10"/>
    <n v="159"/>
    <n v="183"/>
    <m/>
    <n v="2"/>
    <n v="2"/>
    <n v="3"/>
    <n v="2"/>
    <n v="6"/>
    <n v="3"/>
    <n v="7"/>
    <n v="3"/>
    <n v="8"/>
    <n v="4"/>
    <n v="8"/>
    <n v="4"/>
    <n v="6.9"/>
    <n v="196.6"/>
    <n v="134.80000000000001"/>
    <n v="331.4"/>
    <n v="7.76"/>
    <n v="14.3"/>
    <n v="17.399999999999999"/>
  </r>
  <r>
    <n v="8"/>
    <n v="1"/>
    <n v="1"/>
    <x v="7"/>
    <n v="1"/>
    <x v="0"/>
    <x v="2"/>
    <s v="430 g/l  Tebuconazole"/>
    <x v="0"/>
    <x v="2"/>
    <x v="2"/>
    <x v="2"/>
    <n v="10"/>
    <n v="175"/>
    <n v="162"/>
    <m/>
    <n v="2"/>
    <n v="3"/>
    <n v="3"/>
    <n v="2"/>
    <n v="4"/>
    <n v="2"/>
    <n v="4"/>
    <n v="2"/>
    <n v="4"/>
    <n v="2"/>
    <n v="7"/>
    <n v="3"/>
    <n v="6.7"/>
    <n v="392.2"/>
    <n v="183.2"/>
    <n v="575.4"/>
    <n v="7.92"/>
    <n v="14.1"/>
    <n v="18.100000000000001"/>
  </r>
  <r>
    <n v="9"/>
    <n v="1"/>
    <n v="1"/>
    <x v="8"/>
    <n v="1"/>
    <x v="0"/>
    <x v="2"/>
    <s v="430 g/l  Tebuconazole"/>
    <x v="0"/>
    <x v="2"/>
    <x v="0"/>
    <x v="0"/>
    <n v="10"/>
    <n v="183"/>
    <n v="158"/>
    <m/>
    <n v="2"/>
    <n v="3"/>
    <n v="3"/>
    <n v="2"/>
    <n v="4"/>
    <n v="2"/>
    <n v="4"/>
    <n v="3"/>
    <n v="7"/>
    <n v="3"/>
    <n v="8"/>
    <n v="4"/>
    <n v="6.7"/>
    <n v="273.7"/>
    <n v="204.2"/>
    <n v="477.9"/>
    <n v="7.56"/>
    <n v="14.3"/>
    <n v="18.100000000000001"/>
  </r>
  <r>
    <n v="10"/>
    <n v="2"/>
    <n v="4"/>
    <x v="9"/>
    <n v="1"/>
    <x v="1"/>
    <x v="0"/>
    <s v="500 g/l Propiconazole"/>
    <x v="1"/>
    <x v="0"/>
    <x v="2"/>
    <x v="2"/>
    <n v="10"/>
    <n v="60"/>
    <n v="55"/>
    <m/>
    <n v="2"/>
    <n v="2"/>
    <n v="2"/>
    <n v="1"/>
    <n v="3"/>
    <n v="1"/>
    <n v="3"/>
    <n v="1"/>
    <n v="3"/>
    <n v="1"/>
    <n v="7"/>
    <n v="2"/>
    <n v="6.8"/>
    <n v="485.6"/>
    <n v="307"/>
    <n v="792.6"/>
    <n v="7.66"/>
    <n v="13.9"/>
    <n v="15.6"/>
  </r>
  <r>
    <n v="11"/>
    <n v="2"/>
    <n v="4"/>
    <x v="10"/>
    <n v="1"/>
    <x v="1"/>
    <x v="1"/>
    <s v="200 g/l  Tebuconazole + 120 g/l  Azoxystrobin"/>
    <x v="1"/>
    <x v="1"/>
    <x v="4"/>
    <x v="4"/>
    <n v="10"/>
    <n v="56"/>
    <n v="60"/>
    <m/>
    <n v="2"/>
    <n v="5"/>
    <n v="6"/>
    <n v="3"/>
    <n v="7"/>
    <n v="3"/>
    <n v="7"/>
    <n v="4"/>
    <n v="7"/>
    <n v="4"/>
    <n v="8"/>
    <n v="5"/>
    <n v="6.8"/>
    <n v="373.7"/>
    <n v="249"/>
    <n v="622.70000000000005"/>
    <n v="7.85"/>
    <n v="14.4"/>
    <n v="17.8"/>
  </r>
  <r>
    <n v="12"/>
    <n v="2"/>
    <n v="4"/>
    <x v="11"/>
    <n v="1"/>
    <x v="1"/>
    <x v="2"/>
    <s v="430 g/l  Tebuconazole"/>
    <x v="1"/>
    <x v="2"/>
    <x v="1"/>
    <x v="1"/>
    <n v="10"/>
    <n v="78"/>
    <n v="68"/>
    <m/>
    <n v="2"/>
    <n v="6"/>
    <n v="5"/>
    <n v="2"/>
    <n v="7"/>
    <n v="3"/>
    <n v="7"/>
    <n v="3"/>
    <n v="7"/>
    <n v="3"/>
    <n v="7"/>
    <n v="3"/>
    <n v="7"/>
    <n v="514.6"/>
    <n v="321.10000000000002"/>
    <n v="835.7"/>
    <n v="7.93"/>
    <n v="14.2"/>
    <n v="18.100000000000001"/>
  </r>
  <r>
    <n v="13"/>
    <n v="2"/>
    <n v="4"/>
    <x v="12"/>
    <n v="1"/>
    <x v="1"/>
    <x v="0"/>
    <s v="500 g/l Propiconazole"/>
    <x v="1"/>
    <x v="0"/>
    <x v="1"/>
    <x v="1"/>
    <n v="10"/>
    <n v="79"/>
    <n v="63"/>
    <m/>
    <n v="2"/>
    <n v="4"/>
    <n v="3"/>
    <n v="2"/>
    <n v="3"/>
    <n v="1"/>
    <n v="3"/>
    <n v="1"/>
    <n v="3"/>
    <n v="1"/>
    <n v="7"/>
    <n v="2"/>
    <n v="6.7"/>
    <n v="525.5"/>
    <n v="334.8"/>
    <n v="860.3"/>
    <n v="7.93"/>
    <n v="14"/>
    <n v="14.9"/>
  </r>
  <r>
    <n v="14"/>
    <n v="2"/>
    <n v="4"/>
    <x v="13"/>
    <n v="1"/>
    <x v="1"/>
    <x v="1"/>
    <s v="200 g/l  Tebuconazole + 120 g/l  Azoxystrobin"/>
    <x v="1"/>
    <x v="1"/>
    <x v="0"/>
    <x v="0"/>
    <n v="10"/>
    <n v="73"/>
    <n v="61"/>
    <m/>
    <n v="2"/>
    <n v="3"/>
    <n v="3"/>
    <n v="2"/>
    <n v="4"/>
    <n v="2"/>
    <n v="4"/>
    <n v="2"/>
    <n v="7"/>
    <n v="2"/>
    <n v="8"/>
    <n v="3"/>
    <n v="6.8"/>
    <n v="637.70000000000005"/>
    <n v="303.5"/>
    <n v="941.2"/>
    <n v="7.94"/>
    <n v="13.9"/>
    <n v="17.2"/>
  </r>
  <r>
    <n v="15"/>
    <n v="2"/>
    <n v="4"/>
    <x v="14"/>
    <n v="1"/>
    <x v="1"/>
    <x v="0"/>
    <s v="500 g/l Propiconazole"/>
    <x v="1"/>
    <x v="0"/>
    <x v="5"/>
    <x v="5"/>
    <n v="10"/>
    <n v="61"/>
    <n v="57"/>
    <m/>
    <n v="1"/>
    <n v="2"/>
    <n v="2"/>
    <n v="1"/>
    <n v="2"/>
    <n v="1"/>
    <n v="4"/>
    <n v="2"/>
    <n v="7"/>
    <n v="2"/>
    <n v="8"/>
    <n v="3"/>
    <n v="6.8"/>
    <n v="447.2"/>
    <n v="285.8"/>
    <n v="733"/>
    <n v="7.91"/>
    <n v="13.7"/>
    <n v="15.7"/>
  </r>
  <r>
    <n v="16"/>
    <n v="2"/>
    <n v="4"/>
    <x v="15"/>
    <n v="1"/>
    <x v="1"/>
    <x v="2"/>
    <s v="430 g/l  Tebuconazole"/>
    <x v="1"/>
    <x v="2"/>
    <x v="3"/>
    <x v="3"/>
    <n v="10"/>
    <n v="67"/>
    <n v="66"/>
    <m/>
    <n v="2"/>
    <n v="5"/>
    <n v="6"/>
    <n v="2"/>
    <n v="7"/>
    <n v="3"/>
    <n v="7"/>
    <n v="3"/>
    <n v="7"/>
    <n v="3"/>
    <n v="8"/>
    <n v="3"/>
    <n v="6.7"/>
    <n v="356.3"/>
    <n v="189.1"/>
    <n v="545.4"/>
    <n v="8.5"/>
    <n v="14.2"/>
    <n v="18.2"/>
  </r>
  <r>
    <n v="17"/>
    <n v="2"/>
    <n v="4"/>
    <x v="16"/>
    <n v="1"/>
    <x v="1"/>
    <x v="2"/>
    <s v="430 g/l  Tebuconazole"/>
    <x v="1"/>
    <x v="2"/>
    <x v="0"/>
    <x v="0"/>
    <n v="10"/>
    <n v="68"/>
    <n v="63"/>
    <m/>
    <n v="2"/>
    <n v="5"/>
    <n v="4"/>
    <n v="2"/>
    <n v="4"/>
    <n v="2"/>
    <n v="7"/>
    <n v="3"/>
    <n v="7"/>
    <n v="3"/>
    <n v="8"/>
    <n v="4"/>
    <n v="6.7"/>
    <n v="324.60000000000002"/>
    <n v="272.89999999999998"/>
    <n v="597.5"/>
    <n v="7.7"/>
    <n v="13.9"/>
    <n v="15.2"/>
  </r>
  <r>
    <n v="18"/>
    <n v="2"/>
    <n v="4"/>
    <x v="17"/>
    <n v="1"/>
    <x v="1"/>
    <x v="1"/>
    <s v="200 g/l  Tebuconazole + 120 g/l  Azoxystrobin"/>
    <x v="1"/>
    <x v="1"/>
    <x v="2"/>
    <x v="2"/>
    <n v="10"/>
    <n v="71"/>
    <n v="58"/>
    <m/>
    <n v="2"/>
    <n v="2"/>
    <n v="3"/>
    <n v="1"/>
    <n v="2"/>
    <n v="1"/>
    <n v="3"/>
    <n v="1"/>
    <n v="3"/>
    <n v="1"/>
    <n v="7"/>
    <n v="2"/>
    <n v="6.5"/>
    <n v="393.4"/>
    <n v="317.8"/>
    <n v="711.2"/>
    <n v="7.59"/>
    <n v="13.7"/>
    <n v="16.600000000000001"/>
  </r>
  <r>
    <n v="19"/>
    <n v="3"/>
    <n v="7"/>
    <x v="18"/>
    <n v="1"/>
    <x v="2"/>
    <x v="0"/>
    <s v="500 g/l Propiconazole"/>
    <x v="2"/>
    <x v="0"/>
    <x v="2"/>
    <x v="2"/>
    <n v="10"/>
    <n v="112"/>
    <n v="104"/>
    <m/>
    <n v="2"/>
    <n v="2"/>
    <n v="2"/>
    <n v="1"/>
    <n v="2"/>
    <n v="1"/>
    <n v="2"/>
    <n v="1"/>
    <n v="2"/>
    <n v="1"/>
    <n v="7"/>
    <n v="2"/>
    <n v="6.8"/>
    <n v="177.8"/>
    <n v="133.6"/>
    <n v="311.39999999999998"/>
    <n v="8.1300000000000008"/>
    <n v="13.7"/>
    <n v="18.2"/>
  </r>
  <r>
    <n v="20"/>
    <n v="3"/>
    <n v="7"/>
    <x v="19"/>
    <n v="1"/>
    <x v="2"/>
    <x v="2"/>
    <s v="430 g/l  Tebuconazole"/>
    <x v="2"/>
    <x v="2"/>
    <x v="5"/>
    <x v="5"/>
    <n v="10"/>
    <n v="116"/>
    <n v="97"/>
    <m/>
    <n v="2"/>
    <n v="2"/>
    <n v="3"/>
    <n v="1"/>
    <n v="4"/>
    <n v="2"/>
    <n v="5"/>
    <n v="2"/>
    <n v="7"/>
    <n v="3"/>
    <n v="8"/>
    <n v="3"/>
    <n v="6.8"/>
    <n v="332.9"/>
    <n v="231.2"/>
    <n v="564.09999999999991"/>
    <n v="7.32"/>
    <n v="13.7"/>
    <n v="16.399999999999999"/>
  </r>
  <r>
    <n v="21"/>
    <n v="3"/>
    <n v="7"/>
    <x v="20"/>
    <n v="1"/>
    <x v="2"/>
    <x v="2"/>
    <s v="430 g/l  Tebuconazole"/>
    <x v="2"/>
    <x v="2"/>
    <x v="2"/>
    <x v="2"/>
    <n v="10"/>
    <n v="101"/>
    <n v="100"/>
    <m/>
    <n v="2"/>
    <n v="2"/>
    <n v="3"/>
    <n v="1"/>
    <n v="3"/>
    <n v="1"/>
    <n v="3"/>
    <n v="1"/>
    <n v="3"/>
    <n v="1"/>
    <n v="7"/>
    <n v="2"/>
    <n v="6.9"/>
    <n v="296.7"/>
    <n v="218.6"/>
    <n v="515.29999999999995"/>
    <n v="7.79"/>
    <n v="14.2"/>
    <n v="17.8"/>
  </r>
  <r>
    <n v="22"/>
    <n v="3"/>
    <n v="7"/>
    <x v="21"/>
    <n v="1"/>
    <x v="2"/>
    <x v="2"/>
    <s v="430 g/l  Tebuconazole"/>
    <x v="2"/>
    <x v="2"/>
    <x v="1"/>
    <x v="1"/>
    <n v="10"/>
    <n v="122"/>
    <n v="97"/>
    <m/>
    <n v="2"/>
    <n v="3"/>
    <n v="4"/>
    <n v="2"/>
    <n v="4"/>
    <n v="3"/>
    <n v="4"/>
    <n v="3"/>
    <n v="4"/>
    <n v="2"/>
    <n v="7"/>
    <n v="2"/>
    <n v="6.9"/>
    <n v="522.20000000000005"/>
    <n v="208.9"/>
    <n v="731.1"/>
    <n v="7.74"/>
    <n v="14"/>
    <n v="14.7"/>
  </r>
  <r>
    <n v="23"/>
    <n v="3"/>
    <n v="7"/>
    <x v="22"/>
    <n v="1"/>
    <x v="2"/>
    <x v="1"/>
    <s v="200 g/l  Tebuconazole + 120 g/l  Azoxystrobin"/>
    <x v="2"/>
    <x v="1"/>
    <x v="3"/>
    <x v="3"/>
    <n v="10"/>
    <n v="112"/>
    <n v="110"/>
    <m/>
    <n v="2"/>
    <n v="4"/>
    <n v="4"/>
    <n v="2"/>
    <n v="4"/>
    <n v="2"/>
    <n v="4"/>
    <n v="3"/>
    <n v="7"/>
    <n v="3"/>
    <n v="7"/>
    <n v="4"/>
    <n v="6.9"/>
    <n v="522.79999999999995"/>
    <n v="305.10000000000002"/>
    <n v="827.9"/>
    <n v="8.18"/>
    <n v="14.1"/>
    <n v="18.3"/>
  </r>
  <r>
    <n v="24"/>
    <n v="3"/>
    <n v="7"/>
    <x v="23"/>
    <n v="1"/>
    <x v="2"/>
    <x v="0"/>
    <s v="500 g/l Propiconazole"/>
    <x v="2"/>
    <x v="0"/>
    <x v="0"/>
    <x v="0"/>
    <n v="10"/>
    <n v="104"/>
    <n v="99"/>
    <m/>
    <n v="2"/>
    <n v="3"/>
    <n v="3"/>
    <n v="2"/>
    <n v="4"/>
    <n v="2"/>
    <n v="7"/>
    <n v="2"/>
    <n v="7"/>
    <n v="3"/>
    <n v="8"/>
    <n v="4"/>
    <n v="6.8"/>
    <n v="565.5"/>
    <n v="354.8"/>
    <n v="920.3"/>
    <n v="8.18"/>
    <n v="14.2"/>
    <n v="18"/>
  </r>
  <r>
    <n v="25"/>
    <n v="3"/>
    <n v="7"/>
    <x v="24"/>
    <n v="1"/>
    <x v="2"/>
    <x v="1"/>
    <s v="200 g/l  Tebuconazole + 120 g/l  Azoxystrobin"/>
    <x v="2"/>
    <x v="1"/>
    <x v="0"/>
    <x v="0"/>
    <n v="10"/>
    <n v="97"/>
    <n v="102"/>
    <m/>
    <n v="2"/>
    <n v="4"/>
    <n v="4"/>
    <n v="2"/>
    <n v="5"/>
    <n v="2"/>
    <n v="7"/>
    <n v="3"/>
    <n v="7"/>
    <n v="3"/>
    <n v="8"/>
    <n v="4"/>
    <n v="6.8"/>
    <n v="417.6"/>
    <n v="296.60000000000002"/>
    <n v="714.2"/>
    <n v="7.56"/>
    <n v="14"/>
    <n v="15.7"/>
  </r>
  <r>
    <n v="26"/>
    <n v="3"/>
    <n v="7"/>
    <x v="25"/>
    <n v="1"/>
    <x v="2"/>
    <x v="0"/>
    <s v="500 g/l Propiconazole"/>
    <x v="2"/>
    <x v="0"/>
    <x v="4"/>
    <x v="4"/>
    <n v="10"/>
    <n v="117"/>
    <n v="103"/>
    <m/>
    <n v="2"/>
    <n v="5"/>
    <n v="6"/>
    <n v="3"/>
    <n v="6"/>
    <n v="3"/>
    <n v="8"/>
    <n v="4"/>
    <n v="8"/>
    <n v="4"/>
    <n v="8"/>
    <n v="5"/>
    <n v="6.8"/>
    <n v="563"/>
    <n v="337.4"/>
    <n v="900.4"/>
    <n v="8.18"/>
    <n v="13.9"/>
    <n v="14.5"/>
  </r>
  <r>
    <n v="27"/>
    <n v="3"/>
    <n v="7"/>
    <x v="26"/>
    <n v="1"/>
    <x v="2"/>
    <x v="1"/>
    <s v="200 g/l  Tebuconazole + 120 g/l  Azoxystrobin"/>
    <x v="2"/>
    <x v="1"/>
    <x v="1"/>
    <x v="1"/>
    <n v="10"/>
    <n v="110"/>
    <n v="104"/>
    <m/>
    <n v="2"/>
    <n v="2"/>
    <n v="3"/>
    <n v="1"/>
    <n v="4"/>
    <n v="2"/>
    <n v="4"/>
    <n v="2"/>
    <n v="7"/>
    <n v="3"/>
    <n v="7"/>
    <n v="2"/>
    <n v="6.8"/>
    <n v="634.79999999999995"/>
    <n v="331.6"/>
    <n v="966.4"/>
    <n v="7.97"/>
    <n v="13.6"/>
    <n v="15.7"/>
  </r>
  <r>
    <n v="28"/>
    <n v="1"/>
    <n v="1"/>
    <x v="0"/>
    <n v="2"/>
    <x v="0"/>
    <x v="2"/>
    <s v="430 g/l  Tebuconazole"/>
    <x v="0"/>
    <x v="2"/>
    <x v="3"/>
    <x v="3"/>
    <n v="10"/>
    <n v="122"/>
    <n v="115"/>
    <m/>
    <n v="2"/>
    <n v="5"/>
    <n v="6"/>
    <n v="4"/>
    <n v="7"/>
    <n v="3"/>
    <n v="7"/>
    <n v="4"/>
    <n v="7"/>
    <n v="4"/>
    <n v="8"/>
    <n v="4"/>
    <n v="6.5"/>
    <n v="629.6"/>
    <n v="56.2"/>
    <n v="685.80000000000007"/>
    <n v="8.42"/>
    <n v="14.8"/>
    <n v="14.2"/>
  </r>
  <r>
    <n v="29"/>
    <n v="1"/>
    <n v="1"/>
    <x v="1"/>
    <n v="2"/>
    <x v="0"/>
    <x v="2"/>
    <s v="430 g/l  Tebuconazole"/>
    <x v="0"/>
    <x v="2"/>
    <x v="5"/>
    <x v="5"/>
    <n v="10"/>
    <n v="170"/>
    <n v="102"/>
    <s v="Soil H2O Less?"/>
    <n v="2"/>
    <n v="2"/>
    <n v="3"/>
    <n v="2"/>
    <n v="5"/>
    <n v="2"/>
    <n v="6"/>
    <n v="3"/>
    <n v="7"/>
    <n v="3"/>
    <n v="8"/>
    <n v="4"/>
    <n v="6.6"/>
    <n v="726.4"/>
    <n v="64.900000000000006"/>
    <n v="791.3"/>
    <n v="7.52"/>
    <n v="14.7"/>
    <n v="13.4"/>
  </r>
  <r>
    <n v="30"/>
    <n v="1"/>
    <n v="1"/>
    <x v="2"/>
    <n v="2"/>
    <x v="0"/>
    <x v="1"/>
    <s v="200 g/l  Tebuconazole + 120 g/l  Azoxystrobin"/>
    <x v="0"/>
    <x v="1"/>
    <x v="4"/>
    <x v="4"/>
    <n v="10"/>
    <n v="182"/>
    <n v="187"/>
    <m/>
    <n v="2"/>
    <n v="3"/>
    <n v="7"/>
    <n v="3"/>
    <n v="7"/>
    <n v="4"/>
    <n v="7"/>
    <n v="4"/>
    <n v="8"/>
    <n v="5"/>
    <n v="8"/>
    <n v="5"/>
    <n v="6.6"/>
    <n v="465.4"/>
    <n v="48.2"/>
    <n v="513.6"/>
    <n v="7.54"/>
    <n v="14.8"/>
    <n v="14.4"/>
  </r>
  <r>
    <n v="31"/>
    <n v="1"/>
    <n v="1"/>
    <x v="3"/>
    <n v="2"/>
    <x v="0"/>
    <x v="0"/>
    <s v="500 g/l Propiconazole"/>
    <x v="0"/>
    <x v="0"/>
    <x v="5"/>
    <x v="5"/>
    <n v="10"/>
    <n v="187"/>
    <n v="159"/>
    <m/>
    <n v="1"/>
    <n v="3"/>
    <n v="2"/>
    <n v="1"/>
    <n v="2"/>
    <n v="1"/>
    <n v="4"/>
    <n v="1"/>
    <n v="7"/>
    <n v="3"/>
    <n v="8"/>
    <n v="3"/>
    <n v="6.5"/>
    <n v="595.4"/>
    <n v="269.39999999999998"/>
    <n v="864.8"/>
    <n v="7.71"/>
    <n v="14.3"/>
    <n v="17.600000000000001"/>
  </r>
  <r>
    <n v="32"/>
    <n v="1"/>
    <n v="1"/>
    <x v="4"/>
    <n v="2"/>
    <x v="0"/>
    <x v="2"/>
    <s v="430 g/l  Tebuconazole"/>
    <x v="0"/>
    <x v="2"/>
    <x v="1"/>
    <x v="1"/>
    <n v="10"/>
    <n v="141"/>
    <n v="165"/>
    <m/>
    <n v="2"/>
    <n v="4"/>
    <n v="5"/>
    <n v="2"/>
    <n v="5"/>
    <n v="3"/>
    <n v="5"/>
    <n v="3"/>
    <n v="7"/>
    <n v="3"/>
    <n v="7"/>
    <n v="3"/>
    <n v="6.6"/>
    <n v="454.1"/>
    <n v="246.6"/>
    <n v="700.7"/>
    <n v="7.78"/>
    <n v="14.3"/>
    <n v="18.399999999999999"/>
  </r>
  <r>
    <n v="33"/>
    <n v="1"/>
    <n v="1"/>
    <x v="5"/>
    <n v="2"/>
    <x v="0"/>
    <x v="1"/>
    <s v="200 g/l  Tebuconazole + 120 g/l  Azoxystrobin"/>
    <x v="0"/>
    <x v="1"/>
    <x v="3"/>
    <x v="3"/>
    <n v="10"/>
    <n v="177"/>
    <n v="174"/>
    <m/>
    <n v="2"/>
    <n v="5"/>
    <n v="5"/>
    <n v="2"/>
    <n v="5"/>
    <n v="3"/>
    <n v="5"/>
    <n v="3"/>
    <n v="7"/>
    <n v="4"/>
    <n v="8"/>
    <n v="4"/>
    <n v="6.7"/>
    <n v="600.1"/>
    <n v="286"/>
    <n v="886.1"/>
    <n v="7.58"/>
    <n v="14"/>
    <n v="17.899999999999999"/>
  </r>
  <r>
    <n v="34"/>
    <n v="1"/>
    <n v="1"/>
    <x v="6"/>
    <n v="2"/>
    <x v="0"/>
    <x v="0"/>
    <s v="500 g/l Propiconazole"/>
    <x v="0"/>
    <x v="0"/>
    <x v="4"/>
    <x v="4"/>
    <n v="10"/>
    <n v="184"/>
    <n v="175"/>
    <m/>
    <n v="2"/>
    <n v="4"/>
    <n v="5"/>
    <n v="2"/>
    <n v="7"/>
    <n v="3"/>
    <n v="7"/>
    <n v="3"/>
    <n v="7"/>
    <n v="4"/>
    <n v="8"/>
    <n v="5"/>
    <n v="6.7"/>
    <n v="488"/>
    <n v="236.1"/>
    <n v="724.1"/>
    <n v="8.23"/>
    <n v="14.3"/>
    <n v="18"/>
  </r>
  <r>
    <n v="35"/>
    <n v="1"/>
    <n v="1"/>
    <x v="7"/>
    <n v="2"/>
    <x v="0"/>
    <x v="1"/>
    <s v="200 g/l  Tebuconazole + 120 g/l  Azoxystrobin"/>
    <x v="0"/>
    <x v="1"/>
    <x v="0"/>
    <x v="0"/>
    <n v="10"/>
    <n v="189"/>
    <n v="158"/>
    <m/>
    <n v="2"/>
    <n v="3"/>
    <n v="4"/>
    <n v="2"/>
    <n v="4"/>
    <n v="2"/>
    <n v="5"/>
    <n v="1"/>
    <n v="7"/>
    <n v="3"/>
    <n v="8"/>
    <n v="4"/>
    <n v="6.6"/>
    <n v="600.20000000000005"/>
    <n v="220.8"/>
    <n v="821"/>
    <n v="7.65"/>
    <n v="13.9"/>
    <n v="17.8"/>
  </r>
  <r>
    <n v="36"/>
    <n v="1"/>
    <n v="1"/>
    <x v="8"/>
    <n v="2"/>
    <x v="0"/>
    <x v="0"/>
    <s v="500 g/l Propiconazole"/>
    <x v="0"/>
    <x v="0"/>
    <x v="2"/>
    <x v="2"/>
    <n v="10"/>
    <n v="174"/>
    <n v="175"/>
    <m/>
    <n v="2"/>
    <n v="3"/>
    <n v="3"/>
    <n v="1"/>
    <n v="3"/>
    <n v="1"/>
    <n v="3"/>
    <n v="1"/>
    <n v="3"/>
    <n v="1"/>
    <n v="7"/>
    <n v="2"/>
    <n v="6.7"/>
    <n v="606.6"/>
    <n v="286.89999999999998"/>
    <n v="893.5"/>
    <n v="7.59"/>
    <n v="14.2"/>
    <n v="18"/>
  </r>
  <r>
    <n v="37"/>
    <n v="2"/>
    <n v="4"/>
    <x v="9"/>
    <n v="2"/>
    <x v="1"/>
    <x v="1"/>
    <s v="200 g/l  Tebuconazole + 120 g/l  Azoxystrobin"/>
    <x v="1"/>
    <x v="1"/>
    <x v="5"/>
    <x v="5"/>
    <n v="10"/>
    <n v="59"/>
    <n v="56"/>
    <m/>
    <n v="1"/>
    <n v="2"/>
    <n v="2"/>
    <n v="1"/>
    <n v="3"/>
    <n v="1"/>
    <n v="3"/>
    <n v="1"/>
    <n v="7"/>
    <n v="2"/>
    <n v="7"/>
    <n v="2"/>
    <n v="6.5"/>
    <n v="742.2"/>
    <n v="321.2"/>
    <n v="1063.4000000000001"/>
    <n v="8.02"/>
    <n v="14"/>
    <n v="16.899999999999999"/>
  </r>
  <r>
    <n v="38"/>
    <n v="2"/>
    <n v="4"/>
    <x v="10"/>
    <n v="2"/>
    <x v="1"/>
    <x v="0"/>
    <s v="500 g/l Propiconazole"/>
    <x v="1"/>
    <x v="0"/>
    <x v="3"/>
    <x v="3"/>
    <n v="10"/>
    <n v="60"/>
    <n v="59"/>
    <m/>
    <n v="2"/>
    <n v="5"/>
    <n v="4"/>
    <n v="2"/>
    <n v="5"/>
    <n v="2"/>
    <n v="5"/>
    <n v="2"/>
    <n v="7"/>
    <n v="2"/>
    <n v="7"/>
    <n v="2"/>
    <n v="6.6"/>
    <n v="693"/>
    <n v="313.3"/>
    <n v="1006.3"/>
    <n v="7.35"/>
    <n v="14.3"/>
    <n v="18.399999999999999"/>
  </r>
  <r>
    <n v="39"/>
    <n v="2"/>
    <n v="4"/>
    <x v="11"/>
    <n v="2"/>
    <x v="1"/>
    <x v="0"/>
    <s v="500 g/l Propiconazole"/>
    <x v="1"/>
    <x v="0"/>
    <x v="0"/>
    <x v="0"/>
    <n v="10"/>
    <n v="62"/>
    <n v="64"/>
    <m/>
    <n v="2"/>
    <n v="4"/>
    <n v="3"/>
    <n v="1"/>
    <n v="4"/>
    <n v="2"/>
    <n v="5"/>
    <n v="3"/>
    <n v="7"/>
    <n v="3"/>
    <n v="8"/>
    <n v="3"/>
    <n v="6.6"/>
    <n v="735"/>
    <n v="299.3"/>
    <n v="1034.3"/>
    <n v="7.71"/>
    <n v="13.8"/>
    <n v="14.4"/>
  </r>
  <r>
    <n v="40"/>
    <n v="2"/>
    <n v="4"/>
    <x v="12"/>
    <n v="2"/>
    <x v="1"/>
    <x v="1"/>
    <s v="200 g/l  Tebuconazole + 120 g/l  Azoxystrobin"/>
    <x v="1"/>
    <x v="1"/>
    <x v="3"/>
    <x v="3"/>
    <n v="10"/>
    <n v="66"/>
    <n v="64"/>
    <m/>
    <n v="2"/>
    <n v="4"/>
    <n v="4"/>
    <n v="2"/>
    <n v="5"/>
    <n v="3"/>
    <n v="6"/>
    <n v="3"/>
    <n v="7"/>
    <n v="3"/>
    <n v="7"/>
    <n v="3"/>
    <n v="6.5"/>
    <n v="755.7"/>
    <n v="367.9"/>
    <n v="1123.5999999999999"/>
    <n v="7.7"/>
    <n v="14.2"/>
    <n v="17.8"/>
  </r>
  <r>
    <n v="41"/>
    <n v="2"/>
    <n v="4"/>
    <x v="13"/>
    <n v="2"/>
    <x v="1"/>
    <x v="2"/>
    <s v="430 g/l  Tebuconazole"/>
    <x v="1"/>
    <x v="2"/>
    <x v="4"/>
    <x v="4"/>
    <n v="10"/>
    <n v="63"/>
    <n v="57"/>
    <m/>
    <n v="2"/>
    <n v="4"/>
    <n v="6"/>
    <n v="3"/>
    <n v="7"/>
    <n v="3"/>
    <n v="7"/>
    <n v="4"/>
    <n v="8"/>
    <n v="5"/>
    <n v="8"/>
    <n v="5"/>
    <n v="6.4"/>
    <n v="632.6"/>
    <n v="356.2"/>
    <n v="988.8"/>
    <n v="8.07"/>
    <n v="14.2"/>
    <n v="15.7"/>
  </r>
  <r>
    <n v="42"/>
    <n v="2"/>
    <n v="4"/>
    <x v="14"/>
    <n v="2"/>
    <x v="1"/>
    <x v="2"/>
    <s v="430 g/l  Tebuconazole"/>
    <x v="1"/>
    <x v="2"/>
    <x v="2"/>
    <x v="2"/>
    <n v="10"/>
    <n v="61"/>
    <n v="63"/>
    <m/>
    <n v="2"/>
    <n v="2"/>
    <n v="3"/>
    <n v="1"/>
    <n v="3"/>
    <n v="1"/>
    <n v="3"/>
    <n v="1"/>
    <n v="4"/>
    <n v="2"/>
    <n v="7"/>
    <n v="2"/>
    <n v="6.4"/>
    <n v="700.3"/>
    <n v="391.3"/>
    <n v="1091.5999999999999"/>
    <n v="8.36"/>
    <n v="13.7"/>
    <n v="15.5"/>
  </r>
  <r>
    <n v="43"/>
    <n v="2"/>
    <n v="4"/>
    <x v="15"/>
    <n v="2"/>
    <x v="1"/>
    <x v="1"/>
    <s v="200 g/l  Tebuconazole + 120 g/l  Azoxystrobin"/>
    <x v="1"/>
    <x v="1"/>
    <x v="1"/>
    <x v="1"/>
    <n v="10"/>
    <n v="66"/>
    <n v="63"/>
    <m/>
    <n v="2"/>
    <n v="3"/>
    <n v="4"/>
    <n v="2"/>
    <n v="4"/>
    <n v="2"/>
    <n v="5"/>
    <n v="2"/>
    <n v="7"/>
    <n v="2"/>
    <n v="7"/>
    <n v="2"/>
    <n v="6.6"/>
    <n v="584.6"/>
    <n v="284"/>
    <n v="868.6"/>
    <n v="7.93"/>
    <n v="14.4"/>
    <n v="17.399999999999999"/>
  </r>
  <r>
    <n v="44"/>
    <n v="2"/>
    <n v="4"/>
    <x v="16"/>
    <n v="2"/>
    <x v="1"/>
    <x v="0"/>
    <s v="500 g/l Propiconazole"/>
    <x v="1"/>
    <x v="0"/>
    <x v="4"/>
    <x v="4"/>
    <n v="10"/>
    <n v="66"/>
    <n v="63"/>
    <m/>
    <n v="2"/>
    <n v="3"/>
    <n v="5"/>
    <n v="2"/>
    <n v="7"/>
    <n v="3"/>
    <n v="7"/>
    <n v="3"/>
    <n v="8"/>
    <n v="4"/>
    <n v="8"/>
    <n v="5"/>
    <n v="6.5"/>
    <n v="437.4"/>
    <n v="311.2"/>
    <n v="748.59999999999991"/>
    <n v="7.51"/>
    <n v="13.7"/>
    <n v="16.100000000000001"/>
  </r>
  <r>
    <n v="45"/>
    <n v="2"/>
    <n v="4"/>
    <x v="17"/>
    <n v="2"/>
    <x v="1"/>
    <x v="2"/>
    <s v="430 g/l  Tebuconazole"/>
    <x v="1"/>
    <x v="2"/>
    <x v="5"/>
    <x v="5"/>
    <n v="10"/>
    <n v="56"/>
    <n v="53"/>
    <m/>
    <n v="1"/>
    <n v="2"/>
    <n v="2"/>
    <n v="1"/>
    <n v="3"/>
    <n v="1"/>
    <n v="4"/>
    <n v="2"/>
    <n v="7"/>
    <n v="3"/>
    <n v="8"/>
    <n v="4"/>
    <n v="6.5"/>
    <n v="461.2"/>
    <n v="344.1"/>
    <n v="805.3"/>
    <n v="7.45"/>
    <n v="13.8"/>
    <n v="15.1"/>
  </r>
  <r>
    <n v="46"/>
    <n v="3"/>
    <n v="7"/>
    <x v="18"/>
    <n v="2"/>
    <x v="2"/>
    <x v="2"/>
    <s v="430 g/l  Tebuconazole"/>
    <x v="2"/>
    <x v="2"/>
    <x v="3"/>
    <x v="3"/>
    <n v="10"/>
    <n v="102"/>
    <n v="99"/>
    <m/>
    <n v="2"/>
    <n v="4"/>
    <n v="4"/>
    <n v="2"/>
    <n v="4"/>
    <n v="2"/>
    <n v="4"/>
    <n v="3"/>
    <n v="7"/>
    <n v="3"/>
    <n v="8"/>
    <n v="3"/>
    <n v="6.4"/>
    <n v="290"/>
    <n v="186.2"/>
    <n v="476.2"/>
    <n v="7.62"/>
    <n v="13.8"/>
    <n v="15.8"/>
  </r>
  <r>
    <n v="47"/>
    <n v="3"/>
    <n v="7"/>
    <x v="19"/>
    <n v="2"/>
    <x v="2"/>
    <x v="0"/>
    <s v="500 g/l Propiconazole"/>
    <x v="2"/>
    <x v="0"/>
    <x v="3"/>
    <x v="3"/>
    <n v="10"/>
    <n v="100"/>
    <n v="98"/>
    <m/>
    <n v="2"/>
    <n v="4"/>
    <n v="4"/>
    <n v="3"/>
    <n v="4"/>
    <n v="2"/>
    <n v="4"/>
    <n v="2"/>
    <n v="7"/>
    <n v="2"/>
    <n v="7"/>
    <n v="3"/>
    <n v="6.4"/>
    <n v="320.2"/>
    <n v="190"/>
    <n v="510.2"/>
    <n v="7.86"/>
    <n v="14"/>
    <n v="16.399999999999999"/>
  </r>
  <r>
    <n v="48"/>
    <n v="3"/>
    <n v="7"/>
    <x v="20"/>
    <n v="2"/>
    <x v="2"/>
    <x v="1"/>
    <s v="200 g/l  Tebuconazole + 120 g/l  Azoxystrobin"/>
    <x v="2"/>
    <x v="1"/>
    <x v="4"/>
    <x v="4"/>
    <n v="10"/>
    <n v="110"/>
    <n v="105"/>
    <m/>
    <n v="2"/>
    <n v="3"/>
    <n v="4"/>
    <n v="2"/>
    <n v="6"/>
    <n v="3"/>
    <n v="7"/>
    <n v="3"/>
    <n v="8"/>
    <n v="5"/>
    <n v="8"/>
    <n v="5"/>
    <n v="6.4"/>
    <n v="319.7"/>
    <n v="225.2"/>
    <n v="544.9"/>
    <n v="7.38"/>
    <n v="14"/>
    <n v="16.2"/>
  </r>
  <r>
    <n v="49"/>
    <n v="3"/>
    <n v="7"/>
    <x v="21"/>
    <n v="2"/>
    <x v="2"/>
    <x v="0"/>
    <s v="500 g/l Propiconazole"/>
    <x v="2"/>
    <x v="0"/>
    <x v="5"/>
    <x v="5"/>
    <n v="10"/>
    <n v="99"/>
    <n v="101"/>
    <m/>
    <n v="1"/>
    <n v="2"/>
    <n v="2"/>
    <n v="1"/>
    <n v="2"/>
    <n v="1"/>
    <n v="3"/>
    <n v="1"/>
    <n v="7"/>
    <n v="1"/>
    <n v="8"/>
    <n v="3"/>
    <n v="6.4"/>
    <n v="440"/>
    <n v="246.4"/>
    <n v="686.4"/>
    <n v="7.89"/>
    <n v="14.3"/>
    <n v="17.899999999999999"/>
  </r>
  <r>
    <n v="50"/>
    <n v="3"/>
    <n v="7"/>
    <x v="22"/>
    <n v="2"/>
    <x v="2"/>
    <x v="2"/>
    <s v="430 g/l  Tebuconazole"/>
    <x v="2"/>
    <x v="2"/>
    <x v="0"/>
    <x v="0"/>
    <n v="10"/>
    <n v="121"/>
    <n v="103"/>
    <m/>
    <n v="2"/>
    <n v="4"/>
    <n v="3"/>
    <n v="1"/>
    <n v="2"/>
    <n v="1"/>
    <n v="3"/>
    <n v="1"/>
    <n v="7"/>
    <n v="1"/>
    <n v="8"/>
    <n v="3"/>
    <n v="6.4"/>
    <n v="284.10000000000002"/>
    <n v="183.3"/>
    <n v="467.40000000000003"/>
    <n v="6.94"/>
    <n v="14.1"/>
    <n v="16.8"/>
  </r>
  <r>
    <n v="51"/>
    <n v="3"/>
    <n v="7"/>
    <x v="23"/>
    <n v="2"/>
    <x v="2"/>
    <x v="1"/>
    <s v="200 g/l  Tebuconazole + 120 g/l  Azoxystrobin"/>
    <x v="2"/>
    <x v="1"/>
    <x v="5"/>
    <x v="5"/>
    <n v="10"/>
    <n v="110"/>
    <n v="95"/>
    <m/>
    <n v="1"/>
    <n v="2"/>
    <n v="2"/>
    <n v="1"/>
    <n v="2"/>
    <n v="1"/>
    <n v="3"/>
    <n v="1"/>
    <n v="7"/>
    <n v="1"/>
    <n v="8"/>
    <n v="3"/>
    <n v="6.4"/>
    <n v="359"/>
    <n v="239.2"/>
    <n v="598.20000000000005"/>
    <n v="7.48"/>
    <n v="13.7"/>
    <n v="16.5"/>
  </r>
  <r>
    <n v="52"/>
    <n v="3"/>
    <n v="7"/>
    <x v="24"/>
    <n v="2"/>
    <x v="2"/>
    <x v="0"/>
    <s v="500 g/l Propiconazole"/>
    <x v="2"/>
    <x v="0"/>
    <x v="1"/>
    <x v="1"/>
    <n v="10"/>
    <n v="122"/>
    <n v="79"/>
    <m/>
    <n v="2"/>
    <n v="2"/>
    <n v="2"/>
    <n v="1"/>
    <n v="2"/>
    <n v="1"/>
    <n v="2"/>
    <n v="1"/>
    <n v="2"/>
    <n v="1"/>
    <n v="2"/>
    <n v="2"/>
    <n v="6.3"/>
    <n v="390.1"/>
    <n v="276.2"/>
    <n v="666.3"/>
    <n v="7.56"/>
    <n v="14"/>
    <n v="13.8"/>
  </r>
  <r>
    <n v="53"/>
    <n v="3"/>
    <n v="7"/>
    <x v="25"/>
    <n v="2"/>
    <x v="2"/>
    <x v="1"/>
    <s v="200 g/l  Tebuconazole + 120 g/l  Azoxystrobin"/>
    <x v="2"/>
    <x v="1"/>
    <x v="2"/>
    <x v="2"/>
    <n v="10"/>
    <n v="121"/>
    <n v="94"/>
    <m/>
    <n v="1"/>
    <n v="2"/>
    <n v="3"/>
    <n v="1"/>
    <n v="3"/>
    <n v="1"/>
    <n v="3"/>
    <n v="1"/>
    <n v="3"/>
    <n v="1"/>
    <n v="7"/>
    <n v="2"/>
    <n v="6.4"/>
    <n v="485"/>
    <n v="311"/>
    <n v="796"/>
    <n v="8.14"/>
    <n v="14"/>
    <n v="17.899999999999999"/>
  </r>
  <r>
    <n v="54"/>
    <n v="3"/>
    <n v="7"/>
    <x v="26"/>
    <n v="2"/>
    <x v="2"/>
    <x v="2"/>
    <s v="430 g/l  Tebuconazole"/>
    <x v="2"/>
    <x v="2"/>
    <x v="4"/>
    <x v="4"/>
    <n v="10"/>
    <n v="97"/>
    <n v="106"/>
    <m/>
    <n v="2"/>
    <n v="4"/>
    <n v="6"/>
    <n v="3"/>
    <n v="7"/>
    <n v="3"/>
    <n v="7"/>
    <n v="4"/>
    <n v="8"/>
    <n v="4"/>
    <n v="8"/>
    <n v="5"/>
    <n v="6.3"/>
    <n v="528.9"/>
    <n v="299.7"/>
    <n v="828.59999999999991"/>
    <n v="8.3800000000000008"/>
    <n v="14.3"/>
    <n v="17.100000000000001"/>
  </r>
  <r>
    <n v="55"/>
    <n v="1"/>
    <n v="2"/>
    <x v="0"/>
    <n v="3"/>
    <x v="2"/>
    <x v="0"/>
    <s v="500 g/l Propiconazole"/>
    <x v="2"/>
    <x v="0"/>
    <x v="4"/>
    <x v="4"/>
    <n v="10"/>
    <n v="105"/>
    <n v="89"/>
    <m/>
    <n v="2"/>
    <n v="5"/>
    <n v="6"/>
    <n v="3"/>
    <n v="7"/>
    <n v="4"/>
    <n v="7"/>
    <n v="4"/>
    <n v="8"/>
    <n v="5"/>
    <n v="8"/>
    <n v="5"/>
    <n v="6.6"/>
    <n v="862.5"/>
    <n v="67.2"/>
    <n v="929.7"/>
    <n v="7.41"/>
    <n v="14.9"/>
    <n v="13.9"/>
  </r>
  <r>
    <n v="56"/>
    <n v="1"/>
    <n v="2"/>
    <x v="1"/>
    <n v="3"/>
    <x v="2"/>
    <x v="2"/>
    <s v="430 g/l  Tebuconazole"/>
    <x v="2"/>
    <x v="2"/>
    <x v="3"/>
    <x v="3"/>
    <n v="10"/>
    <n v="98"/>
    <n v="83"/>
    <m/>
    <n v="2"/>
    <n v="3"/>
    <n v="4"/>
    <n v="2"/>
    <n v="5"/>
    <n v="2"/>
    <n v="6"/>
    <n v="2"/>
    <n v="7"/>
    <n v="3"/>
    <n v="8"/>
    <n v="4"/>
    <n v="6.5"/>
    <n v="805.9"/>
    <n v="77.3"/>
    <n v="883.19999999999993"/>
    <n v="7.86"/>
    <n v="14.7"/>
    <n v="13.6"/>
  </r>
  <r>
    <n v="57"/>
    <n v="1"/>
    <n v="2"/>
    <x v="2"/>
    <n v="3"/>
    <x v="2"/>
    <x v="2"/>
    <s v="430 g/l  Tebuconazole"/>
    <x v="2"/>
    <x v="2"/>
    <x v="4"/>
    <x v="4"/>
    <n v="10"/>
    <n v="91"/>
    <n v="91"/>
    <m/>
    <n v="2"/>
    <n v="2"/>
    <n v="4"/>
    <n v="2"/>
    <n v="6"/>
    <n v="2"/>
    <n v="7"/>
    <n v="3"/>
    <n v="8"/>
    <n v="5"/>
    <n v="8"/>
    <n v="5"/>
    <n v="6.5"/>
    <n v="601.70000000000005"/>
    <n v="68.900000000000006"/>
    <n v="670.6"/>
    <n v="7.38"/>
    <n v="14.8"/>
    <n v="14.2"/>
  </r>
  <r>
    <n v="58"/>
    <n v="1"/>
    <n v="2"/>
    <x v="3"/>
    <n v="3"/>
    <x v="2"/>
    <x v="2"/>
    <s v="430 g/l  Tebuconazole"/>
    <x v="2"/>
    <x v="2"/>
    <x v="1"/>
    <x v="1"/>
    <n v="10"/>
    <n v="107"/>
    <n v="98"/>
    <m/>
    <n v="2"/>
    <n v="4"/>
    <n v="4"/>
    <n v="2"/>
    <n v="4"/>
    <n v="2"/>
    <n v="5"/>
    <n v="2"/>
    <n v="5"/>
    <n v="2"/>
    <n v="7"/>
    <n v="2"/>
    <n v="6.5"/>
    <n v="549.79999999999995"/>
    <n v="267.7"/>
    <n v="817.5"/>
    <n v="7.69"/>
    <n v="14.2"/>
    <n v="17.5"/>
  </r>
  <r>
    <n v="59"/>
    <n v="1"/>
    <n v="2"/>
    <x v="4"/>
    <n v="3"/>
    <x v="2"/>
    <x v="1"/>
    <s v="200 g/l  Tebuconazole + 120 g/l  Azoxystrobin"/>
    <x v="2"/>
    <x v="1"/>
    <x v="3"/>
    <x v="3"/>
    <n v="10"/>
    <n v="112"/>
    <n v="96"/>
    <m/>
    <n v="2"/>
    <n v="5"/>
    <n v="6"/>
    <n v="2"/>
    <n v="4"/>
    <n v="2"/>
    <n v="4"/>
    <n v="2"/>
    <n v="7"/>
    <n v="3"/>
    <n v="7"/>
    <n v="3"/>
    <n v="6.4"/>
    <n v="561.20000000000005"/>
    <n v="287.8"/>
    <n v="849"/>
    <n v="7.68"/>
    <n v="14.4"/>
    <n v="15.5"/>
  </r>
  <r>
    <n v="60"/>
    <n v="1"/>
    <n v="2"/>
    <x v="5"/>
    <n v="3"/>
    <x v="2"/>
    <x v="1"/>
    <s v="200 g/l  Tebuconazole + 120 g/l  Azoxystrobin"/>
    <x v="2"/>
    <x v="1"/>
    <x v="2"/>
    <x v="2"/>
    <n v="10"/>
    <n v="96"/>
    <n v="94"/>
    <m/>
    <n v="2"/>
    <n v="2"/>
    <n v="3"/>
    <n v="1"/>
    <n v="2"/>
    <n v="1"/>
    <n v="3"/>
    <n v="1"/>
    <n v="4"/>
    <n v="2"/>
    <n v="7"/>
    <n v="2"/>
    <n v="6.5"/>
    <n v="702.5"/>
    <n v="307.8"/>
    <n v="1010.3"/>
    <n v="7.69"/>
    <n v="14.3"/>
    <n v="17.600000000000001"/>
  </r>
  <r>
    <n v="61"/>
    <n v="1"/>
    <n v="2"/>
    <x v="6"/>
    <n v="3"/>
    <x v="2"/>
    <x v="0"/>
    <s v="500 g/l Propiconazole"/>
    <x v="2"/>
    <x v="0"/>
    <x v="1"/>
    <x v="1"/>
    <n v="10"/>
    <n v="93"/>
    <n v="96"/>
    <m/>
    <n v="2"/>
    <n v="2"/>
    <n v="3"/>
    <n v="1"/>
    <n v="3"/>
    <n v="1"/>
    <n v="3"/>
    <n v="1"/>
    <n v="3"/>
    <n v="1"/>
    <n v="7"/>
    <n v="1"/>
    <n v="6.5"/>
    <n v="659.7"/>
    <n v="293.8"/>
    <n v="953.5"/>
    <n v="8.16"/>
    <n v="14.2"/>
    <n v="17.5"/>
  </r>
  <r>
    <n v="62"/>
    <n v="1"/>
    <n v="2"/>
    <x v="7"/>
    <n v="3"/>
    <x v="2"/>
    <x v="1"/>
    <s v="200 g/l  Tebuconazole + 120 g/l  Azoxystrobin"/>
    <x v="2"/>
    <x v="1"/>
    <x v="5"/>
    <x v="5"/>
    <n v="10"/>
    <n v="88"/>
    <n v="89"/>
    <m/>
    <n v="1"/>
    <n v="2"/>
    <n v="2"/>
    <n v="1"/>
    <n v="2"/>
    <n v="1"/>
    <n v="3"/>
    <n v="1"/>
    <n v="7"/>
    <n v="3"/>
    <n v="7"/>
    <n v="3"/>
    <n v="6.4"/>
    <n v="646.9"/>
    <n v="330.2"/>
    <n v="977.09999999999991"/>
    <n v="7.59"/>
    <n v="14.1"/>
    <n v="17.100000000000001"/>
  </r>
  <r>
    <n v="63"/>
    <n v="1"/>
    <n v="2"/>
    <x v="8"/>
    <n v="3"/>
    <x v="2"/>
    <x v="0"/>
    <s v="500 g/l Propiconazole"/>
    <x v="2"/>
    <x v="0"/>
    <x v="0"/>
    <x v="0"/>
    <n v="10"/>
    <n v="112"/>
    <n v="95"/>
    <m/>
    <n v="2"/>
    <n v="2"/>
    <n v="3"/>
    <n v="1"/>
    <n v="3"/>
    <n v="1"/>
    <n v="4"/>
    <n v="1"/>
    <n v="7"/>
    <n v="2"/>
    <n v="8"/>
    <n v="3"/>
    <n v="6.4"/>
    <n v="612.5"/>
    <n v="322"/>
    <n v="934.5"/>
    <n v="7.69"/>
    <n v="14.1"/>
    <n v="15.8"/>
  </r>
  <r>
    <n v="64"/>
    <n v="2"/>
    <n v="5"/>
    <x v="9"/>
    <n v="3"/>
    <x v="0"/>
    <x v="2"/>
    <s v="430 g/l  Tebuconazole"/>
    <x v="0"/>
    <x v="2"/>
    <x v="5"/>
    <x v="5"/>
    <n v="10"/>
    <n v="162"/>
    <n v="163"/>
    <m/>
    <n v="1"/>
    <n v="2"/>
    <n v="2"/>
    <n v="1"/>
    <n v="3"/>
    <n v="1"/>
    <n v="4"/>
    <n v="1"/>
    <n v="7"/>
    <n v="2"/>
    <n v="8"/>
    <n v="3"/>
    <n v="6.4"/>
    <n v="589.4"/>
    <n v="292.7"/>
    <n v="882.09999999999991"/>
    <n v="7.51"/>
    <n v="14"/>
    <n v="17.100000000000001"/>
  </r>
  <r>
    <n v="65"/>
    <n v="2"/>
    <n v="5"/>
    <x v="10"/>
    <n v="3"/>
    <x v="0"/>
    <x v="0"/>
    <s v="500 g/l Propiconazole"/>
    <x v="0"/>
    <x v="0"/>
    <x v="1"/>
    <x v="1"/>
    <n v="10"/>
    <n v="180"/>
    <n v="171"/>
    <m/>
    <n v="2"/>
    <n v="2"/>
    <n v="3"/>
    <n v="1"/>
    <n v="3"/>
    <n v="1"/>
    <n v="3"/>
    <n v="1"/>
    <n v="4"/>
    <n v="2"/>
    <n v="7"/>
    <n v="2"/>
    <n v="6.5"/>
    <n v="545.5"/>
    <n v="387.2"/>
    <n v="932.7"/>
    <n v="7.8"/>
    <n v="14.4"/>
    <n v="15.5"/>
  </r>
  <r>
    <n v="66"/>
    <n v="2"/>
    <n v="5"/>
    <x v="11"/>
    <n v="3"/>
    <x v="0"/>
    <x v="1"/>
    <s v="200 g/l  Tebuconazole + 120 g/l  Azoxystrobin"/>
    <x v="0"/>
    <x v="1"/>
    <x v="0"/>
    <x v="0"/>
    <n v="10"/>
    <n v="166"/>
    <n v="166"/>
    <m/>
    <n v="2"/>
    <n v="3"/>
    <n v="4"/>
    <n v="2"/>
    <n v="5"/>
    <n v="2"/>
    <n v="6"/>
    <n v="2"/>
    <n v="7"/>
    <n v="3"/>
    <n v="8"/>
    <n v="4"/>
    <n v="6.6"/>
    <n v="784.6"/>
    <n v="358.1"/>
    <n v="1142.7"/>
    <n v="8.36"/>
    <n v="14.3"/>
    <n v="17.100000000000001"/>
  </r>
  <r>
    <n v="67"/>
    <n v="2"/>
    <n v="5"/>
    <x v="12"/>
    <n v="3"/>
    <x v="0"/>
    <x v="2"/>
    <s v="430 g/l  Tebuconazole"/>
    <x v="0"/>
    <x v="2"/>
    <x v="4"/>
    <x v="4"/>
    <n v="10"/>
    <n v="167"/>
    <n v="167"/>
    <m/>
    <n v="2"/>
    <n v="3"/>
    <n v="6"/>
    <n v="3"/>
    <n v="7"/>
    <n v="3"/>
    <n v="7"/>
    <n v="4"/>
    <n v="8"/>
    <n v="5"/>
    <n v="8"/>
    <n v="5"/>
    <n v="6.7"/>
    <n v="689.2"/>
    <n v="349.9"/>
    <n v="1039.0999999999999"/>
    <n v="8.42"/>
    <n v="13.9"/>
    <n v="17.8"/>
  </r>
  <r>
    <n v="68"/>
    <n v="2"/>
    <n v="5"/>
    <x v="13"/>
    <n v="3"/>
    <x v="0"/>
    <x v="2"/>
    <s v="430 g/l  Tebuconazole"/>
    <x v="0"/>
    <x v="2"/>
    <x v="3"/>
    <x v="3"/>
    <n v="10"/>
    <n v="151"/>
    <n v="168"/>
    <m/>
    <n v="2"/>
    <n v="4"/>
    <n v="6"/>
    <n v="3"/>
    <n v="6"/>
    <n v="3"/>
    <n v="6"/>
    <n v="3"/>
    <n v="7"/>
    <n v="3"/>
    <n v="8"/>
    <n v="3"/>
    <n v="6.8"/>
    <n v="826.9"/>
    <n v="364.7"/>
    <n v="1191.5999999999999"/>
    <n v="7.87"/>
    <n v="14.4"/>
    <n v="17.899999999999999"/>
  </r>
  <r>
    <n v="69"/>
    <n v="2"/>
    <n v="5"/>
    <x v="14"/>
    <n v="3"/>
    <x v="0"/>
    <x v="1"/>
    <s v="200 g/l  Tebuconazole + 120 g/l  Azoxystrobin"/>
    <x v="0"/>
    <x v="1"/>
    <x v="1"/>
    <x v="1"/>
    <n v="10"/>
    <n v="172"/>
    <n v="170"/>
    <m/>
    <n v="2"/>
    <n v="3"/>
    <n v="5"/>
    <n v="2"/>
    <n v="5"/>
    <n v="2"/>
    <n v="5"/>
    <n v="2"/>
    <n v="7"/>
    <n v="2"/>
    <n v="7"/>
    <n v="2"/>
    <n v="6.9"/>
    <n v="798.7"/>
    <n v="394"/>
    <n v="1192.7"/>
    <n v="8.0399999999999991"/>
    <n v="14.3"/>
    <n v="18.100000000000001"/>
  </r>
  <r>
    <n v="70"/>
    <n v="2"/>
    <n v="5"/>
    <x v="15"/>
    <n v="3"/>
    <x v="0"/>
    <x v="0"/>
    <s v="500 g/l Propiconazole"/>
    <x v="0"/>
    <x v="0"/>
    <x v="3"/>
    <x v="3"/>
    <n v="10"/>
    <n v="152"/>
    <n v="163"/>
    <m/>
    <n v="2"/>
    <n v="3"/>
    <n v="5"/>
    <n v="2"/>
    <n v="3"/>
    <n v="1"/>
    <n v="3"/>
    <n v="1"/>
    <n v="7"/>
    <n v="2"/>
    <n v="7"/>
    <n v="2"/>
    <n v="70"/>
    <n v="751.5"/>
    <n v="405.3"/>
    <n v="1156.8"/>
    <n v="8.17"/>
    <n v="14.3"/>
    <n v="18"/>
  </r>
  <r>
    <n v="71"/>
    <n v="2"/>
    <n v="5"/>
    <x v="16"/>
    <n v="3"/>
    <x v="0"/>
    <x v="1"/>
    <s v="200 g/l  Tebuconazole + 120 g/l  Azoxystrobin"/>
    <x v="0"/>
    <x v="1"/>
    <x v="4"/>
    <x v="4"/>
    <n v="10"/>
    <n v="164"/>
    <n v="169"/>
    <m/>
    <n v="2"/>
    <n v="2"/>
    <n v="4"/>
    <n v="2"/>
    <n v="4"/>
    <n v="2"/>
    <n v="6"/>
    <n v="3"/>
    <n v="7"/>
    <n v="4"/>
    <n v="8"/>
    <n v="4"/>
    <n v="71"/>
    <n v="654.79999999999995"/>
    <n v="436.9"/>
    <n v="1091.6999999999998"/>
    <n v="7.69"/>
    <n v="14.2"/>
    <n v="17.899999999999999"/>
  </r>
  <r>
    <n v="72"/>
    <n v="2"/>
    <n v="5"/>
    <x v="17"/>
    <n v="3"/>
    <x v="0"/>
    <x v="0"/>
    <s v="500 g/l Propiconazole"/>
    <x v="0"/>
    <x v="0"/>
    <x v="2"/>
    <x v="2"/>
    <n v="10"/>
    <n v="181"/>
    <n v="167"/>
    <m/>
    <n v="2"/>
    <n v="2"/>
    <n v="3"/>
    <n v="1"/>
    <n v="3"/>
    <n v="1"/>
    <n v="3"/>
    <n v="1"/>
    <n v="3"/>
    <n v="2"/>
    <n v="7"/>
    <n v="2"/>
    <n v="72"/>
    <n v="633.1"/>
    <n v="471.2"/>
    <n v="1104.3"/>
    <n v="7.34"/>
    <n v="13.8"/>
    <n v="15.7"/>
  </r>
  <r>
    <n v="73"/>
    <n v="3"/>
    <n v="8"/>
    <x v="18"/>
    <n v="3"/>
    <x v="1"/>
    <x v="2"/>
    <s v="430 g/l  Tebuconazole"/>
    <x v="1"/>
    <x v="2"/>
    <x v="2"/>
    <x v="2"/>
    <n v="10"/>
    <n v="62"/>
    <n v="58"/>
    <m/>
    <n v="2"/>
    <n v="2"/>
    <n v="2"/>
    <n v="1"/>
    <n v="2"/>
    <n v="1"/>
    <n v="3"/>
    <n v="1"/>
    <n v="7"/>
    <n v="2"/>
    <n v="7"/>
    <n v="2"/>
    <n v="73"/>
    <n v="654"/>
    <n v="303.7"/>
    <n v="957.7"/>
    <n v="8.5299999999999994"/>
    <n v="14"/>
    <n v="14.3"/>
  </r>
  <r>
    <n v="74"/>
    <n v="3"/>
    <n v="8"/>
    <x v="19"/>
    <n v="3"/>
    <x v="1"/>
    <x v="2"/>
    <s v="430 g/l  Tebuconazole"/>
    <x v="1"/>
    <x v="2"/>
    <x v="1"/>
    <x v="1"/>
    <n v="10"/>
    <n v="64"/>
    <n v="57"/>
    <m/>
    <n v="2"/>
    <n v="4"/>
    <n v="3"/>
    <n v="1"/>
    <n v="3"/>
    <n v="1"/>
    <n v="4"/>
    <n v="1"/>
    <n v="7"/>
    <n v="2"/>
    <n v="7"/>
    <n v="2"/>
    <n v="74"/>
    <n v="538"/>
    <n v="262.8"/>
    <n v="800.8"/>
    <n v="7.91"/>
    <n v="14"/>
    <n v="14.4"/>
  </r>
  <r>
    <n v="75"/>
    <n v="3"/>
    <n v="8"/>
    <x v="20"/>
    <n v="3"/>
    <x v="1"/>
    <x v="0"/>
    <s v="500 g/l Propiconazole"/>
    <x v="1"/>
    <x v="0"/>
    <x v="5"/>
    <x v="5"/>
    <n v="10"/>
    <n v="69"/>
    <n v="62"/>
    <m/>
    <n v="1"/>
    <n v="2"/>
    <n v="2"/>
    <n v="1"/>
    <n v="2"/>
    <n v="1"/>
    <n v="7"/>
    <n v="2"/>
    <n v="7"/>
    <n v="3"/>
    <n v="8"/>
    <n v="3"/>
    <n v="75"/>
    <n v="443.4"/>
    <n v="247.5"/>
    <n v="690.9"/>
    <n v="8.32"/>
    <n v="13.6"/>
    <n v="15.6"/>
  </r>
  <r>
    <n v="76"/>
    <n v="3"/>
    <n v="8"/>
    <x v="21"/>
    <n v="3"/>
    <x v="1"/>
    <x v="2"/>
    <s v="430 g/l  Tebuconazole"/>
    <x v="1"/>
    <x v="2"/>
    <x v="0"/>
    <x v="0"/>
    <n v="10"/>
    <n v="65"/>
    <n v="60"/>
    <m/>
    <n v="1"/>
    <n v="3"/>
    <n v="2"/>
    <n v="1"/>
    <n v="4"/>
    <n v="1"/>
    <n v="7"/>
    <n v="2"/>
    <n v="7"/>
    <n v="3"/>
    <n v="8"/>
    <n v="4"/>
    <n v="76"/>
    <n v="585.29999999999995"/>
    <n v="364"/>
    <n v="949.3"/>
    <n v="7.62"/>
    <n v="13.5"/>
    <n v="16.399999999999999"/>
  </r>
  <r>
    <n v="77"/>
    <n v="3"/>
    <n v="8"/>
    <x v="22"/>
    <n v="3"/>
    <x v="1"/>
    <x v="1"/>
    <s v="200 g/l  Tebuconazole + 120 g/l  Azoxystrobin"/>
    <x v="1"/>
    <x v="1"/>
    <x v="1"/>
    <x v="1"/>
    <n v="10"/>
    <n v="66"/>
    <n v="65"/>
    <m/>
    <n v="2"/>
    <n v="2"/>
    <n v="2"/>
    <n v="1"/>
    <n v="3"/>
    <n v="1"/>
    <n v="4"/>
    <n v="1"/>
    <n v="7"/>
    <n v="2"/>
    <n v="7"/>
    <n v="2"/>
    <n v="77"/>
    <n v="349.3"/>
    <n v="197.8"/>
    <n v="547.1"/>
    <n v="8.09"/>
    <n v="14"/>
    <n v="16.399999999999999"/>
  </r>
  <r>
    <n v="78"/>
    <n v="3"/>
    <n v="8"/>
    <x v="23"/>
    <n v="3"/>
    <x v="1"/>
    <x v="1"/>
    <s v="200 g/l  Tebuconazole + 120 g/l  Azoxystrobin"/>
    <x v="1"/>
    <x v="1"/>
    <x v="4"/>
    <x v="4"/>
    <n v="10"/>
    <n v="59"/>
    <n v="55"/>
    <m/>
    <n v="2"/>
    <n v="4"/>
    <n v="6"/>
    <n v="2"/>
    <n v="7"/>
    <n v="3"/>
    <n v="7"/>
    <n v="3"/>
    <n v="8"/>
    <n v="5"/>
    <n v="8"/>
    <n v="5"/>
    <n v="78"/>
    <n v="417.5"/>
    <n v="221.1"/>
    <n v="638.6"/>
    <n v="7.08"/>
    <n v="14.3"/>
    <n v="14.4"/>
  </r>
  <r>
    <n v="79"/>
    <n v="3"/>
    <n v="8"/>
    <x v="24"/>
    <n v="3"/>
    <x v="1"/>
    <x v="0"/>
    <s v="500 g/l Propiconazole"/>
    <x v="1"/>
    <x v="0"/>
    <x v="4"/>
    <x v="4"/>
    <n v="10"/>
    <n v="66"/>
    <n v="56"/>
    <m/>
    <n v="2"/>
    <n v="3"/>
    <n v="5"/>
    <n v="2"/>
    <n v="6"/>
    <n v="3"/>
    <n v="7"/>
    <n v="3"/>
    <n v="8"/>
    <n v="5"/>
    <n v="8"/>
    <n v="5"/>
    <n v="79"/>
    <n v="393.3"/>
    <n v="260.8"/>
    <n v="654.1"/>
    <n v="8.41"/>
    <n v="14.1"/>
    <n v="14.1"/>
  </r>
  <r>
    <n v="80"/>
    <n v="3"/>
    <n v="8"/>
    <x v="25"/>
    <n v="3"/>
    <x v="1"/>
    <x v="0"/>
    <s v="500 g/l Propiconazole"/>
    <x v="1"/>
    <x v="0"/>
    <x v="3"/>
    <x v="3"/>
    <n v="10"/>
    <n v="70"/>
    <n v="60"/>
    <m/>
    <n v="2"/>
    <n v="2"/>
    <n v="2"/>
    <n v="1"/>
    <n v="2"/>
    <n v="1"/>
    <n v="3"/>
    <n v="1"/>
    <n v="7"/>
    <n v="2"/>
    <n v="7"/>
    <n v="2"/>
    <n v="80"/>
    <n v="351.6"/>
    <n v="225.8"/>
    <n v="577.40000000000009"/>
    <n v="7.68"/>
    <n v="14.3"/>
    <n v="17.3"/>
  </r>
  <r>
    <n v="81"/>
    <n v="3"/>
    <n v="8"/>
    <x v="26"/>
    <n v="3"/>
    <x v="1"/>
    <x v="1"/>
    <s v="200 g/l  Tebuconazole + 120 g/l  Azoxystrobin"/>
    <x v="1"/>
    <x v="1"/>
    <x v="3"/>
    <x v="3"/>
    <n v="10"/>
    <n v="62"/>
    <n v="61"/>
    <m/>
    <n v="1"/>
    <n v="2"/>
    <n v="3"/>
    <n v="1"/>
    <n v="3"/>
    <n v="1"/>
    <n v="3"/>
    <n v="1"/>
    <n v="7"/>
    <n v="2"/>
    <n v="7"/>
    <n v="2"/>
    <n v="81"/>
    <n v="336"/>
    <n v="213.8"/>
    <n v="549.79999999999995"/>
    <n v="7.37"/>
    <n v="14.3"/>
    <n v="17.3"/>
  </r>
  <r>
    <n v="82"/>
    <n v="1"/>
    <n v="2"/>
    <x v="0"/>
    <n v="4"/>
    <x v="2"/>
    <x v="1"/>
    <s v="200 g/l  Tebuconazole + 120 g/l  Azoxystrobin"/>
    <x v="2"/>
    <x v="1"/>
    <x v="1"/>
    <x v="1"/>
    <n v="10"/>
    <n v="118"/>
    <n v="92"/>
    <s v="Soil H2O Less?"/>
    <n v="2"/>
    <n v="3"/>
    <n v="4"/>
    <n v="2"/>
    <n v="3"/>
    <n v="1"/>
    <n v="3"/>
    <n v="2"/>
    <n v="7"/>
    <n v="2"/>
    <n v="7"/>
    <n v="2"/>
    <n v="6.5"/>
    <n v="1341.4"/>
    <n v="89.9"/>
    <n v="1431.3000000000002"/>
    <n v="7.75"/>
    <n v="14.7"/>
    <n v="14.1"/>
  </r>
  <r>
    <n v="83"/>
    <n v="1"/>
    <n v="2"/>
    <x v="1"/>
    <n v="4"/>
    <x v="2"/>
    <x v="0"/>
    <s v="500 g/l Propiconazole"/>
    <x v="2"/>
    <x v="0"/>
    <x v="5"/>
    <x v="5"/>
    <n v="10"/>
    <n v="101"/>
    <n v="108"/>
    <m/>
    <n v="2"/>
    <n v="2"/>
    <n v="2"/>
    <n v="1"/>
    <n v="2"/>
    <n v="1"/>
    <n v="4"/>
    <n v="2"/>
    <n v="7"/>
    <n v="3"/>
    <n v="7"/>
    <n v="3"/>
    <n v="6.4"/>
    <n v="1201.4000000000001"/>
    <n v="80"/>
    <n v="1281.4000000000001"/>
    <n v="8.52"/>
    <n v="14.6"/>
    <n v="13.7"/>
  </r>
  <r>
    <n v="84"/>
    <n v="1"/>
    <n v="2"/>
    <x v="2"/>
    <n v="4"/>
    <x v="2"/>
    <x v="0"/>
    <s v="500 g/l Propiconazole"/>
    <x v="2"/>
    <x v="0"/>
    <x v="2"/>
    <x v="2"/>
    <n v="10"/>
    <n v="101"/>
    <n v="88"/>
    <m/>
    <n v="1"/>
    <n v="2"/>
    <n v="2"/>
    <n v="1"/>
    <n v="2"/>
    <n v="1"/>
    <n v="3"/>
    <n v="2"/>
    <n v="3"/>
    <n v="1"/>
    <n v="7"/>
    <n v="1"/>
    <n v="6.2"/>
    <n v="879.6"/>
    <n v="75.099999999999994"/>
    <n v="954.7"/>
    <n v="7.41"/>
    <n v="14.7"/>
    <n v="12.9"/>
  </r>
  <r>
    <n v="85"/>
    <n v="1"/>
    <n v="2"/>
    <x v="3"/>
    <n v="4"/>
    <x v="2"/>
    <x v="1"/>
    <s v="200 g/l  Tebuconazole + 120 g/l  Azoxystrobin"/>
    <x v="2"/>
    <x v="1"/>
    <x v="0"/>
    <x v="0"/>
    <n v="10"/>
    <n v="92"/>
    <n v="93"/>
    <m/>
    <n v="2"/>
    <n v="4"/>
    <n v="3"/>
    <n v="1"/>
    <n v="4"/>
    <n v="2"/>
    <n v="7"/>
    <n v="3"/>
    <n v="7"/>
    <n v="3"/>
    <n v="8"/>
    <n v="3"/>
    <n v="6.4"/>
    <n v="574.70000000000005"/>
    <n v="255.7"/>
    <n v="830.40000000000009"/>
    <n v="8.0299999999999994"/>
    <n v="14.2"/>
    <n v="14.5"/>
  </r>
  <r>
    <n v="86"/>
    <n v="1"/>
    <n v="2"/>
    <x v="4"/>
    <n v="4"/>
    <x v="2"/>
    <x v="2"/>
    <s v="430 g/l  Tebuconazole"/>
    <x v="2"/>
    <x v="2"/>
    <x v="2"/>
    <x v="2"/>
    <n v="10"/>
    <n v="113"/>
    <n v="94"/>
    <m/>
    <n v="2"/>
    <n v="3"/>
    <n v="3"/>
    <n v="1"/>
    <n v="3"/>
    <n v="1"/>
    <n v="4"/>
    <n v="2"/>
    <n v="7"/>
    <n v="2"/>
    <n v="7"/>
    <n v="2"/>
    <n v="6.4"/>
    <n v="554.1"/>
    <n v="285.3"/>
    <n v="839.40000000000009"/>
    <n v="7.7"/>
    <n v="14.2"/>
    <n v="18.100000000000001"/>
  </r>
  <r>
    <n v="87"/>
    <n v="1"/>
    <n v="2"/>
    <x v="5"/>
    <n v="4"/>
    <x v="2"/>
    <x v="2"/>
    <s v="430 g/l  Tebuconazole"/>
    <x v="2"/>
    <x v="2"/>
    <x v="0"/>
    <x v="0"/>
    <n v="10"/>
    <n v="98"/>
    <n v="96"/>
    <m/>
    <n v="2"/>
    <n v="4"/>
    <n v="4"/>
    <n v="1"/>
    <n v="4"/>
    <n v="2"/>
    <n v="7"/>
    <n v="3"/>
    <n v="7"/>
    <n v="4"/>
    <n v="8"/>
    <n v="4"/>
    <n v="6.3"/>
    <n v="658.9"/>
    <n v="346.7"/>
    <n v="1005.5999999999999"/>
    <n v="7.29"/>
    <n v="14.4"/>
    <n v="15.4"/>
  </r>
  <r>
    <n v="88"/>
    <n v="1"/>
    <n v="2"/>
    <x v="6"/>
    <n v="4"/>
    <x v="2"/>
    <x v="1"/>
    <s v="200 g/l  Tebuconazole + 120 g/l  Azoxystrobin"/>
    <x v="2"/>
    <x v="1"/>
    <x v="4"/>
    <x v="4"/>
    <n v="10"/>
    <n v="81"/>
    <n v="94"/>
    <m/>
    <n v="2"/>
    <n v="4"/>
    <n v="6"/>
    <n v="2"/>
    <n v="6"/>
    <n v="3"/>
    <n v="8"/>
    <n v="4"/>
    <n v="8"/>
    <n v="5"/>
    <n v="8"/>
    <n v="5"/>
    <n v="6.5"/>
    <n v="693.4"/>
    <n v="396.6"/>
    <n v="1090"/>
    <n v="7.91"/>
    <n v="14"/>
    <n v="17.8"/>
  </r>
  <r>
    <n v="89"/>
    <n v="1"/>
    <n v="2"/>
    <x v="7"/>
    <n v="4"/>
    <x v="2"/>
    <x v="0"/>
    <s v="500 g/l Propiconazole"/>
    <x v="2"/>
    <x v="0"/>
    <x v="3"/>
    <x v="3"/>
    <n v="10"/>
    <n v="103"/>
    <n v="88"/>
    <m/>
    <n v="2"/>
    <n v="3"/>
    <n v="3"/>
    <n v="1"/>
    <n v="3"/>
    <n v="1"/>
    <n v="3"/>
    <n v="2"/>
    <n v="7"/>
    <n v="3"/>
    <n v="7"/>
    <n v="2"/>
    <n v="6.4"/>
    <n v="724.2"/>
    <n v="319.39999999999998"/>
    <n v="1043.5999999999999"/>
    <n v="7.5"/>
    <n v="14.3"/>
    <n v="17.399999999999999"/>
  </r>
  <r>
    <n v="90"/>
    <n v="1"/>
    <n v="2"/>
    <x v="8"/>
    <n v="4"/>
    <x v="2"/>
    <x v="2"/>
    <s v="430 g/l  Tebuconazole"/>
    <x v="2"/>
    <x v="2"/>
    <x v="5"/>
    <x v="5"/>
    <n v="10"/>
    <n v="109"/>
    <n v="91"/>
    <m/>
    <n v="1"/>
    <n v="2"/>
    <n v="3"/>
    <n v="1"/>
    <n v="4"/>
    <n v="2"/>
    <n v="7"/>
    <n v="2"/>
    <n v="7"/>
    <n v="3"/>
    <n v="8"/>
    <n v="3"/>
    <n v="6.5"/>
    <n v="703.8"/>
    <n v="294.7"/>
    <n v="998.5"/>
    <n v="7.96"/>
    <n v="14.4"/>
    <n v="18.100000000000001"/>
  </r>
  <r>
    <n v="91"/>
    <n v="2"/>
    <n v="5"/>
    <x v="9"/>
    <n v="4"/>
    <x v="0"/>
    <x v="1"/>
    <s v="200 g/l  Tebuconazole + 120 g/l  Azoxystrobin"/>
    <x v="0"/>
    <x v="1"/>
    <x v="3"/>
    <x v="3"/>
    <n v="10"/>
    <n v="174"/>
    <n v="148"/>
    <m/>
    <n v="2"/>
    <n v="3"/>
    <n v="5"/>
    <n v="2"/>
    <n v="4"/>
    <n v="2"/>
    <n v="4"/>
    <n v="3"/>
    <n v="7"/>
    <n v="3"/>
    <n v="8"/>
    <n v="3"/>
    <n v="6.5"/>
    <n v="932"/>
    <n v="414.2"/>
    <n v="1346.2"/>
    <n v="7.72"/>
    <n v="14"/>
    <n v="15.5"/>
  </r>
  <r>
    <n v="92"/>
    <n v="2"/>
    <n v="5"/>
    <x v="10"/>
    <n v="4"/>
    <x v="0"/>
    <x v="1"/>
    <s v="200 g/l  Tebuconazole + 120 g/l  Azoxystrobin"/>
    <x v="0"/>
    <x v="1"/>
    <x v="5"/>
    <x v="5"/>
    <n v="10"/>
    <n v="163"/>
    <n v="163"/>
    <m/>
    <n v="1"/>
    <n v="2"/>
    <n v="2"/>
    <n v="1"/>
    <n v="3"/>
    <n v="1"/>
    <n v="7"/>
    <n v="3"/>
    <n v="7"/>
    <n v="3"/>
    <n v="8"/>
    <n v="4"/>
    <n v="6.5"/>
    <n v="555.79999999999995"/>
    <n v="314"/>
    <n v="869.8"/>
    <n v="7.7"/>
    <n v="13.9"/>
    <n v="15.7"/>
  </r>
  <r>
    <n v="93"/>
    <n v="2"/>
    <n v="5"/>
    <x v="11"/>
    <n v="4"/>
    <x v="0"/>
    <x v="0"/>
    <s v="500 g/l Propiconazole"/>
    <x v="0"/>
    <x v="0"/>
    <x v="5"/>
    <x v="5"/>
    <n v="10"/>
    <n v="171"/>
    <n v="171"/>
    <m/>
    <n v="1"/>
    <n v="2"/>
    <n v="2"/>
    <n v="1"/>
    <n v="2"/>
    <n v="1"/>
    <n v="4"/>
    <n v="1"/>
    <n v="7"/>
    <n v="3"/>
    <n v="8"/>
    <n v="3"/>
    <n v="6.4"/>
    <n v="740.2"/>
    <n v="350.3"/>
    <n v="1090.5"/>
    <n v="7.92"/>
    <n v="14.2"/>
    <n v="14.5"/>
  </r>
  <r>
    <n v="94"/>
    <n v="2"/>
    <n v="5"/>
    <x v="12"/>
    <n v="4"/>
    <x v="0"/>
    <x v="0"/>
    <s v="500 g/l Propiconazole"/>
    <x v="0"/>
    <x v="0"/>
    <x v="0"/>
    <x v="0"/>
    <n v="10"/>
    <n v="192"/>
    <n v="170"/>
    <m/>
    <n v="2"/>
    <n v="3"/>
    <n v="3"/>
    <n v="1"/>
    <n v="4"/>
    <n v="2"/>
    <n v="6"/>
    <n v="2"/>
    <n v="7"/>
    <n v="3"/>
    <n v="8"/>
    <n v="4"/>
    <n v="6.5"/>
    <n v="852.2"/>
    <n v="436.7"/>
    <n v="1288.9000000000001"/>
    <n v="8.33"/>
    <n v="14"/>
    <n v="18.2"/>
  </r>
  <r>
    <n v="95"/>
    <n v="2"/>
    <n v="5"/>
    <x v="13"/>
    <n v="4"/>
    <x v="0"/>
    <x v="0"/>
    <s v="500 g/l Propiconazole"/>
    <x v="0"/>
    <x v="0"/>
    <x v="4"/>
    <x v="4"/>
    <n v="10"/>
    <n v="178"/>
    <n v="178"/>
    <m/>
    <n v="2"/>
    <n v="3"/>
    <n v="5"/>
    <n v="2"/>
    <n v="7"/>
    <n v="3"/>
    <n v="7"/>
    <n v="3"/>
    <n v="8"/>
    <n v="5"/>
    <n v="8"/>
    <n v="5"/>
    <n v="6.4"/>
    <n v="592"/>
    <n v="316.39999999999998"/>
    <n v="908.4"/>
    <n v="7.98"/>
    <n v="14.3"/>
    <n v="17.899999999999999"/>
  </r>
  <r>
    <n v="96"/>
    <n v="2"/>
    <n v="5"/>
    <x v="14"/>
    <n v="4"/>
    <x v="0"/>
    <x v="2"/>
    <s v="430 g/l  Tebuconazole"/>
    <x v="0"/>
    <x v="2"/>
    <x v="0"/>
    <x v="0"/>
    <n v="10"/>
    <n v="143"/>
    <n v="175"/>
    <m/>
    <n v="1"/>
    <n v="2"/>
    <n v="3"/>
    <n v="2"/>
    <n v="4"/>
    <n v="2"/>
    <n v="5"/>
    <n v="2"/>
    <n v="7"/>
    <n v="4"/>
    <n v="8"/>
    <n v="4"/>
    <n v="6.5"/>
    <n v="675.1"/>
    <n v="374.3"/>
    <n v="1049.4000000000001"/>
    <n v="8.16"/>
    <n v="14.2"/>
    <n v="17.600000000000001"/>
  </r>
  <r>
    <n v="97"/>
    <n v="2"/>
    <n v="5"/>
    <x v="15"/>
    <n v="4"/>
    <x v="0"/>
    <x v="1"/>
    <s v="200 g/l  Tebuconazole + 120 g/l  Azoxystrobin"/>
    <x v="0"/>
    <x v="1"/>
    <x v="2"/>
    <x v="2"/>
    <n v="10"/>
    <n v="100"/>
    <n v="153"/>
    <s v="1m gap"/>
    <n v="2"/>
    <n v="2"/>
    <n v="3"/>
    <n v="1"/>
    <n v="3"/>
    <n v="1"/>
    <n v="3"/>
    <n v="1"/>
    <n v="3"/>
    <n v="2"/>
    <n v="7"/>
    <n v="2"/>
    <n v="6.5"/>
    <n v="515.6"/>
    <n v="280.60000000000002"/>
    <n v="796.2"/>
    <n v="7.96"/>
    <n v="14.1"/>
    <n v="15.7"/>
  </r>
  <r>
    <n v="98"/>
    <n v="2"/>
    <n v="5"/>
    <x v="16"/>
    <n v="4"/>
    <x v="0"/>
    <x v="2"/>
    <s v="430 g/l  Tebuconazole"/>
    <x v="0"/>
    <x v="2"/>
    <x v="2"/>
    <x v="2"/>
    <n v="10"/>
    <n v="176"/>
    <n v="170"/>
    <m/>
    <n v="2"/>
    <n v="2"/>
    <n v="3"/>
    <n v="2"/>
    <n v="3"/>
    <n v="1"/>
    <n v="3"/>
    <n v="1"/>
    <n v="7"/>
    <n v="2"/>
    <n v="7"/>
    <n v="2"/>
    <n v="6.6"/>
    <n v="574.1"/>
    <n v="317.10000000000002"/>
    <n v="891.2"/>
    <n v="7.3"/>
    <n v="13.5"/>
    <n v="15.4"/>
  </r>
  <r>
    <n v="99"/>
    <n v="2"/>
    <n v="5"/>
    <x v="17"/>
    <n v="4"/>
    <x v="0"/>
    <x v="2"/>
    <s v="430 g/l  Tebuconazole"/>
    <x v="0"/>
    <x v="2"/>
    <x v="1"/>
    <x v="1"/>
    <n v="10"/>
    <n v="173"/>
    <n v="178"/>
    <m/>
    <n v="2"/>
    <n v="2"/>
    <n v="3"/>
    <n v="2"/>
    <n v="3"/>
    <n v="1"/>
    <n v="3"/>
    <n v="1"/>
    <n v="7"/>
    <n v="2"/>
    <n v="7"/>
    <n v="2"/>
    <n v="6.4"/>
    <n v="676.7"/>
    <n v="393.3"/>
    <n v="1070"/>
    <n v="7.62"/>
    <n v="13.5"/>
    <n v="15.5"/>
  </r>
  <r>
    <n v="100"/>
    <n v="3"/>
    <n v="8"/>
    <x v="18"/>
    <n v="4"/>
    <x v="1"/>
    <x v="0"/>
    <s v="500 g/l Propiconazole"/>
    <x v="1"/>
    <x v="0"/>
    <x v="1"/>
    <x v="1"/>
    <n v="10"/>
    <n v="60"/>
    <n v="60"/>
    <m/>
    <n v="2"/>
    <n v="3"/>
    <n v="3"/>
    <n v="2"/>
    <n v="3"/>
    <n v="1"/>
    <n v="3"/>
    <n v="1"/>
    <n v="7"/>
    <n v="2"/>
    <n v="7"/>
    <n v="2"/>
    <n v="6.5"/>
    <n v="523.6"/>
    <n v="230.2"/>
    <n v="753.8"/>
    <n v="8.11"/>
    <n v="14"/>
    <n v="14.1"/>
  </r>
  <r>
    <n v="101"/>
    <n v="3"/>
    <n v="8"/>
    <x v="19"/>
    <n v="4"/>
    <x v="1"/>
    <x v="1"/>
    <s v="200 g/l  Tebuconazole + 120 g/l  Azoxystrobin"/>
    <x v="1"/>
    <x v="1"/>
    <x v="2"/>
    <x v="2"/>
    <n v="10"/>
    <n v="64"/>
    <n v="49"/>
    <s v="Gappy"/>
    <n v="2"/>
    <n v="2"/>
    <n v="3"/>
    <n v="1"/>
    <n v="2"/>
    <n v="1"/>
    <n v="2"/>
    <n v="1"/>
    <n v="7"/>
    <n v="2"/>
    <n v="7"/>
    <n v="2"/>
    <n v="6.4"/>
    <n v="721.6"/>
    <n v="253.5"/>
    <n v="975.1"/>
    <n v="7.15"/>
    <n v="13.5"/>
    <n v="15.5"/>
  </r>
  <r>
    <n v="102"/>
    <n v="3"/>
    <n v="8"/>
    <x v="20"/>
    <n v="4"/>
    <x v="1"/>
    <x v="2"/>
    <s v="430 g/l  Tebuconazole"/>
    <x v="1"/>
    <x v="2"/>
    <x v="4"/>
    <x v="4"/>
    <n v="10"/>
    <n v="58"/>
    <n v="61"/>
    <m/>
    <n v="2"/>
    <n v="3"/>
    <n v="6"/>
    <n v="2"/>
    <n v="7"/>
    <n v="3"/>
    <n v="7"/>
    <n v="3"/>
    <n v="8"/>
    <n v="5"/>
    <n v="8"/>
    <n v="5"/>
    <n v="6.2"/>
    <n v="560.6"/>
    <n v="233.7"/>
    <n v="794.3"/>
    <n v="1.66"/>
    <n v="14.2"/>
    <n v="18.100000000000001"/>
  </r>
  <r>
    <n v="103"/>
    <n v="3"/>
    <n v="8"/>
    <x v="21"/>
    <n v="4"/>
    <x v="1"/>
    <x v="1"/>
    <s v="200 g/l  Tebuconazole + 120 g/l  Azoxystrobin"/>
    <x v="1"/>
    <x v="1"/>
    <x v="5"/>
    <x v="5"/>
    <n v="10"/>
    <n v="57"/>
    <n v="61"/>
    <m/>
    <n v="1"/>
    <n v="2"/>
    <n v="2"/>
    <n v="1"/>
    <n v="2"/>
    <n v="1"/>
    <n v="7"/>
    <n v="2"/>
    <n v="7"/>
    <n v="2"/>
    <n v="8"/>
    <n v="3"/>
    <n v="6.2"/>
    <n v="732.3"/>
    <n v="429.6"/>
    <n v="1161.9000000000001"/>
    <n v="8.0399999999999991"/>
    <n v="14.2"/>
    <n v="17.2"/>
  </r>
  <r>
    <n v="104"/>
    <n v="3"/>
    <n v="8"/>
    <x v="22"/>
    <n v="4"/>
    <x v="1"/>
    <x v="0"/>
    <s v="500 g/l Propiconazole"/>
    <x v="1"/>
    <x v="0"/>
    <x v="0"/>
    <x v="0"/>
    <n v="10"/>
    <n v="68"/>
    <n v="60"/>
    <m/>
    <n v="2"/>
    <n v="2"/>
    <n v="2"/>
    <n v="1"/>
    <n v="2"/>
    <n v="1"/>
    <n v="2"/>
    <n v="1"/>
    <n v="7"/>
    <n v="2"/>
    <n v="8"/>
    <n v="3"/>
    <n v="6.4"/>
    <n v="685.2"/>
    <n v="292.2"/>
    <n v="977.40000000000009"/>
    <n v="7.95"/>
    <n v="14.3"/>
    <n v="17"/>
  </r>
  <r>
    <n v="105"/>
    <n v="3"/>
    <n v="8"/>
    <x v="23"/>
    <n v="4"/>
    <x v="1"/>
    <x v="2"/>
    <s v="430 g/l  Tebuconazole"/>
    <x v="1"/>
    <x v="2"/>
    <x v="3"/>
    <x v="3"/>
    <n v="10"/>
    <n v="52"/>
    <n v="55"/>
    <s v="1m gap"/>
    <n v="2"/>
    <n v="2"/>
    <n v="4"/>
    <n v="1"/>
    <n v="3"/>
    <n v="1"/>
    <n v="4"/>
    <n v="2"/>
    <n v="7"/>
    <n v="2"/>
    <n v="7"/>
    <n v="2"/>
    <n v="6.4"/>
    <n v="631.1"/>
    <n v="308.5"/>
    <n v="939.6"/>
    <n v="8.1"/>
    <n v="14.3"/>
    <n v="17.899999999999999"/>
  </r>
  <r>
    <n v="106"/>
    <n v="3"/>
    <n v="8"/>
    <x v="24"/>
    <n v="4"/>
    <x v="1"/>
    <x v="2"/>
    <s v="430 g/l  Tebuconazole"/>
    <x v="1"/>
    <x v="2"/>
    <x v="5"/>
    <x v="5"/>
    <n v="10"/>
    <n v="60"/>
    <n v="63"/>
    <m/>
    <n v="1"/>
    <n v="2"/>
    <n v="2"/>
    <n v="1"/>
    <n v="2"/>
    <n v="1"/>
    <n v="3"/>
    <n v="1"/>
    <n v="7"/>
    <n v="2"/>
    <n v="8"/>
    <n v="3"/>
    <n v="6.3"/>
    <n v="556.70000000000005"/>
    <n v="342.4"/>
    <n v="899.1"/>
    <n v="7.69"/>
    <n v="13.7"/>
    <n v="15.4"/>
  </r>
  <r>
    <n v="107"/>
    <n v="3"/>
    <n v="8"/>
    <x v="25"/>
    <n v="4"/>
    <x v="1"/>
    <x v="1"/>
    <s v="200 g/l  Tebuconazole + 120 g/l  Azoxystrobin"/>
    <x v="1"/>
    <x v="1"/>
    <x v="0"/>
    <x v="0"/>
    <n v="10"/>
    <n v="64"/>
    <n v="61"/>
    <m/>
    <n v="2"/>
    <n v="2"/>
    <n v="2"/>
    <n v="1"/>
    <n v="2"/>
    <n v="1"/>
    <n v="3"/>
    <n v="1"/>
    <n v="7"/>
    <n v="2"/>
    <n v="7"/>
    <n v="3"/>
    <n v="6.5"/>
    <n v="390.9"/>
    <n v="252.9"/>
    <n v="643.79999999999995"/>
    <n v="8.68"/>
    <n v="13.9"/>
    <n v="13.6"/>
  </r>
  <r>
    <n v="108"/>
    <n v="3"/>
    <n v="8"/>
    <x v="26"/>
    <n v="4"/>
    <x v="1"/>
    <x v="0"/>
    <s v="500 g/l Propiconazole"/>
    <x v="1"/>
    <x v="0"/>
    <x v="2"/>
    <x v="2"/>
    <n v="10"/>
    <n v="73"/>
    <n v="61"/>
    <m/>
    <n v="1"/>
    <n v="2"/>
    <n v="2"/>
    <n v="1"/>
    <n v="3"/>
    <n v="1"/>
    <n v="3"/>
    <n v="1"/>
    <n v="7"/>
    <n v="2"/>
    <n v="7"/>
    <n v="2"/>
    <n v="6.3"/>
    <n v="501.9"/>
    <n v="229.3"/>
    <n v="731.2"/>
    <n v="7.52"/>
    <n v="13.8"/>
    <n v="14.4"/>
  </r>
  <r>
    <n v="109"/>
    <n v="1"/>
    <n v="3"/>
    <x v="0"/>
    <n v="5"/>
    <x v="1"/>
    <x v="2"/>
    <s v="430 g/l  Tebuconazole"/>
    <x v="1"/>
    <x v="2"/>
    <x v="0"/>
    <x v="0"/>
    <n v="10"/>
    <n v="67"/>
    <n v="64"/>
    <m/>
    <n v="2"/>
    <n v="3"/>
    <n v="3"/>
    <n v="1"/>
    <n v="4"/>
    <n v="2"/>
    <n v="7"/>
    <n v="2"/>
    <n v="7"/>
    <n v="3"/>
    <n v="8"/>
    <n v="3"/>
    <n v="6.6"/>
    <n v="1423"/>
    <n v="104.3"/>
    <n v="1527.3"/>
    <n v="8.4499999999999993"/>
    <n v="14.9"/>
    <n v="13.9"/>
  </r>
  <r>
    <n v="110"/>
    <n v="1"/>
    <n v="3"/>
    <x v="1"/>
    <n v="5"/>
    <x v="1"/>
    <x v="0"/>
    <s v="500 g/l Propiconazole"/>
    <x v="1"/>
    <x v="0"/>
    <x v="1"/>
    <x v="1"/>
    <n v="10"/>
    <n v="60"/>
    <n v="64"/>
    <m/>
    <n v="2"/>
    <n v="3"/>
    <n v="3"/>
    <n v="1"/>
    <n v="2"/>
    <n v="1"/>
    <n v="2"/>
    <n v="1"/>
    <n v="3"/>
    <n v="1"/>
    <n v="7"/>
    <n v="1"/>
    <n v="6.7"/>
    <n v="1414.6"/>
    <n v="101.3"/>
    <n v="1515.8999999999999"/>
    <n v="8.61"/>
    <n v="14.6"/>
    <n v="13.3"/>
  </r>
  <r>
    <n v="111"/>
    <n v="1"/>
    <n v="3"/>
    <x v="2"/>
    <n v="5"/>
    <x v="1"/>
    <x v="1"/>
    <s v="200 g/l  Tebuconazole + 120 g/l  Azoxystrobin"/>
    <x v="1"/>
    <x v="1"/>
    <x v="3"/>
    <x v="3"/>
    <n v="10"/>
    <n v="60"/>
    <n v="60"/>
    <m/>
    <n v="2"/>
    <n v="3"/>
    <n v="3"/>
    <n v="1"/>
    <n v="2"/>
    <n v="1"/>
    <n v="4"/>
    <n v="2"/>
    <n v="7"/>
    <n v="3"/>
    <n v="7"/>
    <n v="3"/>
    <n v="6.7"/>
    <n v="812.8"/>
    <n v="342.8"/>
    <n v="1155.5999999999999"/>
    <n v="7.28"/>
    <n v="14.7"/>
    <n v="12.9"/>
  </r>
  <r>
    <n v="112"/>
    <n v="1"/>
    <n v="3"/>
    <x v="3"/>
    <n v="5"/>
    <x v="1"/>
    <x v="0"/>
    <s v="500 g/l Propiconazole"/>
    <x v="1"/>
    <x v="0"/>
    <x v="4"/>
    <x v="4"/>
    <n v="10"/>
    <n v="65"/>
    <n v="67"/>
    <m/>
    <n v="2"/>
    <n v="4"/>
    <n v="6"/>
    <n v="1"/>
    <n v="7"/>
    <n v="3"/>
    <n v="8"/>
    <n v="4"/>
    <n v="8"/>
    <n v="5"/>
    <n v="8"/>
    <n v="5"/>
    <n v="6.7"/>
    <n v="431"/>
    <n v="231.1"/>
    <n v="662.1"/>
    <n v="7.59"/>
    <n v="14.2"/>
    <n v="14.4"/>
  </r>
  <r>
    <n v="113"/>
    <n v="1"/>
    <n v="3"/>
    <x v="4"/>
    <n v="5"/>
    <x v="1"/>
    <x v="1"/>
    <s v="200 g/l  Tebuconazole + 120 g/l  Azoxystrobin"/>
    <x v="1"/>
    <x v="1"/>
    <x v="2"/>
    <x v="2"/>
    <n v="10"/>
    <n v="66"/>
    <n v="72"/>
    <m/>
    <n v="1"/>
    <n v="2"/>
    <n v="2"/>
    <n v="1"/>
    <n v="2"/>
    <n v="1"/>
    <n v="3"/>
    <n v="2"/>
    <n v="7"/>
    <n v="3"/>
    <n v="7"/>
    <n v="2"/>
    <n v="6.5"/>
    <n v="495.4"/>
    <n v="221.3"/>
    <n v="716.7"/>
    <n v="7.82"/>
    <n v="14.2"/>
    <n v="18.100000000000001"/>
  </r>
  <r>
    <n v="114"/>
    <n v="1"/>
    <n v="3"/>
    <x v="5"/>
    <n v="5"/>
    <x v="1"/>
    <x v="2"/>
    <s v="430 g/l  Tebuconazole"/>
    <x v="1"/>
    <x v="2"/>
    <x v="1"/>
    <x v="1"/>
    <n v="10"/>
    <n v="65"/>
    <n v="66"/>
    <m/>
    <n v="1"/>
    <n v="2"/>
    <n v="2"/>
    <n v="1"/>
    <n v="2"/>
    <n v="1"/>
    <n v="3"/>
    <n v="2"/>
    <n v="7"/>
    <n v="3"/>
    <n v="7"/>
    <n v="2"/>
    <n v="6.6"/>
    <n v="483.1"/>
    <n v="256.89999999999998"/>
    <n v="740"/>
    <n v="7.49"/>
    <n v="14.2"/>
    <n v="17.8"/>
  </r>
  <r>
    <n v="115"/>
    <n v="1"/>
    <n v="3"/>
    <x v="6"/>
    <n v="5"/>
    <x v="1"/>
    <x v="0"/>
    <s v="500 g/l Propiconazole"/>
    <x v="1"/>
    <x v="0"/>
    <x v="3"/>
    <x v="3"/>
    <n v="10"/>
    <n v="64"/>
    <n v="65"/>
    <m/>
    <n v="1"/>
    <n v="2"/>
    <n v="3"/>
    <n v="1"/>
    <n v="2"/>
    <n v="1"/>
    <n v="2"/>
    <n v="1"/>
    <n v="7"/>
    <n v="3"/>
    <n v="7"/>
    <n v="2"/>
    <n v="6.6"/>
    <n v="470.3"/>
    <n v="288.5"/>
    <n v="758.8"/>
    <n v="7.54"/>
    <n v="13.8"/>
    <n v="15.6"/>
  </r>
  <r>
    <n v="116"/>
    <n v="1"/>
    <n v="3"/>
    <x v="7"/>
    <n v="5"/>
    <x v="1"/>
    <x v="2"/>
    <s v="430 g/l  Tebuconazole"/>
    <x v="1"/>
    <x v="2"/>
    <x v="5"/>
    <x v="5"/>
    <n v="10"/>
    <n v="69"/>
    <n v="64"/>
    <m/>
    <n v="1"/>
    <n v="2"/>
    <n v="2"/>
    <n v="1"/>
    <n v="2"/>
    <n v="1"/>
    <n v="4"/>
    <n v="2"/>
    <n v="7"/>
    <n v="3"/>
    <n v="8"/>
    <n v="3"/>
    <n v="6.6"/>
    <n v="549.4"/>
    <n v="242.3"/>
    <n v="791.7"/>
    <n v="7.52"/>
    <n v="14"/>
    <n v="15.2"/>
  </r>
  <r>
    <n v="117"/>
    <n v="1"/>
    <n v="3"/>
    <x v="8"/>
    <n v="5"/>
    <x v="1"/>
    <x v="1"/>
    <s v="200 g/l  Tebuconazole + 120 g/l  Azoxystrobin"/>
    <x v="1"/>
    <x v="1"/>
    <x v="0"/>
    <x v="0"/>
    <n v="10"/>
    <n v="62"/>
    <n v="64"/>
    <m/>
    <n v="1"/>
    <n v="2"/>
    <n v="2"/>
    <n v="1"/>
    <n v="3"/>
    <n v="1"/>
    <n v="4"/>
    <n v="2"/>
    <n v="7"/>
    <n v="4"/>
    <n v="8"/>
    <n v="4"/>
    <n v="6.6"/>
    <n v="439.1"/>
    <n v="203.1"/>
    <n v="642.20000000000005"/>
    <n v="7.9"/>
    <n v="147.19999999999999"/>
    <n v="18"/>
  </r>
  <r>
    <n v="118"/>
    <n v="2"/>
    <n v="6"/>
    <x v="9"/>
    <n v="5"/>
    <x v="2"/>
    <x v="2"/>
    <s v="430 g/l  Tebuconazole"/>
    <x v="2"/>
    <x v="2"/>
    <x v="4"/>
    <x v="4"/>
    <n v="10"/>
    <n v="92"/>
    <n v="87"/>
    <m/>
    <n v="1"/>
    <n v="3"/>
    <n v="5"/>
    <n v="1"/>
    <n v="5"/>
    <n v="2"/>
    <n v="8"/>
    <n v="4"/>
    <n v="8"/>
    <n v="5"/>
    <n v="8"/>
    <n v="5"/>
    <n v="6.5"/>
    <n v="545.20000000000005"/>
    <n v="285.10000000000002"/>
    <n v="830.30000000000007"/>
    <n v="6.99"/>
    <n v="14.3"/>
    <n v="14.7"/>
  </r>
  <r>
    <n v="119"/>
    <n v="2"/>
    <n v="6"/>
    <x v="10"/>
    <n v="5"/>
    <x v="2"/>
    <x v="0"/>
    <s v="500 g/l Propiconazole"/>
    <x v="2"/>
    <x v="0"/>
    <x v="5"/>
    <x v="5"/>
    <n v="10"/>
    <n v="93"/>
    <n v="98"/>
    <m/>
    <n v="1"/>
    <n v="2"/>
    <n v="2"/>
    <n v="1"/>
    <n v="2"/>
    <n v="1"/>
    <n v="4"/>
    <n v="2"/>
    <n v="7"/>
    <n v="2"/>
    <n v="8"/>
    <n v="3"/>
    <n v="6.6"/>
    <n v="528.6"/>
    <n v="266.5"/>
    <n v="795.1"/>
    <n v="8.5399999999999991"/>
    <n v="14.3"/>
    <n v="18.3"/>
  </r>
  <r>
    <n v="120"/>
    <n v="2"/>
    <n v="6"/>
    <x v="11"/>
    <n v="5"/>
    <x v="2"/>
    <x v="0"/>
    <s v="500 g/l Propiconazole"/>
    <x v="2"/>
    <x v="0"/>
    <x v="1"/>
    <x v="1"/>
    <n v="10"/>
    <n v="97"/>
    <n v="97"/>
    <m/>
    <n v="2"/>
    <n v="3"/>
    <n v="3"/>
    <n v="1"/>
    <n v="3"/>
    <n v="1"/>
    <n v="3"/>
    <n v="2"/>
    <n v="7"/>
    <n v="2"/>
    <n v="7"/>
    <n v="2"/>
    <n v="6.7"/>
    <n v="593.20000000000005"/>
    <n v="284.39999999999998"/>
    <n v="877.6"/>
    <n v="7.79"/>
    <n v="14"/>
    <n v="16.5"/>
  </r>
  <r>
    <n v="121"/>
    <n v="2"/>
    <n v="6"/>
    <x v="12"/>
    <n v="5"/>
    <x v="2"/>
    <x v="2"/>
    <s v="430 g/l  Tebuconazole"/>
    <x v="2"/>
    <x v="2"/>
    <x v="3"/>
    <x v="3"/>
    <n v="10"/>
    <n v="100"/>
    <n v="90"/>
    <m/>
    <n v="2"/>
    <n v="4"/>
    <n v="3"/>
    <n v="2"/>
    <n v="4"/>
    <n v="2"/>
    <n v="5"/>
    <n v="2"/>
    <n v="7"/>
    <n v="3"/>
    <n v="7"/>
    <n v="3"/>
    <n v="6.6"/>
    <n v="611.4"/>
    <n v="315.60000000000002"/>
    <n v="927"/>
    <n v="7.73"/>
    <n v="13.5"/>
    <n v="17"/>
  </r>
  <r>
    <n v="122"/>
    <n v="2"/>
    <n v="6"/>
    <x v="13"/>
    <n v="5"/>
    <x v="2"/>
    <x v="0"/>
    <s v="500 g/l Propiconazole"/>
    <x v="2"/>
    <x v="0"/>
    <x v="0"/>
    <x v="0"/>
    <n v="10"/>
    <n v="92"/>
    <n v="93"/>
    <m/>
    <n v="1"/>
    <n v="3"/>
    <n v="2"/>
    <n v="1"/>
    <n v="2"/>
    <n v="1"/>
    <n v="4"/>
    <n v="2"/>
    <n v="7"/>
    <n v="3"/>
    <n v="8"/>
    <n v="3"/>
    <n v="6.5"/>
    <n v="644.9"/>
    <n v="296.7"/>
    <n v="941.59999999999991"/>
    <n v="7.63"/>
    <n v="13.5"/>
    <n v="16.7"/>
  </r>
  <r>
    <n v="123"/>
    <n v="2"/>
    <n v="6"/>
    <x v="14"/>
    <n v="5"/>
    <x v="2"/>
    <x v="1"/>
    <s v="200 g/l  Tebuconazole + 120 g/l  Azoxystrobin"/>
    <x v="2"/>
    <x v="1"/>
    <x v="3"/>
    <x v="3"/>
    <n v="10"/>
    <n v="95"/>
    <n v="85"/>
    <m/>
    <n v="1"/>
    <n v="2"/>
    <n v="3"/>
    <n v="2"/>
    <n v="3"/>
    <n v="1"/>
    <n v="3"/>
    <n v="1"/>
    <n v="4"/>
    <n v="2"/>
    <n v="7"/>
    <n v="2"/>
    <n v="6.6"/>
    <n v="559.20000000000005"/>
    <n v="316.10000000000002"/>
    <n v="875.30000000000007"/>
    <n v="7.61"/>
    <n v="14"/>
    <n v="16.8"/>
  </r>
  <r>
    <n v="124"/>
    <n v="2"/>
    <n v="6"/>
    <x v="15"/>
    <n v="5"/>
    <x v="2"/>
    <x v="1"/>
    <s v="200 g/l  Tebuconazole + 120 g/l  Azoxystrobin"/>
    <x v="2"/>
    <x v="1"/>
    <x v="0"/>
    <x v="0"/>
    <n v="10"/>
    <n v="83"/>
    <n v="100"/>
    <m/>
    <n v="1"/>
    <n v="2"/>
    <n v="2"/>
    <n v="1"/>
    <n v="2"/>
    <n v="1"/>
    <n v="3"/>
    <n v="1"/>
    <n v="7"/>
    <n v="2"/>
    <n v="7"/>
    <n v="3"/>
    <n v="6.7"/>
    <n v="500.6"/>
    <n v="297"/>
    <n v="797.6"/>
    <n v="8.5299999999999994"/>
    <n v="14.1"/>
    <n v="16.8"/>
  </r>
  <r>
    <n v="125"/>
    <n v="2"/>
    <n v="6"/>
    <x v="16"/>
    <n v="5"/>
    <x v="2"/>
    <x v="1"/>
    <s v="200 g/l  Tebuconazole + 120 g/l  Azoxystrobin"/>
    <x v="2"/>
    <x v="1"/>
    <x v="1"/>
    <x v="1"/>
    <n v="10"/>
    <n v="91"/>
    <n v="97"/>
    <m/>
    <n v="2"/>
    <n v="2"/>
    <n v="2"/>
    <n v="1"/>
    <n v="2"/>
    <n v="1"/>
    <n v="2"/>
    <n v="1"/>
    <n v="5"/>
    <n v="2"/>
    <n v="7"/>
    <n v="2"/>
    <n v="6.6"/>
    <n v="557.79999999999995"/>
    <n v="370.6"/>
    <n v="928.4"/>
    <n v="7.96"/>
    <n v="13.8"/>
    <n v="16.100000000000001"/>
  </r>
  <r>
    <n v="126"/>
    <n v="2"/>
    <n v="6"/>
    <x v="17"/>
    <n v="5"/>
    <x v="2"/>
    <x v="2"/>
    <s v="430 g/l  Tebuconazole"/>
    <x v="2"/>
    <x v="2"/>
    <x v="2"/>
    <x v="2"/>
    <n v="10"/>
    <n v="94"/>
    <n v="107"/>
    <m/>
    <n v="2"/>
    <n v="2"/>
    <n v="2"/>
    <n v="1"/>
    <n v="2"/>
    <n v="1"/>
    <n v="2"/>
    <n v="1"/>
    <n v="4"/>
    <n v="2"/>
    <n v="7"/>
    <n v="2"/>
    <n v="6.7"/>
    <n v="669.1"/>
    <n v="394.4"/>
    <n v="1063.5"/>
    <n v="8.26"/>
    <n v="13.9"/>
    <n v="16.399999999999999"/>
  </r>
  <r>
    <n v="127"/>
    <n v="3"/>
    <n v="9"/>
    <x v="18"/>
    <n v="5"/>
    <x v="0"/>
    <x v="0"/>
    <s v="500 g/l Propiconazole"/>
    <x v="0"/>
    <x v="0"/>
    <x v="3"/>
    <x v="3"/>
    <n v="10"/>
    <n v="181"/>
    <n v="193"/>
    <m/>
    <n v="1"/>
    <n v="3"/>
    <n v="3"/>
    <n v="2"/>
    <n v="4"/>
    <n v="2"/>
    <n v="4"/>
    <n v="3"/>
    <n v="7"/>
    <n v="2"/>
    <n v="7"/>
    <n v="2"/>
    <n v="6.6"/>
    <n v="825.5"/>
    <n v="375.9"/>
    <n v="1201.4000000000001"/>
    <n v="8.26"/>
    <n v="14.2"/>
    <n v="18.2"/>
  </r>
  <r>
    <n v="128"/>
    <n v="3"/>
    <n v="9"/>
    <x v="19"/>
    <n v="5"/>
    <x v="0"/>
    <x v="1"/>
    <s v="200 g/l  Tebuconazole + 120 g/l  Azoxystrobin"/>
    <x v="0"/>
    <x v="1"/>
    <x v="1"/>
    <x v="1"/>
    <n v="10"/>
    <n v="177"/>
    <n v="178"/>
    <m/>
    <n v="1"/>
    <n v="2"/>
    <n v="2"/>
    <n v="1"/>
    <n v="3"/>
    <n v="1"/>
    <n v="4"/>
    <n v="2"/>
    <n v="7"/>
    <n v="2"/>
    <n v="7"/>
    <n v="2"/>
    <n v="6.6"/>
    <n v="793"/>
    <n v="254.4"/>
    <n v="1047.4000000000001"/>
    <n v="7.68"/>
    <n v="13.8"/>
    <n v="17.600000000000001"/>
  </r>
  <r>
    <n v="129"/>
    <n v="3"/>
    <n v="9"/>
    <x v="20"/>
    <n v="5"/>
    <x v="0"/>
    <x v="2"/>
    <s v="430 g/l  Tebuconazole"/>
    <x v="0"/>
    <x v="2"/>
    <x v="0"/>
    <x v="0"/>
    <n v="10"/>
    <n v="171"/>
    <n v="180"/>
    <m/>
    <n v="1"/>
    <n v="2"/>
    <n v="2"/>
    <n v="1"/>
    <n v="2"/>
    <n v="1"/>
    <n v="3"/>
    <n v="2"/>
    <n v="7"/>
    <n v="3"/>
    <n v="8"/>
    <n v="4"/>
    <n v="6.6"/>
    <n v="626.20000000000005"/>
    <n v="281.39999999999998"/>
    <n v="907.6"/>
    <n v="7.81"/>
    <n v="14.2"/>
    <n v="17.8"/>
  </r>
  <r>
    <n v="130"/>
    <n v="3"/>
    <n v="9"/>
    <x v="21"/>
    <n v="5"/>
    <x v="0"/>
    <x v="2"/>
    <s v="430 g/l  Tebuconazole"/>
    <x v="0"/>
    <x v="2"/>
    <x v="3"/>
    <x v="3"/>
    <n v="10"/>
    <n v="160"/>
    <n v="174"/>
    <m/>
    <n v="2"/>
    <n v="2"/>
    <n v="3"/>
    <n v="2"/>
    <n v="3"/>
    <n v="1"/>
    <n v="4"/>
    <n v="3"/>
    <n v="7"/>
    <n v="3"/>
    <n v="8"/>
    <n v="3"/>
    <n v="6.6"/>
    <n v="978.5"/>
    <n v="384.7"/>
    <n v="1363.2"/>
    <n v="8.26"/>
    <n v="13.9"/>
    <n v="15"/>
  </r>
  <r>
    <n v="131"/>
    <n v="3"/>
    <n v="9"/>
    <x v="22"/>
    <n v="5"/>
    <x v="0"/>
    <x v="0"/>
    <s v="500 g/l Propiconazole"/>
    <x v="0"/>
    <x v="0"/>
    <x v="2"/>
    <x v="2"/>
    <n v="10"/>
    <n v="180"/>
    <n v="184"/>
    <m/>
    <n v="1"/>
    <n v="2"/>
    <n v="2"/>
    <n v="1"/>
    <n v="2"/>
    <n v="1"/>
    <n v="2"/>
    <n v="1"/>
    <n v="7"/>
    <n v="2"/>
    <n v="7"/>
    <n v="2"/>
    <n v="6.7"/>
    <n v="685.1"/>
    <n v="387"/>
    <n v="1072.0999999999999"/>
    <n v="8.5500000000000007"/>
    <n v="14"/>
    <n v="14.3"/>
  </r>
  <r>
    <n v="132"/>
    <n v="3"/>
    <n v="9"/>
    <x v="23"/>
    <n v="5"/>
    <x v="0"/>
    <x v="2"/>
    <s v="430 g/l  Tebuconazole"/>
    <x v="0"/>
    <x v="2"/>
    <x v="1"/>
    <x v="1"/>
    <n v="10"/>
    <n v="162"/>
    <n v="172"/>
    <m/>
    <n v="2"/>
    <n v="2"/>
    <n v="2"/>
    <n v="1"/>
    <n v="2"/>
    <n v="1"/>
    <n v="3"/>
    <n v="2"/>
    <n v="7"/>
    <n v="2"/>
    <n v="7"/>
    <n v="2"/>
    <n v="6.6"/>
    <n v="876.9"/>
    <n v="326.39999999999998"/>
    <n v="1203.3"/>
    <n v="8.15"/>
    <n v="14"/>
    <n v="18.100000000000001"/>
  </r>
  <r>
    <n v="133"/>
    <n v="3"/>
    <n v="9"/>
    <x v="24"/>
    <n v="5"/>
    <x v="0"/>
    <x v="0"/>
    <s v="500 g/l Propiconazole"/>
    <x v="0"/>
    <x v="0"/>
    <x v="0"/>
    <x v="0"/>
    <n v="10"/>
    <n v="157"/>
    <n v="154"/>
    <m/>
    <n v="1"/>
    <n v="2"/>
    <n v="2"/>
    <n v="1"/>
    <n v="2"/>
    <n v="1"/>
    <n v="2"/>
    <n v="1"/>
    <n v="7"/>
    <n v="3"/>
    <n v="7"/>
    <n v="3"/>
    <n v="6.6"/>
    <n v="544.29999999999995"/>
    <n v="381.2"/>
    <n v="925.5"/>
    <n v="7.66"/>
    <n v="13.9"/>
    <n v="14.6"/>
  </r>
  <r>
    <n v="134"/>
    <n v="3"/>
    <n v="9"/>
    <x v="25"/>
    <n v="5"/>
    <x v="0"/>
    <x v="1"/>
    <s v="200 g/l  Tebuconazole + 120 g/l  Azoxystrobin"/>
    <x v="0"/>
    <x v="1"/>
    <x v="4"/>
    <x v="4"/>
    <n v="10"/>
    <n v="163"/>
    <n v="146"/>
    <m/>
    <n v="2"/>
    <n v="2"/>
    <n v="4"/>
    <n v="2"/>
    <n v="6"/>
    <n v="3"/>
    <n v="8"/>
    <n v="4"/>
    <n v="8"/>
    <n v="5"/>
    <n v="8"/>
    <n v="5"/>
    <n v="6.6"/>
    <n v="575.4"/>
    <n v="312.60000000000002"/>
    <n v="888"/>
    <n v="7.48"/>
    <n v="14.2"/>
    <n v="15.8"/>
  </r>
  <r>
    <n v="135"/>
    <n v="3"/>
    <n v="9"/>
    <x v="26"/>
    <n v="5"/>
    <x v="0"/>
    <x v="1"/>
    <s v="200 g/l  Tebuconazole + 120 g/l  Azoxystrobin"/>
    <x v="0"/>
    <x v="1"/>
    <x v="5"/>
    <x v="5"/>
    <n v="10"/>
    <n v="170"/>
    <n v="176"/>
    <m/>
    <n v="1"/>
    <n v="2"/>
    <n v="2"/>
    <n v="1"/>
    <n v="2"/>
    <n v="1"/>
    <n v="4"/>
    <n v="2"/>
    <n v="7"/>
    <n v="4"/>
    <n v="8"/>
    <n v="4"/>
    <n v="6.6"/>
    <n v="546.1"/>
    <n v="327.5"/>
    <n v="873.6"/>
    <n v="7.77"/>
    <n v="13.8"/>
    <n v="15.4"/>
  </r>
  <r>
    <n v="136"/>
    <n v="1"/>
    <n v="3"/>
    <x v="0"/>
    <n v="6"/>
    <x v="1"/>
    <x v="1"/>
    <s v="200 g/l  Tebuconazole + 120 g/l  Azoxystrobin"/>
    <x v="1"/>
    <x v="1"/>
    <x v="4"/>
    <x v="4"/>
    <n v="10"/>
    <n v="67"/>
    <n v="72"/>
    <m/>
    <n v="1"/>
    <n v="4"/>
    <n v="6"/>
    <n v="3"/>
    <n v="7"/>
    <n v="4"/>
    <n v="8"/>
    <n v="4"/>
    <n v="8"/>
    <n v="5"/>
    <n v="8"/>
    <n v="5"/>
    <n v="6.8"/>
    <n v="1241.5"/>
    <n v="88.3"/>
    <n v="1329.8"/>
    <n v="7.98"/>
    <n v="14.7"/>
    <n v="14.4"/>
  </r>
  <r>
    <n v="137"/>
    <n v="1"/>
    <n v="3"/>
    <x v="1"/>
    <n v="6"/>
    <x v="1"/>
    <x v="2"/>
    <s v="430 g/l  Tebuconazole"/>
    <x v="1"/>
    <x v="2"/>
    <x v="4"/>
    <x v="4"/>
    <n v="10"/>
    <n v="43"/>
    <n v="53"/>
    <s v="2 Rows x 2m gaps"/>
    <n v="2"/>
    <n v="2"/>
    <n v="5"/>
    <n v="3"/>
    <n v="6"/>
    <n v="3"/>
    <n v="8"/>
    <n v="4"/>
    <n v="8"/>
    <n v="5"/>
    <n v="8"/>
    <n v="5"/>
    <n v="6.9"/>
    <n v="1022.4"/>
    <n v="78.8"/>
    <n v="1101.2"/>
    <n v="7.74"/>
    <n v="14.7"/>
    <n v="14.2"/>
  </r>
  <r>
    <n v="138"/>
    <n v="1"/>
    <n v="3"/>
    <x v="2"/>
    <n v="6"/>
    <x v="1"/>
    <x v="0"/>
    <s v="500 g/l Propiconazole"/>
    <x v="1"/>
    <x v="0"/>
    <x v="5"/>
    <x v="5"/>
    <n v="10"/>
    <n v="69"/>
    <n v="64"/>
    <m/>
    <n v="1"/>
    <n v="2"/>
    <n v="2"/>
    <n v="1"/>
    <n v="2"/>
    <n v="1"/>
    <n v="7"/>
    <n v="2"/>
    <n v="7"/>
    <n v="3"/>
    <n v="8"/>
    <n v="3"/>
    <n v="6.9"/>
    <n v="755.4"/>
    <n v="207.2"/>
    <n v="962.59999999999991"/>
    <n v="7.45"/>
    <n v="14.8"/>
    <n v="14.3"/>
  </r>
  <r>
    <n v="139"/>
    <n v="1"/>
    <n v="3"/>
    <x v="3"/>
    <n v="6"/>
    <x v="1"/>
    <x v="2"/>
    <s v="430 g/l  Tebuconazole"/>
    <x v="1"/>
    <x v="2"/>
    <x v="2"/>
    <x v="2"/>
    <n v="10"/>
    <n v="65"/>
    <n v="67"/>
    <m/>
    <n v="1"/>
    <n v="2"/>
    <n v="2"/>
    <n v="1"/>
    <n v="2"/>
    <n v="1"/>
    <n v="4"/>
    <n v="2"/>
    <n v="7"/>
    <n v="2"/>
    <n v="7"/>
    <n v="2"/>
    <n v="6.7"/>
    <n v="607"/>
    <n v="221.4"/>
    <n v="828.4"/>
    <n v="7.2"/>
    <n v="14"/>
    <n v="14.3"/>
  </r>
  <r>
    <n v="140"/>
    <n v="1"/>
    <n v="3"/>
    <x v="4"/>
    <n v="6"/>
    <x v="1"/>
    <x v="0"/>
    <s v="500 g/l Propiconazole"/>
    <x v="1"/>
    <x v="0"/>
    <x v="0"/>
    <x v="0"/>
    <n v="10"/>
    <n v="70"/>
    <n v="74"/>
    <m/>
    <n v="1"/>
    <n v="2"/>
    <n v="2"/>
    <n v="1"/>
    <n v="2"/>
    <n v="1"/>
    <n v="4"/>
    <n v="2"/>
    <n v="7"/>
    <n v="3"/>
    <n v="8"/>
    <n v="3"/>
    <n v="6.8"/>
    <n v="756.4"/>
    <n v="245.1"/>
    <n v="1001.5"/>
    <n v="7.96"/>
    <n v="14.3"/>
    <n v="17.5"/>
  </r>
  <r>
    <n v="141"/>
    <n v="1"/>
    <n v="3"/>
    <x v="5"/>
    <n v="6"/>
    <x v="1"/>
    <x v="1"/>
    <s v="200 g/l  Tebuconazole + 120 g/l  Azoxystrobin"/>
    <x v="1"/>
    <x v="1"/>
    <x v="5"/>
    <x v="5"/>
    <n v="10"/>
    <n v="65"/>
    <n v="57"/>
    <m/>
    <n v="1"/>
    <n v="2"/>
    <n v="2"/>
    <n v="1"/>
    <n v="2"/>
    <n v="1"/>
    <n v="4"/>
    <n v="2"/>
    <n v="7"/>
    <n v="3"/>
    <n v="8"/>
    <n v="3"/>
    <n v="6.7"/>
    <n v="358.4"/>
    <n v="204.2"/>
    <n v="562.59999999999991"/>
    <n v="7.15"/>
    <n v="14"/>
    <n v="16.600000000000001"/>
  </r>
  <r>
    <n v="142"/>
    <n v="1"/>
    <n v="3"/>
    <x v="6"/>
    <n v="6"/>
    <x v="1"/>
    <x v="1"/>
    <s v="200 g/l  Tebuconazole + 120 g/l  Azoxystrobin"/>
    <x v="1"/>
    <x v="1"/>
    <x v="1"/>
    <x v="1"/>
    <n v="10"/>
    <n v="63"/>
    <n v="67"/>
    <m/>
    <n v="2"/>
    <n v="2"/>
    <n v="2"/>
    <n v="1"/>
    <n v="2"/>
    <n v="1"/>
    <n v="4"/>
    <n v="2"/>
    <n v="4"/>
    <n v="2"/>
    <n v="7"/>
    <n v="2"/>
    <n v="6.8"/>
    <n v="500.6"/>
    <n v="230.8"/>
    <n v="731.40000000000009"/>
    <n v="8.0500000000000007"/>
    <n v="14.2"/>
    <n v="18.2"/>
  </r>
  <r>
    <n v="143"/>
    <n v="1"/>
    <n v="3"/>
    <x v="7"/>
    <n v="6"/>
    <x v="1"/>
    <x v="0"/>
    <s v="500 g/l Propiconazole"/>
    <x v="1"/>
    <x v="0"/>
    <x v="2"/>
    <x v="2"/>
    <n v="10"/>
    <n v="60"/>
    <n v="73"/>
    <m/>
    <n v="2"/>
    <n v="2"/>
    <n v="2"/>
    <n v="1"/>
    <n v="2"/>
    <n v="1"/>
    <n v="2"/>
    <n v="1"/>
    <n v="3"/>
    <n v="1"/>
    <n v="7"/>
    <n v="1"/>
    <n v="6.1"/>
    <n v="509.6"/>
    <n v="227"/>
    <n v="736.6"/>
    <n v="7.61"/>
    <n v="14.2"/>
    <n v="18.2"/>
  </r>
  <r>
    <n v="144"/>
    <n v="1"/>
    <n v="3"/>
    <x v="8"/>
    <n v="6"/>
    <x v="1"/>
    <x v="2"/>
    <s v="430 g/l  Tebuconazole"/>
    <x v="1"/>
    <x v="2"/>
    <x v="3"/>
    <x v="3"/>
    <n v="10"/>
    <n v="69"/>
    <n v="70"/>
    <m/>
    <n v="1"/>
    <n v="2"/>
    <n v="2"/>
    <n v="1"/>
    <n v="3"/>
    <n v="1"/>
    <n v="4"/>
    <n v="2"/>
    <n v="7"/>
    <n v="3"/>
    <n v="7"/>
    <n v="2"/>
    <n v="6.7"/>
    <n v="691.6"/>
    <n v="305.2"/>
    <n v="996.8"/>
    <n v="7.79"/>
    <n v="13.9"/>
    <n v="15.4"/>
  </r>
  <r>
    <n v="145"/>
    <n v="2"/>
    <n v="6"/>
    <x v="9"/>
    <n v="6"/>
    <x v="2"/>
    <x v="1"/>
    <s v="200 g/l  Tebuconazole + 120 g/l  Azoxystrobin"/>
    <x v="2"/>
    <x v="1"/>
    <x v="2"/>
    <x v="2"/>
    <n v="10"/>
    <n v="102"/>
    <n v="103"/>
    <m/>
    <n v="1"/>
    <n v="2"/>
    <n v="2"/>
    <n v="1"/>
    <n v="2"/>
    <n v="1"/>
    <n v="2"/>
    <n v="1"/>
    <n v="4"/>
    <n v="2"/>
    <n v="7"/>
    <n v="2"/>
    <n v="6.7"/>
    <n v="464.6"/>
    <n v="228.5"/>
    <n v="693.1"/>
    <n v="8.42"/>
    <n v="14"/>
    <n v="17.399999999999999"/>
  </r>
  <r>
    <n v="146"/>
    <n v="2"/>
    <n v="6"/>
    <x v="10"/>
    <n v="6"/>
    <x v="2"/>
    <x v="2"/>
    <s v="430 g/l  Tebuconazole"/>
    <x v="2"/>
    <x v="2"/>
    <x v="0"/>
    <x v="0"/>
    <n v="10"/>
    <n v="101"/>
    <n v="97"/>
    <m/>
    <n v="1"/>
    <n v="3"/>
    <n v="3"/>
    <n v="1"/>
    <n v="4"/>
    <n v="2"/>
    <n v="7"/>
    <n v="3"/>
    <n v="7"/>
    <n v="3"/>
    <n v="8"/>
    <n v="4"/>
    <n v="6.7"/>
    <n v="399.4"/>
    <n v="238.9"/>
    <n v="638.29999999999995"/>
    <n v="7.49"/>
    <n v="13.5"/>
    <n v="16.5"/>
  </r>
  <r>
    <n v="147"/>
    <n v="2"/>
    <n v="6"/>
    <x v="11"/>
    <n v="6"/>
    <x v="2"/>
    <x v="2"/>
    <s v="430 g/l  Tebuconazole"/>
    <x v="2"/>
    <x v="2"/>
    <x v="5"/>
    <x v="5"/>
    <n v="10"/>
    <n v="102"/>
    <n v="97"/>
    <m/>
    <n v="1"/>
    <n v="2"/>
    <n v="2"/>
    <n v="1"/>
    <n v="2"/>
    <n v="1"/>
    <n v="7"/>
    <n v="3"/>
    <n v="7"/>
    <n v="3"/>
    <n v="8"/>
    <n v="4"/>
    <n v="6.7"/>
    <n v="509.3"/>
    <n v="276"/>
    <n v="785.3"/>
    <n v="7.27"/>
    <n v="13.9"/>
    <n v="17.100000000000001"/>
  </r>
  <r>
    <n v="148"/>
    <n v="2"/>
    <n v="6"/>
    <x v="12"/>
    <n v="6"/>
    <x v="2"/>
    <x v="1"/>
    <s v="200 g/l  Tebuconazole + 120 g/l  Azoxystrobin"/>
    <x v="2"/>
    <x v="1"/>
    <x v="5"/>
    <x v="5"/>
    <n v="10"/>
    <n v="109"/>
    <n v="122"/>
    <m/>
    <n v="1"/>
    <n v="2"/>
    <n v="2"/>
    <n v="1"/>
    <n v="2"/>
    <n v="1"/>
    <n v="4"/>
    <n v="2"/>
    <n v="7"/>
    <n v="3"/>
    <n v="8"/>
    <n v="4"/>
    <n v="6.7"/>
    <n v="498.8"/>
    <n v="256.2"/>
    <n v="755"/>
    <n v="7.78"/>
    <n v="14.2"/>
    <n v="18.100000000000001"/>
  </r>
  <r>
    <n v="149"/>
    <n v="2"/>
    <n v="6"/>
    <x v="13"/>
    <n v="6"/>
    <x v="2"/>
    <x v="1"/>
    <s v="200 g/l  Tebuconazole + 120 g/l  Azoxystrobin"/>
    <x v="2"/>
    <x v="1"/>
    <x v="4"/>
    <x v="4"/>
    <n v="10"/>
    <n v="87"/>
    <n v="95"/>
    <m/>
    <n v="1"/>
    <n v="2"/>
    <n v="4"/>
    <n v="1"/>
    <n v="6"/>
    <n v="3"/>
    <n v="8"/>
    <n v="4"/>
    <n v="8"/>
    <n v="5"/>
    <n v="8"/>
    <n v="5"/>
    <n v="6.6"/>
    <n v="622.9"/>
    <n v="283.8"/>
    <n v="906.7"/>
    <n v="7.86"/>
    <n v="13.9"/>
    <n v="14.1"/>
  </r>
  <r>
    <n v="150"/>
    <n v="2"/>
    <n v="6"/>
    <x v="14"/>
    <n v="6"/>
    <x v="2"/>
    <x v="2"/>
    <s v="430 g/l  Tebuconazole"/>
    <x v="2"/>
    <x v="2"/>
    <x v="1"/>
    <x v="1"/>
    <n v="10"/>
    <n v="93"/>
    <n v="98"/>
    <m/>
    <n v="1"/>
    <n v="2"/>
    <n v="2"/>
    <n v="1"/>
    <n v="2"/>
    <n v="1"/>
    <n v="3"/>
    <n v="2"/>
    <n v="7"/>
    <n v="3"/>
    <n v="7"/>
    <n v="2"/>
    <n v="6.6"/>
    <n v="731"/>
    <n v="356.2"/>
    <n v="1087.2"/>
    <n v="8.26"/>
    <n v="14"/>
    <n v="17.2"/>
  </r>
  <r>
    <n v="151"/>
    <n v="2"/>
    <n v="6"/>
    <x v="15"/>
    <n v="6"/>
    <x v="2"/>
    <x v="0"/>
    <s v="500 g/l Propiconazole"/>
    <x v="2"/>
    <x v="0"/>
    <x v="4"/>
    <x v="4"/>
    <n v="10"/>
    <n v="95"/>
    <n v="84"/>
    <m/>
    <n v="1"/>
    <n v="2"/>
    <n v="3"/>
    <n v="1"/>
    <n v="4"/>
    <n v="2"/>
    <n v="7"/>
    <n v="3"/>
    <n v="7"/>
    <n v="4"/>
    <n v="8"/>
    <n v="4"/>
    <n v="6.7"/>
    <n v="844.9"/>
    <n v="325.5"/>
    <n v="1170.4000000000001"/>
    <n v="8.59"/>
    <n v="14.5"/>
    <n v="14.3"/>
  </r>
  <r>
    <n v="152"/>
    <n v="2"/>
    <n v="6"/>
    <x v="16"/>
    <n v="6"/>
    <x v="2"/>
    <x v="0"/>
    <s v="500 g/l Propiconazole"/>
    <x v="2"/>
    <x v="0"/>
    <x v="2"/>
    <x v="2"/>
    <n v="10"/>
    <n v="92"/>
    <n v="88"/>
    <m/>
    <n v="1"/>
    <n v="2"/>
    <n v="2"/>
    <n v="1"/>
    <n v="2"/>
    <n v="1"/>
    <n v="2"/>
    <n v="1"/>
    <n v="4"/>
    <n v="2"/>
    <n v="7"/>
    <n v="2"/>
    <n v="6.6"/>
    <n v="290.8"/>
    <n v="186.9"/>
    <n v="477.70000000000005"/>
    <n v="7.05"/>
    <n v="14"/>
    <n v="15.8"/>
  </r>
  <r>
    <n v="153"/>
    <n v="2"/>
    <n v="6"/>
    <x v="17"/>
    <n v="6"/>
    <x v="2"/>
    <x v="0"/>
    <s v="500 g/l Propiconazole"/>
    <x v="2"/>
    <x v="0"/>
    <x v="3"/>
    <x v="3"/>
    <n v="10"/>
    <n v="96"/>
    <n v="89"/>
    <m/>
    <n v="2"/>
    <n v="3"/>
    <n v="3"/>
    <n v="2"/>
    <n v="3"/>
    <n v="1"/>
    <n v="3"/>
    <n v="2"/>
    <n v="7"/>
    <n v="2"/>
    <n v="7"/>
    <n v="2"/>
    <n v="6.6"/>
    <n v="374.1"/>
    <n v="264.10000000000002"/>
    <n v="638.20000000000005"/>
    <n v="7.97"/>
    <n v="14.2"/>
    <n v="18.3"/>
  </r>
  <r>
    <n v="154"/>
    <n v="3"/>
    <n v="9"/>
    <x v="18"/>
    <n v="6"/>
    <x v="0"/>
    <x v="2"/>
    <s v="430 g/l  Tebuconazole"/>
    <x v="0"/>
    <x v="2"/>
    <x v="4"/>
    <x v="4"/>
    <n v="10"/>
    <n v="150"/>
    <n v="153"/>
    <m/>
    <n v="1"/>
    <n v="3"/>
    <n v="5"/>
    <n v="2"/>
    <n v="6"/>
    <n v="3"/>
    <n v="8"/>
    <n v="4"/>
    <n v="8"/>
    <n v="5"/>
    <n v="8"/>
    <n v="5"/>
    <n v="6.7"/>
    <n v="538.5"/>
    <n v="217.3"/>
    <n v="755.8"/>
    <n v="8.0299999999999994"/>
    <n v="14.2"/>
    <n v="18.2"/>
  </r>
  <r>
    <n v="155"/>
    <n v="3"/>
    <n v="9"/>
    <x v="19"/>
    <n v="6"/>
    <x v="0"/>
    <x v="0"/>
    <s v="500 g/l Propiconazole"/>
    <x v="0"/>
    <x v="0"/>
    <x v="5"/>
    <x v="5"/>
    <n v="10"/>
    <n v="162"/>
    <n v="161"/>
    <m/>
    <n v="1"/>
    <n v="2"/>
    <n v="2"/>
    <n v="1"/>
    <n v="2"/>
    <n v="1"/>
    <n v="3"/>
    <n v="2"/>
    <n v="7"/>
    <n v="3"/>
    <n v="8"/>
    <n v="3"/>
    <n v="6.6"/>
    <n v="538.5"/>
    <n v="274.2"/>
    <n v="812.7"/>
    <n v="8.02"/>
    <n v="14"/>
    <n v="17.7"/>
  </r>
  <r>
    <n v="156"/>
    <n v="3"/>
    <n v="9"/>
    <x v="20"/>
    <n v="6"/>
    <x v="0"/>
    <x v="0"/>
    <s v="500 g/l Propiconazole"/>
    <x v="0"/>
    <x v="0"/>
    <x v="1"/>
    <x v="1"/>
    <n v="10"/>
    <n v="163"/>
    <n v="159"/>
    <m/>
    <n v="1"/>
    <n v="2"/>
    <n v="2"/>
    <n v="1"/>
    <n v="2"/>
    <n v="1"/>
    <n v="2"/>
    <n v="1"/>
    <n v="4"/>
    <n v="1"/>
    <n v="7"/>
    <n v="1"/>
    <n v="6.5"/>
    <n v="525.6"/>
    <n v="231.6"/>
    <n v="757.2"/>
    <n v="7.68"/>
    <n v="13.7"/>
    <n v="15.7"/>
  </r>
  <r>
    <n v="157"/>
    <n v="3"/>
    <n v="9"/>
    <x v="21"/>
    <n v="6"/>
    <x v="0"/>
    <x v="1"/>
    <s v="200 g/l  Tebuconazole + 120 g/l  Azoxystrobin"/>
    <x v="0"/>
    <x v="1"/>
    <x v="2"/>
    <x v="2"/>
    <n v="10"/>
    <n v="164"/>
    <n v="162"/>
    <m/>
    <n v="1"/>
    <n v="3"/>
    <n v="2"/>
    <n v="1"/>
    <n v="2"/>
    <n v="1"/>
    <n v="2"/>
    <n v="1"/>
    <n v="6"/>
    <n v="2"/>
    <n v="7"/>
    <n v="2"/>
    <n v="6.5"/>
    <n v="547.5"/>
    <n v="230.1"/>
    <n v="777.6"/>
    <n v="7.84"/>
    <n v="14.1"/>
    <n v="17.100000000000001"/>
  </r>
  <r>
    <n v="158"/>
    <n v="3"/>
    <n v="9"/>
    <x v="22"/>
    <n v="6"/>
    <x v="0"/>
    <x v="1"/>
    <s v="200 g/l  Tebuconazole + 120 g/l  Azoxystrobin"/>
    <x v="0"/>
    <x v="1"/>
    <x v="0"/>
    <x v="0"/>
    <n v="10"/>
    <n v="155"/>
    <n v="171"/>
    <m/>
    <n v="1"/>
    <n v="2"/>
    <n v="3"/>
    <n v="2"/>
    <n v="3"/>
    <n v="1"/>
    <n v="2"/>
    <n v="1"/>
    <n v="7"/>
    <n v="3"/>
    <n v="7"/>
    <n v="3"/>
    <n v="6.5"/>
    <n v="465.8"/>
    <n v="280.3"/>
    <n v="746.1"/>
    <n v="8.09"/>
    <n v="14.2"/>
    <n v="17.899999999999999"/>
  </r>
  <r>
    <n v="159"/>
    <n v="3"/>
    <n v="9"/>
    <x v="23"/>
    <n v="6"/>
    <x v="0"/>
    <x v="0"/>
    <s v="500 g/l Propiconazole"/>
    <x v="0"/>
    <x v="0"/>
    <x v="4"/>
    <x v="4"/>
    <n v="10"/>
    <n v="175"/>
    <n v="149"/>
    <m/>
    <n v="2"/>
    <n v="2"/>
    <n v="3"/>
    <n v="1"/>
    <n v="4"/>
    <n v="2"/>
    <n v="6"/>
    <n v="3"/>
    <n v="8"/>
    <n v="5"/>
    <n v="8"/>
    <n v="5"/>
    <n v="6.5"/>
    <n v="325.89999999999998"/>
    <n v="250.2"/>
    <n v="576.09999999999991"/>
    <n v="8.1999999999999993"/>
    <n v="14.3"/>
    <n v="17.399999999999999"/>
  </r>
  <r>
    <n v="160"/>
    <n v="3"/>
    <n v="9"/>
    <x v="24"/>
    <n v="6"/>
    <x v="0"/>
    <x v="1"/>
    <s v="200 g/l  Tebuconazole + 120 g/l  Azoxystrobin"/>
    <x v="0"/>
    <x v="1"/>
    <x v="3"/>
    <x v="3"/>
    <n v="10"/>
    <n v="126"/>
    <n v="152"/>
    <m/>
    <n v="1"/>
    <n v="2"/>
    <n v="3"/>
    <n v="1"/>
    <n v="2"/>
    <n v="1"/>
    <n v="2"/>
    <n v="2"/>
    <n v="7"/>
    <n v="2"/>
    <n v="7"/>
    <n v="2"/>
    <n v="6.5"/>
    <n v="370.3"/>
    <n v="220.3"/>
    <n v="590.6"/>
    <n v="8.19"/>
    <n v="14"/>
    <n v="15.8"/>
  </r>
  <r>
    <n v="161"/>
    <n v="3"/>
    <n v="9"/>
    <x v="25"/>
    <n v="6"/>
    <x v="0"/>
    <x v="2"/>
    <s v="430 g/l  Tebuconazole"/>
    <x v="0"/>
    <x v="2"/>
    <x v="5"/>
    <x v="5"/>
    <n v="10"/>
    <n v="146"/>
    <n v="147"/>
    <m/>
    <n v="1"/>
    <n v="2"/>
    <n v="2"/>
    <n v="1"/>
    <n v="2"/>
    <n v="1"/>
    <n v="2"/>
    <n v="1"/>
    <n v="7"/>
    <n v="2"/>
    <n v="7"/>
    <n v="2"/>
    <n v="6.4"/>
    <n v="320.7"/>
    <n v="239.3"/>
    <n v="560"/>
    <n v="7.88"/>
    <n v="14.3"/>
    <n v="17.399999999999999"/>
  </r>
  <r>
    <n v="162"/>
    <n v="3"/>
    <n v="9"/>
    <x v="26"/>
    <n v="6"/>
    <x v="0"/>
    <x v="2"/>
    <s v="430 g/l  Tebuconazole"/>
    <x v="0"/>
    <x v="2"/>
    <x v="2"/>
    <x v="2"/>
    <n v="10"/>
    <n v="156"/>
    <n v="151"/>
    <m/>
    <n v="1"/>
    <n v="2"/>
    <n v="2"/>
    <n v="1"/>
    <n v="2"/>
    <n v="1"/>
    <n v="2"/>
    <n v="1"/>
    <n v="7"/>
    <n v="2"/>
    <n v="7"/>
    <n v="2"/>
    <n v="6.4"/>
    <n v="332.1"/>
    <n v="208"/>
    <n v="540.1"/>
    <n v="8.17"/>
    <n v="14.2"/>
    <n v="18.3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253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C28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h="1" x="2"/>
        <item h="1" x="0"/>
        <item t="default"/>
      </items>
    </pivotField>
    <pivotField axis="axisRow" showAll="0">
      <items count="7">
        <item x="0"/>
        <item x="1"/>
        <item x="3"/>
        <item x="5"/>
        <item x="2"/>
        <item x="4"/>
        <item t="default"/>
      </items>
    </pivotField>
    <pivotField showAll="0"/>
    <pivotField showAll="0"/>
    <pivotField showAll="0"/>
    <pivotField showAll="0"/>
    <pivotField dataField="1" showAl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2">
    <field x="-2"/>
    <field x="1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i="2">
      <x v="2"/>
    </i>
    <i r="1" i="2">
      <x/>
    </i>
    <i r="1" i="2">
      <x v="1"/>
    </i>
    <i r="1" i="2">
      <x v="2"/>
    </i>
    <i r="1" i="2">
      <x v="3"/>
    </i>
    <i r="1" i="2">
      <x v="4"/>
    </i>
    <i r="1" i="2">
      <x v="5"/>
    </i>
    <i t="grand">
      <x/>
    </i>
    <i t="grand" i="1">
      <x/>
    </i>
    <i t="grand" i="2">
      <x/>
    </i>
  </rowItems>
  <colFields count="1">
    <field x="10"/>
  </colFields>
  <colItems count="2">
    <i>
      <x/>
    </i>
    <i t="grand">
      <x/>
    </i>
  </colItems>
  <dataFields count="3">
    <dataField name="Average of 24/03/2017" fld="16" subtotal="average" baseField="11" baseItem="0"/>
    <dataField name="Average of 2/04/2017" fld="17" subtotal="average" baseField="11" baseItem="0"/>
    <dataField name="Average of 11/04/2017" fld="18" subtotal="average" baseField="11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255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4">
  <location ref="AM4:AT10" firstHeaderRow="1" firstDataRow="2" firstDataCol="1"/>
  <pivotFields count="35">
    <pivotField showAll="0"/>
    <pivotField showAll="0"/>
    <pivotField showAll="0"/>
    <pivotField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4">
        <item x="1"/>
        <item h="1" x="2"/>
        <item h="1" x="0"/>
        <item t="default"/>
      </items>
    </pivotField>
    <pivotField axis="axisCol" showAll="0">
      <items count="7">
        <item n="T1" x="4"/>
        <item x="5"/>
        <item x="2"/>
        <item x="0"/>
        <item x="1"/>
        <item x="3"/>
        <item t="default"/>
      </items>
    </pivotField>
    <pivotField showAll="0">
      <items count="7">
        <item x="4"/>
        <item x="5"/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5">
    <dataField name="11/04/2017 " fld="19" subtotal="average" baseField="8" baseItem="0"/>
    <dataField name="18/04/2017 " fld="21" subtotal="average" baseField="8" baseItem="0"/>
    <dataField name="24/04/2017 " fld="23" subtotal="average" baseField="8" baseItem="0"/>
    <dataField name="3/05/2017 " fld="25" subtotal="average" baseField="8" baseItem="0"/>
    <dataField name="11/05/2017 " fld="27" subtotal="average" baseField="8" baseItem="0"/>
  </dataFields>
  <chartFormats count="12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3" format="4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3" format="4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3" format="4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3" format="4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3" format="4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3" format="4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5" cacheId="3254" dataOnRows="1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gridDropZones="1" multipleFieldFilters="0">
  <location ref="A1:H30" firstHeaderRow="1" firstDataRow="2" firstDataCol="1"/>
  <pivotFields count="12">
    <pivotField compact="0" outline="0" showAll="0" defaultSubtotal="0"/>
    <pivotField dataField="1" compact="0" outline="0" showAll="0"/>
    <pivotField compact="0" outline="0" showAll="0" defaultSubtotal="0"/>
    <pivotField axis="axisRow" compact="0" outline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ep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opLeftCell="C1" workbookViewId="0">
      <selection activeCell="H13" sqref="H13:I13"/>
    </sheetView>
  </sheetViews>
  <sheetFormatPr defaultRowHeight="15"/>
  <cols>
    <col min="2" max="2" width="13.5703125" customWidth="1"/>
    <col min="3" max="3" width="14.85546875" customWidth="1"/>
    <col min="5" max="5" width="11.140625" customWidth="1"/>
    <col min="6" max="6" width="12.28515625" customWidth="1"/>
    <col min="8" max="8" width="10.28515625" customWidth="1"/>
    <col min="9" max="9" width="42.5703125" customWidth="1"/>
    <col min="11" max="11" width="12.140625" customWidth="1"/>
    <col min="12" max="12" width="12.5703125" customWidth="1"/>
    <col min="14" max="14" width="9.42578125" customWidth="1"/>
    <col min="15" max="15" width="15.28515625" customWidth="1"/>
  </cols>
  <sheetData>
    <row r="1" spans="1:15" ht="36">
      <c r="A1" s="3" t="s">
        <v>0</v>
      </c>
      <c r="K1" s="18" t="s">
        <v>1</v>
      </c>
      <c r="L1" s="15"/>
      <c r="M1" s="15"/>
      <c r="N1" s="15"/>
      <c r="O1" s="15"/>
    </row>
    <row r="2" spans="1:15">
      <c r="K2" s="18"/>
      <c r="L2" s="15"/>
      <c r="M2" s="15"/>
      <c r="N2" s="15"/>
      <c r="O2" s="15"/>
    </row>
    <row r="3" spans="1:15">
      <c r="B3" t="s">
        <v>2</v>
      </c>
      <c r="C3" t="s">
        <v>3</v>
      </c>
      <c r="E3" t="s">
        <v>4</v>
      </c>
      <c r="F3" t="s">
        <v>5</v>
      </c>
      <c r="H3" t="s">
        <v>6</v>
      </c>
      <c r="I3" t="s">
        <v>7</v>
      </c>
      <c r="K3" s="18" t="s">
        <v>8</v>
      </c>
      <c r="L3" s="15" t="s">
        <v>9</v>
      </c>
      <c r="M3" s="15" t="s">
        <v>10</v>
      </c>
      <c r="N3" s="15" t="s">
        <v>2</v>
      </c>
      <c r="O3" s="15" t="s">
        <v>3</v>
      </c>
    </row>
    <row r="4" spans="1:15">
      <c r="B4">
        <v>1</v>
      </c>
      <c r="C4" s="14">
        <v>0.25</v>
      </c>
      <c r="E4">
        <v>1</v>
      </c>
      <c r="F4" s="107" t="s">
        <v>11</v>
      </c>
      <c r="H4">
        <v>1</v>
      </c>
      <c r="I4" s="110" t="s">
        <v>12</v>
      </c>
      <c r="K4" s="18">
        <v>8</v>
      </c>
      <c r="L4" s="15">
        <v>1</v>
      </c>
      <c r="M4" s="15">
        <v>1</v>
      </c>
      <c r="N4" s="15">
        <v>3</v>
      </c>
      <c r="O4" s="15">
        <v>1</v>
      </c>
    </row>
    <row r="5" spans="1:15">
      <c r="B5">
        <v>2</v>
      </c>
      <c r="C5" s="14">
        <v>0.5</v>
      </c>
      <c r="E5">
        <v>2</v>
      </c>
      <c r="F5" s="108" t="s">
        <v>13</v>
      </c>
      <c r="G5" s="65"/>
      <c r="H5">
        <v>2</v>
      </c>
      <c r="I5" s="111" t="s">
        <v>14</v>
      </c>
      <c r="K5" s="18">
        <v>7</v>
      </c>
      <c r="L5" s="15">
        <v>1</v>
      </c>
      <c r="M5" s="15">
        <v>2</v>
      </c>
      <c r="N5" s="15">
        <v>2</v>
      </c>
      <c r="O5" s="15">
        <v>0.5</v>
      </c>
    </row>
    <row r="6" spans="1:15">
      <c r="B6">
        <v>3</v>
      </c>
      <c r="C6" s="14">
        <v>1</v>
      </c>
      <c r="E6">
        <v>3</v>
      </c>
      <c r="F6" s="109" t="s">
        <v>15</v>
      </c>
      <c r="G6" s="65"/>
      <c r="H6">
        <v>3</v>
      </c>
      <c r="I6" s="111" t="s">
        <v>16</v>
      </c>
      <c r="K6" s="18">
        <v>9</v>
      </c>
      <c r="L6" s="15">
        <v>1</v>
      </c>
      <c r="M6" s="15">
        <v>3</v>
      </c>
      <c r="N6" s="15">
        <v>1</v>
      </c>
      <c r="O6" s="15">
        <v>0.25</v>
      </c>
    </row>
    <row r="7" spans="1:15">
      <c r="H7">
        <v>4</v>
      </c>
      <c r="I7" s="111" t="s">
        <v>17</v>
      </c>
      <c r="K7" s="18">
        <v>2</v>
      </c>
      <c r="L7" s="15">
        <v>2</v>
      </c>
      <c r="M7" s="15">
        <v>4</v>
      </c>
      <c r="N7" s="15">
        <v>1</v>
      </c>
      <c r="O7" s="15">
        <v>0.25</v>
      </c>
    </row>
    <row r="8" spans="1:15">
      <c r="H8">
        <v>5</v>
      </c>
      <c r="I8" s="111" t="s">
        <v>18</v>
      </c>
      <c r="K8" s="18">
        <v>1</v>
      </c>
      <c r="L8" s="15">
        <v>2</v>
      </c>
      <c r="M8" s="15">
        <v>5</v>
      </c>
      <c r="N8" s="15">
        <v>3</v>
      </c>
      <c r="O8" s="15">
        <v>1</v>
      </c>
    </row>
    <row r="9" spans="1:15">
      <c r="H9">
        <v>6</v>
      </c>
      <c r="I9" s="111" t="s">
        <v>19</v>
      </c>
      <c r="K9" s="18">
        <v>3</v>
      </c>
      <c r="L9" s="15">
        <v>2</v>
      </c>
      <c r="M9" s="15">
        <v>6</v>
      </c>
      <c r="N9" s="15">
        <v>2</v>
      </c>
      <c r="O9" s="15">
        <v>0.5</v>
      </c>
    </row>
    <row r="10" spans="1:15">
      <c r="A10" t="s">
        <v>4</v>
      </c>
      <c r="B10" t="s">
        <v>5</v>
      </c>
      <c r="K10" s="18">
        <v>5</v>
      </c>
      <c r="L10" s="15">
        <v>3</v>
      </c>
      <c r="M10" s="15">
        <v>7</v>
      </c>
      <c r="N10" s="15">
        <v>2</v>
      </c>
      <c r="O10" s="15">
        <v>0.5</v>
      </c>
    </row>
    <row r="11" spans="1:15">
      <c r="A11">
        <v>1</v>
      </c>
      <c r="B11" s="14" t="s">
        <v>20</v>
      </c>
      <c r="C11" t="s">
        <v>21</v>
      </c>
      <c r="K11" s="18">
        <v>4</v>
      </c>
      <c r="L11" s="15">
        <v>3</v>
      </c>
      <c r="M11" s="15">
        <v>8</v>
      </c>
      <c r="N11" s="15">
        <v>1</v>
      </c>
      <c r="O11" s="15">
        <v>0.25</v>
      </c>
    </row>
    <row r="12" spans="1:15">
      <c r="A12">
        <v>2</v>
      </c>
      <c r="B12" s="79" t="s">
        <v>22</v>
      </c>
      <c r="C12" t="s">
        <v>23</v>
      </c>
      <c r="H12" s="112" t="s">
        <v>24</v>
      </c>
      <c r="I12" s="79" t="s">
        <v>25</v>
      </c>
      <c r="K12" s="19">
        <v>6</v>
      </c>
      <c r="L12" s="17">
        <v>3</v>
      </c>
      <c r="M12" s="17">
        <v>9</v>
      </c>
      <c r="N12" s="17">
        <v>3</v>
      </c>
      <c r="O12" s="17">
        <v>1</v>
      </c>
    </row>
    <row r="13" spans="1:15">
      <c r="A13">
        <v>3</v>
      </c>
      <c r="B13" s="31" t="s">
        <v>26</v>
      </c>
      <c r="C13" t="s">
        <v>27</v>
      </c>
      <c r="H13" s="112" t="s">
        <v>28</v>
      </c>
      <c r="I13" s="79" t="s">
        <v>29</v>
      </c>
    </row>
    <row r="14" spans="1:15">
      <c r="H14" s="112" t="s">
        <v>30</v>
      </c>
      <c r="I14" s="79" t="s">
        <v>31</v>
      </c>
    </row>
    <row r="15" spans="1:15">
      <c r="A15" t="s">
        <v>32</v>
      </c>
      <c r="H15" s="112" t="s">
        <v>33</v>
      </c>
      <c r="I15" s="79" t="s">
        <v>34</v>
      </c>
    </row>
    <row r="16" spans="1:15">
      <c r="H16" s="112" t="s">
        <v>35</v>
      </c>
      <c r="I16" s="79" t="s">
        <v>36</v>
      </c>
    </row>
    <row r="17" spans="1:9">
      <c r="B17" t="s">
        <v>37</v>
      </c>
      <c r="C17" t="s">
        <v>3</v>
      </c>
      <c r="E17" t="s">
        <v>38</v>
      </c>
      <c r="F17" t="s">
        <v>5</v>
      </c>
      <c r="H17" s="112" t="s">
        <v>39</v>
      </c>
      <c r="I17" s="79" t="s">
        <v>40</v>
      </c>
    </row>
    <row r="18" spans="1:9">
      <c r="B18">
        <v>1</v>
      </c>
      <c r="C18">
        <v>0.25</v>
      </c>
      <c r="E18">
        <v>1</v>
      </c>
      <c r="F18" s="107" t="s">
        <v>11</v>
      </c>
      <c r="H18" s="112" t="s">
        <v>41</v>
      </c>
      <c r="I18" s="79" t="s">
        <v>42</v>
      </c>
    </row>
    <row r="19" spans="1:9">
      <c r="B19">
        <v>2</v>
      </c>
      <c r="C19">
        <v>0.5</v>
      </c>
      <c r="E19">
        <v>2</v>
      </c>
      <c r="F19" s="108" t="s">
        <v>13</v>
      </c>
    </row>
    <row r="20" spans="1:9">
      <c r="B20">
        <v>3</v>
      </c>
      <c r="C20">
        <v>1</v>
      </c>
      <c r="E20">
        <v>3</v>
      </c>
      <c r="F20" s="109" t="s">
        <v>15</v>
      </c>
    </row>
    <row r="22" spans="1:9">
      <c r="C22" t="s">
        <v>5</v>
      </c>
    </row>
    <row r="23" spans="1:9">
      <c r="B23" s="14">
        <v>1</v>
      </c>
      <c r="C23" s="107" t="s">
        <v>11</v>
      </c>
      <c r="D23" s="14" t="s">
        <v>21</v>
      </c>
      <c r="E23" s="14"/>
      <c r="F23" s="14"/>
      <c r="G23" s="14"/>
      <c r="H23" s="14"/>
      <c r="I23" s="14" t="s">
        <v>43</v>
      </c>
    </row>
    <row r="24" spans="1:9">
      <c r="B24" s="79">
        <v>2</v>
      </c>
      <c r="C24" s="108" t="s">
        <v>13</v>
      </c>
      <c r="D24" s="79" t="s">
        <v>23</v>
      </c>
      <c r="E24" s="79"/>
      <c r="F24" s="79"/>
      <c r="G24" s="79"/>
      <c r="H24" s="79"/>
      <c r="I24" s="79" t="s">
        <v>44</v>
      </c>
    </row>
    <row r="25" spans="1:9">
      <c r="B25" s="31">
        <v>3</v>
      </c>
      <c r="C25" s="109" t="s">
        <v>15</v>
      </c>
      <c r="D25" s="31" t="s">
        <v>27</v>
      </c>
      <c r="E25" s="31"/>
      <c r="F25" s="31"/>
      <c r="G25" s="31"/>
      <c r="H25" s="31"/>
      <c r="I25" s="31" t="s">
        <v>45</v>
      </c>
    </row>
    <row r="26" spans="1:9">
      <c r="C26" t="s">
        <v>46</v>
      </c>
      <c r="I26" t="s">
        <v>47</v>
      </c>
    </row>
    <row r="28" spans="1:9">
      <c r="B28" t="s">
        <v>48</v>
      </c>
      <c r="C28" t="s">
        <v>49</v>
      </c>
    </row>
    <row r="29" spans="1:9">
      <c r="B29" t="s">
        <v>50</v>
      </c>
      <c r="C29" t="s">
        <v>51</v>
      </c>
    </row>
    <row r="30" spans="1:9">
      <c r="A30" t="s">
        <v>52</v>
      </c>
      <c r="C30" t="s">
        <v>53</v>
      </c>
    </row>
    <row r="31" spans="1:9">
      <c r="B31" t="s">
        <v>48</v>
      </c>
      <c r="C31" t="s">
        <v>54</v>
      </c>
    </row>
    <row r="32" spans="1:9">
      <c r="B32" t="s">
        <v>50</v>
      </c>
      <c r="C32" t="s">
        <v>55</v>
      </c>
    </row>
  </sheetData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H283"/>
  <sheetViews>
    <sheetView zoomScaleNormal="100" workbookViewId="0">
      <selection activeCell="E14" sqref="E14"/>
    </sheetView>
  </sheetViews>
  <sheetFormatPr defaultRowHeight="15"/>
  <cols>
    <col min="1" max="2" width="8.85546875" style="93"/>
    <col min="3" max="3" width="49.85546875" style="93" bestFit="1" customWidth="1"/>
    <col min="4" max="10" width="24.7109375" customWidth="1"/>
  </cols>
  <sheetData>
    <row r="1" spans="1:8" ht="18.75">
      <c r="A1" s="96" t="s">
        <v>107</v>
      </c>
      <c r="B1" s="95"/>
      <c r="C1" s="95"/>
      <c r="D1" s="20"/>
      <c r="F1" t="s">
        <v>108</v>
      </c>
    </row>
    <row r="2" spans="1:8">
      <c r="A2" s="10" t="s">
        <v>109</v>
      </c>
      <c r="B2" s="10" t="s">
        <v>110</v>
      </c>
      <c r="C2" s="10"/>
      <c r="D2" s="94" t="s">
        <v>111</v>
      </c>
      <c r="E2" s="94" t="s">
        <v>111</v>
      </c>
      <c r="F2" s="94" t="s">
        <v>111</v>
      </c>
      <c r="G2" s="94" t="s">
        <v>111</v>
      </c>
      <c r="H2" s="94" t="s">
        <v>111</v>
      </c>
    </row>
    <row r="3" spans="1:8" ht="15.75" thickBot="1">
      <c r="A3" s="10"/>
      <c r="B3" s="10"/>
      <c r="C3" s="10"/>
      <c r="D3" s="94"/>
      <c r="E3" s="94"/>
      <c r="F3" s="94"/>
      <c r="G3" s="94"/>
      <c r="H3" s="94"/>
    </row>
    <row r="4" spans="1:8" ht="15.95" customHeight="1" thickBot="1">
      <c r="A4" s="10">
        <v>1</v>
      </c>
      <c r="B4" s="10">
        <v>1</v>
      </c>
      <c r="C4" s="7" t="str">
        <f>VLOOKUP(B4,Data!$A$2:$L$164,12,0)</f>
        <v>spray one first sign disease (1 spray)</v>
      </c>
      <c r="D4" s="94"/>
      <c r="E4" s="94"/>
      <c r="F4" s="94"/>
      <c r="G4" s="94"/>
      <c r="H4" s="94"/>
    </row>
    <row r="5" spans="1:8" ht="15.95" customHeight="1" thickBot="1">
      <c r="A5" s="10">
        <v>1</v>
      </c>
      <c r="B5" s="10">
        <v>2</v>
      </c>
      <c r="C5" s="7" t="str">
        <f>VLOOKUP(B5,Data!$A$2:$L$164,12,0)</f>
        <v>spray one first sign disease + 14 days latter (2 sprays)</v>
      </c>
      <c r="D5" s="94"/>
      <c r="E5" s="94"/>
      <c r="F5" s="94"/>
      <c r="G5" s="94"/>
      <c r="H5" s="94"/>
    </row>
    <row r="6" spans="1:8" ht="15.95" customHeight="1" thickBot="1">
      <c r="A6" s="10">
        <v>1</v>
      </c>
      <c r="B6" s="10">
        <v>3</v>
      </c>
      <c r="C6" s="7" t="str">
        <f>VLOOKUP(B6,Data!$A$2:$L$164,12,0)</f>
        <v>spray one first sign disease + 14 days latter (2 sprays)</v>
      </c>
      <c r="D6" s="94"/>
      <c r="E6" s="94"/>
      <c r="F6" s="94"/>
      <c r="G6" s="94"/>
      <c r="H6" s="94"/>
    </row>
    <row r="7" spans="1:8" ht="15.95" customHeight="1" thickBot="1">
      <c r="A7" s="10">
        <v>1</v>
      </c>
      <c r="B7" s="10">
        <v>4</v>
      </c>
      <c r="C7" s="7" t="str">
        <f>VLOOKUP(B7,Data!$A$2:$L$164,12,0)</f>
        <v>spray one 5 weeks post emergance + one spray 14 days later (2 sprays)</v>
      </c>
      <c r="D7" s="94"/>
      <c r="E7" s="94"/>
      <c r="F7" s="94"/>
      <c r="G7" s="94"/>
      <c r="H7" s="94"/>
    </row>
    <row r="8" spans="1:8" ht="15.95" customHeight="1" thickBot="1">
      <c r="A8" s="10">
        <v>1</v>
      </c>
      <c r="B8" s="10">
        <v>5</v>
      </c>
      <c r="C8" s="7" t="str">
        <f>VLOOKUP(B8,Data!$A$2:$L$164,12,0)</f>
        <v>spray one disease 1/3 plant infection (1 spray)</v>
      </c>
      <c r="D8" s="94"/>
      <c r="E8" s="94"/>
      <c r="F8" s="94"/>
      <c r="G8" s="94"/>
      <c r="H8" s="94"/>
    </row>
    <row r="9" spans="1:8" ht="15.95" customHeight="1" thickBot="1">
      <c r="A9" s="10">
        <v>1</v>
      </c>
      <c r="B9" s="10">
        <v>6</v>
      </c>
      <c r="C9" s="63" t="str">
        <f>VLOOKUP(B9,Data!$A$2:$L$164,12,0)</f>
        <v>Untreated</v>
      </c>
      <c r="D9" s="94"/>
      <c r="E9" s="94"/>
      <c r="F9" s="94"/>
      <c r="G9" s="94"/>
      <c r="H9" s="94"/>
    </row>
    <row r="10" spans="1:8" ht="15.95" customHeight="1" thickBot="1">
      <c r="A10" s="10">
        <v>1</v>
      </c>
      <c r="B10" s="10">
        <v>7</v>
      </c>
      <c r="C10" s="7" t="str">
        <f>VLOOKUP(B10,Data!$A$2:$L$164,12,0)</f>
        <v>spray one 4 weeks post emergance (1 spray)</v>
      </c>
      <c r="D10" s="94"/>
      <c r="E10" s="94"/>
      <c r="F10" s="94"/>
      <c r="G10" s="94"/>
      <c r="H10" s="94"/>
    </row>
    <row r="11" spans="1:8" ht="15.95" customHeight="1" thickBot="1">
      <c r="A11" s="10">
        <v>1</v>
      </c>
      <c r="B11" s="10">
        <v>8</v>
      </c>
      <c r="C11" s="63" t="str">
        <f>VLOOKUP(B11,Data!$A$2:$L$164,12,0)</f>
        <v>spray one 5 weeks post emergance + one spray 14 days later (2 sprays)</v>
      </c>
      <c r="D11" s="94"/>
      <c r="E11" s="94"/>
      <c r="F11" s="94"/>
      <c r="G11" s="94"/>
      <c r="H11" s="94"/>
    </row>
    <row r="12" spans="1:8" ht="15.95" customHeight="1" thickBot="1">
      <c r="A12" s="10">
        <v>1</v>
      </c>
      <c r="B12" s="10">
        <v>9</v>
      </c>
      <c r="C12" s="63" t="str">
        <f>VLOOKUP(B12,Data!$A$2:$L$164,12,0)</f>
        <v>spray one first sign disease (1 spray)</v>
      </c>
      <c r="D12" s="94"/>
      <c r="E12" s="94"/>
      <c r="F12" s="94"/>
      <c r="G12" s="94"/>
      <c r="H12" s="94"/>
    </row>
    <row r="13" spans="1:8" ht="15.95" customHeight="1" thickBot="1">
      <c r="A13" s="10">
        <v>1</v>
      </c>
      <c r="B13" s="10">
        <v>10</v>
      </c>
      <c r="C13" s="7" t="str">
        <f>VLOOKUP(B13,Data!$A$2:$L$164,12,0)</f>
        <v>spray one 5 weeks post emergance + one spray 14 days later (2 sprays)</v>
      </c>
      <c r="D13" s="94"/>
      <c r="E13" s="94"/>
      <c r="F13" s="94"/>
      <c r="G13" s="94"/>
      <c r="H13" s="94"/>
    </row>
    <row r="14" spans="1:8" ht="15.95" customHeight="1" thickBot="1">
      <c r="A14" s="10">
        <v>1</v>
      </c>
      <c r="B14" s="10">
        <v>11</v>
      </c>
      <c r="C14" s="7" t="str">
        <f>VLOOKUP(B14,Data!$A$2:$L$164,12,0)</f>
        <v>Untreated</v>
      </c>
      <c r="D14" s="94"/>
      <c r="E14" s="94"/>
      <c r="F14" s="94"/>
      <c r="G14" s="94"/>
      <c r="H14" s="94"/>
    </row>
    <row r="15" spans="1:8" ht="15.95" customHeight="1" thickBot="1">
      <c r="A15" s="10">
        <v>1</v>
      </c>
      <c r="B15" s="10">
        <v>12</v>
      </c>
      <c r="C15" s="63" t="str">
        <f>VLOOKUP(B15,Data!$A$2:$L$164,12,0)</f>
        <v>spray one first sign disease + 14 days latter (2 sprays)</v>
      </c>
      <c r="D15" s="94"/>
      <c r="E15" s="94"/>
      <c r="F15" s="94"/>
      <c r="G15" s="94"/>
      <c r="H15" s="94"/>
    </row>
    <row r="16" spans="1:8" ht="15.95" customHeight="1" thickBot="1">
      <c r="A16" s="10">
        <v>1</v>
      </c>
      <c r="B16" s="10">
        <v>13</v>
      </c>
      <c r="C16" s="7" t="str">
        <f>VLOOKUP(B16,Data!$A$2:$L$164,12,0)</f>
        <v>spray one first sign disease + 14 days latter (2 sprays)</v>
      </c>
      <c r="D16" s="94"/>
      <c r="E16" s="94"/>
      <c r="F16" s="94"/>
      <c r="G16" s="94"/>
      <c r="H16" s="94"/>
    </row>
    <row r="17" spans="1:8" ht="15.95" customHeight="1" thickBot="1">
      <c r="A17" s="10">
        <v>1</v>
      </c>
      <c r="B17" s="10">
        <v>14</v>
      </c>
      <c r="C17" s="7" t="str">
        <f>VLOOKUP(B17,Data!$A$2:$L$164,12,0)</f>
        <v>spray one first sign disease (1 spray)</v>
      </c>
      <c r="D17" s="94"/>
      <c r="E17" s="94"/>
      <c r="F17" s="94"/>
      <c r="G17" s="94"/>
      <c r="H17" s="94"/>
    </row>
    <row r="18" spans="1:8" ht="15.95" customHeight="1" thickBot="1">
      <c r="A18" s="10">
        <v>1</v>
      </c>
      <c r="B18" s="10">
        <v>15</v>
      </c>
      <c r="C18" s="7" t="str">
        <f>VLOOKUP(B18,Data!$A$2:$L$164,12,0)</f>
        <v>spray one 4 weeks post emergance (1 spray)</v>
      </c>
      <c r="D18" s="94"/>
      <c r="E18" s="94"/>
      <c r="F18" s="94"/>
      <c r="G18" s="94"/>
      <c r="H18" s="94"/>
    </row>
    <row r="19" spans="1:8" ht="15.95" customHeight="1" thickBot="1">
      <c r="A19" s="10">
        <v>1</v>
      </c>
      <c r="B19" s="10">
        <v>16</v>
      </c>
      <c r="C19" s="63" t="str">
        <f>VLOOKUP(B19,Data!$A$2:$L$164,12,0)</f>
        <v>spray one disease 1/3 plant infection (1 spray)</v>
      </c>
      <c r="D19" s="94"/>
      <c r="E19" s="94"/>
      <c r="F19" s="94"/>
      <c r="G19" s="94"/>
      <c r="H19" s="94"/>
    </row>
    <row r="20" spans="1:8" ht="15.95" customHeight="1" thickBot="1">
      <c r="A20" s="10">
        <v>1</v>
      </c>
      <c r="B20" s="10">
        <v>17</v>
      </c>
      <c r="C20" s="63" t="str">
        <f>VLOOKUP(B20,Data!$A$2:$L$164,12,0)</f>
        <v>spray one first sign disease (1 spray)</v>
      </c>
      <c r="D20" s="94"/>
      <c r="E20" s="94"/>
      <c r="F20" s="94"/>
      <c r="G20" s="94"/>
      <c r="H20" s="94"/>
    </row>
    <row r="21" spans="1:8" ht="15.95" customHeight="1" thickBot="1">
      <c r="A21" s="10">
        <v>1</v>
      </c>
      <c r="B21" s="10">
        <v>18</v>
      </c>
      <c r="C21" s="7" t="str">
        <f>VLOOKUP(B21,Data!$A$2:$L$164,12,0)</f>
        <v>spray one 5 weeks post emergance + one spray 14 days later (2 sprays)</v>
      </c>
      <c r="D21" s="94"/>
      <c r="E21" s="94"/>
      <c r="F21" s="94"/>
      <c r="G21" s="94"/>
      <c r="H21" s="94"/>
    </row>
    <row r="22" spans="1:8" ht="15.95" customHeight="1" thickBot="1">
      <c r="A22" s="10">
        <v>1</v>
      </c>
      <c r="B22" s="10">
        <v>19</v>
      </c>
      <c r="C22" s="7" t="str">
        <f>VLOOKUP(B22,Data!$A$2:$L$164,12,0)</f>
        <v>spray one 5 weeks post emergance + one spray 14 days later (2 sprays)</v>
      </c>
      <c r="D22" s="94"/>
      <c r="E22" s="94"/>
      <c r="F22" s="94"/>
      <c r="G22" s="94"/>
      <c r="H22" s="94"/>
    </row>
    <row r="23" spans="1:8" ht="15.95" customHeight="1" thickBot="1">
      <c r="A23" s="10">
        <v>1</v>
      </c>
      <c r="B23" s="10">
        <v>20</v>
      </c>
      <c r="C23" s="63" t="str">
        <f>VLOOKUP(B23,Data!$A$2:$L$164,12,0)</f>
        <v>spray one 4 weeks post emergance (1 spray)</v>
      </c>
      <c r="D23" s="94"/>
      <c r="E23" s="94"/>
      <c r="F23" s="94"/>
      <c r="G23" s="94"/>
      <c r="H23" s="94"/>
    </row>
    <row r="24" spans="1:8" ht="15.95" customHeight="1" thickBot="1">
      <c r="A24" s="10">
        <v>1</v>
      </c>
      <c r="B24" s="10">
        <v>21</v>
      </c>
      <c r="C24" s="63" t="str">
        <f>VLOOKUP(B24,Data!$A$2:$L$164,12,0)</f>
        <v>spray one 5 weeks post emergance + one spray 14 days later (2 sprays)</v>
      </c>
      <c r="D24" s="94"/>
      <c r="E24" s="94"/>
      <c r="F24" s="94"/>
      <c r="G24" s="94"/>
      <c r="H24" s="94"/>
    </row>
    <row r="25" spans="1:8" ht="15.95" customHeight="1" thickBot="1">
      <c r="A25" s="10">
        <v>1</v>
      </c>
      <c r="B25" s="10">
        <v>22</v>
      </c>
      <c r="C25" s="63" t="str">
        <f>VLOOKUP(B25,Data!$A$2:$L$164,12,0)</f>
        <v>spray one first sign disease + 14 days latter (2 sprays)</v>
      </c>
      <c r="D25" s="94"/>
      <c r="E25" s="94"/>
      <c r="F25" s="94"/>
      <c r="G25" s="94"/>
      <c r="H25" s="94"/>
    </row>
    <row r="26" spans="1:8" ht="15.95" customHeight="1" thickBot="1">
      <c r="A26" s="10">
        <v>1</v>
      </c>
      <c r="B26" s="10">
        <v>23</v>
      </c>
      <c r="C26" s="7" t="str">
        <f>VLOOKUP(B26,Data!$A$2:$L$164,12,0)</f>
        <v>spray one disease 1/3 plant infection (1 spray)</v>
      </c>
      <c r="D26" s="94"/>
      <c r="E26" s="94"/>
      <c r="F26" s="94"/>
      <c r="G26" s="94"/>
      <c r="H26" s="94"/>
    </row>
    <row r="27" spans="1:8" ht="15.95" customHeight="1" thickBot="1">
      <c r="A27" s="10">
        <v>1</v>
      </c>
      <c r="B27" s="10">
        <v>24</v>
      </c>
      <c r="C27" s="7" t="str">
        <f>VLOOKUP(B27,Data!$A$2:$L$164,12,0)</f>
        <v>spray one first sign disease (1 spray)</v>
      </c>
      <c r="D27" s="94"/>
      <c r="E27" s="94"/>
      <c r="F27" s="94"/>
      <c r="G27" s="94"/>
      <c r="H27" s="94"/>
    </row>
    <row r="28" spans="1:8" ht="15.95" customHeight="1" thickBot="1">
      <c r="A28" s="10">
        <v>1</v>
      </c>
      <c r="B28" s="10">
        <v>25</v>
      </c>
      <c r="C28" s="7" t="str">
        <f>VLOOKUP(B28,Data!$A$2:$L$164,12,0)</f>
        <v>spray one first sign disease (1 spray)</v>
      </c>
      <c r="D28" s="94"/>
      <c r="E28" s="94"/>
      <c r="F28" s="94"/>
      <c r="G28" s="94"/>
      <c r="H28" s="94"/>
    </row>
    <row r="29" spans="1:8" ht="15.95" customHeight="1" thickBot="1">
      <c r="A29" s="10">
        <v>1</v>
      </c>
      <c r="B29" s="10">
        <v>26</v>
      </c>
      <c r="C29" s="7" t="str">
        <f>VLOOKUP(B29,Data!$A$2:$L$164,12,0)</f>
        <v>Untreated</v>
      </c>
      <c r="D29" s="94"/>
      <c r="E29" s="94"/>
      <c r="F29" s="94"/>
      <c r="G29" s="94"/>
      <c r="H29" s="94"/>
    </row>
    <row r="30" spans="1:8" ht="15.95" customHeight="1">
      <c r="A30" s="10">
        <v>1</v>
      </c>
      <c r="B30" s="10">
        <v>27</v>
      </c>
      <c r="C30" s="7" t="str">
        <f>VLOOKUP(B30,Data!$A$2:$L$164,12,0)</f>
        <v>spray one first sign disease + 14 days latter (2 sprays)</v>
      </c>
      <c r="D30" s="94"/>
      <c r="E30" s="94"/>
      <c r="F30" s="94"/>
      <c r="G30" s="94"/>
      <c r="H30" s="94"/>
    </row>
    <row r="31" spans="1:8" ht="15.95" customHeight="1">
      <c r="A31" s="10"/>
      <c r="B31" s="10"/>
      <c r="C31" s="86"/>
      <c r="D31" s="94"/>
      <c r="E31" s="94"/>
      <c r="F31" s="94"/>
      <c r="G31" s="94"/>
      <c r="H31" s="94"/>
    </row>
    <row r="32" spans="1:8" ht="15.95" customHeight="1">
      <c r="A32" s="10"/>
      <c r="B32" s="10"/>
      <c r="C32" s="21" t="s">
        <v>112</v>
      </c>
      <c r="D32" s="94"/>
      <c r="E32" s="94"/>
      <c r="F32" s="94"/>
      <c r="G32" s="94"/>
      <c r="H32" s="94"/>
    </row>
    <row r="33" spans="1:8" ht="15.95" customHeight="1">
      <c r="A33" s="10"/>
      <c r="B33" s="10"/>
      <c r="C33" s="22" t="s">
        <v>125</v>
      </c>
      <c r="D33" s="94"/>
      <c r="E33" s="94"/>
      <c r="F33" s="94"/>
      <c r="G33" s="94"/>
      <c r="H33" s="94"/>
    </row>
    <row r="34" spans="1:8" ht="15.95" customHeight="1">
      <c r="A34" s="10"/>
      <c r="B34" s="10"/>
      <c r="C34" s="20" t="s">
        <v>126</v>
      </c>
      <c r="D34" s="94"/>
      <c r="E34" s="94"/>
      <c r="F34" s="94"/>
      <c r="G34" s="94"/>
      <c r="H34" s="94"/>
    </row>
    <row r="35" spans="1:8" ht="15.95" customHeight="1">
      <c r="A35" s="10" t="s">
        <v>109</v>
      </c>
      <c r="B35" s="10" t="s">
        <v>110</v>
      </c>
      <c r="C35" s="10"/>
      <c r="D35" s="94" t="s">
        <v>111</v>
      </c>
      <c r="E35" s="94" t="s">
        <v>111</v>
      </c>
      <c r="F35" s="94" t="s">
        <v>111</v>
      </c>
      <c r="G35" s="94" t="s">
        <v>111</v>
      </c>
      <c r="H35" s="94" t="s">
        <v>111</v>
      </c>
    </row>
    <row r="36" spans="1:8" ht="15.95" customHeight="1" thickBot="1">
      <c r="A36" s="10"/>
      <c r="B36" s="10"/>
      <c r="C36" s="10"/>
      <c r="D36" s="94"/>
      <c r="E36" s="94"/>
      <c r="F36" s="94"/>
      <c r="G36" s="94"/>
      <c r="H36" s="94"/>
    </row>
    <row r="37" spans="1:8" ht="15.95" customHeight="1" thickBot="1">
      <c r="A37" s="10">
        <v>1</v>
      </c>
      <c r="B37" s="10">
        <v>54</v>
      </c>
      <c r="C37" s="7" t="str">
        <f>VLOOKUP(B229,Data!$A$2:$L$164,12,0)</f>
        <v>Untreated</v>
      </c>
      <c r="D37" s="94"/>
      <c r="E37" s="94"/>
      <c r="F37" s="94"/>
      <c r="G37" s="94"/>
      <c r="H37" s="94"/>
    </row>
    <row r="38" spans="1:8" ht="15.95" customHeight="1" thickBot="1">
      <c r="A38" s="10">
        <v>1</v>
      </c>
      <c r="B38" s="10">
        <v>53</v>
      </c>
      <c r="C38" s="7" t="str">
        <f>VLOOKUP(B230,Data!$A$2:$L$164,12,0)</f>
        <v>spray one 5 weeks post emergance + one spray 14 days later (2 sprays)</v>
      </c>
      <c r="D38" s="94"/>
      <c r="E38" s="94"/>
      <c r="F38" s="94"/>
      <c r="G38" s="94"/>
      <c r="H38" s="94"/>
    </row>
    <row r="39" spans="1:8" ht="15.95" customHeight="1" thickBot="1">
      <c r="A39" s="10">
        <v>1</v>
      </c>
      <c r="B39" s="10">
        <v>52</v>
      </c>
      <c r="C39" s="7" t="str">
        <f>VLOOKUP(B231,Data!$A$2:$L$164,12,0)</f>
        <v>spray one first sign disease + 14 days latter (2 sprays)</v>
      </c>
      <c r="D39" s="94"/>
      <c r="E39" s="94"/>
      <c r="F39" s="94"/>
      <c r="G39" s="94"/>
      <c r="H39" s="94"/>
    </row>
    <row r="40" spans="1:8" ht="15.95" customHeight="1" thickBot="1">
      <c r="A40" s="10">
        <v>1</v>
      </c>
      <c r="B40" s="10">
        <v>51</v>
      </c>
      <c r="C40" s="7" t="str">
        <f>VLOOKUP(B232,Data!$A$2:$L$164,12,0)</f>
        <v>spray one 4 weeks post emergance (1 spray)</v>
      </c>
      <c r="D40" s="94"/>
      <c r="E40" s="94"/>
      <c r="F40" s="94"/>
      <c r="G40" s="94"/>
      <c r="H40" s="94"/>
    </row>
    <row r="41" spans="1:8" ht="15.95" customHeight="1" thickBot="1">
      <c r="A41" s="10">
        <v>1</v>
      </c>
      <c r="B41" s="10">
        <v>50</v>
      </c>
      <c r="C41" s="7" t="str">
        <f>VLOOKUP(B233,Data!$A$2:$L$164,12,0)</f>
        <v>spray one first sign disease (1 spray)</v>
      </c>
      <c r="D41" s="94"/>
      <c r="E41" s="94"/>
      <c r="F41" s="94"/>
      <c r="G41" s="94"/>
      <c r="H41" s="94"/>
    </row>
    <row r="42" spans="1:8" ht="15.95" customHeight="1" thickBot="1">
      <c r="A42" s="10">
        <v>1</v>
      </c>
      <c r="B42" s="10">
        <v>49</v>
      </c>
      <c r="C42" s="7" t="str">
        <f>VLOOKUP(B234,Data!$A$2:$L$164,12,0)</f>
        <v>spray one 4 weeks post emergance (1 spray)</v>
      </c>
      <c r="D42" s="94"/>
      <c r="E42" s="94"/>
      <c r="F42" s="94"/>
      <c r="G42" s="94"/>
      <c r="H42" s="94"/>
    </row>
    <row r="43" spans="1:8" ht="15.95" customHeight="1" thickBot="1">
      <c r="A43" s="10">
        <v>1</v>
      </c>
      <c r="B43" s="10">
        <v>48</v>
      </c>
      <c r="C43" s="7" t="str">
        <f>VLOOKUP(B235,Data!$A$2:$L$164,12,0)</f>
        <v>Untreated</v>
      </c>
      <c r="D43" s="94"/>
      <c r="E43" s="94"/>
      <c r="F43" s="94"/>
      <c r="G43" s="94"/>
      <c r="H43" s="94"/>
    </row>
    <row r="44" spans="1:8" ht="15.95" customHeight="1" thickBot="1">
      <c r="A44" s="10">
        <v>1</v>
      </c>
      <c r="B44" s="10">
        <v>47</v>
      </c>
      <c r="C44" s="7" t="str">
        <f>VLOOKUP(B236,Data!$A$2:$L$164,12,0)</f>
        <v>spray one disease 1/3 plant infection (1 spray)</v>
      </c>
      <c r="D44" s="94"/>
      <c r="E44" s="94"/>
      <c r="F44" s="94"/>
      <c r="G44" s="94"/>
      <c r="H44" s="94"/>
    </row>
    <row r="45" spans="1:8" ht="15.95" customHeight="1" thickBot="1">
      <c r="A45" s="10">
        <v>1</v>
      </c>
      <c r="B45" s="10">
        <v>46</v>
      </c>
      <c r="C45" s="7" t="str">
        <f>VLOOKUP(B237,Data!$A$2:$L$164,12,0)</f>
        <v>spray one disease 1/3 plant infection (1 spray)</v>
      </c>
      <c r="D45" s="94"/>
      <c r="E45" s="94"/>
      <c r="F45" s="94"/>
      <c r="G45" s="94"/>
      <c r="H45" s="94"/>
    </row>
    <row r="46" spans="1:8" ht="15.95" customHeight="1" thickBot="1">
      <c r="A46" s="10">
        <v>1</v>
      </c>
      <c r="B46" s="10">
        <v>45</v>
      </c>
      <c r="C46" s="7" t="str">
        <f>VLOOKUP(B238,Data!$A$2:$L$164,12,0)</f>
        <v>spray one 4 weeks post emergance (1 spray)</v>
      </c>
      <c r="D46" s="94"/>
      <c r="E46" s="94"/>
      <c r="F46" s="94"/>
      <c r="G46" s="94"/>
      <c r="H46" s="94"/>
    </row>
    <row r="47" spans="1:8" ht="15.95" customHeight="1" thickBot="1">
      <c r="A47" s="10">
        <v>1</v>
      </c>
      <c r="B47" s="10">
        <v>44</v>
      </c>
      <c r="C47" s="7" t="str">
        <f>VLOOKUP(B239,Data!$A$2:$L$164,12,0)</f>
        <v>Untreated</v>
      </c>
      <c r="D47" s="94"/>
      <c r="E47" s="94"/>
      <c r="F47" s="94"/>
      <c r="G47" s="94"/>
      <c r="H47" s="94"/>
    </row>
    <row r="48" spans="1:8" ht="15.95" customHeight="1" thickBot="1">
      <c r="A48" s="10">
        <v>1</v>
      </c>
      <c r="B48" s="10">
        <v>43</v>
      </c>
      <c r="C48" s="7" t="str">
        <f>VLOOKUP(B240,Data!$A$2:$L$164,12,0)</f>
        <v>spray one first sign disease + 14 days latter (2 sprays)</v>
      </c>
      <c r="D48" s="94"/>
      <c r="E48" s="94"/>
      <c r="F48" s="94"/>
      <c r="G48" s="94"/>
      <c r="H48" s="94"/>
    </row>
    <row r="49" spans="1:8" ht="15.95" customHeight="1" thickBot="1">
      <c r="A49" s="10">
        <v>1</v>
      </c>
      <c r="B49" s="10">
        <v>42</v>
      </c>
      <c r="C49" s="7" t="str">
        <f>VLOOKUP(B241,Data!$A$2:$L$164,12,0)</f>
        <v>spray one 5 weeks post emergance + one spray 14 days later (2 sprays)</v>
      </c>
      <c r="D49" s="94"/>
      <c r="E49" s="94"/>
      <c r="F49" s="94"/>
      <c r="G49" s="94"/>
      <c r="H49" s="94"/>
    </row>
    <row r="50" spans="1:8" ht="15.95" customHeight="1" thickBot="1">
      <c r="A50" s="10">
        <v>1</v>
      </c>
      <c r="B50" s="10">
        <v>41</v>
      </c>
      <c r="C50" s="7" t="str">
        <f>VLOOKUP(B242,Data!$A$2:$L$164,12,0)</f>
        <v>Untreated</v>
      </c>
      <c r="D50" s="94"/>
      <c r="E50" s="94"/>
      <c r="F50" s="94"/>
      <c r="G50" s="94"/>
      <c r="H50" s="94"/>
    </row>
    <row r="51" spans="1:8" ht="15.95" customHeight="1" thickBot="1">
      <c r="A51" s="10">
        <v>1</v>
      </c>
      <c r="B51" s="10">
        <v>40</v>
      </c>
      <c r="C51" s="7" t="str">
        <f>VLOOKUP(B243,Data!$A$2:$L$164,12,0)</f>
        <v>spray one disease 1/3 plant infection (1 spray)</v>
      </c>
      <c r="D51" s="94"/>
      <c r="E51" s="94"/>
      <c r="F51" s="94"/>
      <c r="G51" s="94"/>
      <c r="H51" s="94"/>
    </row>
    <row r="52" spans="1:8" ht="15.95" customHeight="1" thickBot="1">
      <c r="A52" s="10">
        <v>1</v>
      </c>
      <c r="B52" s="10">
        <v>39</v>
      </c>
      <c r="C52" s="7" t="str">
        <f>VLOOKUP(B244,Data!$A$2:$L$164,12,0)</f>
        <v>spray one first sign disease (1 spray)</v>
      </c>
      <c r="D52" s="94"/>
      <c r="E52" s="94"/>
      <c r="F52" s="94"/>
      <c r="G52" s="94"/>
      <c r="H52" s="94"/>
    </row>
    <row r="53" spans="1:8" ht="15.95" customHeight="1" thickBot="1">
      <c r="A53" s="10">
        <v>1</v>
      </c>
      <c r="B53" s="10">
        <v>38</v>
      </c>
      <c r="C53" s="7" t="str">
        <f>VLOOKUP(B245,Data!$A$2:$L$164,12,0)</f>
        <v>spray one disease 1/3 plant infection (1 spray)</v>
      </c>
      <c r="D53" s="94"/>
      <c r="E53" s="94"/>
      <c r="F53" s="94"/>
      <c r="G53" s="94"/>
      <c r="H53" s="94"/>
    </row>
    <row r="54" spans="1:8" ht="15.95" customHeight="1" thickBot="1">
      <c r="A54" s="10">
        <v>1</v>
      </c>
      <c r="B54" s="10">
        <v>37</v>
      </c>
      <c r="C54" s="7" t="str">
        <f>VLOOKUP(B246,Data!$A$2:$L$164,12,0)</f>
        <v>spray one 4 weeks post emergance (1 spray)</v>
      </c>
      <c r="D54" s="94"/>
      <c r="E54" s="94"/>
      <c r="F54" s="94"/>
      <c r="G54" s="94"/>
      <c r="H54" s="94"/>
    </row>
    <row r="55" spans="1:8" ht="15.95" customHeight="1" thickBot="1">
      <c r="A55" s="10">
        <v>1</v>
      </c>
      <c r="B55" s="10">
        <v>36</v>
      </c>
      <c r="C55" s="7" t="str">
        <f>VLOOKUP(B247,Data!$A$2:$L$164,12,0)</f>
        <v>spray one 5 weeks post emergance + one spray 14 days later (2 sprays)</v>
      </c>
      <c r="D55" s="94"/>
      <c r="E55" s="94"/>
      <c r="F55" s="94"/>
      <c r="G55" s="94"/>
      <c r="H55" s="94"/>
    </row>
    <row r="56" spans="1:8" ht="15.95" customHeight="1" thickBot="1">
      <c r="A56" s="10">
        <v>1</v>
      </c>
      <c r="B56" s="10">
        <v>35</v>
      </c>
      <c r="C56" s="7" t="str">
        <f>VLOOKUP(B248,Data!$A$2:$L$164,12,0)</f>
        <v>spray one first sign disease (1 spray)</v>
      </c>
      <c r="D56" s="94"/>
      <c r="E56" s="94"/>
      <c r="F56" s="94"/>
      <c r="G56" s="94"/>
      <c r="H56" s="94"/>
    </row>
    <row r="57" spans="1:8" ht="15.95" customHeight="1" thickBot="1">
      <c r="A57" s="10">
        <v>1</v>
      </c>
      <c r="B57" s="10">
        <v>34</v>
      </c>
      <c r="C57" s="7" t="str">
        <f>VLOOKUP(B249,Data!$A$2:$L$164,12,0)</f>
        <v>Untreated</v>
      </c>
      <c r="D57" s="94"/>
      <c r="E57" s="94"/>
      <c r="F57" s="94"/>
      <c r="G57" s="94"/>
      <c r="H57" s="94"/>
    </row>
    <row r="58" spans="1:8" ht="15.95" customHeight="1" thickBot="1">
      <c r="A58" s="10">
        <v>1</v>
      </c>
      <c r="B58" s="10">
        <v>33</v>
      </c>
      <c r="C58" s="7" t="str">
        <f>VLOOKUP(B250,Data!$A$2:$L$164,12,0)</f>
        <v>spray one disease 1/3 plant infection (1 spray)</v>
      </c>
      <c r="D58" s="94"/>
      <c r="E58" s="94"/>
      <c r="F58" s="94"/>
      <c r="G58" s="94"/>
      <c r="H58" s="94"/>
    </row>
    <row r="59" spans="1:8" ht="15.95" customHeight="1" thickBot="1">
      <c r="A59" s="10">
        <v>1</v>
      </c>
      <c r="B59" s="10">
        <v>32</v>
      </c>
      <c r="C59" s="7" t="str">
        <f>VLOOKUP(B251,Data!$A$2:$L$164,12,0)</f>
        <v>spray one first sign disease + 14 days latter (2 sprays)</v>
      </c>
      <c r="D59" s="94"/>
      <c r="E59" s="94"/>
      <c r="F59" s="94"/>
      <c r="G59" s="94"/>
      <c r="H59" s="94"/>
    </row>
    <row r="60" spans="1:8" ht="15.95" customHeight="1" thickBot="1">
      <c r="A60" s="10">
        <v>1</v>
      </c>
      <c r="B60" s="10">
        <v>31</v>
      </c>
      <c r="C60" s="7" t="str">
        <f>VLOOKUP(B252,Data!$A$2:$L$164,12,0)</f>
        <v>spray one 4 weeks post emergance (1 spray)</v>
      </c>
      <c r="D60" s="94"/>
      <c r="E60" s="94"/>
      <c r="F60" s="94"/>
      <c r="G60" s="94"/>
      <c r="H60" s="94"/>
    </row>
    <row r="61" spans="1:8" ht="15.95" customHeight="1" thickBot="1">
      <c r="A61" s="10">
        <v>1</v>
      </c>
      <c r="B61" s="10">
        <v>30</v>
      </c>
      <c r="C61" s="7" t="str">
        <f>VLOOKUP(B253,Data!$A$2:$L$164,12,0)</f>
        <v>Untreated</v>
      </c>
      <c r="D61" s="94"/>
      <c r="E61" s="94"/>
      <c r="F61" s="94"/>
      <c r="G61" s="94"/>
      <c r="H61" s="94"/>
    </row>
    <row r="62" spans="1:8" ht="15.95" customHeight="1" thickBot="1">
      <c r="A62" s="10">
        <v>1</v>
      </c>
      <c r="B62" s="10">
        <v>29</v>
      </c>
      <c r="C62" s="7" t="str">
        <f>VLOOKUP(B254,Data!$A$2:$L$164,12,0)</f>
        <v>spray one 4 weeks post emergance (1 spray)</v>
      </c>
      <c r="D62" s="94"/>
      <c r="E62" s="94"/>
      <c r="F62" s="94"/>
      <c r="G62" s="94"/>
      <c r="H62" s="94"/>
    </row>
    <row r="63" spans="1:8" ht="15.95" customHeight="1">
      <c r="A63" s="10">
        <v>1</v>
      </c>
      <c r="B63" s="10">
        <v>28</v>
      </c>
      <c r="C63" s="7" t="str">
        <f>VLOOKUP(B255,Data!$A$2:$L$164,12,0)</f>
        <v>spray one disease 1/3 plant infection (1 spray)</v>
      </c>
      <c r="D63" s="94"/>
      <c r="E63" s="94"/>
      <c r="F63" s="94"/>
      <c r="G63" s="94"/>
      <c r="H63" s="94"/>
    </row>
    <row r="64" spans="1:8" ht="15.95" customHeight="1">
      <c r="A64" s="10"/>
      <c r="B64" s="10"/>
      <c r="C64" s="86"/>
      <c r="D64" s="94"/>
      <c r="E64" s="94"/>
      <c r="F64" s="94"/>
      <c r="G64" s="94"/>
      <c r="H64" s="94"/>
    </row>
    <row r="65" spans="1:8" ht="15.95" customHeight="1">
      <c r="A65" s="10"/>
      <c r="B65" s="10"/>
      <c r="C65" s="21" t="s">
        <v>112</v>
      </c>
      <c r="D65" s="94"/>
      <c r="E65" s="94"/>
      <c r="F65" s="94"/>
      <c r="G65" s="94"/>
      <c r="H65" s="94"/>
    </row>
    <row r="66" spans="1:8" ht="15.95" customHeight="1">
      <c r="A66" s="10"/>
      <c r="B66" s="10"/>
      <c r="C66" s="22" t="s">
        <v>125</v>
      </c>
      <c r="D66" s="94"/>
      <c r="E66" s="94"/>
      <c r="F66" s="94"/>
      <c r="G66" s="94"/>
      <c r="H66" s="94"/>
    </row>
    <row r="67" spans="1:8" ht="15.95" customHeight="1">
      <c r="A67" s="10"/>
      <c r="B67" s="10"/>
      <c r="C67" s="20" t="s">
        <v>126</v>
      </c>
      <c r="D67" s="94"/>
      <c r="E67" s="94"/>
      <c r="F67" s="94"/>
      <c r="G67" s="94"/>
      <c r="H67" s="94"/>
    </row>
    <row r="68" spans="1:8" ht="15.95" customHeight="1">
      <c r="A68" s="10" t="s">
        <v>109</v>
      </c>
      <c r="B68" s="10" t="s">
        <v>110</v>
      </c>
      <c r="C68" s="10"/>
      <c r="D68" s="94" t="s">
        <v>111</v>
      </c>
      <c r="E68" s="94" t="s">
        <v>111</v>
      </c>
      <c r="F68" s="94" t="s">
        <v>111</v>
      </c>
      <c r="G68" s="94" t="s">
        <v>111</v>
      </c>
      <c r="H68" s="94" t="s">
        <v>111</v>
      </c>
    </row>
    <row r="69" spans="1:8" ht="15.95" customHeight="1" thickBot="1">
      <c r="A69" s="10"/>
      <c r="B69" s="10"/>
      <c r="C69" s="10"/>
      <c r="D69" s="94"/>
      <c r="E69" s="94"/>
      <c r="F69" s="94"/>
      <c r="G69" s="94"/>
      <c r="H69" s="94"/>
    </row>
    <row r="70" spans="1:8" ht="15.95" customHeight="1" thickBot="1">
      <c r="A70" s="10">
        <v>2</v>
      </c>
      <c r="B70" s="10">
        <v>55</v>
      </c>
      <c r="C70" s="7" t="str">
        <f>VLOOKUP(B70,Data!$A$2:$L$164,12,0)</f>
        <v>Untreated</v>
      </c>
      <c r="D70" s="94"/>
      <c r="E70" s="94"/>
      <c r="F70" s="94"/>
      <c r="G70" s="94"/>
      <c r="H70" s="94"/>
    </row>
    <row r="71" spans="1:8" ht="15.95" customHeight="1" thickBot="1">
      <c r="A71" s="10">
        <v>2</v>
      </c>
      <c r="B71" s="10">
        <v>56</v>
      </c>
      <c r="C71" s="7" t="str">
        <f>VLOOKUP(B71,Data!$A$2:$L$164,12,0)</f>
        <v>spray one disease 1/3 plant infection (1 spray)</v>
      </c>
      <c r="D71" s="94"/>
      <c r="E71" s="94"/>
      <c r="F71" s="94"/>
      <c r="G71" s="94"/>
      <c r="H71" s="94"/>
    </row>
    <row r="72" spans="1:8" ht="15.95" customHeight="1" thickBot="1">
      <c r="A72" s="10">
        <v>2</v>
      </c>
      <c r="B72" s="10">
        <v>57</v>
      </c>
      <c r="C72" s="7" t="str">
        <f>VLOOKUP(B72,Data!$A$2:$L$164,12,0)</f>
        <v>Untreated</v>
      </c>
      <c r="D72" s="94"/>
      <c r="E72" s="94"/>
      <c r="F72" s="94"/>
      <c r="G72" s="94"/>
      <c r="H72" s="94"/>
    </row>
    <row r="73" spans="1:8" ht="15.95" customHeight="1" thickBot="1">
      <c r="A73" s="10">
        <v>2</v>
      </c>
      <c r="B73" s="10">
        <v>58</v>
      </c>
      <c r="C73" s="7" t="str">
        <f>VLOOKUP(B73,Data!$A$2:$L$164,12,0)</f>
        <v>spray one first sign disease + 14 days latter (2 sprays)</v>
      </c>
      <c r="D73" s="94"/>
      <c r="E73" s="94"/>
      <c r="F73" s="94"/>
      <c r="G73" s="94"/>
      <c r="H73" s="94"/>
    </row>
    <row r="74" spans="1:8" ht="15.95" customHeight="1" thickBot="1">
      <c r="A74" s="10">
        <v>2</v>
      </c>
      <c r="B74" s="10">
        <v>59</v>
      </c>
      <c r="C74" s="7" t="str">
        <f>VLOOKUP(B74,Data!$A$2:$L$164,12,0)</f>
        <v>spray one disease 1/3 plant infection (1 spray)</v>
      </c>
      <c r="D74" s="94"/>
      <c r="E74" s="94"/>
      <c r="F74" s="94"/>
      <c r="G74" s="94"/>
      <c r="H74" s="94"/>
    </row>
    <row r="75" spans="1:8" ht="15.95" customHeight="1" thickBot="1">
      <c r="A75" s="10">
        <v>2</v>
      </c>
      <c r="B75" s="10">
        <v>60</v>
      </c>
      <c r="C75" s="7" t="str">
        <f>VLOOKUP(B75,Data!$A$2:$L$164,12,0)</f>
        <v>spray one 5 weeks post emergance + one spray 14 days later (2 sprays)</v>
      </c>
      <c r="D75" s="94"/>
      <c r="E75" s="94"/>
      <c r="F75" s="94"/>
      <c r="G75" s="94"/>
      <c r="H75" s="94"/>
    </row>
    <row r="76" spans="1:8" ht="15.95" customHeight="1" thickBot="1">
      <c r="A76" s="10">
        <v>2</v>
      </c>
      <c r="B76" s="10">
        <v>61</v>
      </c>
      <c r="C76" s="7" t="str">
        <f>VLOOKUP(B76,Data!$A$2:$L$164,12,0)</f>
        <v>spray one first sign disease + 14 days latter (2 sprays)</v>
      </c>
      <c r="D76" s="94"/>
      <c r="E76" s="94"/>
      <c r="F76" s="94"/>
      <c r="G76" s="94"/>
      <c r="H76" s="94"/>
    </row>
    <row r="77" spans="1:8" ht="15.95" customHeight="1" thickBot="1">
      <c r="A77" s="10">
        <v>2</v>
      </c>
      <c r="B77" s="10">
        <v>62</v>
      </c>
      <c r="C77" s="7" t="str">
        <f>VLOOKUP(B77,Data!$A$2:$L$164,12,0)</f>
        <v>spray one 4 weeks post emergance (1 spray)</v>
      </c>
      <c r="D77" s="94"/>
      <c r="E77" s="94"/>
      <c r="F77" s="94"/>
      <c r="G77" s="94"/>
      <c r="H77" s="94"/>
    </row>
    <row r="78" spans="1:8" ht="15.95" customHeight="1" thickBot="1">
      <c r="A78" s="10">
        <v>2</v>
      </c>
      <c r="B78" s="10">
        <v>63</v>
      </c>
      <c r="C78" s="7" t="str">
        <f>VLOOKUP(B78,Data!$A$2:$L$164,12,0)</f>
        <v>spray one first sign disease (1 spray)</v>
      </c>
      <c r="D78" s="94"/>
      <c r="E78" s="94"/>
      <c r="F78" s="94"/>
      <c r="G78" s="94"/>
      <c r="H78" s="94"/>
    </row>
    <row r="79" spans="1:8" ht="15.95" customHeight="1" thickBot="1">
      <c r="A79" s="10">
        <v>2</v>
      </c>
      <c r="B79" s="10">
        <v>64</v>
      </c>
      <c r="C79" s="7" t="str">
        <f>VLOOKUP(B79,Data!$A$2:$L$164,12,0)</f>
        <v>spray one 4 weeks post emergance (1 spray)</v>
      </c>
      <c r="D79" s="94"/>
      <c r="E79" s="94"/>
      <c r="F79" s="94"/>
      <c r="G79" s="94"/>
      <c r="H79" s="94"/>
    </row>
    <row r="80" spans="1:8" ht="15.95" customHeight="1" thickBot="1">
      <c r="A80" s="10">
        <v>2</v>
      </c>
      <c r="B80" s="10">
        <v>65</v>
      </c>
      <c r="C80" s="7" t="str">
        <f>VLOOKUP(B80,Data!$A$2:$L$164,12,0)</f>
        <v>spray one first sign disease + 14 days latter (2 sprays)</v>
      </c>
      <c r="D80" s="94"/>
      <c r="E80" s="94"/>
      <c r="F80" s="94"/>
      <c r="G80" s="94"/>
      <c r="H80" s="94"/>
    </row>
    <row r="81" spans="1:8" ht="15.95" customHeight="1" thickBot="1">
      <c r="A81" s="10">
        <v>2</v>
      </c>
      <c r="B81" s="10">
        <v>66</v>
      </c>
      <c r="C81" s="7" t="str">
        <f>VLOOKUP(B81,Data!$A$2:$L$164,12,0)</f>
        <v>spray one first sign disease (1 spray)</v>
      </c>
      <c r="D81" s="94"/>
      <c r="E81" s="94"/>
      <c r="F81" s="94"/>
      <c r="G81" s="94"/>
      <c r="H81" s="94"/>
    </row>
    <row r="82" spans="1:8" ht="15.95" customHeight="1" thickBot="1">
      <c r="A82" s="10">
        <v>2</v>
      </c>
      <c r="B82" s="10">
        <v>67</v>
      </c>
      <c r="C82" s="7" t="str">
        <f>VLOOKUP(B82,Data!$A$2:$L$164,12,0)</f>
        <v>Untreated</v>
      </c>
      <c r="D82" s="94"/>
      <c r="E82" s="94"/>
      <c r="F82" s="94"/>
      <c r="G82" s="94"/>
      <c r="H82" s="94"/>
    </row>
    <row r="83" spans="1:8" ht="15.95" customHeight="1" thickBot="1">
      <c r="A83" s="10">
        <v>2</v>
      </c>
      <c r="B83" s="10">
        <v>68</v>
      </c>
      <c r="C83" s="7" t="str">
        <f>VLOOKUP(B83,Data!$A$2:$L$164,12,0)</f>
        <v>spray one disease 1/3 plant infection (1 spray)</v>
      </c>
      <c r="D83" s="94"/>
      <c r="E83" s="94"/>
      <c r="F83" s="94"/>
      <c r="G83" s="94"/>
      <c r="H83" s="94"/>
    </row>
    <row r="84" spans="1:8" ht="15.95" customHeight="1" thickBot="1">
      <c r="A84" s="10">
        <v>2</v>
      </c>
      <c r="B84" s="10">
        <v>69</v>
      </c>
      <c r="C84" s="7" t="str">
        <f>VLOOKUP(B84,Data!$A$2:$L$164,12,0)</f>
        <v>spray one first sign disease + 14 days latter (2 sprays)</v>
      </c>
      <c r="D84" s="94"/>
      <c r="E84" s="94"/>
      <c r="F84" s="94"/>
      <c r="G84" s="94"/>
      <c r="H84" s="94"/>
    </row>
    <row r="85" spans="1:8" ht="15.95" customHeight="1" thickBot="1">
      <c r="A85" s="10">
        <v>2</v>
      </c>
      <c r="B85" s="10">
        <v>70</v>
      </c>
      <c r="C85" s="7" t="str">
        <f>VLOOKUP(B85,Data!$A$2:$L$164,12,0)</f>
        <v>spray one disease 1/3 plant infection (1 spray)</v>
      </c>
      <c r="D85" s="94"/>
      <c r="E85" s="94"/>
      <c r="F85" s="94"/>
      <c r="G85" s="94"/>
      <c r="H85" s="94"/>
    </row>
    <row r="86" spans="1:8" ht="15.95" customHeight="1" thickBot="1">
      <c r="A86" s="10">
        <v>2</v>
      </c>
      <c r="B86" s="10">
        <v>71</v>
      </c>
      <c r="C86" s="7" t="str">
        <f>VLOOKUP(B86,Data!$A$2:$L$164,12,0)</f>
        <v>Untreated</v>
      </c>
      <c r="D86" s="94"/>
      <c r="E86" s="94"/>
      <c r="F86" s="94"/>
      <c r="G86" s="94"/>
      <c r="H86" s="94"/>
    </row>
    <row r="87" spans="1:8" ht="15.95" customHeight="1" thickBot="1">
      <c r="A87" s="10">
        <v>2</v>
      </c>
      <c r="B87" s="10">
        <v>72</v>
      </c>
      <c r="C87" s="7" t="str">
        <f>VLOOKUP(B87,Data!$A$2:$L$164,12,0)</f>
        <v>spray one 5 weeks post emergance + one spray 14 days later (2 sprays)</v>
      </c>
      <c r="D87" s="94"/>
      <c r="E87" s="94"/>
      <c r="F87" s="94"/>
      <c r="G87" s="94"/>
      <c r="H87" s="94"/>
    </row>
    <row r="88" spans="1:8" ht="15.95" customHeight="1" thickBot="1">
      <c r="A88" s="10">
        <v>2</v>
      </c>
      <c r="B88" s="10">
        <v>73</v>
      </c>
      <c r="C88" s="7" t="str">
        <f>VLOOKUP(B88,Data!$A$2:$L$164,12,0)</f>
        <v>spray one 5 weeks post emergance + one spray 14 days later (2 sprays)</v>
      </c>
      <c r="D88" s="94"/>
      <c r="E88" s="94"/>
      <c r="F88" s="94"/>
      <c r="G88" s="94"/>
      <c r="H88" s="94"/>
    </row>
    <row r="89" spans="1:8" ht="15.95" customHeight="1" thickBot="1">
      <c r="A89" s="10">
        <v>2</v>
      </c>
      <c r="B89" s="10">
        <v>74</v>
      </c>
      <c r="C89" s="7" t="str">
        <f>VLOOKUP(B89,Data!$A$2:$L$164,12,0)</f>
        <v>spray one first sign disease + 14 days latter (2 sprays)</v>
      </c>
      <c r="D89" s="94"/>
      <c r="E89" s="94"/>
      <c r="F89" s="94"/>
      <c r="G89" s="94"/>
      <c r="H89" s="94"/>
    </row>
    <row r="90" spans="1:8" ht="15.95" customHeight="1" thickBot="1">
      <c r="A90" s="10">
        <v>2</v>
      </c>
      <c r="B90" s="10">
        <v>75</v>
      </c>
      <c r="C90" s="7" t="str">
        <f>VLOOKUP(B90,Data!$A$2:$L$164,12,0)</f>
        <v>spray one 4 weeks post emergance (1 spray)</v>
      </c>
      <c r="D90" s="94"/>
      <c r="E90" s="94"/>
      <c r="F90" s="94"/>
      <c r="G90" s="94"/>
      <c r="H90" s="94"/>
    </row>
    <row r="91" spans="1:8" ht="15.95" customHeight="1" thickBot="1">
      <c r="A91" s="10">
        <v>2</v>
      </c>
      <c r="B91" s="10">
        <v>76</v>
      </c>
      <c r="C91" s="7" t="str">
        <f>VLOOKUP(B91,Data!$A$2:$L$164,12,0)</f>
        <v>spray one first sign disease (1 spray)</v>
      </c>
      <c r="D91" s="94"/>
      <c r="E91" s="94"/>
      <c r="F91" s="94"/>
      <c r="G91" s="94"/>
      <c r="H91" s="94"/>
    </row>
    <row r="92" spans="1:8" ht="15.95" customHeight="1" thickBot="1">
      <c r="A92" s="10">
        <v>2</v>
      </c>
      <c r="B92" s="10">
        <v>77</v>
      </c>
      <c r="C92" s="7" t="str">
        <f>VLOOKUP(B92,Data!$A$2:$L$164,12,0)</f>
        <v>spray one first sign disease + 14 days latter (2 sprays)</v>
      </c>
      <c r="D92" s="94"/>
      <c r="E92" s="94"/>
      <c r="F92" s="94"/>
      <c r="G92" s="94"/>
      <c r="H92" s="94"/>
    </row>
    <row r="93" spans="1:8" ht="15.95" customHeight="1" thickBot="1">
      <c r="A93" s="10">
        <v>2</v>
      </c>
      <c r="B93" s="10">
        <v>78</v>
      </c>
      <c r="C93" s="7" t="str">
        <f>VLOOKUP(B93,Data!$A$2:$L$164,12,0)</f>
        <v>Untreated</v>
      </c>
      <c r="D93" s="94"/>
      <c r="E93" s="94"/>
      <c r="F93" s="94"/>
      <c r="G93" s="94"/>
      <c r="H93" s="94"/>
    </row>
    <row r="94" spans="1:8" ht="15.95" customHeight="1" thickBot="1">
      <c r="A94" s="10">
        <v>2</v>
      </c>
      <c r="B94" s="10">
        <v>79</v>
      </c>
      <c r="C94" s="7" t="str">
        <f>VLOOKUP(B94,Data!$A$2:$L$164,12,0)</f>
        <v>Untreated</v>
      </c>
      <c r="D94" s="94"/>
      <c r="E94" s="94"/>
      <c r="F94" s="94"/>
      <c r="G94" s="94"/>
      <c r="H94" s="94"/>
    </row>
    <row r="95" spans="1:8" ht="15.95" customHeight="1" thickBot="1">
      <c r="A95" s="10">
        <v>2</v>
      </c>
      <c r="B95" s="10">
        <v>80</v>
      </c>
      <c r="C95" s="7" t="str">
        <f>VLOOKUP(B95,Data!$A$2:$L$164,12,0)</f>
        <v>spray one disease 1/3 plant infection (1 spray)</v>
      </c>
      <c r="D95" s="94"/>
      <c r="E95" s="94"/>
      <c r="F95" s="94"/>
      <c r="G95" s="94"/>
      <c r="H95" s="94"/>
    </row>
    <row r="96" spans="1:8" ht="15.6" customHeight="1">
      <c r="A96" s="10">
        <v>2</v>
      </c>
      <c r="B96" s="10">
        <v>81</v>
      </c>
      <c r="C96" s="7" t="str">
        <f>VLOOKUP(B96,Data!$A$2:$L$164,12,0)</f>
        <v>spray one disease 1/3 plant infection (1 spray)</v>
      </c>
      <c r="D96" s="94"/>
      <c r="E96" s="94"/>
      <c r="F96" s="94"/>
      <c r="G96" s="94"/>
      <c r="H96" s="94"/>
    </row>
    <row r="97" spans="1:8" ht="15.6" customHeight="1">
      <c r="A97" s="10"/>
      <c r="B97" s="10"/>
      <c r="C97" s="86"/>
      <c r="D97" s="94"/>
      <c r="E97" s="94"/>
      <c r="F97" s="94"/>
      <c r="G97" s="94"/>
      <c r="H97" s="94"/>
    </row>
    <row r="98" spans="1:8" ht="15.6" customHeight="1">
      <c r="A98" s="10"/>
      <c r="B98" s="10"/>
      <c r="C98" s="21" t="s">
        <v>112</v>
      </c>
      <c r="D98" s="94"/>
      <c r="E98" s="94"/>
      <c r="F98" s="94"/>
      <c r="G98" s="94"/>
      <c r="H98" s="94"/>
    </row>
    <row r="99" spans="1:8" ht="15.95" customHeight="1">
      <c r="A99" s="10"/>
      <c r="B99" s="10"/>
      <c r="C99" s="22" t="s">
        <v>125</v>
      </c>
      <c r="D99" s="94"/>
      <c r="E99" s="94"/>
      <c r="F99" s="94"/>
      <c r="G99" s="94"/>
      <c r="H99" s="94"/>
    </row>
    <row r="100" spans="1:8" ht="15.95" customHeight="1">
      <c r="A100" s="10"/>
      <c r="B100" s="10"/>
      <c r="C100" s="20" t="s">
        <v>126</v>
      </c>
      <c r="D100" s="94"/>
      <c r="E100" s="94"/>
      <c r="F100" s="94"/>
      <c r="G100" s="94"/>
      <c r="H100" s="94"/>
    </row>
    <row r="101" spans="1:8" ht="15.95" customHeight="1">
      <c r="A101" s="10" t="s">
        <v>109</v>
      </c>
      <c r="B101" s="10" t="s">
        <v>110</v>
      </c>
      <c r="C101" s="10"/>
      <c r="D101" s="94" t="s">
        <v>111</v>
      </c>
      <c r="E101" s="94" t="s">
        <v>111</v>
      </c>
      <c r="F101" s="94" t="s">
        <v>111</v>
      </c>
      <c r="G101" s="94" t="s">
        <v>111</v>
      </c>
      <c r="H101" s="94" t="s">
        <v>111</v>
      </c>
    </row>
    <row r="102" spans="1:8" ht="15.95" customHeight="1" thickBot="1">
      <c r="A102" s="10"/>
      <c r="B102" s="10"/>
      <c r="C102" s="10"/>
      <c r="D102" s="94"/>
      <c r="E102" s="94"/>
      <c r="F102" s="94"/>
      <c r="G102" s="94"/>
      <c r="H102" s="94"/>
    </row>
    <row r="103" spans="1:8" ht="15.95" customHeight="1" thickBot="1">
      <c r="A103" s="10">
        <v>2</v>
      </c>
      <c r="B103" s="10">
        <v>108</v>
      </c>
      <c r="C103" s="7" t="str">
        <f>VLOOKUP(B257,Data!$A$2:$L$164,12,0)</f>
        <v>spray one 5 weeks post emergance + one spray 14 days later (2 sprays)</v>
      </c>
      <c r="D103" s="94"/>
      <c r="E103" s="94"/>
      <c r="F103" s="94"/>
      <c r="G103" s="94"/>
      <c r="H103" s="94"/>
    </row>
    <row r="104" spans="1:8" ht="15.95" customHeight="1" thickBot="1">
      <c r="A104" s="10">
        <v>2</v>
      </c>
      <c r="B104" s="10">
        <v>107</v>
      </c>
      <c r="C104" s="7" t="str">
        <f>VLOOKUP(B258,Data!$A$2:$L$164,12,0)</f>
        <v>spray one first sign disease (1 spray)</v>
      </c>
      <c r="D104" s="94"/>
      <c r="E104" s="94"/>
      <c r="F104" s="94"/>
      <c r="G104" s="94"/>
      <c r="H104" s="94"/>
    </row>
    <row r="105" spans="1:8" ht="15.95" customHeight="1" thickBot="1">
      <c r="A105" s="10">
        <v>2</v>
      </c>
      <c r="B105" s="10">
        <v>106</v>
      </c>
      <c r="C105" s="7" t="str">
        <f>VLOOKUP(B259,Data!$A$2:$L$164,12,0)</f>
        <v>spray one 4 weeks post emergance (1 spray)</v>
      </c>
      <c r="D105" s="94"/>
      <c r="E105" s="94"/>
      <c r="F105" s="94"/>
      <c r="G105" s="94"/>
      <c r="H105" s="94"/>
    </row>
    <row r="106" spans="1:8" ht="15.95" customHeight="1" thickBot="1">
      <c r="A106" s="10">
        <v>2</v>
      </c>
      <c r="B106" s="10">
        <v>105</v>
      </c>
      <c r="C106" s="7" t="str">
        <f>VLOOKUP(B260,Data!$A$2:$L$164,12,0)</f>
        <v>spray one disease 1/3 plant infection (1 spray)</v>
      </c>
      <c r="D106" s="94"/>
      <c r="E106" s="94"/>
      <c r="F106" s="94"/>
      <c r="G106" s="94"/>
      <c r="H106" s="94"/>
    </row>
    <row r="107" spans="1:8" ht="15.95" customHeight="1" thickBot="1">
      <c r="A107" s="10">
        <v>2</v>
      </c>
      <c r="B107" s="10">
        <v>104</v>
      </c>
      <c r="C107" s="7" t="str">
        <f>VLOOKUP(B261,Data!$A$2:$L$164,12,0)</f>
        <v>spray one first sign disease (1 spray)</v>
      </c>
      <c r="D107" s="94"/>
      <c r="E107" s="94"/>
      <c r="F107" s="94"/>
      <c r="G107" s="94"/>
      <c r="H107" s="94"/>
    </row>
    <row r="108" spans="1:8" ht="15.95" customHeight="1" thickBot="1">
      <c r="A108" s="10">
        <v>2</v>
      </c>
      <c r="B108" s="10">
        <v>103</v>
      </c>
      <c r="C108" s="7" t="str">
        <f>VLOOKUP(B262,Data!$A$2:$L$164,12,0)</f>
        <v>spray one 4 weeks post emergance (1 spray)</v>
      </c>
      <c r="D108" s="94"/>
      <c r="E108" s="94"/>
      <c r="F108" s="94"/>
      <c r="G108" s="94"/>
      <c r="H108" s="94"/>
    </row>
    <row r="109" spans="1:8" ht="15.95" customHeight="1" thickBot="1">
      <c r="A109" s="10">
        <v>2</v>
      </c>
      <c r="B109" s="10">
        <v>102</v>
      </c>
      <c r="C109" s="7" t="str">
        <f>VLOOKUP(B263,Data!$A$2:$L$164,12,0)</f>
        <v>Untreated</v>
      </c>
      <c r="D109" s="94"/>
      <c r="E109" s="94"/>
      <c r="F109" s="94"/>
      <c r="G109" s="94"/>
      <c r="H109" s="94"/>
    </row>
    <row r="110" spans="1:8" ht="15.95" customHeight="1" thickBot="1">
      <c r="A110" s="10">
        <v>2</v>
      </c>
      <c r="B110" s="10">
        <v>101</v>
      </c>
      <c r="C110" s="7" t="str">
        <f>VLOOKUP(B264,Data!$A$2:$L$164,12,0)</f>
        <v>spray one 5 weeks post emergance + one spray 14 days later (2 sprays)</v>
      </c>
      <c r="D110" s="94"/>
      <c r="E110" s="94"/>
      <c r="F110" s="94"/>
      <c r="G110" s="94"/>
      <c r="H110" s="94"/>
    </row>
    <row r="111" spans="1:8" ht="15.95" customHeight="1" thickBot="1">
      <c r="A111" s="10">
        <v>2</v>
      </c>
      <c r="B111" s="10">
        <v>100</v>
      </c>
      <c r="C111" s="7" t="str">
        <f>VLOOKUP(B265,Data!$A$2:$L$164,12,0)</f>
        <v>spray one first sign disease + 14 days latter (2 sprays)</v>
      </c>
      <c r="D111" s="94"/>
      <c r="E111" s="94"/>
      <c r="F111" s="94"/>
      <c r="G111" s="94"/>
      <c r="H111" s="94"/>
    </row>
    <row r="112" spans="1:8" ht="15.95" customHeight="1" thickBot="1">
      <c r="A112" s="10">
        <v>2</v>
      </c>
      <c r="B112" s="10">
        <v>99</v>
      </c>
      <c r="C112" s="7" t="str">
        <f>VLOOKUP(B266,Data!$A$2:$L$164,12,0)</f>
        <v>spray one first sign disease + 14 days latter (2 sprays)</v>
      </c>
      <c r="D112" s="94"/>
      <c r="E112" s="94"/>
      <c r="F112" s="94"/>
      <c r="G112" s="94"/>
      <c r="H112" s="94"/>
    </row>
    <row r="113" spans="1:8" ht="15.95" customHeight="1" thickBot="1">
      <c r="A113" s="10">
        <v>2</v>
      </c>
      <c r="B113" s="10">
        <v>98</v>
      </c>
      <c r="C113" s="7" t="str">
        <f>VLOOKUP(B267,Data!$A$2:$L$164,12,0)</f>
        <v>spray one 5 weeks post emergance + one spray 14 days later (2 sprays)</v>
      </c>
      <c r="D113" s="94"/>
      <c r="E113" s="94"/>
      <c r="F113" s="94"/>
      <c r="G113" s="94"/>
      <c r="H113" s="94"/>
    </row>
    <row r="114" spans="1:8" ht="15.95" customHeight="1" thickBot="1">
      <c r="A114" s="10">
        <v>2</v>
      </c>
      <c r="B114" s="10">
        <v>97</v>
      </c>
      <c r="C114" s="7" t="str">
        <f>VLOOKUP(B268,Data!$A$2:$L$164,12,0)</f>
        <v>spray one 5 weeks post emergance + one spray 14 days later (2 sprays)</v>
      </c>
      <c r="D114" s="94"/>
      <c r="E114" s="94"/>
      <c r="F114" s="94"/>
      <c r="G114" s="94"/>
      <c r="H114" s="94"/>
    </row>
    <row r="115" spans="1:8" ht="15.95" customHeight="1" thickBot="1">
      <c r="A115" s="10">
        <v>2</v>
      </c>
      <c r="B115" s="10">
        <v>96</v>
      </c>
      <c r="C115" s="7" t="str">
        <f>VLOOKUP(B269,Data!$A$2:$L$164,12,0)</f>
        <v>spray one first sign disease (1 spray)</v>
      </c>
      <c r="D115" s="94"/>
      <c r="E115" s="94"/>
      <c r="F115" s="94"/>
      <c r="G115" s="94"/>
      <c r="H115" s="94"/>
    </row>
    <row r="116" spans="1:8" ht="15.95" customHeight="1" thickBot="1">
      <c r="A116" s="10">
        <v>2</v>
      </c>
      <c r="B116" s="10">
        <v>95</v>
      </c>
      <c r="C116" s="7" t="str">
        <f>VLOOKUP(B270,Data!$A$2:$L$164,12,0)</f>
        <v>Untreated</v>
      </c>
      <c r="D116" s="94"/>
      <c r="E116" s="94"/>
      <c r="F116" s="94"/>
      <c r="G116" s="94"/>
      <c r="H116" s="94"/>
    </row>
    <row r="117" spans="1:8" ht="15.95" customHeight="1" thickBot="1">
      <c r="A117" s="10">
        <v>2</v>
      </c>
      <c r="B117" s="10">
        <v>94</v>
      </c>
      <c r="C117" s="7" t="str">
        <f>VLOOKUP(B271,Data!$A$2:$L$164,12,0)</f>
        <v>spray one first sign disease (1 spray)</v>
      </c>
      <c r="D117" s="94"/>
      <c r="E117" s="94"/>
      <c r="F117" s="94"/>
      <c r="G117" s="94"/>
      <c r="H117" s="94"/>
    </row>
    <row r="118" spans="1:8" ht="15.95" customHeight="1" thickBot="1">
      <c r="A118" s="10">
        <v>2</v>
      </c>
      <c r="B118" s="10">
        <v>93</v>
      </c>
      <c r="C118" s="7" t="str">
        <f>VLOOKUP(B272,Data!$A$2:$L$164,12,0)</f>
        <v>spray one 4 weeks post emergance (1 spray)</v>
      </c>
      <c r="D118" s="94"/>
      <c r="E118" s="94"/>
      <c r="F118" s="94"/>
      <c r="G118" s="94"/>
      <c r="H118" s="94"/>
    </row>
    <row r="119" spans="1:8" ht="15.95" customHeight="1" thickBot="1">
      <c r="A119" s="10">
        <v>2</v>
      </c>
      <c r="B119" s="10">
        <v>92</v>
      </c>
      <c r="C119" s="7" t="str">
        <f>VLOOKUP(B273,Data!$A$2:$L$164,12,0)</f>
        <v>spray one 4 weeks post emergance (1 spray)</v>
      </c>
      <c r="D119" s="94"/>
      <c r="E119" s="94"/>
      <c r="F119" s="94"/>
      <c r="G119" s="94"/>
      <c r="H119" s="94"/>
    </row>
    <row r="120" spans="1:8" ht="15.95" customHeight="1" thickBot="1">
      <c r="A120" s="10">
        <v>2</v>
      </c>
      <c r="B120" s="10">
        <v>91</v>
      </c>
      <c r="C120" s="7" t="str">
        <f>VLOOKUP(B274,Data!$A$2:$L$164,12,0)</f>
        <v>spray one disease 1/3 plant infection (1 spray)</v>
      </c>
      <c r="D120" s="94"/>
      <c r="E120" s="94"/>
      <c r="F120" s="94"/>
      <c r="G120" s="94"/>
      <c r="H120" s="94"/>
    </row>
    <row r="121" spans="1:8" ht="15.95" customHeight="1" thickBot="1">
      <c r="A121" s="10">
        <v>2</v>
      </c>
      <c r="B121" s="10">
        <v>90</v>
      </c>
      <c r="C121" s="7" t="str">
        <f>VLOOKUP(B275,Data!$A$2:$L$164,12,0)</f>
        <v>spray one 4 weeks post emergance (1 spray)</v>
      </c>
      <c r="D121" s="94"/>
      <c r="E121" s="94"/>
      <c r="F121" s="94"/>
      <c r="G121" s="94"/>
      <c r="H121" s="94"/>
    </row>
    <row r="122" spans="1:8" ht="15.95" customHeight="1" thickBot="1">
      <c r="A122" s="10">
        <v>2</v>
      </c>
      <c r="B122" s="10">
        <v>89</v>
      </c>
      <c r="C122" s="7" t="str">
        <f>VLOOKUP(B276,Data!$A$2:$L$164,12,0)</f>
        <v>spray one disease 1/3 plant infection (1 spray)</v>
      </c>
      <c r="D122" s="94"/>
      <c r="E122" s="94"/>
      <c r="F122" s="94"/>
      <c r="G122" s="94"/>
      <c r="H122" s="94"/>
    </row>
    <row r="123" spans="1:8" ht="15.95" customHeight="1" thickBot="1">
      <c r="A123" s="10">
        <v>2</v>
      </c>
      <c r="B123" s="10">
        <v>88</v>
      </c>
      <c r="C123" s="7" t="str">
        <f>VLOOKUP(B277,Data!$A$2:$L$164,12,0)</f>
        <v>Untreated</v>
      </c>
      <c r="D123" s="94"/>
      <c r="E123" s="94"/>
      <c r="F123" s="94"/>
      <c r="G123" s="94"/>
      <c r="H123" s="94"/>
    </row>
    <row r="124" spans="1:8" ht="15.95" customHeight="1" thickBot="1">
      <c r="A124" s="10">
        <v>2</v>
      </c>
      <c r="B124" s="10">
        <v>87</v>
      </c>
      <c r="C124" s="7" t="str">
        <f>VLOOKUP(B278,Data!$A$2:$L$164,12,0)</f>
        <v>spray one first sign disease (1 spray)</v>
      </c>
      <c r="D124" s="94"/>
      <c r="E124" s="94"/>
      <c r="F124" s="94"/>
      <c r="G124" s="94"/>
      <c r="H124" s="94"/>
    </row>
    <row r="125" spans="1:8" ht="15.95" customHeight="1" thickBot="1">
      <c r="A125" s="10">
        <v>2</v>
      </c>
      <c r="B125" s="10">
        <v>86</v>
      </c>
      <c r="C125" s="7" t="str">
        <f>VLOOKUP(B279,Data!$A$2:$L$164,12,0)</f>
        <v>spray one 5 weeks post emergance + one spray 14 days later (2 sprays)</v>
      </c>
      <c r="D125" s="94"/>
      <c r="E125" s="94"/>
      <c r="F125" s="94"/>
      <c r="G125" s="94"/>
      <c r="H125" s="94"/>
    </row>
    <row r="126" spans="1:8" ht="15.95" customHeight="1" thickBot="1">
      <c r="A126" s="10">
        <v>2</v>
      </c>
      <c r="B126" s="10">
        <v>85</v>
      </c>
      <c r="C126" s="7" t="str">
        <f>VLOOKUP(B280,Data!$A$2:$L$164,12,0)</f>
        <v>spray one first sign disease (1 spray)</v>
      </c>
      <c r="D126" s="94"/>
      <c r="E126" s="94"/>
      <c r="F126" s="94"/>
      <c r="G126" s="94"/>
      <c r="H126" s="94"/>
    </row>
    <row r="127" spans="1:8" ht="15.95" customHeight="1" thickBot="1">
      <c r="A127" s="10">
        <v>2</v>
      </c>
      <c r="B127" s="10">
        <v>84</v>
      </c>
      <c r="C127" s="7" t="str">
        <f>VLOOKUP(B281,Data!$A$2:$L$164,12,0)</f>
        <v>spray one 5 weeks post emergance + one spray 14 days later (2 sprays)</v>
      </c>
      <c r="D127" s="94"/>
      <c r="E127" s="94"/>
      <c r="F127" s="94"/>
      <c r="G127" s="94"/>
      <c r="H127" s="94"/>
    </row>
    <row r="128" spans="1:8" ht="15.95" customHeight="1" thickBot="1">
      <c r="A128" s="10">
        <v>2</v>
      </c>
      <c r="B128" s="10">
        <v>83</v>
      </c>
      <c r="C128" s="7" t="str">
        <f>VLOOKUP(B282,Data!$A$2:$L$164,12,0)</f>
        <v>spray one 4 weeks post emergance (1 spray)</v>
      </c>
      <c r="D128" s="94"/>
      <c r="E128" s="94"/>
      <c r="F128" s="94"/>
      <c r="G128" s="94"/>
      <c r="H128" s="94"/>
    </row>
    <row r="129" spans="1:8" ht="15.95" customHeight="1">
      <c r="A129" s="10">
        <v>2</v>
      </c>
      <c r="B129" s="10">
        <v>82</v>
      </c>
      <c r="C129" s="7" t="str">
        <f>VLOOKUP(B283,Data!$A$2:$L$164,12,0)</f>
        <v>spray one first sign disease + 14 days latter (2 sprays)</v>
      </c>
      <c r="D129" s="94"/>
      <c r="E129" s="94"/>
      <c r="F129" s="94"/>
      <c r="G129" s="94"/>
      <c r="H129" s="94"/>
    </row>
    <row r="130" spans="1:8" ht="15.95" customHeight="1">
      <c r="A130" s="10"/>
      <c r="B130" s="10"/>
      <c r="C130" s="86"/>
      <c r="D130" s="94"/>
      <c r="E130" s="94"/>
      <c r="F130" s="94"/>
      <c r="G130" s="94"/>
      <c r="H130" s="94"/>
    </row>
    <row r="131" spans="1:8" ht="15.95" customHeight="1">
      <c r="A131" s="10"/>
      <c r="B131" s="10"/>
      <c r="C131" s="21" t="s">
        <v>112</v>
      </c>
      <c r="D131" s="94"/>
      <c r="E131" s="94"/>
      <c r="F131" s="94"/>
      <c r="G131" s="94"/>
      <c r="H131" s="94"/>
    </row>
    <row r="132" spans="1:8" ht="15.95" customHeight="1">
      <c r="A132" s="10"/>
      <c r="B132" s="10"/>
      <c r="C132" s="22" t="s">
        <v>125</v>
      </c>
      <c r="D132" s="94"/>
      <c r="E132" s="94"/>
      <c r="F132" s="94"/>
      <c r="G132" s="94"/>
      <c r="H132" s="94"/>
    </row>
    <row r="133" spans="1:8" ht="15.95" customHeight="1">
      <c r="A133" s="10"/>
      <c r="B133" s="10"/>
      <c r="C133" s="20" t="s">
        <v>126</v>
      </c>
      <c r="D133" s="94"/>
      <c r="E133" s="94"/>
      <c r="F133" s="94"/>
      <c r="G133" s="94"/>
      <c r="H133" s="94"/>
    </row>
    <row r="134" spans="1:8" ht="15.95" customHeight="1">
      <c r="A134" s="10" t="s">
        <v>109</v>
      </c>
      <c r="B134" s="10" t="s">
        <v>110</v>
      </c>
      <c r="C134" s="10"/>
      <c r="D134" s="94" t="s">
        <v>111</v>
      </c>
      <c r="E134" s="94" t="s">
        <v>111</v>
      </c>
      <c r="F134" s="94" t="s">
        <v>111</v>
      </c>
      <c r="G134" s="94" t="s">
        <v>111</v>
      </c>
      <c r="H134" s="94" t="s">
        <v>111</v>
      </c>
    </row>
    <row r="135" spans="1:8" ht="15.95" customHeight="1" thickBot="1">
      <c r="A135" s="10"/>
      <c r="B135" s="10"/>
      <c r="C135" s="10"/>
      <c r="D135" s="94"/>
      <c r="E135" s="94"/>
      <c r="F135" s="94"/>
      <c r="G135" s="94"/>
      <c r="H135" s="94"/>
    </row>
    <row r="136" spans="1:8" ht="15.95" customHeight="1" thickBot="1">
      <c r="A136" s="10">
        <v>3</v>
      </c>
      <c r="B136" s="10">
        <v>109</v>
      </c>
      <c r="C136" s="7" t="str">
        <f>VLOOKUP(B136,Data!$A$2:$L$164,12,0)</f>
        <v>spray one first sign disease (1 spray)</v>
      </c>
      <c r="D136" s="94"/>
      <c r="E136" s="94"/>
      <c r="F136" s="94"/>
      <c r="G136" s="94"/>
      <c r="H136" s="94"/>
    </row>
    <row r="137" spans="1:8" ht="15.95" customHeight="1" thickBot="1">
      <c r="A137" s="10">
        <v>3</v>
      </c>
      <c r="B137" s="10">
        <v>110</v>
      </c>
      <c r="C137" s="7" t="str">
        <f>VLOOKUP(B137,Data!$A$2:$L$164,12,0)</f>
        <v>spray one first sign disease + 14 days latter (2 sprays)</v>
      </c>
      <c r="D137" s="94"/>
      <c r="E137" s="94"/>
      <c r="F137" s="94"/>
      <c r="G137" s="94"/>
      <c r="H137" s="94"/>
    </row>
    <row r="138" spans="1:8" ht="15.95" customHeight="1" thickBot="1">
      <c r="A138" s="10">
        <v>3</v>
      </c>
      <c r="B138" s="10">
        <v>111</v>
      </c>
      <c r="C138" s="7" t="str">
        <f>VLOOKUP(B138,Data!$A$2:$L$164,12,0)</f>
        <v>spray one disease 1/3 plant infection (1 spray)</v>
      </c>
      <c r="D138" s="94"/>
      <c r="E138" s="94"/>
      <c r="F138" s="94"/>
      <c r="G138" s="94"/>
      <c r="H138" s="94"/>
    </row>
    <row r="139" spans="1:8" ht="15.95" customHeight="1" thickBot="1">
      <c r="A139" s="10">
        <v>3</v>
      </c>
      <c r="B139" s="10">
        <v>112</v>
      </c>
      <c r="C139" s="7" t="str">
        <f>VLOOKUP(B139,Data!$A$2:$L$164,12,0)</f>
        <v>Untreated</v>
      </c>
      <c r="D139" s="94"/>
      <c r="E139" s="94"/>
      <c r="F139" s="94"/>
      <c r="G139" s="94"/>
      <c r="H139" s="94"/>
    </row>
    <row r="140" spans="1:8" ht="15.95" customHeight="1" thickBot="1">
      <c r="A140" s="10">
        <v>3</v>
      </c>
      <c r="B140" s="10">
        <v>113</v>
      </c>
      <c r="C140" s="7" t="str">
        <f>VLOOKUP(B140,Data!$A$2:$L$164,12,0)</f>
        <v>spray one 5 weeks post emergance + one spray 14 days later (2 sprays)</v>
      </c>
      <c r="D140" s="94"/>
      <c r="E140" s="94"/>
      <c r="F140" s="94"/>
      <c r="G140" s="94"/>
      <c r="H140" s="94"/>
    </row>
    <row r="141" spans="1:8" ht="15.95" customHeight="1" thickBot="1">
      <c r="A141" s="10">
        <v>3</v>
      </c>
      <c r="B141" s="10">
        <v>114</v>
      </c>
      <c r="C141" s="7" t="str">
        <f>VLOOKUP(B141,Data!$A$2:$L$164,12,0)</f>
        <v>spray one first sign disease + 14 days latter (2 sprays)</v>
      </c>
      <c r="D141" s="94"/>
      <c r="E141" s="94"/>
      <c r="F141" s="94"/>
      <c r="G141" s="94"/>
      <c r="H141" s="94"/>
    </row>
    <row r="142" spans="1:8" ht="15.95" customHeight="1" thickBot="1">
      <c r="A142" s="10">
        <v>3</v>
      </c>
      <c r="B142" s="10">
        <v>115</v>
      </c>
      <c r="C142" s="7" t="str">
        <f>VLOOKUP(B142,Data!$A$2:$L$164,12,0)</f>
        <v>spray one disease 1/3 plant infection (1 spray)</v>
      </c>
      <c r="D142" s="94"/>
      <c r="E142" s="94"/>
      <c r="F142" s="94"/>
      <c r="G142" s="94"/>
      <c r="H142" s="94"/>
    </row>
    <row r="143" spans="1:8" ht="15.95" customHeight="1" thickBot="1">
      <c r="A143" s="10">
        <v>3</v>
      </c>
      <c r="B143" s="10">
        <v>116</v>
      </c>
      <c r="C143" s="7" t="str">
        <f>VLOOKUP(B143,Data!$A$2:$L$164,12,0)</f>
        <v>spray one 4 weeks post emergance (1 spray)</v>
      </c>
      <c r="D143" s="94"/>
      <c r="E143" s="94"/>
      <c r="F143" s="94"/>
      <c r="G143" s="94"/>
      <c r="H143" s="94"/>
    </row>
    <row r="144" spans="1:8" ht="15.95" customHeight="1" thickBot="1">
      <c r="A144" s="10">
        <v>3</v>
      </c>
      <c r="B144" s="10">
        <v>117</v>
      </c>
      <c r="C144" s="7" t="str">
        <f>VLOOKUP(B144,Data!$A$2:$L$164,12,0)</f>
        <v>spray one first sign disease (1 spray)</v>
      </c>
      <c r="D144" s="94"/>
      <c r="E144" s="94"/>
      <c r="F144" s="94"/>
      <c r="G144" s="94"/>
      <c r="H144" s="94"/>
    </row>
    <row r="145" spans="1:8" ht="15.95" customHeight="1" thickBot="1">
      <c r="A145" s="10">
        <v>3</v>
      </c>
      <c r="B145" s="10">
        <v>118</v>
      </c>
      <c r="C145" s="7" t="str">
        <f>VLOOKUP(B145,Data!$A$2:$L$164,12,0)</f>
        <v>Untreated</v>
      </c>
      <c r="D145" s="94"/>
      <c r="E145" s="94"/>
      <c r="F145" s="94"/>
      <c r="G145" s="94"/>
      <c r="H145" s="94"/>
    </row>
    <row r="146" spans="1:8" ht="15.95" customHeight="1" thickBot="1">
      <c r="A146" s="10">
        <v>3</v>
      </c>
      <c r="B146" s="10">
        <v>119</v>
      </c>
      <c r="C146" s="7" t="str">
        <f>VLOOKUP(B146,Data!$A$2:$L$164,12,0)</f>
        <v>spray one 4 weeks post emergance (1 spray)</v>
      </c>
      <c r="D146" s="94"/>
      <c r="E146" s="94"/>
      <c r="F146" s="94"/>
      <c r="G146" s="94"/>
      <c r="H146" s="94"/>
    </row>
    <row r="147" spans="1:8" ht="15.95" customHeight="1" thickBot="1">
      <c r="A147" s="10">
        <v>3</v>
      </c>
      <c r="B147" s="10">
        <v>120</v>
      </c>
      <c r="C147" s="7" t="str">
        <f>VLOOKUP(B147,Data!$A$2:$L$164,12,0)</f>
        <v>spray one first sign disease + 14 days latter (2 sprays)</v>
      </c>
      <c r="D147" s="94"/>
      <c r="E147" s="94"/>
      <c r="F147" s="94"/>
      <c r="G147" s="94"/>
      <c r="H147" s="94"/>
    </row>
    <row r="148" spans="1:8" ht="15.95" customHeight="1" thickBot="1">
      <c r="A148" s="10">
        <v>3</v>
      </c>
      <c r="B148" s="10">
        <v>121</v>
      </c>
      <c r="C148" s="7" t="str">
        <f>VLOOKUP(B148,Data!$A$2:$L$164,12,0)</f>
        <v>spray one disease 1/3 plant infection (1 spray)</v>
      </c>
      <c r="D148" s="94"/>
      <c r="E148" s="94"/>
      <c r="F148" s="94"/>
      <c r="G148" s="94"/>
      <c r="H148" s="94"/>
    </row>
    <row r="149" spans="1:8" ht="15.95" customHeight="1" thickBot="1">
      <c r="A149" s="10">
        <v>3</v>
      </c>
      <c r="B149" s="10">
        <v>122</v>
      </c>
      <c r="C149" s="7" t="str">
        <f>VLOOKUP(B149,Data!$A$2:$L$164,12,0)</f>
        <v>spray one first sign disease (1 spray)</v>
      </c>
      <c r="D149" s="94"/>
      <c r="E149" s="94"/>
      <c r="F149" s="94"/>
      <c r="G149" s="94"/>
      <c r="H149" s="94"/>
    </row>
    <row r="150" spans="1:8" ht="15.95" customHeight="1" thickBot="1">
      <c r="A150" s="10">
        <v>3</v>
      </c>
      <c r="B150" s="10">
        <v>123</v>
      </c>
      <c r="C150" s="7" t="str">
        <f>VLOOKUP(B150,Data!$A$2:$L$164,12,0)</f>
        <v>spray one disease 1/3 plant infection (1 spray)</v>
      </c>
      <c r="D150" s="94"/>
      <c r="E150" s="94"/>
      <c r="F150" s="94"/>
      <c r="G150" s="94"/>
      <c r="H150" s="94"/>
    </row>
    <row r="151" spans="1:8" ht="15.95" customHeight="1" thickBot="1">
      <c r="A151" s="10">
        <v>3</v>
      </c>
      <c r="B151" s="10">
        <v>124</v>
      </c>
      <c r="C151" s="7" t="str">
        <f>VLOOKUP(B151,Data!$A$2:$L$164,12,0)</f>
        <v>spray one first sign disease (1 spray)</v>
      </c>
      <c r="D151" s="94"/>
      <c r="E151" s="94"/>
      <c r="F151" s="94"/>
      <c r="G151" s="94"/>
      <c r="H151" s="94"/>
    </row>
    <row r="152" spans="1:8" ht="15.95" customHeight="1" thickBot="1">
      <c r="A152" s="10">
        <v>3</v>
      </c>
      <c r="B152" s="10">
        <v>125</v>
      </c>
      <c r="C152" s="7" t="str">
        <f>VLOOKUP(B152,Data!$A$2:$L$164,12,0)</f>
        <v>spray one first sign disease + 14 days latter (2 sprays)</v>
      </c>
      <c r="D152" s="94"/>
      <c r="E152" s="94"/>
      <c r="F152" s="94"/>
      <c r="G152" s="94"/>
      <c r="H152" s="94"/>
    </row>
    <row r="153" spans="1:8" ht="15.95" customHeight="1" thickBot="1">
      <c r="A153" s="10">
        <v>3</v>
      </c>
      <c r="B153" s="10">
        <v>126</v>
      </c>
      <c r="C153" s="7" t="str">
        <f>VLOOKUP(B153,Data!$A$2:$L$164,12,0)</f>
        <v>spray one 5 weeks post emergance + one spray 14 days later (2 sprays)</v>
      </c>
      <c r="D153" s="94"/>
      <c r="E153" s="94"/>
      <c r="F153" s="94"/>
      <c r="G153" s="94"/>
      <c r="H153" s="94"/>
    </row>
    <row r="154" spans="1:8" ht="15.95" customHeight="1" thickBot="1">
      <c r="A154" s="10">
        <v>3</v>
      </c>
      <c r="B154" s="10">
        <v>127</v>
      </c>
      <c r="C154" s="7" t="str">
        <f>VLOOKUP(B154,Data!$A$2:$L$164,12,0)</f>
        <v>spray one disease 1/3 plant infection (1 spray)</v>
      </c>
      <c r="D154" s="94"/>
      <c r="E154" s="94"/>
      <c r="F154" s="94"/>
      <c r="G154" s="94"/>
      <c r="H154" s="94"/>
    </row>
    <row r="155" spans="1:8" ht="15.95" customHeight="1" thickBot="1">
      <c r="A155" s="10">
        <v>3</v>
      </c>
      <c r="B155" s="10">
        <v>128</v>
      </c>
      <c r="C155" s="7" t="str">
        <f>VLOOKUP(B155,Data!$A$2:$L$164,12,0)</f>
        <v>spray one first sign disease + 14 days latter (2 sprays)</v>
      </c>
      <c r="D155" s="94"/>
      <c r="E155" s="94"/>
      <c r="F155" s="94"/>
      <c r="G155" s="94"/>
      <c r="H155" s="94"/>
    </row>
    <row r="156" spans="1:8" ht="15.95" customHeight="1" thickBot="1">
      <c r="A156" s="10">
        <v>3</v>
      </c>
      <c r="B156" s="10">
        <v>129</v>
      </c>
      <c r="C156" s="7" t="str">
        <f>VLOOKUP(B156,Data!$A$2:$L$164,12,0)</f>
        <v>spray one first sign disease (1 spray)</v>
      </c>
      <c r="D156" s="94"/>
      <c r="E156" s="94"/>
      <c r="F156" s="94"/>
      <c r="G156" s="94"/>
      <c r="H156" s="94"/>
    </row>
    <row r="157" spans="1:8" ht="15.95" customHeight="1" thickBot="1">
      <c r="A157" s="10">
        <v>3</v>
      </c>
      <c r="B157" s="10">
        <v>130</v>
      </c>
      <c r="C157" s="7" t="str">
        <f>VLOOKUP(B157,Data!$A$2:$L$164,12,0)</f>
        <v>spray one disease 1/3 plant infection (1 spray)</v>
      </c>
      <c r="D157" s="94"/>
      <c r="E157" s="94"/>
      <c r="F157" s="94"/>
      <c r="G157" s="94"/>
      <c r="H157" s="94"/>
    </row>
    <row r="158" spans="1:8" ht="15.95" customHeight="1" thickBot="1">
      <c r="A158" s="10">
        <v>3</v>
      </c>
      <c r="B158" s="10">
        <v>131</v>
      </c>
      <c r="C158" s="7" t="str">
        <f>VLOOKUP(B158,Data!$A$2:$L$164,12,0)</f>
        <v>spray one 5 weeks post emergance + one spray 14 days later (2 sprays)</v>
      </c>
      <c r="D158" s="94"/>
      <c r="E158" s="94"/>
      <c r="F158" s="94"/>
      <c r="G158" s="94"/>
      <c r="H158" s="94"/>
    </row>
    <row r="159" spans="1:8" ht="15.95" customHeight="1" thickBot="1">
      <c r="A159" s="10">
        <v>3</v>
      </c>
      <c r="B159" s="10">
        <v>132</v>
      </c>
      <c r="C159" s="7" t="str">
        <f>VLOOKUP(B159,Data!$A$2:$L$164,12,0)</f>
        <v>spray one first sign disease + 14 days latter (2 sprays)</v>
      </c>
      <c r="D159" s="94"/>
      <c r="E159" s="94"/>
      <c r="F159" s="94"/>
      <c r="G159" s="94"/>
      <c r="H159" s="94"/>
    </row>
    <row r="160" spans="1:8" ht="15.95" customHeight="1" thickBot="1">
      <c r="A160" s="10">
        <v>3</v>
      </c>
      <c r="B160" s="10">
        <v>133</v>
      </c>
      <c r="C160" s="7" t="str">
        <f>VLOOKUP(B160,Data!$A$2:$L$164,12,0)</f>
        <v>spray one first sign disease (1 spray)</v>
      </c>
      <c r="D160" s="94"/>
      <c r="E160" s="94"/>
      <c r="F160" s="94"/>
      <c r="G160" s="94"/>
      <c r="H160" s="94"/>
    </row>
    <row r="161" spans="1:8" ht="15.95" customHeight="1" thickBot="1">
      <c r="A161" s="10">
        <v>3</v>
      </c>
      <c r="B161" s="10">
        <v>134</v>
      </c>
      <c r="C161" s="7" t="str">
        <f>VLOOKUP(B161,Data!$A$2:$L$164,12,0)</f>
        <v>Untreated</v>
      </c>
      <c r="D161" s="94"/>
      <c r="E161" s="94"/>
      <c r="F161" s="94"/>
      <c r="G161" s="94"/>
      <c r="H161" s="94"/>
    </row>
    <row r="162" spans="1:8" ht="15.95" customHeight="1">
      <c r="A162" s="10">
        <v>3</v>
      </c>
      <c r="B162" s="10">
        <v>135</v>
      </c>
      <c r="C162" s="7" t="str">
        <f>VLOOKUP(B162,Data!$A$2:$L$164,12,0)</f>
        <v>spray one 4 weeks post emergance (1 spray)</v>
      </c>
      <c r="D162" s="94"/>
      <c r="E162" s="94"/>
      <c r="F162" s="94"/>
      <c r="G162" s="94"/>
      <c r="H162" s="94"/>
    </row>
    <row r="163" spans="1:8" ht="15.95" customHeight="1">
      <c r="A163" s="10"/>
      <c r="B163" s="10"/>
      <c r="C163" s="86"/>
      <c r="D163" s="94"/>
      <c r="E163" s="94"/>
      <c r="F163" s="94"/>
      <c r="G163" s="94"/>
      <c r="H163" s="94"/>
    </row>
    <row r="164" spans="1:8" ht="15.95" customHeight="1">
      <c r="A164" s="10"/>
      <c r="B164" s="10"/>
      <c r="C164" s="21" t="s">
        <v>112</v>
      </c>
      <c r="D164" s="94"/>
      <c r="E164" s="94"/>
      <c r="F164" s="94"/>
      <c r="G164" s="94"/>
      <c r="H164" s="94"/>
    </row>
    <row r="165" spans="1:8" ht="15.95" customHeight="1">
      <c r="A165" s="10"/>
      <c r="B165" s="10"/>
      <c r="C165" s="22" t="s">
        <v>125</v>
      </c>
      <c r="D165" s="94"/>
      <c r="E165" s="94"/>
      <c r="F165" s="94"/>
      <c r="G165" s="94"/>
      <c r="H165" s="94"/>
    </row>
    <row r="166" spans="1:8" ht="15.95" customHeight="1">
      <c r="A166" s="10"/>
      <c r="B166" s="10"/>
      <c r="C166" s="20" t="s">
        <v>126</v>
      </c>
      <c r="D166" s="94"/>
      <c r="E166" s="94"/>
      <c r="F166" s="94"/>
      <c r="G166" s="94"/>
      <c r="H166" s="94"/>
    </row>
    <row r="167" spans="1:8" ht="15.95" customHeight="1">
      <c r="A167" s="10" t="s">
        <v>109</v>
      </c>
      <c r="B167" s="10" t="s">
        <v>110</v>
      </c>
      <c r="C167" s="10"/>
      <c r="D167" s="94" t="s">
        <v>111</v>
      </c>
      <c r="E167" s="94" t="s">
        <v>111</v>
      </c>
      <c r="F167" s="94" t="s">
        <v>111</v>
      </c>
      <c r="G167" s="94" t="s">
        <v>111</v>
      </c>
      <c r="H167" s="94" t="s">
        <v>111</v>
      </c>
    </row>
    <row r="168" spans="1:8" ht="15.95" customHeight="1" thickBot="1">
      <c r="A168" s="10"/>
      <c r="B168" s="10"/>
      <c r="C168" s="10"/>
      <c r="D168" s="94"/>
      <c r="E168" s="94"/>
      <c r="F168" s="94"/>
      <c r="G168" s="94"/>
      <c r="H168" s="94"/>
    </row>
    <row r="169" spans="1:8" ht="16.5" customHeight="1" thickBot="1">
      <c r="A169" s="10">
        <v>3</v>
      </c>
      <c r="B169" s="10">
        <v>162</v>
      </c>
      <c r="C169" s="8" t="str">
        <f>VLOOKUP(B201,Data!$A$2:$L$164,12,0)</f>
        <v>spray one 5 weeks post emergance + one spray 14 days later (2 sprays)</v>
      </c>
      <c r="D169" s="94"/>
      <c r="E169" s="94"/>
      <c r="F169" s="94"/>
      <c r="G169" s="94"/>
      <c r="H169" s="94"/>
    </row>
    <row r="170" spans="1:8" ht="16.5" customHeight="1" thickBot="1">
      <c r="A170" s="10">
        <v>3</v>
      </c>
      <c r="B170" s="10">
        <v>161</v>
      </c>
      <c r="C170" s="8" t="str">
        <f>VLOOKUP(B202,Data!$A$2:$L$164,12,0)</f>
        <v>spray one 4 weeks post emergance (1 spray)</v>
      </c>
      <c r="D170" s="94"/>
      <c r="E170" s="94"/>
      <c r="F170" s="94"/>
      <c r="G170" s="94"/>
      <c r="H170" s="94"/>
    </row>
    <row r="171" spans="1:8" ht="16.5" customHeight="1" thickBot="1">
      <c r="A171" s="10">
        <v>3</v>
      </c>
      <c r="B171" s="10">
        <v>160</v>
      </c>
      <c r="C171" s="8" t="str">
        <f>VLOOKUP(B203,Data!$A$2:$L$164,12,0)</f>
        <v>spray one disease 1/3 plant infection (1 spray)</v>
      </c>
      <c r="D171" s="94"/>
      <c r="E171" s="94"/>
      <c r="F171" s="94"/>
      <c r="G171" s="94"/>
      <c r="H171" s="94"/>
    </row>
    <row r="172" spans="1:8" ht="16.5" customHeight="1" thickBot="1">
      <c r="A172" s="10">
        <v>3</v>
      </c>
      <c r="B172" s="10">
        <v>159</v>
      </c>
      <c r="C172" s="8" t="str">
        <f>VLOOKUP(B204,Data!$A$2:$L$164,12,0)</f>
        <v>Untreated</v>
      </c>
      <c r="D172" s="94"/>
      <c r="E172" s="94"/>
      <c r="F172" s="94"/>
      <c r="G172" s="94"/>
      <c r="H172" s="94"/>
    </row>
    <row r="173" spans="1:8" ht="16.5" customHeight="1" thickBot="1">
      <c r="A173" s="10">
        <v>3</v>
      </c>
      <c r="B173" s="10">
        <v>158</v>
      </c>
      <c r="C173" s="8" t="str">
        <f>VLOOKUP(B205,Data!$A$2:$L$164,12,0)</f>
        <v>spray one first sign disease (1 spray)</v>
      </c>
      <c r="D173" s="94"/>
      <c r="E173" s="94"/>
      <c r="F173" s="94"/>
      <c r="G173" s="94"/>
      <c r="H173" s="94"/>
    </row>
    <row r="174" spans="1:8" ht="16.5" customHeight="1" thickBot="1">
      <c r="A174" s="10">
        <v>3</v>
      </c>
      <c r="B174" s="10">
        <v>157</v>
      </c>
      <c r="C174" s="8" t="str">
        <f>VLOOKUP(B206,Data!$A$2:$L$164,12,0)</f>
        <v>spray one 5 weeks post emergance + one spray 14 days later (2 sprays)</v>
      </c>
      <c r="D174" s="94"/>
      <c r="E174" s="94"/>
      <c r="F174" s="94"/>
      <c r="G174" s="94"/>
      <c r="H174" s="94"/>
    </row>
    <row r="175" spans="1:8" ht="16.5" customHeight="1" thickBot="1">
      <c r="A175" s="10">
        <v>3</v>
      </c>
      <c r="B175" s="10">
        <v>156</v>
      </c>
      <c r="C175" s="8" t="str">
        <f>VLOOKUP(B207,Data!$A$2:$L$164,12,0)</f>
        <v>spray one first sign disease + 14 days latter (2 sprays)</v>
      </c>
      <c r="D175" s="94"/>
      <c r="E175" s="94"/>
      <c r="F175" s="94"/>
      <c r="G175" s="94"/>
      <c r="H175" s="94"/>
    </row>
    <row r="176" spans="1:8" ht="16.5" customHeight="1" thickBot="1">
      <c r="A176" s="10">
        <v>3</v>
      </c>
      <c r="B176" s="10">
        <v>155</v>
      </c>
      <c r="C176" s="8" t="str">
        <f>VLOOKUP(B208,Data!$A$2:$L$164,12,0)</f>
        <v>spray one 4 weeks post emergance (1 spray)</v>
      </c>
      <c r="D176" s="94"/>
      <c r="E176" s="94"/>
      <c r="F176" s="94"/>
      <c r="G176" s="94"/>
      <c r="H176" s="94"/>
    </row>
    <row r="177" spans="1:8" ht="16.5" customHeight="1" thickBot="1">
      <c r="A177" s="10">
        <v>3</v>
      </c>
      <c r="B177" s="10">
        <v>154</v>
      </c>
      <c r="C177" s="8" t="str">
        <f>VLOOKUP(B209,Data!$A$2:$L$164,12,0)</f>
        <v>Untreated</v>
      </c>
      <c r="D177" s="94"/>
      <c r="E177" s="94"/>
      <c r="F177" s="94"/>
      <c r="G177" s="94"/>
      <c r="H177" s="94"/>
    </row>
    <row r="178" spans="1:8" ht="16.5" customHeight="1" thickBot="1">
      <c r="A178" s="10">
        <v>3</v>
      </c>
      <c r="B178" s="10">
        <v>153</v>
      </c>
      <c r="C178" s="8" t="str">
        <f>VLOOKUP(B210,Data!$A$2:$L$164,12,0)</f>
        <v>spray one disease 1/3 plant infection (1 spray)</v>
      </c>
      <c r="D178" s="94"/>
      <c r="E178" s="94"/>
      <c r="F178" s="94"/>
      <c r="G178" s="94"/>
      <c r="H178" s="94"/>
    </row>
    <row r="179" spans="1:8" ht="16.5" customHeight="1" thickBot="1">
      <c r="A179" s="10">
        <v>3</v>
      </c>
      <c r="B179" s="10">
        <v>152</v>
      </c>
      <c r="C179" s="8" t="str">
        <f>VLOOKUP(B211,Data!$A$2:$L$164,12,0)</f>
        <v>spray one 5 weeks post emergance + one spray 14 days later (2 sprays)</v>
      </c>
      <c r="D179" s="94"/>
      <c r="E179" s="94"/>
      <c r="F179" s="94"/>
      <c r="G179" s="94"/>
      <c r="H179" s="94"/>
    </row>
    <row r="180" spans="1:8" ht="16.5" customHeight="1" thickBot="1">
      <c r="A180" s="10">
        <v>3</v>
      </c>
      <c r="B180" s="10">
        <v>151</v>
      </c>
      <c r="C180" s="8" t="str">
        <f>VLOOKUP(B212,Data!$A$2:$L$164,12,0)</f>
        <v>Untreated</v>
      </c>
      <c r="D180" s="94"/>
      <c r="E180" s="94"/>
      <c r="F180" s="94"/>
      <c r="G180" s="94"/>
      <c r="H180" s="94"/>
    </row>
    <row r="181" spans="1:8" ht="16.5" customHeight="1" thickBot="1">
      <c r="A181" s="10">
        <v>3</v>
      </c>
      <c r="B181" s="10">
        <v>150</v>
      </c>
      <c r="C181" s="8" t="str">
        <f>VLOOKUP(B213,Data!$A$2:$L$164,12,0)</f>
        <v>spray one first sign disease + 14 days latter (2 sprays)</v>
      </c>
      <c r="D181" s="94"/>
      <c r="E181" s="94"/>
      <c r="F181" s="94"/>
      <c r="G181" s="94"/>
      <c r="H181" s="94"/>
    </row>
    <row r="182" spans="1:8" ht="16.5" customHeight="1" thickBot="1">
      <c r="A182" s="10">
        <v>3</v>
      </c>
      <c r="B182" s="10">
        <v>149</v>
      </c>
      <c r="C182" s="8" t="str">
        <f>VLOOKUP(B214,Data!$A$2:$L$164,12,0)</f>
        <v>Untreated</v>
      </c>
      <c r="D182" s="94"/>
      <c r="E182" s="94"/>
      <c r="F182" s="94"/>
      <c r="G182" s="94"/>
      <c r="H182" s="94"/>
    </row>
    <row r="183" spans="1:8" ht="16.5" customHeight="1" thickBot="1">
      <c r="A183" s="10">
        <v>3</v>
      </c>
      <c r="B183" s="10">
        <v>148</v>
      </c>
      <c r="C183" s="8" t="str">
        <f>VLOOKUP(B215,Data!$A$2:$L$164,12,0)</f>
        <v>spray one 4 weeks post emergance (1 spray)</v>
      </c>
      <c r="D183" s="94"/>
      <c r="E183" s="94"/>
      <c r="F183" s="94"/>
      <c r="G183" s="94"/>
      <c r="H183" s="94"/>
    </row>
    <row r="184" spans="1:8" ht="16.5" customHeight="1" thickBot="1">
      <c r="A184" s="10">
        <v>3</v>
      </c>
      <c r="B184" s="10">
        <v>147</v>
      </c>
      <c r="C184" s="8" t="str">
        <f>VLOOKUP(B216,Data!$A$2:$L$164,12,0)</f>
        <v>spray one 4 weeks post emergance (1 spray)</v>
      </c>
      <c r="D184" s="94"/>
      <c r="E184" s="94"/>
      <c r="F184" s="94"/>
      <c r="G184" s="94"/>
      <c r="H184" s="94"/>
    </row>
    <row r="185" spans="1:8" ht="16.5" customHeight="1" thickBot="1">
      <c r="A185" s="10">
        <v>3</v>
      </c>
      <c r="B185" s="10">
        <v>146</v>
      </c>
      <c r="C185" s="8" t="str">
        <f>VLOOKUP(B217,Data!$A$2:$L$164,12,0)</f>
        <v>spray one first sign disease (1 spray)</v>
      </c>
      <c r="D185" s="94"/>
      <c r="E185" s="94"/>
      <c r="F185" s="94"/>
      <c r="G185" s="94"/>
      <c r="H185" s="94"/>
    </row>
    <row r="186" spans="1:8" ht="16.5" customHeight="1" thickBot="1">
      <c r="A186" s="10">
        <v>3</v>
      </c>
      <c r="B186" s="10">
        <v>145</v>
      </c>
      <c r="C186" s="8" t="str">
        <f>VLOOKUP(B218,Data!$A$2:$L$164,12,0)</f>
        <v>spray one 5 weeks post emergance + one spray 14 days later (2 sprays)</v>
      </c>
      <c r="D186" s="94"/>
      <c r="E186" s="94"/>
      <c r="F186" s="94"/>
      <c r="G186" s="94"/>
      <c r="H186" s="94"/>
    </row>
    <row r="187" spans="1:8" ht="16.5" customHeight="1" thickBot="1">
      <c r="A187" s="10">
        <v>3</v>
      </c>
      <c r="B187" s="10">
        <v>144</v>
      </c>
      <c r="C187" s="8" t="str">
        <f>VLOOKUP(B219,Data!$A$2:$L$164,12,0)</f>
        <v>spray one disease 1/3 plant infection (1 spray)</v>
      </c>
      <c r="D187" s="94"/>
      <c r="E187" s="94"/>
      <c r="F187" s="94"/>
      <c r="G187" s="94"/>
      <c r="H187" s="94"/>
    </row>
    <row r="188" spans="1:8" ht="16.5" customHeight="1" thickBot="1">
      <c r="A188" s="10">
        <v>3</v>
      </c>
      <c r="B188" s="10">
        <v>143</v>
      </c>
      <c r="C188" s="8" t="str">
        <f>VLOOKUP(B220,Data!$A$2:$L$164,12,0)</f>
        <v>spray one 5 weeks post emergance + one spray 14 days later (2 sprays)</v>
      </c>
      <c r="D188" s="94"/>
      <c r="E188" s="94"/>
      <c r="F188" s="94"/>
      <c r="G188" s="94"/>
      <c r="H188" s="94"/>
    </row>
    <row r="189" spans="1:8" ht="16.5" customHeight="1" thickBot="1">
      <c r="A189" s="10">
        <v>3</v>
      </c>
      <c r="B189" s="10">
        <v>142</v>
      </c>
      <c r="C189" s="8" t="str">
        <f>VLOOKUP(B221,Data!$A$2:$L$164,12,0)</f>
        <v>spray one first sign disease + 14 days latter (2 sprays)</v>
      </c>
      <c r="D189" s="94"/>
      <c r="E189" s="94"/>
      <c r="F189" s="94"/>
      <c r="G189" s="94"/>
      <c r="H189" s="94"/>
    </row>
    <row r="190" spans="1:8" ht="16.5" customHeight="1" thickBot="1">
      <c r="A190" s="10">
        <v>3</v>
      </c>
      <c r="B190" s="10">
        <v>141</v>
      </c>
      <c r="C190" s="8" t="str">
        <f>VLOOKUP(B222,Data!$A$2:$L$164,12,0)</f>
        <v>spray one 4 weeks post emergance (1 spray)</v>
      </c>
      <c r="D190" s="94"/>
      <c r="E190" s="94"/>
      <c r="F190" s="94"/>
      <c r="G190" s="94"/>
      <c r="H190" s="94"/>
    </row>
    <row r="191" spans="1:8" ht="16.5" customHeight="1" thickBot="1">
      <c r="A191" s="10">
        <v>3</v>
      </c>
      <c r="B191" s="10">
        <v>140</v>
      </c>
      <c r="C191" s="8" t="str">
        <f>VLOOKUP(B223,Data!$A$2:$L$164,12,0)</f>
        <v>spray one first sign disease (1 spray)</v>
      </c>
      <c r="D191" s="94"/>
      <c r="E191" s="94"/>
      <c r="F191" s="94"/>
      <c r="G191" s="94"/>
      <c r="H191" s="94"/>
    </row>
    <row r="192" spans="1:8" ht="16.5" customHeight="1" thickBot="1">
      <c r="A192" s="10">
        <v>3</v>
      </c>
      <c r="B192" s="10">
        <v>139</v>
      </c>
      <c r="C192" s="8" t="str">
        <f>VLOOKUP(B224,Data!$A$2:$L$164,12,0)</f>
        <v>spray one 5 weeks post emergance + one spray 14 days later (2 sprays)</v>
      </c>
      <c r="D192" s="94"/>
      <c r="E192" s="94"/>
      <c r="F192" s="94"/>
      <c r="G192" s="94"/>
      <c r="H192" s="94"/>
    </row>
    <row r="193" spans="1:8" ht="16.5" customHeight="1" thickBot="1">
      <c r="A193" s="10">
        <v>3</v>
      </c>
      <c r="B193" s="10">
        <v>138</v>
      </c>
      <c r="C193" s="8" t="str">
        <f>VLOOKUP(B225,Data!$A$2:$L$164,12,0)</f>
        <v>spray one 4 weeks post emergance (1 spray)</v>
      </c>
      <c r="D193" s="94"/>
      <c r="E193" s="94"/>
      <c r="F193" s="94"/>
      <c r="G193" s="94"/>
      <c r="H193" s="94"/>
    </row>
    <row r="194" spans="1:8" ht="16.5" customHeight="1" thickBot="1">
      <c r="A194" s="10">
        <v>3</v>
      </c>
      <c r="B194" s="10">
        <v>137</v>
      </c>
      <c r="C194" s="8" t="str">
        <f>VLOOKUP(B226,Data!$A$2:$L$164,12,0)</f>
        <v>Untreated</v>
      </c>
      <c r="D194" s="94"/>
      <c r="E194" s="94"/>
      <c r="F194" s="94"/>
      <c r="G194" s="94"/>
      <c r="H194" s="94"/>
    </row>
    <row r="195" spans="1:8" ht="16.5" customHeight="1">
      <c r="A195" s="10">
        <v>3</v>
      </c>
      <c r="B195" s="10">
        <v>136</v>
      </c>
      <c r="C195" s="8" t="str">
        <f>VLOOKUP(B227,Data!$A$2:$L$164,12,0)</f>
        <v>Untreated</v>
      </c>
      <c r="D195" s="94"/>
      <c r="E195" s="94"/>
      <c r="F195" s="94"/>
      <c r="G195" s="94"/>
      <c r="H195" s="94"/>
    </row>
    <row r="196" spans="1:8" ht="16.5" customHeight="1">
      <c r="A196" s="98"/>
      <c r="B196" s="98"/>
      <c r="C196" s="98"/>
      <c r="D196" s="15"/>
      <c r="E196" s="15"/>
      <c r="F196" s="15"/>
      <c r="G196" s="15"/>
      <c r="H196" s="15"/>
    </row>
    <row r="197" spans="1:8" ht="16.5" customHeight="1">
      <c r="A197" s="98"/>
      <c r="B197" s="98"/>
      <c r="C197" s="21" t="s">
        <v>112</v>
      </c>
      <c r="D197" s="15"/>
      <c r="E197" s="15"/>
      <c r="F197" s="15"/>
      <c r="G197" s="15"/>
    </row>
    <row r="198" spans="1:8" ht="16.5" customHeight="1">
      <c r="A198" s="98"/>
      <c r="B198" s="98"/>
      <c r="C198" s="22" t="s">
        <v>125</v>
      </c>
      <c r="D198" s="15"/>
      <c r="E198" s="15"/>
      <c r="F198" s="15"/>
      <c r="G198" s="15"/>
      <c r="H198" s="15"/>
    </row>
    <row r="199" spans="1:8">
      <c r="C199" s="20" t="s">
        <v>126</v>
      </c>
    </row>
    <row r="200" spans="1:8" ht="15.75" thickBot="1"/>
    <row r="201" spans="1:8">
      <c r="B201" s="7">
        <v>162</v>
      </c>
    </row>
    <row r="202" spans="1:8">
      <c r="B202" s="10">
        <v>161</v>
      </c>
    </row>
    <row r="203" spans="1:8">
      <c r="B203" s="10">
        <v>160</v>
      </c>
    </row>
    <row r="204" spans="1:8">
      <c r="B204" s="10">
        <v>159</v>
      </c>
    </row>
    <row r="205" spans="1:8">
      <c r="B205" s="10">
        <v>158</v>
      </c>
    </row>
    <row r="206" spans="1:8">
      <c r="B206" s="10">
        <v>157</v>
      </c>
    </row>
    <row r="207" spans="1:8">
      <c r="B207" s="10">
        <v>156</v>
      </c>
    </row>
    <row r="208" spans="1:8">
      <c r="B208" s="10">
        <v>155</v>
      </c>
    </row>
    <row r="209" spans="2:2" ht="15.75" thickBot="1">
      <c r="B209" s="12">
        <v>154</v>
      </c>
    </row>
    <row r="210" spans="2:2">
      <c r="B210" s="7">
        <v>153</v>
      </c>
    </row>
    <row r="211" spans="2:2">
      <c r="B211" s="10">
        <v>152</v>
      </c>
    </row>
    <row r="212" spans="2:2">
      <c r="B212" s="10">
        <v>151</v>
      </c>
    </row>
    <row r="213" spans="2:2">
      <c r="B213" s="10">
        <v>150</v>
      </c>
    </row>
    <row r="214" spans="2:2">
      <c r="B214" s="10">
        <v>149</v>
      </c>
    </row>
    <row r="215" spans="2:2">
      <c r="B215" s="10">
        <v>148</v>
      </c>
    </row>
    <row r="216" spans="2:2">
      <c r="B216" s="10">
        <v>147</v>
      </c>
    </row>
    <row r="217" spans="2:2">
      <c r="B217" s="10">
        <v>146</v>
      </c>
    </row>
    <row r="218" spans="2:2" ht="15.75" thickBot="1">
      <c r="B218" s="12">
        <v>145</v>
      </c>
    </row>
    <row r="219" spans="2:2">
      <c r="B219" s="7">
        <v>144</v>
      </c>
    </row>
    <row r="220" spans="2:2">
      <c r="B220" s="10">
        <v>143</v>
      </c>
    </row>
    <row r="221" spans="2:2">
      <c r="B221" s="10">
        <v>142</v>
      </c>
    </row>
    <row r="222" spans="2:2">
      <c r="B222" s="10">
        <v>141</v>
      </c>
    </row>
    <row r="223" spans="2:2">
      <c r="B223" s="10">
        <v>140</v>
      </c>
    </row>
    <row r="224" spans="2:2">
      <c r="B224" s="10">
        <v>139</v>
      </c>
    </row>
    <row r="225" spans="2:2">
      <c r="B225" s="10">
        <v>138</v>
      </c>
    </row>
    <row r="226" spans="2:2">
      <c r="B226" s="10">
        <v>137</v>
      </c>
    </row>
    <row r="227" spans="2:2" ht="15.75" thickBot="1">
      <c r="B227" s="12">
        <v>136</v>
      </c>
    </row>
    <row r="228" spans="2:2" ht="15.75" thickBot="1"/>
    <row r="229" spans="2:2">
      <c r="B229" s="7">
        <v>54</v>
      </c>
    </row>
    <row r="230" spans="2:2">
      <c r="B230" s="10">
        <v>53</v>
      </c>
    </row>
    <row r="231" spans="2:2">
      <c r="B231" s="10">
        <v>52</v>
      </c>
    </row>
    <row r="232" spans="2:2">
      <c r="B232" s="10">
        <v>51</v>
      </c>
    </row>
    <row r="233" spans="2:2">
      <c r="B233" s="10">
        <v>50</v>
      </c>
    </row>
    <row r="234" spans="2:2">
      <c r="B234" s="10">
        <v>49</v>
      </c>
    </row>
    <row r="235" spans="2:2">
      <c r="B235" s="10">
        <v>48</v>
      </c>
    </row>
    <row r="236" spans="2:2">
      <c r="B236" s="10">
        <v>47</v>
      </c>
    </row>
    <row r="237" spans="2:2" ht="15.75" thickBot="1">
      <c r="B237" s="12">
        <v>46</v>
      </c>
    </row>
    <row r="238" spans="2:2">
      <c r="B238" s="7">
        <v>45</v>
      </c>
    </row>
    <row r="239" spans="2:2">
      <c r="B239" s="10">
        <v>44</v>
      </c>
    </row>
    <row r="240" spans="2:2">
      <c r="B240" s="10">
        <v>43</v>
      </c>
    </row>
    <row r="241" spans="2:2">
      <c r="B241" s="10">
        <v>42</v>
      </c>
    </row>
    <row r="242" spans="2:2">
      <c r="B242" s="10">
        <v>41</v>
      </c>
    </row>
    <row r="243" spans="2:2">
      <c r="B243" s="10">
        <v>40</v>
      </c>
    </row>
    <row r="244" spans="2:2">
      <c r="B244" s="10">
        <v>39</v>
      </c>
    </row>
    <row r="245" spans="2:2">
      <c r="B245" s="10">
        <v>38</v>
      </c>
    </row>
    <row r="246" spans="2:2" ht="15.75" thickBot="1">
      <c r="B246" s="12">
        <v>37</v>
      </c>
    </row>
    <row r="247" spans="2:2">
      <c r="B247" s="7">
        <v>36</v>
      </c>
    </row>
    <row r="248" spans="2:2">
      <c r="B248" s="10">
        <v>35</v>
      </c>
    </row>
    <row r="249" spans="2:2">
      <c r="B249" s="10">
        <v>34</v>
      </c>
    </row>
    <row r="250" spans="2:2">
      <c r="B250" s="10">
        <v>33</v>
      </c>
    </row>
    <row r="251" spans="2:2">
      <c r="B251" s="10">
        <v>32</v>
      </c>
    </row>
    <row r="252" spans="2:2">
      <c r="B252" s="10">
        <v>31</v>
      </c>
    </row>
    <row r="253" spans="2:2">
      <c r="B253" s="10">
        <v>30</v>
      </c>
    </row>
    <row r="254" spans="2:2">
      <c r="B254" s="10">
        <v>29</v>
      </c>
    </row>
    <row r="255" spans="2:2" ht="15.75" thickBot="1">
      <c r="B255" s="12">
        <v>28</v>
      </c>
    </row>
    <row r="256" spans="2:2" ht="15.75" thickBot="1"/>
    <row r="257" spans="2:2">
      <c r="B257" s="7">
        <v>108</v>
      </c>
    </row>
    <row r="258" spans="2:2">
      <c r="B258" s="10">
        <v>107</v>
      </c>
    </row>
    <row r="259" spans="2:2">
      <c r="B259" s="10">
        <v>106</v>
      </c>
    </row>
    <row r="260" spans="2:2">
      <c r="B260" s="10">
        <v>105</v>
      </c>
    </row>
    <row r="261" spans="2:2">
      <c r="B261" s="10">
        <v>104</v>
      </c>
    </row>
    <row r="262" spans="2:2">
      <c r="B262" s="10">
        <v>103</v>
      </c>
    </row>
    <row r="263" spans="2:2">
      <c r="B263" s="10">
        <v>102</v>
      </c>
    </row>
    <row r="264" spans="2:2">
      <c r="B264" s="10">
        <v>101</v>
      </c>
    </row>
    <row r="265" spans="2:2" ht="15.75" thickBot="1">
      <c r="B265" s="12">
        <v>100</v>
      </c>
    </row>
    <row r="266" spans="2:2">
      <c r="B266" s="7">
        <v>99</v>
      </c>
    </row>
    <row r="267" spans="2:2">
      <c r="B267" s="10">
        <v>98</v>
      </c>
    </row>
    <row r="268" spans="2:2">
      <c r="B268" s="10">
        <v>97</v>
      </c>
    </row>
    <row r="269" spans="2:2">
      <c r="B269" s="10">
        <v>96</v>
      </c>
    </row>
    <row r="270" spans="2:2">
      <c r="B270" s="10">
        <v>95</v>
      </c>
    </row>
    <row r="271" spans="2:2">
      <c r="B271" s="10">
        <v>94</v>
      </c>
    </row>
    <row r="272" spans="2:2">
      <c r="B272" s="10">
        <v>93</v>
      </c>
    </row>
    <row r="273" spans="2:2">
      <c r="B273" s="10">
        <v>92</v>
      </c>
    </row>
    <row r="274" spans="2:2" ht="15.75" thickBot="1">
      <c r="B274" s="12">
        <v>91</v>
      </c>
    </row>
    <row r="275" spans="2:2">
      <c r="B275" s="7">
        <v>90</v>
      </c>
    </row>
    <row r="276" spans="2:2">
      <c r="B276" s="10">
        <v>89</v>
      </c>
    </row>
    <row r="277" spans="2:2">
      <c r="B277" s="10">
        <v>88</v>
      </c>
    </row>
    <row r="278" spans="2:2">
      <c r="B278" s="10">
        <v>87</v>
      </c>
    </row>
    <row r="279" spans="2:2">
      <c r="B279" s="10">
        <v>86</v>
      </c>
    </row>
    <row r="280" spans="2:2">
      <c r="B280" s="10">
        <v>85</v>
      </c>
    </row>
    <row r="281" spans="2:2">
      <c r="B281" s="10">
        <v>84</v>
      </c>
    </row>
    <row r="282" spans="2:2">
      <c r="B282" s="10">
        <v>83</v>
      </c>
    </row>
    <row r="283" spans="2:2" ht="15.75" thickBot="1">
      <c r="B283" s="12">
        <v>82</v>
      </c>
    </row>
  </sheetData>
  <sortState ref="B187:C213">
    <sortCondition descending="1" ref="B187:B213"/>
  </sortState>
  <conditionalFormatting sqref="B229:B255 C37:C64 B257:B283 C103:C130 B201:B227 C169:C196">
    <cfRule type="containsText" dxfId="20" priority="1" operator="containsText" text="Folicur sc">
      <formula>NOT(ISERROR(SEARCH("Folicur sc",B37)))</formula>
    </cfRule>
    <cfRule type="containsText" dxfId="19" priority="2" operator="containsText" text="Custodia 320">
      <formula>NOT(ISERROR(SEARCH("Custodia 320",B37)))</formula>
    </cfRule>
    <cfRule type="containsText" dxfId="18" priority="3" operator="containsText" text="Banner Pro">
      <formula>NOT(ISERROR(SEARCH("Banner Pro",B37)))</formula>
    </cfRule>
  </conditionalFormatting>
  <conditionalFormatting sqref="C4:C31">
    <cfRule type="containsText" dxfId="17" priority="38" operator="containsText" text="Folicur sc">
      <formula>NOT(ISERROR(SEARCH("Folicur sc",C4)))</formula>
    </cfRule>
    <cfRule type="containsText" dxfId="16" priority="39" operator="containsText" text="Custodia 320">
      <formula>NOT(ISERROR(SEARCH("Custodia 320",C4)))</formula>
    </cfRule>
    <cfRule type="containsText" dxfId="15" priority="40" operator="containsText" text="Banner Pro">
      <formula>NOT(ISERROR(SEARCH("Banner Pro",C4)))</formula>
    </cfRule>
  </conditionalFormatting>
  <conditionalFormatting sqref="C70:C97">
    <cfRule type="containsText" dxfId="14" priority="33" operator="containsText" text="Folicur sc">
      <formula>NOT(ISERROR(SEARCH("Folicur sc",C70)))</formula>
    </cfRule>
    <cfRule type="containsText" dxfId="13" priority="34" operator="containsText" text="Custodia 320">
      <formula>NOT(ISERROR(SEARCH("Custodia 320",C70)))</formula>
    </cfRule>
    <cfRule type="containsText" dxfId="12" priority="35" operator="containsText" text="Banner Pro">
      <formula>NOT(ISERROR(SEARCH("Banner Pro",C70)))</formula>
    </cfRule>
  </conditionalFormatting>
  <conditionalFormatting sqref="C136:C163">
    <cfRule type="containsText" dxfId="11" priority="28" operator="containsText" text="Folicur sc">
      <formula>NOT(ISERROR(SEARCH("Folicur sc",C136)))</formula>
    </cfRule>
    <cfRule type="containsText" dxfId="10" priority="29" operator="containsText" text="Custodia 320">
      <formula>NOT(ISERROR(SEARCH("Custodia 320",C136)))</formula>
    </cfRule>
    <cfRule type="containsText" dxfId="9" priority="30" operator="containsText" text="Banner Pro">
      <formula>NOT(ISERROR(SEARCH("Banner Pro",C136)))</formula>
    </cfRule>
  </conditionalFormatting>
  <pageMargins left="0.7" right="0.7" top="0.75" bottom="0.75" header="0.3" footer="0.3"/>
  <pageSetup paperSize="9" scale="68" fitToHeight="0" orientation="landscape" r:id="rId1"/>
  <rowBreaks count="6" manualBreakCount="6">
    <brk id="34" max="16383" man="1"/>
    <brk id="67" max="16383" man="1"/>
    <brk id="100" max="16383" man="1"/>
    <brk id="133" max="16383" man="1"/>
    <brk id="166" max="16383" man="1"/>
    <brk id="199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93166FFD-8B82-44C3-879D-AB0740DD842E}">
            <xm:f>1=VLOOKUP(B4,Data!H$2:XFB$164,7,0)+$A$7</xm:f>
            <x14:dxf>
              <fill>
                <patternFill>
                  <bgColor rgb="FFFFFF00"/>
                </patternFill>
              </fill>
            </x14:dxf>
          </x14:cfRule>
          <xm:sqref>C4:C31</xm:sqref>
        </x14:conditionalFormatting>
        <x14:conditionalFormatting xmlns:xm="http://schemas.microsoft.com/office/excel/2006/main">
          <x14:cfRule type="expression" priority="42" id="{3BAA6524-0BDE-428D-BE8A-E63400DB2BAA}">
            <xm:f>2=VLOOKUP(B257,Data!$A$2:$L$164,7,0)</xm:f>
            <x14:dxf>
              <fill>
                <patternFill>
                  <bgColor rgb="FFCCFF33"/>
                </patternFill>
              </fill>
            </x14:dxf>
          </x14:cfRule>
          <xm:sqref>C103:C130</xm:sqref>
        </x14:conditionalFormatting>
        <x14:conditionalFormatting xmlns:xm="http://schemas.microsoft.com/office/excel/2006/main">
          <x14:cfRule type="expression" priority="36" id="{D279357F-971F-4F8D-9350-831A7A029DE5}">
            <xm:f>2=VLOOKUP(B4,Data!$A$2:$L$164,7,0)</xm:f>
            <x14:dxf>
              <fill>
                <patternFill>
                  <bgColor rgb="FFCCFF33"/>
                </patternFill>
              </fill>
            </x14:dxf>
          </x14:cfRule>
          <xm:sqref>C4:C31 C70:C97 C136:C163</xm:sqref>
        </x14:conditionalFormatting>
        <x14:conditionalFormatting xmlns:xm="http://schemas.microsoft.com/office/excel/2006/main">
          <x14:cfRule type="expression" priority="32" id="{B45A24AC-0D6F-434C-A603-66F582E91EA8}">
            <xm:f>1=VLOOKUP(B70,Data!$A$2:$L$164,7,0)</xm:f>
            <x14:dxf>
              <fill>
                <patternFill>
                  <bgColor rgb="FFFFFF00"/>
                </patternFill>
              </fill>
            </x14:dxf>
          </x14:cfRule>
          <xm:sqref>C70:C97 C136:C163</xm:sqref>
        </x14:conditionalFormatting>
        <x14:conditionalFormatting xmlns:xm="http://schemas.microsoft.com/office/excel/2006/main">
          <x14:cfRule type="expression" priority="43" id="{B3EC3844-4C1D-471F-B48D-14897AB13D32}">
            <xm:f>1=VLOOKUP(B257,Data!$A$2:$L$164,7,0)</xm:f>
            <x14:dxf>
              <fill>
                <patternFill>
                  <bgColor rgb="FFFFFF00"/>
                </patternFill>
              </fill>
            </x14:dxf>
          </x14:cfRule>
          <xm:sqref>C103:C130</xm:sqref>
        </x14:conditionalFormatting>
        <x14:conditionalFormatting xmlns:xm="http://schemas.microsoft.com/office/excel/2006/main">
          <x14:cfRule type="expression" priority="7" id="{5EC27BAA-9CA2-47F6-BDC3-3F95F74609DB}">
            <xm:f>1=VLOOKUP(B229,Data!$A$2:$L$164,7,0)</xm:f>
            <x14:dxf>
              <fill>
                <patternFill>
                  <bgColor rgb="FFFFFF00"/>
                </patternFill>
              </fill>
            </x14:dxf>
          </x14:cfRule>
          <xm:sqref>C37:C64</xm:sqref>
        </x14:conditionalFormatting>
        <x14:conditionalFormatting xmlns:xm="http://schemas.microsoft.com/office/excel/2006/main">
          <x14:cfRule type="expression" priority="6" id="{01AF119D-E700-413A-8EB7-653B2F004846}">
            <xm:f>2=VLOOKUP(B229,Data!$A$2:$L$164,7,0)</xm:f>
            <x14:dxf>
              <fill>
                <patternFill>
                  <bgColor rgb="FFCCFF33"/>
                </patternFill>
              </fill>
            </x14:dxf>
          </x14:cfRule>
          <xm:sqref>C37:C64</xm:sqref>
        </x14:conditionalFormatting>
        <x14:conditionalFormatting xmlns:xm="http://schemas.microsoft.com/office/excel/2006/main">
          <x14:cfRule type="expression" priority="44" id="{AF1B4573-0D15-42A8-A7D6-6B93A2191372}">
            <xm:f>1=VLOOKUP(B201,Data!$A$2:$L$164,7,0)</xm:f>
            <x14:dxf>
              <fill>
                <patternFill>
                  <bgColor rgb="FFFFFF00"/>
                </patternFill>
              </fill>
            </x14:dxf>
          </x14:cfRule>
          <xm:sqref>C169:C196</xm:sqref>
        </x14:conditionalFormatting>
        <x14:conditionalFormatting xmlns:xm="http://schemas.microsoft.com/office/excel/2006/main">
          <x14:cfRule type="expression" priority="46" id="{67111553-74F0-4903-990E-670D417C6ED5}">
            <xm:f>2=VLOOKUP(B201,Data!$A$2:$L$164,7,0)</xm:f>
            <x14:dxf>
              <fill>
                <patternFill>
                  <bgColor rgb="FFCCFF33"/>
                </patternFill>
              </fill>
            </x14:dxf>
          </x14:cfRule>
          <xm:sqref>C169:C196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8"/>
  <sheetViews>
    <sheetView topLeftCell="A22" workbookViewId="0">
      <selection activeCell="F18" sqref="F18"/>
    </sheetView>
  </sheetViews>
  <sheetFormatPr defaultRowHeight="15"/>
  <cols>
    <col min="4" max="4" width="41.7109375" customWidth="1"/>
    <col min="6" max="6" width="42.140625" customWidth="1"/>
    <col min="8" max="8" width="42" customWidth="1"/>
    <col min="10" max="10" width="42.28515625" customWidth="1"/>
    <col min="12" max="12" width="41.85546875" customWidth="1"/>
    <col min="14" max="14" width="42.140625" customWidth="1"/>
  </cols>
  <sheetData>
    <row r="1" spans="1:15" ht="36">
      <c r="A1" s="3" t="s">
        <v>121</v>
      </c>
    </row>
    <row r="3" spans="1:15" ht="26.25">
      <c r="A3" s="16" t="s">
        <v>25</v>
      </c>
    </row>
    <row r="5" spans="1:15" s="32" customFormat="1" ht="18.75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</row>
    <row r="6" spans="1:15" s="32" customFormat="1" ht="19.5" thickBot="1">
      <c r="B6" s="33"/>
      <c r="C6" s="34" t="s">
        <v>110</v>
      </c>
      <c r="D6" s="35" t="s">
        <v>127</v>
      </c>
      <c r="E6" s="35" t="s">
        <v>110</v>
      </c>
      <c r="F6" s="36" t="s">
        <v>127</v>
      </c>
      <c r="G6" s="34" t="s">
        <v>110</v>
      </c>
      <c r="H6" s="35" t="s">
        <v>127</v>
      </c>
      <c r="I6" s="35" t="s">
        <v>110</v>
      </c>
      <c r="J6" s="36" t="s">
        <v>127</v>
      </c>
      <c r="K6" s="34" t="s">
        <v>110</v>
      </c>
      <c r="L6" s="35" t="s">
        <v>127</v>
      </c>
      <c r="M6" s="35" t="s">
        <v>110</v>
      </c>
      <c r="N6" s="36" t="s">
        <v>127</v>
      </c>
      <c r="O6" s="33"/>
    </row>
    <row r="7" spans="1:15" s="32" customFormat="1" ht="19.5" thickBot="1">
      <c r="B7" s="153" t="s">
        <v>118</v>
      </c>
      <c r="C7" s="37">
        <v>1</v>
      </c>
      <c r="D7" s="38">
        <v>1</v>
      </c>
      <c r="E7" s="38">
        <v>28</v>
      </c>
      <c r="F7" s="38">
        <v>1</v>
      </c>
      <c r="G7" s="37">
        <v>55</v>
      </c>
      <c r="H7" s="38">
        <v>0.5</v>
      </c>
      <c r="I7" s="38">
        <v>82</v>
      </c>
      <c r="J7" s="38">
        <v>0.5</v>
      </c>
      <c r="K7" s="37">
        <v>109</v>
      </c>
      <c r="L7" s="38">
        <v>0.25</v>
      </c>
      <c r="M7" s="38">
        <v>136</v>
      </c>
      <c r="N7" s="38">
        <v>0.25</v>
      </c>
      <c r="O7" s="33"/>
    </row>
    <row r="8" spans="1:15" s="32" customFormat="1" ht="19.5" thickBot="1">
      <c r="B8" s="154"/>
      <c r="C8" s="39">
        <f t="shared" ref="C8:C36" si="0">SUM(1+C7)</f>
        <v>2</v>
      </c>
      <c r="D8" s="38">
        <v>1</v>
      </c>
      <c r="E8" s="40">
        <v>29</v>
      </c>
      <c r="F8" s="38">
        <v>1</v>
      </c>
      <c r="G8" s="39">
        <f t="shared" ref="G8:G36" si="1">SUM(1+G7)</f>
        <v>56</v>
      </c>
      <c r="H8" s="38">
        <v>0.5</v>
      </c>
      <c r="I8" s="40">
        <f t="shared" ref="I8:I36" si="2">SUM(1+I7)</f>
        <v>83</v>
      </c>
      <c r="J8" s="38">
        <v>0.5</v>
      </c>
      <c r="K8" s="39">
        <f t="shared" ref="K8:K36" si="3">SUM(1+K7)</f>
        <v>110</v>
      </c>
      <c r="L8" s="38">
        <v>0.25</v>
      </c>
      <c r="M8" s="40">
        <f t="shared" ref="M8:M36" si="4">SUM(1+M7)</f>
        <v>137</v>
      </c>
      <c r="N8" s="38">
        <v>0.25</v>
      </c>
      <c r="O8" s="33"/>
    </row>
    <row r="9" spans="1:15" s="32" customFormat="1" ht="19.5" thickBot="1">
      <c r="B9" s="154"/>
      <c r="C9" s="41">
        <f t="shared" si="0"/>
        <v>3</v>
      </c>
      <c r="D9" s="38">
        <v>1</v>
      </c>
      <c r="E9" s="42">
        <v>30</v>
      </c>
      <c r="F9" s="38">
        <v>1</v>
      </c>
      <c r="G9" s="41">
        <f t="shared" si="1"/>
        <v>57</v>
      </c>
      <c r="H9" s="38">
        <v>0.5</v>
      </c>
      <c r="I9" s="42">
        <f t="shared" si="2"/>
        <v>84</v>
      </c>
      <c r="J9" s="38">
        <v>0.5</v>
      </c>
      <c r="K9" s="41">
        <f t="shared" si="3"/>
        <v>111</v>
      </c>
      <c r="L9" s="38">
        <v>0.25</v>
      </c>
      <c r="M9" s="42">
        <f t="shared" si="4"/>
        <v>138</v>
      </c>
      <c r="N9" s="38">
        <v>0.25</v>
      </c>
      <c r="O9" s="33"/>
    </row>
    <row r="10" spans="1:15" s="32" customFormat="1" ht="19.5" thickBot="1">
      <c r="B10" s="154"/>
      <c r="C10" s="150" t="s">
        <v>128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2"/>
      <c r="O10" s="33"/>
    </row>
    <row r="11" spans="1:15" s="32" customFormat="1" ht="19.5" thickBot="1">
      <c r="B11" s="154"/>
      <c r="C11" s="43">
        <f>SUM(1+C9)</f>
        <v>4</v>
      </c>
      <c r="D11" s="38">
        <v>1</v>
      </c>
      <c r="E11" s="44">
        <v>31</v>
      </c>
      <c r="F11" s="38">
        <v>1</v>
      </c>
      <c r="G11" s="43">
        <f>SUM(1+G9)</f>
        <v>58</v>
      </c>
      <c r="H11" s="38">
        <v>0.5</v>
      </c>
      <c r="I11" s="44">
        <f>SUM(1+I9)</f>
        <v>85</v>
      </c>
      <c r="J11" s="38">
        <v>0.5</v>
      </c>
      <c r="K11" s="43">
        <f>SUM(1+K9)</f>
        <v>112</v>
      </c>
      <c r="L11" s="38">
        <v>0.25</v>
      </c>
      <c r="M11" s="44">
        <f>SUM(1+M9)</f>
        <v>139</v>
      </c>
      <c r="N11" s="38">
        <v>0.25</v>
      </c>
      <c r="O11" s="33"/>
    </row>
    <row r="12" spans="1:15" s="32" customFormat="1" ht="19.5" thickBot="1">
      <c r="B12" s="154"/>
      <c r="C12" s="39">
        <f t="shared" si="0"/>
        <v>5</v>
      </c>
      <c r="D12" s="38">
        <v>1</v>
      </c>
      <c r="E12" s="40">
        <v>32</v>
      </c>
      <c r="F12" s="38">
        <v>1</v>
      </c>
      <c r="G12" s="39">
        <f t="shared" si="1"/>
        <v>59</v>
      </c>
      <c r="H12" s="38">
        <v>0.5</v>
      </c>
      <c r="I12" s="40">
        <f t="shared" si="2"/>
        <v>86</v>
      </c>
      <c r="J12" s="38">
        <v>0.5</v>
      </c>
      <c r="K12" s="39">
        <f t="shared" si="3"/>
        <v>113</v>
      </c>
      <c r="L12" s="38">
        <v>0.25</v>
      </c>
      <c r="M12" s="40">
        <f t="shared" si="4"/>
        <v>140</v>
      </c>
      <c r="N12" s="38">
        <v>0.25</v>
      </c>
      <c r="O12" s="33"/>
    </row>
    <row r="13" spans="1:15" s="32" customFormat="1" ht="19.5" thickBot="1">
      <c r="B13" s="154"/>
      <c r="C13" s="39">
        <f t="shared" si="0"/>
        <v>6</v>
      </c>
      <c r="D13" s="38">
        <v>1</v>
      </c>
      <c r="E13" s="40">
        <v>33</v>
      </c>
      <c r="F13" s="38">
        <v>1</v>
      </c>
      <c r="G13" s="39">
        <f t="shared" si="1"/>
        <v>60</v>
      </c>
      <c r="H13" s="38">
        <v>0.5</v>
      </c>
      <c r="I13" s="40">
        <f t="shared" si="2"/>
        <v>87</v>
      </c>
      <c r="J13" s="38">
        <v>0.5</v>
      </c>
      <c r="K13" s="39">
        <f t="shared" si="3"/>
        <v>114</v>
      </c>
      <c r="L13" s="38">
        <v>0.25</v>
      </c>
      <c r="M13" s="40">
        <f t="shared" si="4"/>
        <v>141</v>
      </c>
      <c r="N13" s="38">
        <v>0.25</v>
      </c>
      <c r="O13" s="33"/>
    </row>
    <row r="14" spans="1:15" s="32" customFormat="1" ht="19.5" thickBot="1">
      <c r="B14" s="154"/>
      <c r="C14" s="39">
        <f t="shared" si="0"/>
        <v>7</v>
      </c>
      <c r="D14" s="38">
        <v>1</v>
      </c>
      <c r="E14" s="40">
        <v>34</v>
      </c>
      <c r="F14" s="38">
        <v>1</v>
      </c>
      <c r="G14" s="39">
        <f t="shared" si="1"/>
        <v>61</v>
      </c>
      <c r="H14" s="38">
        <v>0.5</v>
      </c>
      <c r="I14" s="40">
        <f t="shared" si="2"/>
        <v>88</v>
      </c>
      <c r="J14" s="38">
        <v>0.5</v>
      </c>
      <c r="K14" s="39">
        <f t="shared" si="3"/>
        <v>115</v>
      </c>
      <c r="L14" s="38">
        <v>0.25</v>
      </c>
      <c r="M14" s="40">
        <f t="shared" si="4"/>
        <v>142</v>
      </c>
      <c r="N14" s="38">
        <v>0.25</v>
      </c>
      <c r="O14" s="33"/>
    </row>
    <row r="15" spans="1:15" s="32" customFormat="1" ht="19.5" thickBot="1">
      <c r="B15" s="154"/>
      <c r="C15" s="39">
        <f t="shared" si="0"/>
        <v>8</v>
      </c>
      <c r="D15" s="38">
        <v>1</v>
      </c>
      <c r="E15" s="40">
        <v>35</v>
      </c>
      <c r="F15" s="38">
        <v>1</v>
      </c>
      <c r="G15" s="39">
        <f t="shared" si="1"/>
        <v>62</v>
      </c>
      <c r="H15" s="38">
        <v>0.5</v>
      </c>
      <c r="I15" s="40">
        <f t="shared" si="2"/>
        <v>89</v>
      </c>
      <c r="J15" s="38">
        <v>0.5</v>
      </c>
      <c r="K15" s="39">
        <f t="shared" si="3"/>
        <v>116</v>
      </c>
      <c r="L15" s="38">
        <v>0.25</v>
      </c>
      <c r="M15" s="40">
        <f t="shared" si="4"/>
        <v>143</v>
      </c>
      <c r="N15" s="38">
        <v>0.25</v>
      </c>
      <c r="O15" s="33"/>
    </row>
    <row r="16" spans="1:15" s="32" customFormat="1" ht="19.5" thickBot="1">
      <c r="B16" s="155"/>
      <c r="C16" s="39">
        <f t="shared" si="0"/>
        <v>9</v>
      </c>
      <c r="D16" s="38">
        <v>1</v>
      </c>
      <c r="E16" s="40">
        <v>36</v>
      </c>
      <c r="F16" s="38">
        <v>1</v>
      </c>
      <c r="G16" s="39">
        <f t="shared" si="1"/>
        <v>63</v>
      </c>
      <c r="H16" s="38">
        <v>0.5</v>
      </c>
      <c r="I16" s="40">
        <f t="shared" si="2"/>
        <v>90</v>
      </c>
      <c r="J16" s="38">
        <v>0.5</v>
      </c>
      <c r="K16" s="39">
        <f t="shared" si="3"/>
        <v>117</v>
      </c>
      <c r="L16" s="38">
        <v>0.25</v>
      </c>
      <c r="M16" s="40">
        <f t="shared" si="4"/>
        <v>144</v>
      </c>
      <c r="N16" s="38">
        <v>0.25</v>
      </c>
      <c r="O16" s="33"/>
    </row>
    <row r="17" spans="2:15" s="32" customFormat="1" ht="19.5" thickBot="1">
      <c r="B17" s="153" t="s">
        <v>119</v>
      </c>
      <c r="C17" s="45">
        <f t="shared" si="0"/>
        <v>10</v>
      </c>
      <c r="D17" s="46">
        <v>0.25</v>
      </c>
      <c r="E17" s="46">
        <v>37</v>
      </c>
      <c r="F17" s="46">
        <v>0.25</v>
      </c>
      <c r="G17" s="45">
        <f t="shared" si="1"/>
        <v>64</v>
      </c>
      <c r="H17" s="47">
        <v>1</v>
      </c>
      <c r="I17" s="46">
        <f t="shared" si="2"/>
        <v>91</v>
      </c>
      <c r="J17" s="47">
        <v>1</v>
      </c>
      <c r="K17" s="45">
        <f t="shared" si="3"/>
        <v>118</v>
      </c>
      <c r="L17" s="46">
        <v>0.5</v>
      </c>
      <c r="M17" s="46">
        <f t="shared" si="4"/>
        <v>145</v>
      </c>
      <c r="N17" s="48">
        <v>0.5</v>
      </c>
      <c r="O17" s="33"/>
    </row>
    <row r="18" spans="2:15" s="32" customFormat="1" ht="19.5" thickBot="1">
      <c r="B18" s="154"/>
      <c r="C18" s="49">
        <f t="shared" si="0"/>
        <v>11</v>
      </c>
      <c r="D18" s="46">
        <v>0.25</v>
      </c>
      <c r="E18" s="50">
        <v>38</v>
      </c>
      <c r="F18" s="46">
        <v>0.25</v>
      </c>
      <c r="G18" s="49">
        <f t="shared" si="1"/>
        <v>65</v>
      </c>
      <c r="H18" s="47">
        <v>1</v>
      </c>
      <c r="I18" s="50">
        <f t="shared" si="2"/>
        <v>92</v>
      </c>
      <c r="J18" s="47">
        <v>1</v>
      </c>
      <c r="K18" s="49">
        <f t="shared" si="3"/>
        <v>119</v>
      </c>
      <c r="L18" s="50">
        <v>0.5</v>
      </c>
      <c r="M18" s="50">
        <f t="shared" si="4"/>
        <v>146</v>
      </c>
      <c r="N18" s="51">
        <v>0.5</v>
      </c>
      <c r="O18" s="33"/>
    </row>
    <row r="19" spans="2:15" s="32" customFormat="1" ht="19.5" thickBot="1">
      <c r="B19" s="154"/>
      <c r="C19" s="150" t="s">
        <v>128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2"/>
      <c r="O19" s="33"/>
    </row>
    <row r="20" spans="2:15" s="32" customFormat="1" ht="19.5" thickBot="1">
      <c r="B20" s="154"/>
      <c r="C20" s="52">
        <f>SUM(1+C18)</f>
        <v>12</v>
      </c>
      <c r="D20" s="46">
        <v>0.25</v>
      </c>
      <c r="E20" s="53">
        <v>39</v>
      </c>
      <c r="F20" s="46">
        <v>0.25</v>
      </c>
      <c r="G20" s="52">
        <f>SUM(1+G18)</f>
        <v>66</v>
      </c>
      <c r="H20" s="47">
        <v>1</v>
      </c>
      <c r="I20" s="53">
        <f>SUM(1+I18)</f>
        <v>93</v>
      </c>
      <c r="J20" s="47">
        <v>1</v>
      </c>
      <c r="K20" s="52">
        <f>SUM(1+K18)</f>
        <v>120</v>
      </c>
      <c r="L20" s="50">
        <v>0.5</v>
      </c>
      <c r="M20" s="53">
        <f>SUM(1+M18)</f>
        <v>147</v>
      </c>
      <c r="N20" s="50">
        <v>0.5</v>
      </c>
      <c r="O20" s="33"/>
    </row>
    <row r="21" spans="2:15" s="32" customFormat="1" ht="19.5" thickBot="1">
      <c r="B21" s="154"/>
      <c r="C21" s="45">
        <f t="shared" si="0"/>
        <v>13</v>
      </c>
      <c r="D21" s="46">
        <v>0.25</v>
      </c>
      <c r="E21" s="46">
        <v>40</v>
      </c>
      <c r="F21" s="46">
        <v>0.25</v>
      </c>
      <c r="G21" s="45">
        <f t="shared" si="1"/>
        <v>67</v>
      </c>
      <c r="H21" s="47">
        <v>1</v>
      </c>
      <c r="I21" s="46">
        <f t="shared" si="2"/>
        <v>94</v>
      </c>
      <c r="J21" s="47">
        <v>1</v>
      </c>
      <c r="K21" s="45">
        <f t="shared" si="3"/>
        <v>121</v>
      </c>
      <c r="L21" s="50">
        <v>0.5</v>
      </c>
      <c r="M21" s="46">
        <f t="shared" si="4"/>
        <v>148</v>
      </c>
      <c r="N21" s="50">
        <v>0.5</v>
      </c>
      <c r="O21" s="33"/>
    </row>
    <row r="22" spans="2:15" s="32" customFormat="1" ht="19.5" thickBot="1">
      <c r="B22" s="154"/>
      <c r="C22" s="45">
        <f t="shared" si="0"/>
        <v>14</v>
      </c>
      <c r="D22" s="46">
        <v>0.25</v>
      </c>
      <c r="E22" s="46">
        <v>41</v>
      </c>
      <c r="F22" s="46">
        <v>0.25</v>
      </c>
      <c r="G22" s="45">
        <f t="shared" si="1"/>
        <v>68</v>
      </c>
      <c r="H22" s="47">
        <v>1</v>
      </c>
      <c r="I22" s="46">
        <f t="shared" si="2"/>
        <v>95</v>
      </c>
      <c r="J22" s="47">
        <v>1</v>
      </c>
      <c r="K22" s="45">
        <f t="shared" si="3"/>
        <v>122</v>
      </c>
      <c r="L22" s="50">
        <v>0.5</v>
      </c>
      <c r="M22" s="46">
        <f t="shared" si="4"/>
        <v>149</v>
      </c>
      <c r="N22" s="50">
        <v>0.5</v>
      </c>
      <c r="O22" s="33"/>
    </row>
    <row r="23" spans="2:15" s="32" customFormat="1" ht="19.5" thickBot="1">
      <c r="B23" s="154"/>
      <c r="C23" s="45">
        <f t="shared" si="0"/>
        <v>15</v>
      </c>
      <c r="D23" s="46">
        <v>0.25</v>
      </c>
      <c r="E23" s="46">
        <v>42</v>
      </c>
      <c r="F23" s="46">
        <v>0.25</v>
      </c>
      <c r="G23" s="49">
        <f t="shared" si="1"/>
        <v>69</v>
      </c>
      <c r="H23" s="47">
        <v>1</v>
      </c>
      <c r="I23" s="46">
        <f t="shared" si="2"/>
        <v>96</v>
      </c>
      <c r="J23" s="47">
        <v>1</v>
      </c>
      <c r="K23" s="45">
        <f t="shared" si="3"/>
        <v>123</v>
      </c>
      <c r="L23" s="50">
        <v>0.5</v>
      </c>
      <c r="M23" s="46">
        <f t="shared" si="4"/>
        <v>150</v>
      </c>
      <c r="N23" s="50">
        <v>0.5</v>
      </c>
      <c r="O23" s="33"/>
    </row>
    <row r="24" spans="2:15" s="32" customFormat="1" ht="19.5" thickBot="1">
      <c r="B24" s="154"/>
      <c r="C24" s="45">
        <f t="shared" si="0"/>
        <v>16</v>
      </c>
      <c r="D24" s="46">
        <v>0.25</v>
      </c>
      <c r="E24" s="46">
        <v>43</v>
      </c>
      <c r="F24" s="46">
        <v>0.25</v>
      </c>
      <c r="G24" s="54">
        <f t="shared" si="1"/>
        <v>70</v>
      </c>
      <c r="H24" s="47">
        <v>1</v>
      </c>
      <c r="I24" s="46">
        <f t="shared" si="2"/>
        <v>97</v>
      </c>
      <c r="J24" s="47">
        <v>1</v>
      </c>
      <c r="K24" s="45">
        <f t="shared" si="3"/>
        <v>124</v>
      </c>
      <c r="L24" s="50">
        <v>0.5</v>
      </c>
      <c r="M24" s="46">
        <f t="shared" si="4"/>
        <v>151</v>
      </c>
      <c r="N24" s="50">
        <v>0.5</v>
      </c>
      <c r="O24" s="33"/>
    </row>
    <row r="25" spans="2:15" s="32" customFormat="1" ht="19.5" thickBot="1">
      <c r="B25" s="154"/>
      <c r="C25" s="45">
        <f t="shared" si="0"/>
        <v>17</v>
      </c>
      <c r="D25" s="46">
        <v>0.25</v>
      </c>
      <c r="E25" s="46">
        <v>44</v>
      </c>
      <c r="F25" s="46">
        <v>0.25</v>
      </c>
      <c r="G25" s="52">
        <f t="shared" si="1"/>
        <v>71</v>
      </c>
      <c r="H25" s="47">
        <v>1</v>
      </c>
      <c r="I25" s="46">
        <f t="shared" si="2"/>
        <v>98</v>
      </c>
      <c r="J25" s="47">
        <v>1</v>
      </c>
      <c r="K25" s="45">
        <f t="shared" si="3"/>
        <v>125</v>
      </c>
      <c r="L25" s="50">
        <v>0.5</v>
      </c>
      <c r="M25" s="46">
        <f t="shared" si="4"/>
        <v>152</v>
      </c>
      <c r="N25" s="50">
        <v>0.5</v>
      </c>
      <c r="O25" s="33"/>
    </row>
    <row r="26" spans="2:15" s="32" customFormat="1" ht="19.5" thickBot="1">
      <c r="B26" s="155"/>
      <c r="C26" s="45">
        <f t="shared" si="0"/>
        <v>18</v>
      </c>
      <c r="D26" s="46">
        <v>0.25</v>
      </c>
      <c r="E26" s="46">
        <v>45</v>
      </c>
      <c r="F26" s="46">
        <v>0.25</v>
      </c>
      <c r="G26" s="45">
        <f t="shared" si="1"/>
        <v>72</v>
      </c>
      <c r="H26" s="47">
        <v>1</v>
      </c>
      <c r="I26" s="46">
        <f t="shared" si="2"/>
        <v>99</v>
      </c>
      <c r="J26" s="47">
        <v>1</v>
      </c>
      <c r="K26" s="45">
        <f t="shared" si="3"/>
        <v>126</v>
      </c>
      <c r="L26" s="50">
        <v>0.5</v>
      </c>
      <c r="M26" s="46">
        <f t="shared" si="4"/>
        <v>153</v>
      </c>
      <c r="N26" s="50">
        <v>0.5</v>
      </c>
      <c r="O26" s="33"/>
    </row>
    <row r="27" spans="2:15" s="32" customFormat="1" ht="19.5" thickBot="1">
      <c r="B27" s="153" t="s">
        <v>120</v>
      </c>
      <c r="C27" s="55">
        <f t="shared" si="0"/>
        <v>19</v>
      </c>
      <c r="D27" s="56">
        <v>0.5</v>
      </c>
      <c r="E27" s="56">
        <v>46</v>
      </c>
      <c r="F27" s="57">
        <v>0.5</v>
      </c>
      <c r="G27" s="55">
        <f t="shared" si="1"/>
        <v>73</v>
      </c>
      <c r="H27" s="56">
        <v>0.25</v>
      </c>
      <c r="I27" s="56">
        <f t="shared" si="2"/>
        <v>100</v>
      </c>
      <c r="J27" s="56">
        <v>0.25</v>
      </c>
      <c r="K27" s="55">
        <f t="shared" si="3"/>
        <v>127</v>
      </c>
      <c r="L27" s="56">
        <v>1</v>
      </c>
      <c r="M27" s="56">
        <f t="shared" si="4"/>
        <v>154</v>
      </c>
      <c r="N27" s="56">
        <v>1</v>
      </c>
      <c r="O27" s="33"/>
    </row>
    <row r="28" spans="2:15" s="32" customFormat="1" ht="19.5" thickBot="1">
      <c r="B28" s="154"/>
      <c r="C28" s="150" t="s">
        <v>128</v>
      </c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2"/>
      <c r="O28" s="33"/>
    </row>
    <row r="29" spans="2:15" s="32" customFormat="1" ht="18.75">
      <c r="B29" s="154"/>
      <c r="C29" s="55">
        <f>SUM(1+C27)</f>
        <v>20</v>
      </c>
      <c r="D29" s="57">
        <v>0.5</v>
      </c>
      <c r="E29" s="56">
        <v>47</v>
      </c>
      <c r="F29" s="57">
        <v>0.5</v>
      </c>
      <c r="G29" s="55">
        <f>SUM(1+G27)</f>
        <v>74</v>
      </c>
      <c r="H29" s="56">
        <v>0.25</v>
      </c>
      <c r="I29" s="56">
        <f>SUM(1+I27)</f>
        <v>101</v>
      </c>
      <c r="J29" s="56">
        <v>0.25</v>
      </c>
      <c r="K29" s="55">
        <f>SUM(1+K27)</f>
        <v>128</v>
      </c>
      <c r="L29" s="56">
        <v>1</v>
      </c>
      <c r="M29" s="56">
        <f>SUM(1+M27)</f>
        <v>155</v>
      </c>
      <c r="N29" s="56">
        <v>1</v>
      </c>
      <c r="O29" s="33"/>
    </row>
    <row r="30" spans="2:15" s="32" customFormat="1" ht="18.75">
      <c r="B30" s="154"/>
      <c r="C30" s="55">
        <f t="shared" si="0"/>
        <v>21</v>
      </c>
      <c r="D30" s="57">
        <v>0.5</v>
      </c>
      <c r="E30" s="56">
        <v>48</v>
      </c>
      <c r="F30" s="57">
        <v>0.5</v>
      </c>
      <c r="G30" s="55">
        <f t="shared" si="1"/>
        <v>75</v>
      </c>
      <c r="H30" s="56">
        <v>0.25</v>
      </c>
      <c r="I30" s="56">
        <f t="shared" si="2"/>
        <v>102</v>
      </c>
      <c r="J30" s="56">
        <v>0.25</v>
      </c>
      <c r="K30" s="55">
        <f t="shared" si="3"/>
        <v>129</v>
      </c>
      <c r="L30" s="56">
        <v>1</v>
      </c>
      <c r="M30" s="56">
        <f t="shared" si="4"/>
        <v>156</v>
      </c>
      <c r="N30" s="56">
        <v>1</v>
      </c>
      <c r="O30" s="33"/>
    </row>
    <row r="31" spans="2:15" s="32" customFormat="1" ht="18.75">
      <c r="B31" s="154"/>
      <c r="C31" s="55">
        <f t="shared" si="0"/>
        <v>22</v>
      </c>
      <c r="D31" s="57">
        <v>0.5</v>
      </c>
      <c r="E31" s="56">
        <v>49</v>
      </c>
      <c r="F31" s="57">
        <v>0.5</v>
      </c>
      <c r="G31" s="55">
        <f t="shared" si="1"/>
        <v>76</v>
      </c>
      <c r="H31" s="56">
        <v>0.25</v>
      </c>
      <c r="I31" s="56">
        <f t="shared" si="2"/>
        <v>103</v>
      </c>
      <c r="J31" s="56">
        <v>0.25</v>
      </c>
      <c r="K31" s="55">
        <f t="shared" si="3"/>
        <v>130</v>
      </c>
      <c r="L31" s="56">
        <v>1</v>
      </c>
      <c r="M31" s="56">
        <f t="shared" si="4"/>
        <v>157</v>
      </c>
      <c r="N31" s="56">
        <v>1</v>
      </c>
      <c r="O31" s="33"/>
    </row>
    <row r="32" spans="2:15" s="32" customFormat="1" ht="18.75">
      <c r="B32" s="154"/>
      <c r="C32" s="55">
        <f t="shared" si="0"/>
        <v>23</v>
      </c>
      <c r="D32" s="57">
        <v>0.5</v>
      </c>
      <c r="E32" s="56">
        <v>50</v>
      </c>
      <c r="F32" s="57">
        <v>0.5</v>
      </c>
      <c r="G32" s="55">
        <f t="shared" si="1"/>
        <v>77</v>
      </c>
      <c r="H32" s="56">
        <v>0.25</v>
      </c>
      <c r="I32" s="56">
        <f t="shared" si="2"/>
        <v>104</v>
      </c>
      <c r="J32" s="56">
        <v>0.25</v>
      </c>
      <c r="K32" s="55">
        <f t="shared" si="3"/>
        <v>131</v>
      </c>
      <c r="L32" s="56">
        <v>1</v>
      </c>
      <c r="M32" s="56">
        <f t="shared" si="4"/>
        <v>158</v>
      </c>
      <c r="N32" s="56">
        <v>1</v>
      </c>
      <c r="O32" s="33"/>
    </row>
    <row r="33" spans="2:15" s="32" customFormat="1" ht="18.75">
      <c r="B33" s="154"/>
      <c r="C33" s="55">
        <f t="shared" si="0"/>
        <v>24</v>
      </c>
      <c r="D33" s="57">
        <v>0.5</v>
      </c>
      <c r="E33" s="56">
        <v>51</v>
      </c>
      <c r="F33" s="57">
        <v>0.5</v>
      </c>
      <c r="G33" s="55">
        <f t="shared" si="1"/>
        <v>78</v>
      </c>
      <c r="H33" s="56">
        <v>0.25</v>
      </c>
      <c r="I33" s="56">
        <f t="shared" si="2"/>
        <v>105</v>
      </c>
      <c r="J33" s="56">
        <v>0.25</v>
      </c>
      <c r="K33" s="55">
        <f t="shared" si="3"/>
        <v>132</v>
      </c>
      <c r="L33" s="56">
        <v>1</v>
      </c>
      <c r="M33" s="56">
        <f t="shared" si="4"/>
        <v>159</v>
      </c>
      <c r="N33" s="56">
        <v>1</v>
      </c>
      <c r="O33" s="33"/>
    </row>
    <row r="34" spans="2:15" s="32" customFormat="1" ht="18.75">
      <c r="B34" s="154"/>
      <c r="C34" s="55">
        <f t="shared" si="0"/>
        <v>25</v>
      </c>
      <c r="D34" s="57">
        <v>0.5</v>
      </c>
      <c r="E34" s="56">
        <v>52</v>
      </c>
      <c r="F34" s="57">
        <v>0.5</v>
      </c>
      <c r="G34" s="55">
        <f t="shared" si="1"/>
        <v>79</v>
      </c>
      <c r="H34" s="56">
        <v>0.25</v>
      </c>
      <c r="I34" s="56">
        <f t="shared" si="2"/>
        <v>106</v>
      </c>
      <c r="J34" s="56">
        <v>0.25</v>
      </c>
      <c r="K34" s="55">
        <f t="shared" si="3"/>
        <v>133</v>
      </c>
      <c r="L34" s="56">
        <v>1</v>
      </c>
      <c r="M34" s="56">
        <f t="shared" si="4"/>
        <v>160</v>
      </c>
      <c r="N34" s="56">
        <v>1</v>
      </c>
      <c r="O34" s="33"/>
    </row>
    <row r="35" spans="2:15" ht="18.75">
      <c r="B35" s="154"/>
      <c r="C35" s="55">
        <f t="shared" si="0"/>
        <v>26</v>
      </c>
      <c r="D35" s="57">
        <v>0.5</v>
      </c>
      <c r="E35" s="56">
        <v>53</v>
      </c>
      <c r="F35" s="57">
        <v>0.5</v>
      </c>
      <c r="G35" s="55">
        <f t="shared" si="1"/>
        <v>80</v>
      </c>
      <c r="H35" s="56">
        <v>0.25</v>
      </c>
      <c r="I35" s="56">
        <f t="shared" si="2"/>
        <v>107</v>
      </c>
      <c r="J35" s="56">
        <v>0.25</v>
      </c>
      <c r="K35" s="55">
        <f t="shared" si="3"/>
        <v>134</v>
      </c>
      <c r="L35" s="56">
        <v>1</v>
      </c>
      <c r="M35" s="56">
        <f t="shared" si="4"/>
        <v>161</v>
      </c>
      <c r="N35" s="56">
        <v>1</v>
      </c>
      <c r="O35" s="33"/>
    </row>
    <row r="36" spans="2:15" ht="19.5" thickBot="1">
      <c r="B36" s="155"/>
      <c r="C36" s="58">
        <f t="shared" si="0"/>
        <v>27</v>
      </c>
      <c r="D36" s="57">
        <v>0.5</v>
      </c>
      <c r="E36" s="56">
        <v>54</v>
      </c>
      <c r="F36" s="57">
        <v>0.5</v>
      </c>
      <c r="G36" s="58">
        <f t="shared" si="1"/>
        <v>81</v>
      </c>
      <c r="H36" s="56">
        <v>0.25</v>
      </c>
      <c r="I36" s="59">
        <f t="shared" si="2"/>
        <v>108</v>
      </c>
      <c r="J36" s="56">
        <v>0.25</v>
      </c>
      <c r="K36" s="58">
        <f t="shared" si="3"/>
        <v>135</v>
      </c>
      <c r="L36" s="56">
        <v>1</v>
      </c>
      <c r="M36" s="59">
        <f t="shared" si="4"/>
        <v>162</v>
      </c>
      <c r="N36" s="56">
        <v>1</v>
      </c>
      <c r="O36" s="33"/>
    </row>
    <row r="37" spans="2:15" ht="19.5" thickBot="1">
      <c r="B37" s="33"/>
      <c r="C37" s="150" t="s">
        <v>128</v>
      </c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2"/>
      <c r="O37" s="33"/>
    </row>
    <row r="38" spans="2:15" ht="18.7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</row>
  </sheetData>
  <mergeCells count="7">
    <mergeCell ref="C37:N37"/>
    <mergeCell ref="B7:B16"/>
    <mergeCell ref="C10:N10"/>
    <mergeCell ref="B17:B26"/>
    <mergeCell ref="C19:N19"/>
    <mergeCell ref="B27:B36"/>
    <mergeCell ref="C28:N2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8"/>
  <sheetViews>
    <sheetView workbookViewId="0">
      <selection activeCell="D14" sqref="D14"/>
    </sheetView>
  </sheetViews>
  <sheetFormatPr defaultRowHeight="15"/>
  <cols>
    <col min="1" max="3" width="6.7109375" customWidth="1"/>
    <col min="4" max="4" width="50.28515625" customWidth="1"/>
    <col min="5" max="6" width="6.7109375" customWidth="1"/>
    <col min="7" max="7" width="50.7109375" customWidth="1"/>
    <col min="8" max="9" width="6.7109375" customWidth="1"/>
    <col min="10" max="10" width="50.7109375" customWidth="1"/>
    <col min="11" max="12" width="6.7109375" customWidth="1"/>
    <col min="13" max="13" width="50.7109375" customWidth="1"/>
    <col min="14" max="15" width="6.7109375" customWidth="1"/>
    <col min="16" max="16" width="50.7109375" customWidth="1"/>
    <col min="17" max="18" width="6.7109375" customWidth="1"/>
    <col min="19" max="19" width="50.7109375" customWidth="1"/>
  </cols>
  <sheetData>
    <row r="1" spans="1:19" ht="21">
      <c r="A1" s="78" t="s">
        <v>129</v>
      </c>
      <c r="B1" s="78"/>
      <c r="C1" s="78"/>
      <c r="D1" s="78"/>
      <c r="E1" s="78"/>
      <c r="F1" s="78"/>
    </row>
    <row r="2" spans="1:19" ht="18.75">
      <c r="A2" s="74"/>
    </row>
    <row r="3" spans="1:19" ht="20.100000000000001" customHeight="1" thickBot="1">
      <c r="A3" s="4"/>
      <c r="B3" s="5" t="s">
        <v>110</v>
      </c>
      <c r="C3" s="5"/>
      <c r="D3" s="5" t="s">
        <v>122</v>
      </c>
      <c r="E3" s="5" t="s">
        <v>110</v>
      </c>
      <c r="F3" s="5"/>
      <c r="G3" s="5" t="s">
        <v>122</v>
      </c>
      <c r="H3" s="5" t="s">
        <v>110</v>
      </c>
      <c r="I3" s="5"/>
      <c r="J3" s="5" t="s">
        <v>122</v>
      </c>
      <c r="K3" s="5" t="s">
        <v>110</v>
      </c>
      <c r="L3" s="5"/>
      <c r="M3" s="5" t="s">
        <v>122</v>
      </c>
      <c r="N3" s="5" t="s">
        <v>110</v>
      </c>
      <c r="O3" s="5"/>
      <c r="P3" s="5" t="s">
        <v>122</v>
      </c>
      <c r="Q3" s="5" t="s">
        <v>110</v>
      </c>
      <c r="R3" s="5"/>
      <c r="S3" s="5" t="s">
        <v>122</v>
      </c>
    </row>
    <row r="4" spans="1:19" ht="20.100000000000001" customHeight="1" thickBot="1">
      <c r="A4" s="147" t="s">
        <v>118</v>
      </c>
      <c r="B4" s="6">
        <v>1</v>
      </c>
      <c r="C4" s="80">
        <v>4</v>
      </c>
      <c r="D4" s="60" t="str">
        <f>VLOOKUP(B4,Data!$A$2:$L$164,12,0)</f>
        <v>spray one first sign disease (1 spray)</v>
      </c>
      <c r="E4" s="7">
        <v>28</v>
      </c>
      <c r="F4" s="7">
        <v>6</v>
      </c>
      <c r="G4" s="63" t="str">
        <f>VLOOKUP(E4,Data!$A$2:$L$164,12,0)</f>
        <v>spray one disease 1/3 plant infection (1 spray)</v>
      </c>
      <c r="H4" s="7">
        <v>55</v>
      </c>
      <c r="I4" s="7">
        <v>1</v>
      </c>
      <c r="J4" s="60" t="str">
        <f>VLOOKUP(H4,Data!$A$2:$L$164,12,0)</f>
        <v>Untreated</v>
      </c>
      <c r="K4" s="7">
        <v>82</v>
      </c>
      <c r="L4" s="7">
        <v>5</v>
      </c>
      <c r="M4" s="24" t="str">
        <f>VLOOKUP(K4,Data!$A$2:$L$164,12,0)</f>
        <v>spray one first sign disease + 14 days latter (2 sprays)</v>
      </c>
      <c r="N4" s="7">
        <v>109</v>
      </c>
      <c r="O4" s="7">
        <v>4</v>
      </c>
      <c r="P4" s="63" t="str">
        <f>VLOOKUP(N4,Data!$A$2:$L$164,12,0)</f>
        <v>spray one first sign disease (1 spray)</v>
      </c>
      <c r="Q4" s="7">
        <v>136</v>
      </c>
      <c r="R4" s="89">
        <v>1</v>
      </c>
      <c r="S4" s="26" t="str">
        <f>VLOOKUP(Q4,Data!$A$2:$L$164,12,0)</f>
        <v>Untreated</v>
      </c>
    </row>
    <row r="5" spans="1:19" ht="20.100000000000001" customHeight="1" thickBot="1">
      <c r="A5" s="148"/>
      <c r="B5" s="9">
        <v>2</v>
      </c>
      <c r="C5" s="81">
        <v>5</v>
      </c>
      <c r="D5" s="24" t="str">
        <f>VLOOKUP(B5,Data!$A$2:$L$164,12,0)</f>
        <v>spray one first sign disease + 14 days latter (2 sprays)</v>
      </c>
      <c r="E5" s="10">
        <v>29</v>
      </c>
      <c r="F5" s="86">
        <v>2</v>
      </c>
      <c r="G5" s="63" t="str">
        <f>VLOOKUP(E5,Data!$A$2:$L$164,12,0)</f>
        <v>spray one 4 weeks post emergance (1 spray)</v>
      </c>
      <c r="H5" s="10">
        <v>56</v>
      </c>
      <c r="I5" s="86">
        <v>6</v>
      </c>
      <c r="J5" s="63" t="str">
        <f>VLOOKUP(H5,Data!$A$2:$L$164,12,0)</f>
        <v>spray one disease 1/3 plant infection (1 spray)</v>
      </c>
      <c r="K5" s="10">
        <v>83</v>
      </c>
      <c r="L5" s="86">
        <v>2</v>
      </c>
      <c r="M5" s="60" t="str">
        <f>VLOOKUP(K5,Data!$A$2:$L$164,12,0)</f>
        <v>spray one 4 weeks post emergance (1 spray)</v>
      </c>
      <c r="N5" s="10">
        <v>110</v>
      </c>
      <c r="O5" s="86">
        <v>5</v>
      </c>
      <c r="P5" s="60" t="str">
        <f>VLOOKUP(N5,Data!$A$2:$L$164,12,0)</f>
        <v>spray one first sign disease + 14 days latter (2 sprays)</v>
      </c>
      <c r="Q5" s="10">
        <v>137</v>
      </c>
      <c r="R5" s="90">
        <v>1</v>
      </c>
      <c r="S5" s="62" t="str">
        <f>VLOOKUP(Q5,Data!$A$2:$L$164,12,0)</f>
        <v>Untreated</v>
      </c>
    </row>
    <row r="6" spans="1:19" ht="20.100000000000001" customHeight="1" thickBot="1">
      <c r="A6" s="148"/>
      <c r="B6" s="9">
        <v>3</v>
      </c>
      <c r="C6" s="81">
        <v>5</v>
      </c>
      <c r="D6" s="60" t="str">
        <f>VLOOKUP(B6,Data!$A$2:$L$164,12,0)</f>
        <v>spray one first sign disease + 14 days latter (2 sprays)</v>
      </c>
      <c r="E6" s="67">
        <v>30</v>
      </c>
      <c r="F6" s="87">
        <v>1</v>
      </c>
      <c r="G6" s="24" t="str">
        <f>VLOOKUP(E6,Data!$A$2:$L$164,12,0)</f>
        <v>Untreated</v>
      </c>
      <c r="H6" s="10">
        <v>57</v>
      </c>
      <c r="I6" s="86">
        <v>1</v>
      </c>
      <c r="J6" s="63" t="str">
        <f>VLOOKUP(H6,Data!$A$2:$L$164,12,0)</f>
        <v>Untreated</v>
      </c>
      <c r="K6" s="10">
        <v>84</v>
      </c>
      <c r="L6" s="86">
        <v>3</v>
      </c>
      <c r="M6" s="60" t="str">
        <f>VLOOKUP(K6,Data!$A$2:$L$164,12,0)</f>
        <v>spray one 5 weeks post emergance + one spray 14 days later (2 sprays)</v>
      </c>
      <c r="N6" s="10">
        <v>111</v>
      </c>
      <c r="O6" s="86">
        <v>6</v>
      </c>
      <c r="P6" s="24" t="str">
        <f>VLOOKUP(N6,Data!$A$2:$L$164,12,0)</f>
        <v>spray one disease 1/3 plant infection (1 spray)</v>
      </c>
      <c r="Q6" s="10">
        <v>138</v>
      </c>
      <c r="R6" s="90">
        <v>2</v>
      </c>
      <c r="S6" s="61" t="str">
        <f>VLOOKUP(Q6,Data!$A$2:$L$164,12,0)</f>
        <v>spray one 4 weeks post emergance (1 spray)</v>
      </c>
    </row>
    <row r="7" spans="1:19" s="65" customFormat="1" ht="20.100000000000001" customHeight="1" thickBot="1">
      <c r="A7" s="148"/>
      <c r="B7" s="68"/>
      <c r="C7" s="82"/>
      <c r="D7" s="69"/>
      <c r="E7" s="70"/>
      <c r="F7" s="73"/>
      <c r="G7" s="69"/>
      <c r="H7" s="70"/>
      <c r="I7" s="73"/>
      <c r="J7" s="69"/>
      <c r="K7" s="70"/>
      <c r="L7" s="73"/>
      <c r="M7" s="69"/>
      <c r="N7" s="70"/>
      <c r="O7" s="73"/>
      <c r="P7" s="69"/>
      <c r="Q7" s="70"/>
      <c r="R7" s="91"/>
      <c r="S7" s="71"/>
    </row>
    <row r="8" spans="1:19" ht="20.100000000000001" customHeight="1" thickBot="1">
      <c r="A8" s="148"/>
      <c r="B8" s="9">
        <v>4</v>
      </c>
      <c r="C8" s="81">
        <v>3</v>
      </c>
      <c r="D8" s="24" t="str">
        <f>VLOOKUP(B8,Data!$A$2:$L$164,12,0)</f>
        <v>spray one 5 weeks post emergance + one spray 14 days later (2 sprays)</v>
      </c>
      <c r="E8" s="10">
        <v>31</v>
      </c>
      <c r="F8" s="86">
        <v>2</v>
      </c>
      <c r="G8" s="60" t="str">
        <f>VLOOKUP(E8,Data!$A$2:$L$164,12,0)</f>
        <v>spray one 4 weeks post emergance (1 spray)</v>
      </c>
      <c r="H8" s="10">
        <v>58</v>
      </c>
      <c r="I8" s="86">
        <v>5</v>
      </c>
      <c r="J8" s="63" t="str">
        <f>VLOOKUP(H8,Data!$A$2:$L$164,12,0)</f>
        <v>spray one first sign disease + 14 days latter (2 sprays)</v>
      </c>
      <c r="K8" s="10">
        <v>85</v>
      </c>
      <c r="L8" s="86">
        <v>4</v>
      </c>
      <c r="M8" s="24" t="str">
        <f>VLOOKUP(K8,Data!$A$2:$L$164,12,0)</f>
        <v>spray one first sign disease (1 spray)</v>
      </c>
      <c r="N8" s="10">
        <v>112</v>
      </c>
      <c r="O8" s="86">
        <v>1</v>
      </c>
      <c r="P8" s="60" t="str">
        <f>VLOOKUP(N8,Data!$A$2:$L$164,12,0)</f>
        <v>Untreated</v>
      </c>
      <c r="Q8" s="10">
        <v>139</v>
      </c>
      <c r="R8" s="90">
        <v>3</v>
      </c>
      <c r="S8" s="62" t="str">
        <f>VLOOKUP(Q8,Data!$A$2:$L$164,12,0)</f>
        <v>spray one 5 weeks post emergance + one spray 14 days later (2 sprays)</v>
      </c>
    </row>
    <row r="9" spans="1:19" ht="20.100000000000001" customHeight="1" thickBot="1">
      <c r="A9" s="148"/>
      <c r="B9" s="9">
        <v>5</v>
      </c>
      <c r="C9" s="81">
        <v>6</v>
      </c>
      <c r="D9" s="60" t="str">
        <f>VLOOKUP(B9,Data!$A$2:$L$164,12,0)</f>
        <v>spray one disease 1/3 plant infection (1 spray)</v>
      </c>
      <c r="E9" s="10">
        <v>32</v>
      </c>
      <c r="F9" s="86">
        <v>5</v>
      </c>
      <c r="G9" s="63" t="str">
        <f>VLOOKUP(E9,Data!$A$2:$L$164,12,0)</f>
        <v>spray one first sign disease + 14 days latter (2 sprays)</v>
      </c>
      <c r="H9" s="10">
        <v>59</v>
      </c>
      <c r="I9" s="86">
        <v>6</v>
      </c>
      <c r="J9" s="24" t="str">
        <f>VLOOKUP(H9,Data!$A$2:$L$164,12,0)</f>
        <v>spray one disease 1/3 plant infection (1 spray)</v>
      </c>
      <c r="K9" s="10">
        <v>86</v>
      </c>
      <c r="L9" s="86">
        <v>3</v>
      </c>
      <c r="M9" s="63" t="str">
        <f>VLOOKUP(K9,Data!$A$2:$L$164,12,0)</f>
        <v>spray one 5 weeks post emergance + one spray 14 days later (2 sprays)</v>
      </c>
      <c r="N9" s="10">
        <v>113</v>
      </c>
      <c r="O9" s="86">
        <v>3</v>
      </c>
      <c r="P9" s="24" t="str">
        <f>VLOOKUP(N9,Data!$A$2:$L$164,12,0)</f>
        <v>spray one 5 weeks post emergance + one spray 14 days later (2 sprays)</v>
      </c>
      <c r="Q9" s="10">
        <v>140</v>
      </c>
      <c r="R9" s="90">
        <v>4</v>
      </c>
      <c r="S9" s="61" t="str">
        <f>VLOOKUP(Q9,Data!$A$2:$L$164,12,0)</f>
        <v>spray one first sign disease (1 spray)</v>
      </c>
    </row>
    <row r="10" spans="1:19" ht="20.100000000000001" customHeight="1" thickBot="1">
      <c r="A10" s="148"/>
      <c r="B10" s="9">
        <v>6</v>
      </c>
      <c r="C10" s="81">
        <v>1</v>
      </c>
      <c r="D10" s="63" t="str">
        <f>VLOOKUP(B10,Data!$A$2:$L$164,12,0)</f>
        <v>Untreated</v>
      </c>
      <c r="E10" s="10">
        <v>33</v>
      </c>
      <c r="F10" s="86">
        <v>6</v>
      </c>
      <c r="G10" s="24" t="str">
        <f>VLOOKUP(E10,Data!$A$2:$L$164,12,0)</f>
        <v>spray one disease 1/3 plant infection (1 spray)</v>
      </c>
      <c r="H10" s="10">
        <v>60</v>
      </c>
      <c r="I10" s="86">
        <v>3</v>
      </c>
      <c r="J10" s="24" t="str">
        <f>VLOOKUP(H10,Data!$A$2:$L$164,12,0)</f>
        <v>spray one 5 weeks post emergance + one spray 14 days later (2 sprays)</v>
      </c>
      <c r="K10" s="10">
        <v>87</v>
      </c>
      <c r="L10" s="86">
        <v>4</v>
      </c>
      <c r="M10" s="63" t="str">
        <f>VLOOKUP(K10,Data!$A$2:$L$164,12,0)</f>
        <v>spray one first sign disease (1 spray)</v>
      </c>
      <c r="N10" s="10">
        <v>114</v>
      </c>
      <c r="O10" s="86">
        <v>5</v>
      </c>
      <c r="P10" s="63" t="str">
        <f>VLOOKUP(N10,Data!$A$2:$L$164,12,0)</f>
        <v>spray one first sign disease + 14 days latter (2 sprays)</v>
      </c>
      <c r="Q10" s="10">
        <v>141</v>
      </c>
      <c r="R10" s="90">
        <v>2</v>
      </c>
      <c r="S10" s="26" t="str">
        <f>VLOOKUP(Q10,Data!$A$2:$L$164,12,0)</f>
        <v>spray one 4 weeks post emergance (1 spray)</v>
      </c>
    </row>
    <row r="11" spans="1:19" ht="20.100000000000001" customHeight="1" thickBot="1">
      <c r="A11" s="148"/>
      <c r="B11" s="9">
        <v>7</v>
      </c>
      <c r="C11" s="81">
        <v>2</v>
      </c>
      <c r="D11" s="24" t="str">
        <f>VLOOKUP(B11,Data!$A$2:$L$164,12,0)</f>
        <v>spray one 4 weeks post emergance (1 spray)</v>
      </c>
      <c r="E11" s="10">
        <v>34</v>
      </c>
      <c r="F11" s="86">
        <v>1</v>
      </c>
      <c r="G11" s="60" t="str">
        <f>VLOOKUP(E11,Data!$A$2:$L$164,12,0)</f>
        <v>Untreated</v>
      </c>
      <c r="H11" s="10">
        <v>61</v>
      </c>
      <c r="I11" s="86">
        <v>5</v>
      </c>
      <c r="J11" s="60" t="str">
        <f>VLOOKUP(H11,Data!$A$2:$L$164,12,0)</f>
        <v>spray one first sign disease + 14 days latter (2 sprays)</v>
      </c>
      <c r="K11" s="10">
        <v>88</v>
      </c>
      <c r="L11" s="86">
        <v>1</v>
      </c>
      <c r="M11" s="24" t="str">
        <f>VLOOKUP(K11,Data!$A$2:$L$164,12,0)</f>
        <v>Untreated</v>
      </c>
      <c r="N11" s="10">
        <v>115</v>
      </c>
      <c r="O11" s="86">
        <v>6</v>
      </c>
      <c r="P11" s="60" t="str">
        <f>VLOOKUP(N11,Data!$A$2:$L$164,12,0)</f>
        <v>spray one disease 1/3 plant infection (1 spray)</v>
      </c>
      <c r="Q11" s="10">
        <v>142</v>
      </c>
      <c r="R11" s="90">
        <v>5</v>
      </c>
      <c r="S11" s="26" t="str">
        <f>VLOOKUP(Q11,Data!$A$2:$L$164,12,0)</f>
        <v>spray one first sign disease + 14 days latter (2 sprays)</v>
      </c>
    </row>
    <row r="12" spans="1:19" ht="20.100000000000001" customHeight="1" thickBot="1">
      <c r="A12" s="148"/>
      <c r="B12" s="9">
        <v>8</v>
      </c>
      <c r="C12" s="81">
        <v>3</v>
      </c>
      <c r="D12" s="63" t="str">
        <f>VLOOKUP(B12,Data!$A$2:$L$164,12,0)</f>
        <v>spray one 5 weeks post emergance + one spray 14 days later (2 sprays)</v>
      </c>
      <c r="E12" s="10">
        <v>35</v>
      </c>
      <c r="F12" s="86">
        <v>4</v>
      </c>
      <c r="G12" s="24" t="str">
        <f>VLOOKUP(E12,Data!$A$2:$L$164,12,0)</f>
        <v>spray one first sign disease (1 spray)</v>
      </c>
      <c r="H12" s="10">
        <v>62</v>
      </c>
      <c r="I12" s="86">
        <v>2</v>
      </c>
      <c r="J12" s="24" t="str">
        <f>VLOOKUP(H12,Data!$A$2:$L$164,12,0)</f>
        <v>spray one 4 weeks post emergance (1 spray)</v>
      </c>
      <c r="K12" s="10">
        <v>89</v>
      </c>
      <c r="L12" s="86">
        <v>6</v>
      </c>
      <c r="M12" s="60" t="str">
        <f>VLOOKUP(K12,Data!$A$2:$L$164,12,0)</f>
        <v>spray one disease 1/3 plant infection (1 spray)</v>
      </c>
      <c r="N12" s="10">
        <v>116</v>
      </c>
      <c r="O12" s="86">
        <v>2</v>
      </c>
      <c r="P12" s="63" t="str">
        <f>VLOOKUP(N12,Data!$A$2:$L$164,12,0)</f>
        <v>spray one 4 weeks post emergance (1 spray)</v>
      </c>
      <c r="Q12" s="10">
        <v>143</v>
      </c>
      <c r="R12" s="90">
        <v>3</v>
      </c>
      <c r="S12" s="61" t="str">
        <f>VLOOKUP(Q12,Data!$A$2:$L$164,12,0)</f>
        <v>spray one 5 weeks post emergance + one spray 14 days later (2 sprays)</v>
      </c>
    </row>
    <row r="13" spans="1:19" ht="20.100000000000001" customHeight="1" thickBot="1">
      <c r="A13" s="149"/>
      <c r="B13" s="11">
        <v>9</v>
      </c>
      <c r="C13" s="83">
        <v>4</v>
      </c>
      <c r="D13" s="63" t="str">
        <f>VLOOKUP(B13,Data!$A$2:$L$164,12,0)</f>
        <v>spray one first sign disease (1 spray)</v>
      </c>
      <c r="E13" s="12">
        <v>36</v>
      </c>
      <c r="F13" s="88">
        <v>3</v>
      </c>
      <c r="G13" s="60" t="str">
        <f>VLOOKUP(E13,Data!$A$2:$L$164,12,0)</f>
        <v>spray one 5 weeks post emergance + one spray 14 days later (2 sprays)</v>
      </c>
      <c r="H13" s="12">
        <v>63</v>
      </c>
      <c r="I13" s="88">
        <v>4</v>
      </c>
      <c r="J13" s="60" t="str">
        <f>VLOOKUP(H13,Data!$A$2:$L$164,12,0)</f>
        <v>spray one first sign disease (1 spray)</v>
      </c>
      <c r="K13" s="12">
        <v>90</v>
      </c>
      <c r="L13" s="88">
        <v>2</v>
      </c>
      <c r="M13" s="63" t="str">
        <f>VLOOKUP(K13,Data!$A$2:$L$164,12,0)</f>
        <v>spray one 4 weeks post emergance (1 spray)</v>
      </c>
      <c r="N13" s="12">
        <v>117</v>
      </c>
      <c r="O13" s="88">
        <v>4</v>
      </c>
      <c r="P13" s="24" t="str">
        <f>VLOOKUP(N13,Data!$A$2:$L$164,12,0)</f>
        <v>spray one first sign disease (1 spray)</v>
      </c>
      <c r="Q13" s="12">
        <v>144</v>
      </c>
      <c r="R13" s="92">
        <v>6</v>
      </c>
      <c r="S13" s="62" t="str">
        <f>VLOOKUP(Q13,Data!$A$2:$L$164,12,0)</f>
        <v>spray one disease 1/3 plant infection (1 spray)</v>
      </c>
    </row>
    <row r="14" spans="1:19" ht="20.100000000000001" customHeight="1" thickBot="1">
      <c r="A14" s="147" t="s">
        <v>119</v>
      </c>
      <c r="B14" s="6">
        <v>10</v>
      </c>
      <c r="C14" s="80">
        <v>3</v>
      </c>
      <c r="D14" s="60" t="str">
        <f>VLOOKUP(B14,Data!$A$2:$L$164,12,0)</f>
        <v>spray one 5 weeks post emergance + one spray 14 days later (2 sprays)</v>
      </c>
      <c r="E14" s="7">
        <v>37</v>
      </c>
      <c r="F14" s="7">
        <v>2</v>
      </c>
      <c r="G14" s="24" t="str">
        <f>VLOOKUP(E14,Data!$A$2:$L$164,12,0)</f>
        <v>spray one 4 weeks post emergance (1 spray)</v>
      </c>
      <c r="H14" s="7">
        <v>64</v>
      </c>
      <c r="I14" s="7">
        <v>2</v>
      </c>
      <c r="J14" s="63" t="str">
        <f>VLOOKUP(H14,Data!$A$2:$L$164,12,0)</f>
        <v>spray one 4 weeks post emergance (1 spray)</v>
      </c>
      <c r="K14" s="7">
        <v>91</v>
      </c>
      <c r="L14" s="7">
        <v>6</v>
      </c>
      <c r="M14" s="24" t="str">
        <f>VLOOKUP(K14,Data!$A$2:$L$164,12,0)</f>
        <v>spray one disease 1/3 plant infection (1 spray)</v>
      </c>
      <c r="N14" s="7">
        <v>118</v>
      </c>
      <c r="O14" s="7">
        <v>1</v>
      </c>
      <c r="P14" s="63" t="str">
        <f>VLOOKUP(N14,Data!$A$2:$L$164,12,0)</f>
        <v>Untreated</v>
      </c>
      <c r="Q14" s="7">
        <v>145</v>
      </c>
      <c r="R14" s="89">
        <v>3</v>
      </c>
      <c r="S14" s="26" t="str">
        <f>VLOOKUP(Q14,Data!$A$2:$L$164,12,0)</f>
        <v>spray one 5 weeks post emergance + one spray 14 days later (2 sprays)</v>
      </c>
    </row>
    <row r="15" spans="1:19" ht="20.100000000000001" customHeight="1" thickBot="1">
      <c r="A15" s="148"/>
      <c r="B15" s="27">
        <v>11</v>
      </c>
      <c r="C15" s="84">
        <v>1</v>
      </c>
      <c r="D15" s="24" t="str">
        <f>VLOOKUP(B15,Data!$A$2:$L$164,12,0)</f>
        <v>Untreated</v>
      </c>
      <c r="E15" s="10">
        <v>38</v>
      </c>
      <c r="F15" s="86">
        <v>6</v>
      </c>
      <c r="G15" s="60" t="str">
        <f>VLOOKUP(E15,Data!$A$2:$L$164,12,0)</f>
        <v>spray one disease 1/3 plant infection (1 spray)</v>
      </c>
      <c r="H15" s="10">
        <v>65</v>
      </c>
      <c r="I15" s="86">
        <v>5</v>
      </c>
      <c r="J15" s="60" t="str">
        <f>VLOOKUP(H15,Data!$A$2:$L$164,12,0)</f>
        <v>spray one first sign disease + 14 days latter (2 sprays)</v>
      </c>
      <c r="K15" s="10">
        <v>92</v>
      </c>
      <c r="L15" s="86">
        <v>2</v>
      </c>
      <c r="M15" s="24" t="str">
        <f>VLOOKUP(K15,Data!$A$2:$L$164,12,0)</f>
        <v>spray one 4 weeks post emergance (1 spray)</v>
      </c>
      <c r="N15" s="10">
        <v>119</v>
      </c>
      <c r="O15" s="86">
        <v>2</v>
      </c>
      <c r="P15" s="60" t="str">
        <f>VLOOKUP(N15,Data!$A$2:$L$164,12,0)</f>
        <v>spray one 4 weeks post emergance (1 spray)</v>
      </c>
      <c r="Q15" s="10">
        <v>146</v>
      </c>
      <c r="R15" s="90">
        <v>4</v>
      </c>
      <c r="S15" s="62" t="str">
        <f>VLOOKUP(Q15,Data!$A$2:$L$164,12,0)</f>
        <v>spray one first sign disease (1 spray)</v>
      </c>
    </row>
    <row r="16" spans="1:19" s="65" customFormat="1" ht="20.100000000000001" customHeight="1" thickBot="1">
      <c r="A16" s="148"/>
      <c r="B16" s="66"/>
      <c r="C16" s="85"/>
      <c r="D16" s="69"/>
      <c r="E16" s="70"/>
      <c r="F16" s="73"/>
      <c r="G16" s="69"/>
      <c r="H16" s="70"/>
      <c r="I16" s="73"/>
      <c r="J16" s="69"/>
      <c r="K16" s="70"/>
      <c r="L16" s="73"/>
      <c r="M16" s="69"/>
      <c r="N16" s="70"/>
      <c r="O16" s="73"/>
      <c r="P16" s="69"/>
      <c r="Q16" s="70"/>
      <c r="R16" s="91"/>
      <c r="S16" s="71"/>
    </row>
    <row r="17" spans="1:19" ht="20.100000000000001" customHeight="1" thickBot="1">
      <c r="A17" s="148"/>
      <c r="B17" s="9">
        <v>12</v>
      </c>
      <c r="C17" s="81">
        <v>5</v>
      </c>
      <c r="D17" s="63" t="str">
        <f>VLOOKUP(B17,Data!$A$2:$L$164,12,0)</f>
        <v>spray one first sign disease + 14 days latter (2 sprays)</v>
      </c>
      <c r="E17" s="10">
        <v>39</v>
      </c>
      <c r="F17" s="86">
        <v>4</v>
      </c>
      <c r="G17" s="60" t="str">
        <f>VLOOKUP(E17,Data!$A$2:$L$164,12,0)</f>
        <v>spray one first sign disease (1 spray)</v>
      </c>
      <c r="H17" s="10">
        <v>66</v>
      </c>
      <c r="I17" s="86">
        <v>4</v>
      </c>
      <c r="J17" s="24" t="str">
        <f>VLOOKUP(H17,Data!$A$2:$L$164,12,0)</f>
        <v>spray one first sign disease (1 spray)</v>
      </c>
      <c r="K17" s="10">
        <v>93</v>
      </c>
      <c r="L17" s="86">
        <v>2</v>
      </c>
      <c r="M17" s="60" t="str">
        <f>VLOOKUP(K17,Data!$A$2:$L$164,12,0)</f>
        <v>spray one 4 weeks post emergance (1 spray)</v>
      </c>
      <c r="N17" s="10">
        <v>120</v>
      </c>
      <c r="O17" s="86">
        <v>5</v>
      </c>
      <c r="P17" s="60" t="str">
        <f>VLOOKUP(N17,Data!$A$2:$L$164,12,0)</f>
        <v>spray one first sign disease + 14 days latter (2 sprays)</v>
      </c>
      <c r="Q17" s="10">
        <v>147</v>
      </c>
      <c r="R17" s="90">
        <v>2</v>
      </c>
      <c r="S17" s="62" t="str">
        <f>VLOOKUP(Q17,Data!$A$2:$L$164,12,0)</f>
        <v>spray one 4 weeks post emergance (1 spray)</v>
      </c>
    </row>
    <row r="18" spans="1:19" ht="20.100000000000001" customHeight="1" thickBot="1">
      <c r="A18" s="148"/>
      <c r="B18" s="9">
        <v>13</v>
      </c>
      <c r="C18" s="81">
        <v>5</v>
      </c>
      <c r="D18" s="60" t="str">
        <f>VLOOKUP(B18,Data!$A$2:$L$164,12,0)</f>
        <v>spray one first sign disease + 14 days latter (2 sprays)</v>
      </c>
      <c r="E18" s="10">
        <v>40</v>
      </c>
      <c r="F18" s="86">
        <v>6</v>
      </c>
      <c r="G18" s="24" t="str">
        <f>VLOOKUP(E18,Data!$A$2:$L$164,12,0)</f>
        <v>spray one disease 1/3 plant infection (1 spray)</v>
      </c>
      <c r="H18" s="10">
        <v>67</v>
      </c>
      <c r="I18" s="86">
        <v>1</v>
      </c>
      <c r="J18" s="63" t="str">
        <f>VLOOKUP(H18,Data!$A$2:$L$164,12,0)</f>
        <v>Untreated</v>
      </c>
      <c r="K18" s="10">
        <v>94</v>
      </c>
      <c r="L18" s="86">
        <v>4</v>
      </c>
      <c r="M18" s="60" t="str">
        <f>VLOOKUP(K18,Data!$A$2:$L$164,12,0)</f>
        <v>spray one first sign disease (1 spray)</v>
      </c>
      <c r="N18" s="10">
        <v>121</v>
      </c>
      <c r="O18" s="86">
        <v>6</v>
      </c>
      <c r="P18" s="63" t="str">
        <f>VLOOKUP(N18,Data!$A$2:$L$164,12,0)</f>
        <v>spray one disease 1/3 plant infection (1 spray)</v>
      </c>
      <c r="Q18" s="10">
        <v>148</v>
      </c>
      <c r="R18" s="90">
        <v>2</v>
      </c>
      <c r="S18" s="26" t="str">
        <f>VLOOKUP(Q18,Data!$A$2:$L$164,12,0)</f>
        <v>spray one 4 weeks post emergance (1 spray)</v>
      </c>
    </row>
    <row r="19" spans="1:19" ht="20.100000000000001" customHeight="1" thickBot="1">
      <c r="A19" s="148"/>
      <c r="B19" s="9">
        <v>14</v>
      </c>
      <c r="C19" s="81">
        <v>4</v>
      </c>
      <c r="D19" s="24" t="str">
        <f>VLOOKUP(B19,Data!$A$2:$L$164,12,0)</f>
        <v>spray one first sign disease (1 spray)</v>
      </c>
      <c r="E19" s="10">
        <v>41</v>
      </c>
      <c r="F19" s="86">
        <v>1</v>
      </c>
      <c r="G19" s="63" t="str">
        <f>VLOOKUP(E19,Data!$A$2:$L$164,12,0)</f>
        <v>Untreated</v>
      </c>
      <c r="H19" s="10">
        <v>68</v>
      </c>
      <c r="I19" s="86">
        <v>6</v>
      </c>
      <c r="J19" s="63" t="str">
        <f>VLOOKUP(H19,Data!$A$2:$L$164,12,0)</f>
        <v>spray one disease 1/3 plant infection (1 spray)</v>
      </c>
      <c r="K19" s="10">
        <v>95</v>
      </c>
      <c r="L19" s="86">
        <v>1</v>
      </c>
      <c r="M19" s="60" t="str">
        <f>VLOOKUP(K19,Data!$A$2:$L$164,12,0)</f>
        <v>Untreated</v>
      </c>
      <c r="N19" s="10">
        <v>122</v>
      </c>
      <c r="O19" s="86">
        <v>4</v>
      </c>
      <c r="P19" s="60" t="str">
        <f>VLOOKUP(N19,Data!$A$2:$L$164,12,0)</f>
        <v>spray one first sign disease (1 spray)</v>
      </c>
      <c r="Q19" s="10">
        <v>149</v>
      </c>
      <c r="R19" s="90">
        <v>1</v>
      </c>
      <c r="S19" s="26" t="str">
        <f>VLOOKUP(Q19,Data!$A$2:$L$164,12,0)</f>
        <v>Untreated</v>
      </c>
    </row>
    <row r="20" spans="1:19" ht="20.100000000000001" customHeight="1" thickBot="1">
      <c r="A20" s="148"/>
      <c r="B20" s="9">
        <v>15</v>
      </c>
      <c r="C20" s="81">
        <v>2</v>
      </c>
      <c r="D20" s="60" t="str">
        <f>VLOOKUP(B20,Data!$A$2:$L$164,12,0)</f>
        <v>spray one 4 weeks post emergance (1 spray)</v>
      </c>
      <c r="E20" s="10">
        <v>42</v>
      </c>
      <c r="F20" s="86">
        <v>3</v>
      </c>
      <c r="G20" s="63" t="str">
        <f>VLOOKUP(E20,Data!$A$2:$L$164,12,0)</f>
        <v>spray one 5 weeks post emergance + one spray 14 days later (2 sprays)</v>
      </c>
      <c r="H20" s="10">
        <v>69</v>
      </c>
      <c r="I20" s="86">
        <v>5</v>
      </c>
      <c r="J20" s="24" t="str">
        <f>VLOOKUP(H20,Data!$A$2:$L$164,12,0)</f>
        <v>spray one first sign disease + 14 days latter (2 sprays)</v>
      </c>
      <c r="K20" s="10">
        <v>96</v>
      </c>
      <c r="L20" s="86">
        <v>4</v>
      </c>
      <c r="M20" s="63" t="str">
        <f>VLOOKUP(K20,Data!$A$2:$L$164,12,0)</f>
        <v>spray one first sign disease (1 spray)</v>
      </c>
      <c r="N20" s="10">
        <v>123</v>
      </c>
      <c r="O20" s="86">
        <v>6</v>
      </c>
      <c r="P20" s="24" t="str">
        <f>VLOOKUP(N20,Data!$A$2:$L$164,12,0)</f>
        <v>spray one disease 1/3 plant infection (1 spray)</v>
      </c>
      <c r="Q20" s="10">
        <v>150</v>
      </c>
      <c r="R20" s="90">
        <v>5</v>
      </c>
      <c r="S20" s="62" t="str">
        <f>VLOOKUP(Q20,Data!$A$2:$L$164,12,0)</f>
        <v>spray one first sign disease + 14 days latter (2 sprays)</v>
      </c>
    </row>
    <row r="21" spans="1:19" ht="20.100000000000001" customHeight="1" thickBot="1">
      <c r="A21" s="148"/>
      <c r="B21" s="9">
        <v>16</v>
      </c>
      <c r="C21" s="81">
        <v>6</v>
      </c>
      <c r="D21" s="63" t="str">
        <f>VLOOKUP(B21,Data!$A$2:$L$164,12,0)</f>
        <v>spray one disease 1/3 plant infection (1 spray)</v>
      </c>
      <c r="E21" s="10">
        <v>43</v>
      </c>
      <c r="F21" s="86">
        <v>5</v>
      </c>
      <c r="G21" s="24" t="str">
        <f>VLOOKUP(E21,Data!$A$2:$L$164,12,0)</f>
        <v>spray one first sign disease + 14 days latter (2 sprays)</v>
      </c>
      <c r="H21" s="10">
        <v>70</v>
      </c>
      <c r="I21" s="86">
        <v>6</v>
      </c>
      <c r="J21" s="60" t="str">
        <f>VLOOKUP(H21,Data!$A$2:$L$164,12,0)</f>
        <v>spray one disease 1/3 plant infection (1 spray)</v>
      </c>
      <c r="K21" s="10">
        <v>97</v>
      </c>
      <c r="L21" s="86">
        <v>3</v>
      </c>
      <c r="M21" s="24" t="str">
        <f>VLOOKUP(K21,Data!$A$2:$L$164,12,0)</f>
        <v>spray one 5 weeks post emergance + one spray 14 days later (2 sprays)</v>
      </c>
      <c r="N21" s="10">
        <v>124</v>
      </c>
      <c r="O21" s="86">
        <v>4</v>
      </c>
      <c r="P21" s="24" t="str">
        <f>VLOOKUP(N21,Data!$A$2:$L$164,12,0)</f>
        <v>spray one first sign disease (1 spray)</v>
      </c>
      <c r="Q21" s="10">
        <v>151</v>
      </c>
      <c r="R21" s="90">
        <v>1</v>
      </c>
      <c r="S21" s="61" t="str">
        <f>VLOOKUP(Q21,Data!$A$2:$L$164,12,0)</f>
        <v>Untreated</v>
      </c>
    </row>
    <row r="22" spans="1:19" ht="20.100000000000001" customHeight="1" thickBot="1">
      <c r="A22" s="148"/>
      <c r="B22" s="9">
        <v>17</v>
      </c>
      <c r="C22" s="81">
        <v>4</v>
      </c>
      <c r="D22" s="63" t="str">
        <f>VLOOKUP(B22,Data!$A$2:$L$164,12,0)</f>
        <v>spray one first sign disease (1 spray)</v>
      </c>
      <c r="E22" s="10">
        <v>44</v>
      </c>
      <c r="F22" s="86">
        <v>1</v>
      </c>
      <c r="G22" s="60" t="str">
        <f>VLOOKUP(E22,Data!$A$2:$L$164,12,0)</f>
        <v>Untreated</v>
      </c>
      <c r="H22" s="10">
        <v>71</v>
      </c>
      <c r="I22" s="86">
        <v>1</v>
      </c>
      <c r="J22" s="24" t="str">
        <f>VLOOKUP(H22,Data!$A$2:$L$164,12,0)</f>
        <v>Untreated</v>
      </c>
      <c r="K22" s="10">
        <v>98</v>
      </c>
      <c r="L22" s="86">
        <v>3</v>
      </c>
      <c r="M22" s="63" t="str">
        <f>VLOOKUP(K22,Data!$A$2:$L$164,12,0)</f>
        <v>spray one 5 weeks post emergance + one spray 14 days later (2 sprays)</v>
      </c>
      <c r="N22" s="10">
        <v>125</v>
      </c>
      <c r="O22" s="86">
        <v>5</v>
      </c>
      <c r="P22" s="24" t="str">
        <f>VLOOKUP(N22,Data!$A$2:$L$164,12,0)</f>
        <v>spray one first sign disease + 14 days latter (2 sprays)</v>
      </c>
      <c r="Q22" s="10">
        <v>152</v>
      </c>
      <c r="R22" s="90">
        <v>3</v>
      </c>
      <c r="S22" s="61" t="str">
        <f>VLOOKUP(Q22,Data!$A$2:$L$164,12,0)</f>
        <v>spray one 5 weeks post emergance + one spray 14 days later (2 sprays)</v>
      </c>
    </row>
    <row r="23" spans="1:19" ht="20.100000000000001" customHeight="1" thickBot="1">
      <c r="A23" s="149"/>
      <c r="B23" s="11">
        <v>18</v>
      </c>
      <c r="C23" s="83">
        <v>3</v>
      </c>
      <c r="D23" s="24" t="str">
        <f>VLOOKUP(B23,Data!$A$2:$L$164,12,0)</f>
        <v>spray one 5 weeks post emergance + one spray 14 days later (2 sprays)</v>
      </c>
      <c r="E23" s="12">
        <v>45</v>
      </c>
      <c r="F23" s="88">
        <v>2</v>
      </c>
      <c r="G23" s="63" t="str">
        <f>VLOOKUP(E23,Data!$A$2:$L$164,12,0)</f>
        <v>spray one 4 weeks post emergance (1 spray)</v>
      </c>
      <c r="H23" s="12">
        <v>72</v>
      </c>
      <c r="I23" s="88">
        <v>3</v>
      </c>
      <c r="J23" s="60" t="str">
        <f>VLOOKUP(H23,Data!$A$2:$L$164,12,0)</f>
        <v>spray one 5 weeks post emergance + one spray 14 days later (2 sprays)</v>
      </c>
      <c r="K23" s="12">
        <v>99</v>
      </c>
      <c r="L23" s="88">
        <v>5</v>
      </c>
      <c r="M23" s="63" t="str">
        <f>VLOOKUP(K23,Data!$A$2:$L$164,12,0)</f>
        <v>spray one first sign disease + 14 days latter (2 sprays)</v>
      </c>
      <c r="N23" s="12">
        <v>126</v>
      </c>
      <c r="O23" s="88">
        <v>3</v>
      </c>
      <c r="P23" s="63" t="str">
        <f>VLOOKUP(N23,Data!$A$2:$L$164,12,0)</f>
        <v>spray one 5 weeks post emergance + one spray 14 days later (2 sprays)</v>
      </c>
      <c r="Q23" s="12">
        <v>153</v>
      </c>
      <c r="R23" s="92">
        <v>6</v>
      </c>
      <c r="S23" s="61" t="str">
        <f>VLOOKUP(Q23,Data!$A$2:$L$164,12,0)</f>
        <v>spray one disease 1/3 plant infection (1 spray)</v>
      </c>
    </row>
    <row r="24" spans="1:19" ht="20.100000000000001" customHeight="1" thickBot="1">
      <c r="A24" s="147" t="s">
        <v>120</v>
      </c>
      <c r="B24" s="6">
        <v>19</v>
      </c>
      <c r="C24" s="80">
        <v>3</v>
      </c>
      <c r="D24" s="60" t="str">
        <f>VLOOKUP(B24,Data!$A$2:$L$164,12,0)</f>
        <v>spray one 5 weeks post emergance + one spray 14 days later (2 sprays)</v>
      </c>
      <c r="E24" s="7">
        <v>46</v>
      </c>
      <c r="F24" s="7">
        <v>6</v>
      </c>
      <c r="G24" s="63" t="str">
        <f>VLOOKUP(E24,Data!$A$2:$L$164,12,0)</f>
        <v>spray one disease 1/3 plant infection (1 spray)</v>
      </c>
      <c r="H24" s="7">
        <v>73</v>
      </c>
      <c r="I24" s="7">
        <v>3</v>
      </c>
      <c r="J24" s="63" t="str">
        <f>VLOOKUP(H24,Data!$A$2:$L$164,12,0)</f>
        <v>spray one 5 weeks post emergance + one spray 14 days later (2 sprays)</v>
      </c>
      <c r="K24" s="7">
        <v>100</v>
      </c>
      <c r="L24" s="7">
        <v>5</v>
      </c>
      <c r="M24" s="60" t="str">
        <f>VLOOKUP(K24,Data!$A$2:$L$164,12,0)</f>
        <v>spray one first sign disease + 14 days latter (2 sprays)</v>
      </c>
      <c r="N24" s="7">
        <v>127</v>
      </c>
      <c r="O24" s="7">
        <v>6</v>
      </c>
      <c r="P24" s="60" t="str">
        <f>VLOOKUP(N24,Data!$A$2:$L$164,12,0)</f>
        <v>spray one disease 1/3 plant infection (1 spray)</v>
      </c>
      <c r="Q24" s="7">
        <v>154</v>
      </c>
      <c r="R24" s="89">
        <v>1</v>
      </c>
      <c r="S24" s="62" t="str">
        <f>VLOOKUP(Q24,Data!$A$2:$L$164,12,0)</f>
        <v>Untreated</v>
      </c>
    </row>
    <row r="25" spans="1:19" ht="20.100000000000001" customHeight="1" thickBot="1">
      <c r="A25" s="148"/>
      <c r="B25" s="72"/>
      <c r="C25" s="81"/>
      <c r="D25" s="69"/>
      <c r="E25" s="73"/>
      <c r="F25" s="73"/>
      <c r="G25" s="69"/>
      <c r="H25" s="73"/>
      <c r="I25" s="73"/>
      <c r="J25" s="69"/>
      <c r="K25" s="73"/>
      <c r="L25" s="73"/>
      <c r="M25" s="69"/>
      <c r="N25" s="73"/>
      <c r="O25" s="73"/>
      <c r="P25" s="69"/>
      <c r="Q25" s="73"/>
      <c r="R25" s="91"/>
      <c r="S25" s="71"/>
    </row>
    <row r="26" spans="1:19" ht="20.100000000000001" customHeight="1" thickBot="1">
      <c r="A26" s="148"/>
      <c r="B26" s="9">
        <v>20</v>
      </c>
      <c r="C26" s="81">
        <v>2</v>
      </c>
      <c r="D26" s="63" t="str">
        <f>VLOOKUP(B26,Data!$A$2:$L$164,12,0)</f>
        <v>spray one 4 weeks post emergance (1 spray)</v>
      </c>
      <c r="E26" s="10">
        <v>47</v>
      </c>
      <c r="F26" s="86">
        <v>6</v>
      </c>
      <c r="G26" s="60" t="str">
        <f>VLOOKUP(E26,Data!$A$2:$L$164,12,0)</f>
        <v>spray one disease 1/3 plant infection (1 spray)</v>
      </c>
      <c r="H26" s="10">
        <v>74</v>
      </c>
      <c r="I26" s="86">
        <v>5</v>
      </c>
      <c r="J26" s="63" t="str">
        <f>VLOOKUP(H26,Data!$A$2:$L$164,12,0)</f>
        <v>spray one first sign disease + 14 days latter (2 sprays)</v>
      </c>
      <c r="K26" s="10">
        <v>101</v>
      </c>
      <c r="L26" s="86">
        <v>3</v>
      </c>
      <c r="M26" s="24" t="str">
        <f>VLOOKUP(K26,Data!$A$2:$L$164,12,0)</f>
        <v>spray one 5 weeks post emergance + one spray 14 days later (2 sprays)</v>
      </c>
      <c r="N26" s="10">
        <v>128</v>
      </c>
      <c r="O26" s="86">
        <v>5</v>
      </c>
      <c r="P26" s="24" t="str">
        <f>VLOOKUP(N26,Data!$A$2:$L$164,12,0)</f>
        <v>spray one first sign disease + 14 days latter (2 sprays)</v>
      </c>
      <c r="Q26" s="10">
        <v>155</v>
      </c>
      <c r="R26" s="90">
        <v>2</v>
      </c>
      <c r="S26" s="61" t="str">
        <f>VLOOKUP(Q26,Data!$A$2:$L$164,12,0)</f>
        <v>spray one 4 weeks post emergance (1 spray)</v>
      </c>
    </row>
    <row r="27" spans="1:19" ht="20.100000000000001" customHeight="1" thickBot="1">
      <c r="A27" s="148"/>
      <c r="B27" s="9">
        <v>21</v>
      </c>
      <c r="C27" s="81">
        <v>3</v>
      </c>
      <c r="D27" s="63" t="str">
        <f>VLOOKUP(B27,Data!$A$2:$L$164,12,0)</f>
        <v>spray one 5 weeks post emergance + one spray 14 days later (2 sprays)</v>
      </c>
      <c r="E27" s="10">
        <v>48</v>
      </c>
      <c r="F27" s="86">
        <v>1</v>
      </c>
      <c r="G27" s="24" t="str">
        <f>VLOOKUP(E27,Data!$A$2:$L$164,12,0)</f>
        <v>Untreated</v>
      </c>
      <c r="H27" s="10">
        <v>75</v>
      </c>
      <c r="I27" s="86">
        <v>2</v>
      </c>
      <c r="J27" s="60" t="str">
        <f>VLOOKUP(H27,Data!$A$2:$L$164,12,0)</f>
        <v>spray one 4 weeks post emergance (1 spray)</v>
      </c>
      <c r="K27" s="10">
        <v>102</v>
      </c>
      <c r="L27" s="86">
        <v>1</v>
      </c>
      <c r="M27" s="63" t="str">
        <f>VLOOKUP(K27,Data!$A$2:$L$164,12,0)</f>
        <v>Untreated</v>
      </c>
      <c r="N27" s="10">
        <v>129</v>
      </c>
      <c r="O27" s="86">
        <v>4</v>
      </c>
      <c r="P27" s="63" t="str">
        <f>VLOOKUP(N27,Data!$A$2:$L$164,12,0)</f>
        <v>spray one first sign disease (1 spray)</v>
      </c>
      <c r="Q27" s="10">
        <v>156</v>
      </c>
      <c r="R27" s="90">
        <v>5</v>
      </c>
      <c r="S27" s="61" t="str">
        <f>VLOOKUP(Q27,Data!$A$2:$L$164,12,0)</f>
        <v>spray one first sign disease + 14 days latter (2 sprays)</v>
      </c>
    </row>
    <row r="28" spans="1:19" ht="20.100000000000001" customHeight="1" thickBot="1">
      <c r="A28" s="148"/>
      <c r="B28" s="9">
        <v>22</v>
      </c>
      <c r="C28" s="81">
        <v>5</v>
      </c>
      <c r="D28" s="63" t="str">
        <f>VLOOKUP(B28,Data!$A$2:$L$164,12,0)</f>
        <v>spray one first sign disease + 14 days latter (2 sprays)</v>
      </c>
      <c r="E28" s="10">
        <v>49</v>
      </c>
      <c r="F28" s="86">
        <v>2</v>
      </c>
      <c r="G28" s="60" t="str">
        <f>VLOOKUP(E28,Data!$A$2:$L$164,12,0)</f>
        <v>spray one 4 weeks post emergance (1 spray)</v>
      </c>
      <c r="H28" s="10">
        <v>76</v>
      </c>
      <c r="I28" s="86">
        <v>4</v>
      </c>
      <c r="J28" s="63" t="str">
        <f>VLOOKUP(H28,Data!$A$2:$L$164,12,0)</f>
        <v>spray one first sign disease (1 spray)</v>
      </c>
      <c r="K28" s="10">
        <v>103</v>
      </c>
      <c r="L28" s="86">
        <v>2</v>
      </c>
      <c r="M28" s="24" t="str">
        <f>VLOOKUP(K28,Data!$A$2:$L$164,12,0)</f>
        <v>spray one 4 weeks post emergance (1 spray)</v>
      </c>
      <c r="N28" s="10">
        <v>130</v>
      </c>
      <c r="O28" s="86">
        <v>6</v>
      </c>
      <c r="P28" s="63" t="str">
        <f>VLOOKUP(N28,Data!$A$2:$L$164,12,0)</f>
        <v>spray one disease 1/3 plant infection (1 spray)</v>
      </c>
      <c r="Q28" s="10">
        <v>157</v>
      </c>
      <c r="R28" s="90">
        <v>3</v>
      </c>
      <c r="S28" s="26" t="str">
        <f>VLOOKUP(Q28,Data!$A$2:$L$164,12,0)</f>
        <v>spray one 5 weeks post emergance + one spray 14 days later (2 sprays)</v>
      </c>
    </row>
    <row r="29" spans="1:19" ht="20.100000000000001" customHeight="1" thickBot="1">
      <c r="A29" s="148"/>
      <c r="B29" s="9">
        <v>23</v>
      </c>
      <c r="C29" s="81">
        <v>6</v>
      </c>
      <c r="D29" s="24" t="str">
        <f>VLOOKUP(B29,Data!$A$2:$L$164,12,0)</f>
        <v>spray one disease 1/3 plant infection (1 spray)</v>
      </c>
      <c r="E29" s="10">
        <v>50</v>
      </c>
      <c r="F29" s="86">
        <v>4</v>
      </c>
      <c r="G29" s="63" t="str">
        <f>VLOOKUP(E29,Data!$A$2:$L$164,12,0)</f>
        <v>spray one first sign disease (1 spray)</v>
      </c>
      <c r="H29" s="10">
        <v>77</v>
      </c>
      <c r="I29" s="86">
        <v>5</v>
      </c>
      <c r="J29" s="24" t="str">
        <f>VLOOKUP(H29,Data!$A$2:$L$164,12,0)</f>
        <v>spray one first sign disease + 14 days latter (2 sprays)</v>
      </c>
      <c r="K29" s="10">
        <v>104</v>
      </c>
      <c r="L29" s="86">
        <v>4</v>
      </c>
      <c r="M29" s="60" t="str">
        <f>VLOOKUP(K29,Data!$A$2:$L$164,12,0)</f>
        <v>spray one first sign disease (1 spray)</v>
      </c>
      <c r="N29" s="10">
        <v>131</v>
      </c>
      <c r="O29" s="86">
        <v>3</v>
      </c>
      <c r="P29" s="60" t="str">
        <f>VLOOKUP(N29,Data!$A$2:$L$164,12,0)</f>
        <v>spray one 5 weeks post emergance + one spray 14 days later (2 sprays)</v>
      </c>
      <c r="Q29" s="10">
        <v>158</v>
      </c>
      <c r="R29" s="90">
        <v>4</v>
      </c>
      <c r="S29" s="26" t="str">
        <f>VLOOKUP(Q29,Data!$A$2:$L$164,12,0)</f>
        <v>spray one first sign disease (1 spray)</v>
      </c>
    </row>
    <row r="30" spans="1:19" ht="20.100000000000001" customHeight="1" thickBot="1">
      <c r="A30" s="148"/>
      <c r="B30" s="9">
        <v>24</v>
      </c>
      <c r="C30" s="81">
        <v>4</v>
      </c>
      <c r="D30" s="60" t="str">
        <f>VLOOKUP(B30,Data!$A$2:$L$164,12,0)</f>
        <v>spray one first sign disease (1 spray)</v>
      </c>
      <c r="E30" s="10">
        <v>51</v>
      </c>
      <c r="F30" s="86">
        <v>2</v>
      </c>
      <c r="G30" s="24" t="str">
        <f>VLOOKUP(E30,Data!$A$2:$L$164,12,0)</f>
        <v>spray one 4 weeks post emergance (1 spray)</v>
      </c>
      <c r="H30" s="10">
        <v>78</v>
      </c>
      <c r="I30" s="86">
        <v>1</v>
      </c>
      <c r="J30" s="24" t="str">
        <f>VLOOKUP(H30,Data!$A$2:$L$164,12,0)</f>
        <v>Untreated</v>
      </c>
      <c r="K30" s="10">
        <v>105</v>
      </c>
      <c r="L30" s="86">
        <v>6</v>
      </c>
      <c r="M30" s="63" t="str">
        <f>VLOOKUP(K30,Data!$A$2:$L$164,12,0)</f>
        <v>spray one disease 1/3 plant infection (1 spray)</v>
      </c>
      <c r="N30" s="10">
        <v>132</v>
      </c>
      <c r="O30" s="86">
        <v>5</v>
      </c>
      <c r="P30" s="63" t="str">
        <f>VLOOKUP(N30,Data!$A$2:$L$164,12,0)</f>
        <v>spray one first sign disease + 14 days latter (2 sprays)</v>
      </c>
      <c r="Q30" s="10">
        <v>159</v>
      </c>
      <c r="R30" s="90">
        <v>1</v>
      </c>
      <c r="S30" s="61" t="str">
        <f>VLOOKUP(Q30,Data!$A$2:$L$164,12,0)</f>
        <v>Untreated</v>
      </c>
    </row>
    <row r="31" spans="1:19" ht="20.100000000000001" customHeight="1" thickBot="1">
      <c r="A31" s="148"/>
      <c r="B31" s="9">
        <v>25</v>
      </c>
      <c r="C31" s="81">
        <v>4</v>
      </c>
      <c r="D31" s="24" t="str">
        <f>VLOOKUP(B31,Data!$A$2:$L$164,12,0)</f>
        <v>spray one first sign disease (1 spray)</v>
      </c>
      <c r="E31" s="10">
        <v>52</v>
      </c>
      <c r="F31" s="86">
        <v>5</v>
      </c>
      <c r="G31" s="60" t="str">
        <f>VLOOKUP(E31,Data!$A$2:$L$164,12,0)</f>
        <v>spray one first sign disease + 14 days latter (2 sprays)</v>
      </c>
      <c r="H31" s="10">
        <v>79</v>
      </c>
      <c r="I31" s="86">
        <v>1</v>
      </c>
      <c r="J31" s="60" t="str">
        <f>VLOOKUP(H31,Data!$A$2:$L$164,12,0)</f>
        <v>Untreated</v>
      </c>
      <c r="K31" s="10">
        <v>106</v>
      </c>
      <c r="L31" s="86">
        <v>2</v>
      </c>
      <c r="M31" s="63" t="str">
        <f>VLOOKUP(K31,Data!$A$2:$L$164,12,0)</f>
        <v>spray one 4 weeks post emergance (1 spray)</v>
      </c>
      <c r="N31" s="10">
        <v>133</v>
      </c>
      <c r="O31" s="86">
        <v>4</v>
      </c>
      <c r="P31" s="60" t="str">
        <f>VLOOKUP(N31,Data!$A$2:$L$164,12,0)</f>
        <v>spray one first sign disease (1 spray)</v>
      </c>
      <c r="Q31" s="10">
        <v>160</v>
      </c>
      <c r="R31" s="90">
        <v>6</v>
      </c>
      <c r="S31" s="26" t="str">
        <f>VLOOKUP(Q31,Data!$A$2:$L$164,12,0)</f>
        <v>spray one disease 1/3 plant infection (1 spray)</v>
      </c>
    </row>
    <row r="32" spans="1:19" ht="20.100000000000001" customHeight="1" thickBot="1">
      <c r="A32" s="148"/>
      <c r="B32" s="9">
        <v>26</v>
      </c>
      <c r="C32" s="81">
        <v>1</v>
      </c>
      <c r="D32" s="60" t="str">
        <f>VLOOKUP(B32,Data!$A$2:$L$164,12,0)</f>
        <v>Untreated</v>
      </c>
      <c r="E32" s="10">
        <v>53</v>
      </c>
      <c r="F32" s="86">
        <v>3</v>
      </c>
      <c r="G32" s="24" t="str">
        <f>VLOOKUP(E32,Data!$A$2:$L$164,12,0)</f>
        <v>spray one 5 weeks post emergance + one spray 14 days later (2 sprays)</v>
      </c>
      <c r="H32" s="10">
        <v>80</v>
      </c>
      <c r="I32" s="86">
        <v>6</v>
      </c>
      <c r="J32" s="60" t="str">
        <f>VLOOKUP(H32,Data!$A$2:$L$164,12,0)</f>
        <v>spray one disease 1/3 plant infection (1 spray)</v>
      </c>
      <c r="K32" s="10">
        <v>107</v>
      </c>
      <c r="L32" s="86">
        <v>4</v>
      </c>
      <c r="M32" s="24" t="str">
        <f>VLOOKUP(K32,Data!$A$2:$L$164,12,0)</f>
        <v>spray one first sign disease (1 spray)</v>
      </c>
      <c r="N32" s="10">
        <v>134</v>
      </c>
      <c r="O32" s="86">
        <v>1</v>
      </c>
      <c r="P32" s="24" t="str">
        <f>VLOOKUP(N32,Data!$A$2:$L$164,12,0)</f>
        <v>Untreated</v>
      </c>
      <c r="Q32" s="10">
        <v>161</v>
      </c>
      <c r="R32" s="90">
        <v>2</v>
      </c>
      <c r="S32" s="62" t="str">
        <f>VLOOKUP(Q32,Data!$A$2:$L$164,12,0)</f>
        <v>spray one 4 weeks post emergance (1 spray)</v>
      </c>
    </row>
    <row r="33" spans="1:19" ht="20.100000000000001" customHeight="1" thickBot="1">
      <c r="A33" s="149"/>
      <c r="B33" s="11">
        <v>27</v>
      </c>
      <c r="C33" s="83">
        <v>5</v>
      </c>
      <c r="D33" s="24" t="str">
        <f>VLOOKUP(B33,Data!$A$2:$L$164,12,0)</f>
        <v>spray one first sign disease + 14 days latter (2 sprays)</v>
      </c>
      <c r="E33" s="12">
        <v>54</v>
      </c>
      <c r="F33" s="88">
        <v>1</v>
      </c>
      <c r="G33" s="63" t="str">
        <f>VLOOKUP(E33,Data!$A$2:$L$164,12,0)</f>
        <v>Untreated</v>
      </c>
      <c r="H33" s="12">
        <v>81</v>
      </c>
      <c r="I33" s="88">
        <v>6</v>
      </c>
      <c r="J33" s="24" t="str">
        <f>VLOOKUP(H33,Data!$A$2:$L$164,12,0)</f>
        <v>spray one disease 1/3 plant infection (1 spray)</v>
      </c>
      <c r="K33" s="12">
        <v>108</v>
      </c>
      <c r="L33" s="88">
        <v>3</v>
      </c>
      <c r="M33" s="60" t="str">
        <f>VLOOKUP(K33,Data!$A$2:$L$164,12,0)</f>
        <v>spray one 5 weeks post emergance + one spray 14 days later (2 sprays)</v>
      </c>
      <c r="N33" s="12">
        <v>135</v>
      </c>
      <c r="O33" s="88">
        <v>2</v>
      </c>
      <c r="P33" s="24" t="str">
        <f>VLOOKUP(N33,Data!$A$2:$L$164,12,0)</f>
        <v>spray one 4 weeks post emergance (1 spray)</v>
      </c>
      <c r="Q33" s="12">
        <v>162</v>
      </c>
      <c r="R33" s="92">
        <v>3</v>
      </c>
      <c r="S33" s="62" t="str">
        <f>VLOOKUP(Q33,Data!$A$2:$L$164,12,0)</f>
        <v>spray one 5 weeks post emergance + one spray 14 days later (2 sprays)</v>
      </c>
    </row>
    <row r="34" spans="1:19" s="77" customFormat="1" ht="13.5" customHeight="1">
      <c r="A34" s="75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</row>
    <row r="35" spans="1:19" ht="14.1" customHeight="1"/>
    <row r="36" spans="1:19" ht="14.1" customHeight="1">
      <c r="D36" s="21" t="s">
        <v>112</v>
      </c>
      <c r="E36" s="65"/>
      <c r="F36" s="65"/>
      <c r="G36" s="65"/>
      <c r="H36" s="65"/>
      <c r="I36" s="65"/>
    </row>
    <row r="37" spans="1:19" ht="14.1" customHeight="1">
      <c r="D37" s="64" t="s">
        <v>113</v>
      </c>
      <c r="E37" s="65"/>
      <c r="F37" s="65"/>
      <c r="G37" s="65"/>
      <c r="H37" s="65"/>
      <c r="I37" s="65"/>
    </row>
    <row r="38" spans="1:19" ht="14.1" customHeight="1">
      <c r="D38" s="23" t="s">
        <v>114</v>
      </c>
      <c r="E38" s="65"/>
      <c r="F38" s="65"/>
      <c r="G38" s="65"/>
      <c r="H38" s="65"/>
      <c r="I38" s="65"/>
    </row>
  </sheetData>
  <mergeCells count="3">
    <mergeCell ref="A4:A13"/>
    <mergeCell ref="A14:A23"/>
    <mergeCell ref="A24:A33"/>
  </mergeCells>
  <pageMargins left="0.25" right="0.25" top="0.75" bottom="0.75" header="0.3" footer="0.3"/>
  <pageSetup paperSize="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1"/>
  <sheetViews>
    <sheetView topLeftCell="A16" workbookViewId="0">
      <selection activeCell="B29" sqref="B29:B31"/>
    </sheetView>
  </sheetViews>
  <sheetFormatPr defaultRowHeight="15"/>
  <cols>
    <col min="1" max="1" width="6.7109375" customWidth="1"/>
    <col min="2" max="2" width="50.28515625" customWidth="1"/>
    <col min="3" max="3" width="6.7109375" customWidth="1"/>
    <col min="4" max="4" width="50.7109375" customWidth="1"/>
    <col min="5" max="5" width="6.7109375" customWidth="1"/>
    <col min="6" max="6" width="50.7109375" customWidth="1"/>
    <col min="7" max="7" width="6.7109375" customWidth="1"/>
    <col min="8" max="8" width="50.7109375" customWidth="1"/>
    <col min="9" max="9" width="6.7109375" customWidth="1"/>
    <col min="10" max="10" width="50.7109375" customWidth="1"/>
    <col min="11" max="11" width="6.7109375" customWidth="1"/>
    <col min="12" max="12" width="50.7109375" customWidth="1"/>
  </cols>
  <sheetData>
    <row r="1" spans="1:11" ht="20.100000000000001" customHeight="1">
      <c r="A1" s="6">
        <v>1</v>
      </c>
      <c r="C1" s="7">
        <v>54</v>
      </c>
      <c r="E1" s="7">
        <v>55</v>
      </c>
      <c r="G1" s="7">
        <v>108</v>
      </c>
      <c r="I1" s="7">
        <v>109</v>
      </c>
      <c r="K1" s="7">
        <v>162</v>
      </c>
    </row>
    <row r="2" spans="1:11" ht="20.100000000000001" customHeight="1">
      <c r="A2" s="9">
        <v>2</v>
      </c>
      <c r="C2" s="10">
        <v>53</v>
      </c>
      <c r="E2" s="10">
        <v>56</v>
      </c>
      <c r="G2" s="10">
        <v>107</v>
      </c>
      <c r="I2" s="10">
        <v>110</v>
      </c>
      <c r="K2" s="10">
        <v>161</v>
      </c>
    </row>
    <row r="3" spans="1:11" ht="20.100000000000001" customHeight="1">
      <c r="A3" s="9">
        <v>3</v>
      </c>
      <c r="C3" s="10">
        <v>52</v>
      </c>
      <c r="E3" s="10">
        <v>57</v>
      </c>
      <c r="G3" s="10">
        <v>106</v>
      </c>
      <c r="I3" s="10">
        <v>111</v>
      </c>
      <c r="K3" s="10">
        <v>160</v>
      </c>
    </row>
    <row r="4" spans="1:11" ht="20.100000000000001" customHeight="1">
      <c r="A4" s="9">
        <v>4</v>
      </c>
      <c r="C4" s="10">
        <v>51</v>
      </c>
      <c r="E4" s="10">
        <v>58</v>
      </c>
      <c r="G4" s="10">
        <v>105</v>
      </c>
      <c r="I4" s="10">
        <v>112</v>
      </c>
      <c r="K4" s="10">
        <v>159</v>
      </c>
    </row>
    <row r="5" spans="1:11" ht="20.100000000000001" customHeight="1">
      <c r="A5" s="9">
        <v>5</v>
      </c>
      <c r="C5" s="10">
        <v>50</v>
      </c>
      <c r="E5" s="10">
        <v>59</v>
      </c>
      <c r="G5" s="10">
        <v>104</v>
      </c>
      <c r="I5" s="10">
        <v>113</v>
      </c>
      <c r="K5" s="10">
        <v>158</v>
      </c>
    </row>
    <row r="6" spans="1:11" ht="20.100000000000001" customHeight="1">
      <c r="A6" s="9">
        <v>6</v>
      </c>
      <c r="C6" s="10">
        <v>49</v>
      </c>
      <c r="E6" s="10">
        <v>60</v>
      </c>
      <c r="G6" s="10">
        <v>103</v>
      </c>
      <c r="I6" s="10">
        <v>114</v>
      </c>
      <c r="K6" s="10">
        <v>157</v>
      </c>
    </row>
    <row r="7" spans="1:11" ht="20.100000000000001" customHeight="1">
      <c r="A7" s="9">
        <v>7</v>
      </c>
      <c r="C7" s="10">
        <v>48</v>
      </c>
      <c r="E7" s="10">
        <v>61</v>
      </c>
      <c r="G7" s="10">
        <v>102</v>
      </c>
      <c r="I7" s="10">
        <v>115</v>
      </c>
      <c r="K7" s="10">
        <v>156</v>
      </c>
    </row>
    <row r="8" spans="1:11" ht="20.100000000000001" customHeight="1">
      <c r="A8" s="9">
        <v>8</v>
      </c>
      <c r="C8" s="10">
        <v>47</v>
      </c>
      <c r="E8" s="10">
        <v>62</v>
      </c>
      <c r="G8" s="10">
        <v>101</v>
      </c>
      <c r="I8" s="10">
        <v>116</v>
      </c>
      <c r="K8" s="10">
        <v>155</v>
      </c>
    </row>
    <row r="9" spans="1:11" ht="20.100000000000001" customHeight="1" thickBot="1">
      <c r="A9" s="11">
        <v>9</v>
      </c>
      <c r="C9" s="12">
        <v>46</v>
      </c>
      <c r="E9" s="12">
        <v>63</v>
      </c>
      <c r="G9" s="12">
        <v>100</v>
      </c>
      <c r="I9" s="12">
        <v>117</v>
      </c>
      <c r="K9" s="12">
        <v>154</v>
      </c>
    </row>
    <row r="10" spans="1:11" ht="20.100000000000001" customHeight="1">
      <c r="A10" s="6">
        <v>10</v>
      </c>
      <c r="C10" s="7">
        <v>45</v>
      </c>
      <c r="E10" s="7">
        <v>64</v>
      </c>
      <c r="G10" s="7">
        <v>99</v>
      </c>
      <c r="I10" s="7">
        <v>118</v>
      </c>
      <c r="K10" s="7">
        <v>153</v>
      </c>
    </row>
    <row r="11" spans="1:11" ht="20.100000000000001" customHeight="1">
      <c r="A11" s="27">
        <v>11</v>
      </c>
      <c r="C11" s="10">
        <v>44</v>
      </c>
      <c r="E11" s="10">
        <v>65</v>
      </c>
      <c r="G11" s="10">
        <v>98</v>
      </c>
      <c r="I11" s="10">
        <v>119</v>
      </c>
      <c r="K11" s="10">
        <v>152</v>
      </c>
    </row>
    <row r="12" spans="1:11" ht="20.100000000000001" customHeight="1">
      <c r="A12" s="9">
        <v>12</v>
      </c>
      <c r="C12" s="10">
        <v>43</v>
      </c>
      <c r="E12" s="10">
        <v>66</v>
      </c>
      <c r="G12" s="10">
        <v>97</v>
      </c>
      <c r="I12" s="10">
        <v>120</v>
      </c>
      <c r="K12" s="10">
        <v>151</v>
      </c>
    </row>
    <row r="13" spans="1:11" ht="20.100000000000001" customHeight="1">
      <c r="A13" s="9">
        <v>13</v>
      </c>
      <c r="C13" s="10">
        <v>42</v>
      </c>
      <c r="E13" s="10">
        <v>67</v>
      </c>
      <c r="G13" s="10">
        <v>96</v>
      </c>
      <c r="I13" s="10">
        <v>121</v>
      </c>
      <c r="K13" s="10">
        <v>150</v>
      </c>
    </row>
    <row r="14" spans="1:11" ht="20.100000000000001" customHeight="1">
      <c r="A14" s="9">
        <v>14</v>
      </c>
      <c r="C14" s="10">
        <v>41</v>
      </c>
      <c r="E14" s="10">
        <v>68</v>
      </c>
      <c r="G14" s="10">
        <v>95</v>
      </c>
      <c r="I14" s="10">
        <v>122</v>
      </c>
      <c r="K14" s="10">
        <v>149</v>
      </c>
    </row>
    <row r="15" spans="1:11" ht="20.100000000000001" customHeight="1">
      <c r="A15" s="9">
        <v>15</v>
      </c>
      <c r="C15" s="10">
        <v>40</v>
      </c>
      <c r="E15" s="10">
        <v>69</v>
      </c>
      <c r="G15" s="10">
        <v>94</v>
      </c>
      <c r="I15" s="10">
        <v>123</v>
      </c>
      <c r="K15" s="10">
        <v>148</v>
      </c>
    </row>
    <row r="16" spans="1:11" ht="20.100000000000001" customHeight="1">
      <c r="A16" s="9">
        <v>16</v>
      </c>
      <c r="C16" s="10">
        <v>39</v>
      </c>
      <c r="E16" s="10">
        <v>70</v>
      </c>
      <c r="G16" s="10">
        <v>93</v>
      </c>
      <c r="I16" s="10">
        <v>124</v>
      </c>
      <c r="K16" s="10">
        <v>147</v>
      </c>
    </row>
    <row r="17" spans="1:11" ht="20.100000000000001" customHeight="1">
      <c r="A17" s="9">
        <v>17</v>
      </c>
      <c r="C17" s="10">
        <v>38</v>
      </c>
      <c r="E17" s="10">
        <v>71</v>
      </c>
      <c r="G17" s="10">
        <v>92</v>
      </c>
      <c r="I17" s="10">
        <v>125</v>
      </c>
      <c r="K17" s="10">
        <v>146</v>
      </c>
    </row>
    <row r="18" spans="1:11" ht="20.100000000000001" customHeight="1" thickBot="1">
      <c r="A18" s="11">
        <v>18</v>
      </c>
      <c r="C18" s="12">
        <v>37</v>
      </c>
      <c r="E18" s="12">
        <v>72</v>
      </c>
      <c r="G18" s="12">
        <v>91</v>
      </c>
      <c r="I18" s="12">
        <v>126</v>
      </c>
      <c r="K18" s="12">
        <v>145</v>
      </c>
    </row>
    <row r="19" spans="1:11" ht="20.100000000000001" customHeight="1">
      <c r="A19" s="6">
        <v>19</v>
      </c>
      <c r="C19" s="7">
        <v>36</v>
      </c>
      <c r="E19" s="7">
        <v>73</v>
      </c>
      <c r="G19" s="7">
        <v>90</v>
      </c>
      <c r="I19" s="7">
        <v>127</v>
      </c>
      <c r="K19" s="7">
        <v>144</v>
      </c>
    </row>
    <row r="20" spans="1:11" ht="20.100000000000001" customHeight="1">
      <c r="A20" s="9">
        <v>20</v>
      </c>
      <c r="C20" s="10">
        <v>35</v>
      </c>
      <c r="E20" s="10">
        <v>74</v>
      </c>
      <c r="G20" s="10">
        <v>89</v>
      </c>
      <c r="I20" s="10">
        <v>128</v>
      </c>
      <c r="K20" s="10">
        <v>143</v>
      </c>
    </row>
    <row r="21" spans="1:11" ht="20.100000000000001" customHeight="1">
      <c r="A21" s="9">
        <v>21</v>
      </c>
      <c r="C21" s="10">
        <v>34</v>
      </c>
      <c r="E21" s="10">
        <v>75</v>
      </c>
      <c r="G21" s="10">
        <v>88</v>
      </c>
      <c r="I21" s="10">
        <v>129</v>
      </c>
      <c r="K21" s="10">
        <v>142</v>
      </c>
    </row>
    <row r="22" spans="1:11" ht="20.100000000000001" customHeight="1">
      <c r="A22" s="9">
        <v>22</v>
      </c>
      <c r="C22" s="10">
        <v>33</v>
      </c>
      <c r="E22" s="10">
        <v>76</v>
      </c>
      <c r="G22" s="10">
        <v>87</v>
      </c>
      <c r="I22" s="10">
        <v>130</v>
      </c>
      <c r="K22" s="10">
        <v>141</v>
      </c>
    </row>
    <row r="23" spans="1:11" ht="20.100000000000001" customHeight="1">
      <c r="A23" s="9">
        <v>23</v>
      </c>
      <c r="C23" s="10">
        <v>32</v>
      </c>
      <c r="E23" s="10">
        <v>77</v>
      </c>
      <c r="G23" s="10">
        <v>86</v>
      </c>
      <c r="I23" s="10">
        <v>131</v>
      </c>
      <c r="K23" s="10">
        <v>140</v>
      </c>
    </row>
    <row r="24" spans="1:11" ht="20.100000000000001" customHeight="1">
      <c r="A24" s="9">
        <v>24</v>
      </c>
      <c r="C24" s="10">
        <v>31</v>
      </c>
      <c r="E24" s="10">
        <v>78</v>
      </c>
      <c r="G24" s="10">
        <v>85</v>
      </c>
      <c r="I24" s="10">
        <v>132</v>
      </c>
      <c r="K24" s="10">
        <v>139</v>
      </c>
    </row>
    <row r="25" spans="1:11" ht="20.100000000000001" customHeight="1">
      <c r="A25" s="9">
        <v>25</v>
      </c>
      <c r="C25" s="67">
        <v>30</v>
      </c>
      <c r="E25" s="10">
        <v>79</v>
      </c>
      <c r="G25" s="10">
        <v>84</v>
      </c>
      <c r="I25" s="10">
        <v>133</v>
      </c>
      <c r="K25" s="10">
        <v>138</v>
      </c>
    </row>
    <row r="26" spans="1:11" ht="20.100000000000001" customHeight="1">
      <c r="A26" s="9">
        <v>26</v>
      </c>
      <c r="C26" s="10">
        <v>29</v>
      </c>
      <c r="E26" s="10">
        <v>80</v>
      </c>
      <c r="G26" s="10">
        <v>83</v>
      </c>
      <c r="I26" s="10">
        <v>134</v>
      </c>
      <c r="K26" s="10">
        <v>137</v>
      </c>
    </row>
    <row r="27" spans="1:11" ht="20.100000000000001" customHeight="1" thickBot="1">
      <c r="A27" s="11">
        <v>27</v>
      </c>
      <c r="C27" s="12">
        <v>28</v>
      </c>
      <c r="E27" s="12">
        <v>81</v>
      </c>
      <c r="G27" s="12">
        <v>82</v>
      </c>
      <c r="I27" s="12">
        <v>135</v>
      </c>
      <c r="K27" s="12">
        <v>136</v>
      </c>
    </row>
    <row r="28" spans="1:11" ht="14.1" customHeight="1"/>
    <row r="29" spans="1:11" ht="14.1" customHeight="1">
      <c r="C29" s="65"/>
      <c r="D29" s="65"/>
      <c r="E29" s="65"/>
    </row>
    <row r="30" spans="1:11" ht="14.1" customHeight="1">
      <c r="C30" s="65"/>
      <c r="D30" s="65"/>
      <c r="E30" s="65"/>
    </row>
    <row r="31" spans="1:11" ht="14.1" customHeight="1">
      <c r="C31" s="65"/>
      <c r="D31" s="65"/>
      <c r="E31" s="65"/>
    </row>
  </sheetData>
  <sortState ref="K1:L27">
    <sortCondition descending="1" ref="K1:K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8"/>
  <sheetViews>
    <sheetView topLeftCell="A7" workbookViewId="0">
      <selection activeCell="H14" sqref="H14"/>
    </sheetView>
  </sheetViews>
  <sheetFormatPr defaultRowHeight="15"/>
  <cols>
    <col min="1" max="1" width="46.140625" bestFit="1" customWidth="1"/>
    <col min="2" max="2" width="15.5703125" customWidth="1"/>
    <col min="3" max="8" width="12" customWidth="1"/>
    <col min="9" max="14" width="12" bestFit="1" customWidth="1"/>
  </cols>
  <sheetData>
    <row r="3" spans="1:3">
      <c r="B3" s="1" t="s">
        <v>56</v>
      </c>
    </row>
    <row r="4" spans="1:3">
      <c r="A4" s="1" t="s">
        <v>57</v>
      </c>
      <c r="B4" t="s">
        <v>26</v>
      </c>
      <c r="C4" t="s">
        <v>58</v>
      </c>
    </row>
    <row r="5" spans="1:3">
      <c r="A5" s="105" t="s">
        <v>59</v>
      </c>
      <c r="B5" s="2"/>
      <c r="C5" s="2"/>
    </row>
    <row r="6" spans="1:3">
      <c r="A6" s="106" t="s">
        <v>17</v>
      </c>
      <c r="B6" s="2">
        <v>1.6666666666666667</v>
      </c>
      <c r="C6" s="2">
        <v>1.6666666666666667</v>
      </c>
    </row>
    <row r="7" spans="1:3">
      <c r="A7" s="106" t="s">
        <v>18</v>
      </c>
      <c r="B7" s="2">
        <v>1.8888888888888888</v>
      </c>
      <c r="C7" s="2">
        <v>1.8888888888888888</v>
      </c>
    </row>
    <row r="8" spans="1:3">
      <c r="A8" s="106" t="s">
        <v>19</v>
      </c>
      <c r="B8" s="2">
        <v>1.6666666666666667</v>
      </c>
      <c r="C8" s="2">
        <v>1.6666666666666667</v>
      </c>
    </row>
    <row r="9" spans="1:3">
      <c r="A9" s="106" t="s">
        <v>14</v>
      </c>
      <c r="B9" s="2">
        <v>1.1111111111111112</v>
      </c>
      <c r="C9" s="2">
        <v>1.1111111111111112</v>
      </c>
    </row>
    <row r="10" spans="1:3">
      <c r="A10" s="106" t="s">
        <v>16</v>
      </c>
      <c r="B10" s="2">
        <v>1.5555555555555556</v>
      </c>
      <c r="C10" s="2">
        <v>1.5555555555555556</v>
      </c>
    </row>
    <row r="11" spans="1:3">
      <c r="A11" s="106" t="s">
        <v>12</v>
      </c>
      <c r="B11" s="2">
        <v>1.7777777777777777</v>
      </c>
      <c r="C11" s="2">
        <v>1.7777777777777777</v>
      </c>
    </row>
    <row r="12" spans="1:3">
      <c r="A12" s="105" t="s">
        <v>60</v>
      </c>
      <c r="B12" s="2"/>
      <c r="C12" s="2"/>
    </row>
    <row r="13" spans="1:3">
      <c r="A13" s="106" t="s">
        <v>17</v>
      </c>
      <c r="B13" s="2">
        <v>2.7777777777777777</v>
      </c>
      <c r="C13" s="2">
        <v>2.7777777777777777</v>
      </c>
    </row>
    <row r="14" spans="1:3">
      <c r="A14" s="106" t="s">
        <v>18</v>
      </c>
      <c r="B14" s="2">
        <v>2.7777777777777777</v>
      </c>
      <c r="C14" s="2">
        <v>2.7777777777777777</v>
      </c>
    </row>
    <row r="15" spans="1:3">
      <c r="A15" s="106" t="s">
        <v>19</v>
      </c>
      <c r="B15" s="2">
        <v>3.3333333333333335</v>
      </c>
      <c r="C15" s="2">
        <v>3.3333333333333335</v>
      </c>
    </row>
    <row r="16" spans="1:3">
      <c r="A16" s="106" t="s">
        <v>14</v>
      </c>
      <c r="B16" s="2">
        <v>2</v>
      </c>
      <c r="C16" s="2">
        <v>2</v>
      </c>
    </row>
    <row r="17" spans="1:3">
      <c r="A17" s="106" t="s">
        <v>16</v>
      </c>
      <c r="B17" s="2">
        <v>2.2222222222222223</v>
      </c>
      <c r="C17" s="2">
        <v>2.2222222222222223</v>
      </c>
    </row>
    <row r="18" spans="1:3">
      <c r="A18" s="106" t="s">
        <v>12</v>
      </c>
      <c r="B18" s="2">
        <v>3.2222222222222223</v>
      </c>
      <c r="C18" s="2">
        <v>3.2222222222222223</v>
      </c>
    </row>
    <row r="19" spans="1:3">
      <c r="A19" s="105" t="s">
        <v>61</v>
      </c>
      <c r="B19" s="2"/>
      <c r="C19" s="2"/>
    </row>
    <row r="20" spans="1:3">
      <c r="A20" s="106" t="s">
        <v>17</v>
      </c>
      <c r="B20" s="2">
        <v>3</v>
      </c>
      <c r="C20" s="2">
        <v>3</v>
      </c>
    </row>
    <row r="21" spans="1:3">
      <c r="A21" s="106" t="s">
        <v>18</v>
      </c>
      <c r="B21" s="2">
        <v>3.1111111111111112</v>
      </c>
      <c r="C21" s="2">
        <v>3.1111111111111112</v>
      </c>
    </row>
    <row r="22" spans="1:3">
      <c r="A22" s="106" t="s">
        <v>19</v>
      </c>
      <c r="B22" s="2">
        <v>4</v>
      </c>
      <c r="C22" s="2">
        <v>4</v>
      </c>
    </row>
    <row r="23" spans="1:3">
      <c r="A23" s="106" t="s">
        <v>14</v>
      </c>
      <c r="B23" s="2">
        <v>2.1111111111111112</v>
      </c>
      <c r="C23" s="2">
        <v>2.1111111111111112</v>
      </c>
    </row>
    <row r="24" spans="1:3">
      <c r="A24" s="106" t="s">
        <v>16</v>
      </c>
      <c r="B24" s="2">
        <v>2.6666666666666665</v>
      </c>
      <c r="C24" s="2">
        <v>2.6666666666666665</v>
      </c>
    </row>
    <row r="25" spans="1:3">
      <c r="A25" s="106" t="s">
        <v>12</v>
      </c>
      <c r="B25" s="2">
        <v>5.2222222222222223</v>
      </c>
      <c r="C25" s="2">
        <v>5.2222222222222223</v>
      </c>
    </row>
    <row r="26" spans="1:3">
      <c r="A26" s="105" t="s">
        <v>62</v>
      </c>
      <c r="B26" s="2">
        <v>1.6111111111111112</v>
      </c>
      <c r="C26" s="2">
        <v>1.6111111111111112</v>
      </c>
    </row>
    <row r="27" spans="1:3">
      <c r="A27" s="105" t="s">
        <v>63</v>
      </c>
      <c r="B27" s="2">
        <v>2.7222222222222223</v>
      </c>
      <c r="C27" s="2">
        <v>2.7222222222222223</v>
      </c>
    </row>
    <row r="28" spans="1:3">
      <c r="A28" s="105" t="s">
        <v>64</v>
      </c>
      <c r="B28" s="2">
        <v>3.3518518518518516</v>
      </c>
      <c r="C28" s="2">
        <v>3.3518518518518516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29"/>
  <sheetViews>
    <sheetView workbookViewId="0">
      <selection activeCell="AH3" sqref="AH3"/>
    </sheetView>
  </sheetViews>
  <sheetFormatPr defaultColWidth="8.85546875" defaultRowHeight="15"/>
  <cols>
    <col min="1" max="5" width="8.85546875" style="93"/>
    <col min="6" max="6" width="9.140625" style="93" customWidth="1"/>
    <col min="7" max="7" width="11.28515625" style="93" customWidth="1"/>
    <col min="8" max="8" width="38.28515625" style="93" bestFit="1" customWidth="1"/>
    <col min="9" max="9" width="14.28515625" style="93" customWidth="1"/>
    <col min="10" max="10" width="15.140625" style="105" bestFit="1" customWidth="1"/>
    <col min="11" max="11" width="10.5703125" style="113" customWidth="1"/>
    <col min="12" max="12" width="42.5703125" style="114" customWidth="1"/>
    <col min="13" max="13" width="16.85546875" style="93" bestFit="1" customWidth="1"/>
    <col min="14" max="14" width="9.5703125" style="93" bestFit="1" customWidth="1"/>
    <col min="15" max="15" width="8.7109375" style="93" bestFit="1" customWidth="1"/>
    <col min="16" max="16" width="15.42578125" style="93" bestFit="1" customWidth="1"/>
    <col min="17" max="17" width="14.140625" style="10" bestFit="1" customWidth="1"/>
    <col min="18" max="18" width="14.140625" style="98" customWidth="1"/>
    <col min="19" max="19" width="9.5703125" style="93" bestFit="1" customWidth="1"/>
    <col min="20" max="20" width="9.5703125" style="93" customWidth="1"/>
    <col min="21" max="26" width="10.5703125" style="93" bestFit="1" customWidth="1"/>
    <col min="27" max="28" width="9.5703125" style="93" bestFit="1" customWidth="1"/>
    <col min="29" max="30" width="10.5703125" style="93" bestFit="1" customWidth="1"/>
    <col min="31" max="31" width="19" style="93" bestFit="1" customWidth="1"/>
    <col min="32" max="32" width="12.42578125" style="93" customWidth="1"/>
    <col min="33" max="33" width="12" style="93" customWidth="1"/>
    <col min="34" max="34" width="12.7109375" style="93" customWidth="1"/>
    <col min="35" max="35" width="12.42578125" style="93" customWidth="1"/>
    <col min="36" max="38" width="8.85546875" style="93"/>
    <col min="39" max="39" width="21" style="93" customWidth="1"/>
    <col min="40" max="40" width="15.5703125" style="93" customWidth="1"/>
    <col min="41" max="58" width="12" style="93" customWidth="1"/>
    <col min="59" max="61" width="12" style="93" bestFit="1" customWidth="1"/>
    <col min="62" max="16384" width="8.85546875" style="93"/>
  </cols>
  <sheetData>
    <row r="1" spans="1:61">
      <c r="K1" s="144"/>
      <c r="Q1" s="93" t="s">
        <v>65</v>
      </c>
      <c r="R1" s="93" t="s">
        <v>66</v>
      </c>
      <c r="S1" s="93" t="s">
        <v>67</v>
      </c>
      <c r="T1" s="93" t="s">
        <v>66</v>
      </c>
      <c r="U1" s="93" t="s">
        <v>65</v>
      </c>
      <c r="V1" s="93" t="s">
        <v>66</v>
      </c>
      <c r="W1" s="93" t="s">
        <v>65</v>
      </c>
      <c r="X1" s="93" t="s">
        <v>66</v>
      </c>
      <c r="Y1" s="93" t="s">
        <v>65</v>
      </c>
      <c r="Z1" s="93" t="s">
        <v>66</v>
      </c>
      <c r="AA1" s="93" t="s">
        <v>65</v>
      </c>
      <c r="AB1" s="93" t="s">
        <v>66</v>
      </c>
      <c r="AC1" s="93" t="s">
        <v>65</v>
      </c>
      <c r="AD1" s="93" t="s">
        <v>66</v>
      </c>
      <c r="AE1" s="101" t="s">
        <v>68</v>
      </c>
      <c r="AF1" s="93" t="s">
        <v>69</v>
      </c>
      <c r="AG1" s="93" t="s">
        <v>69</v>
      </c>
      <c r="AH1" s="93" t="s">
        <v>69</v>
      </c>
      <c r="AJ1" s="119" t="s">
        <v>70</v>
      </c>
      <c r="AK1" s="121"/>
      <c r="AL1" s="120"/>
      <c r="AM1" s="120" t="s">
        <v>71</v>
      </c>
      <c r="AN1" s="120"/>
      <c r="AO1" s="120"/>
    </row>
    <row r="2" spans="1:61">
      <c r="A2" s="93" t="s">
        <v>72</v>
      </c>
      <c r="B2" s="93" t="s">
        <v>9</v>
      </c>
      <c r="C2" s="93" t="s">
        <v>10</v>
      </c>
      <c r="D2" s="93" t="s">
        <v>73</v>
      </c>
      <c r="E2" s="93" t="s">
        <v>74</v>
      </c>
      <c r="F2" s="93" t="s">
        <v>2</v>
      </c>
      <c r="G2" s="93" t="s">
        <v>4</v>
      </c>
      <c r="H2" s="93" t="s">
        <v>24</v>
      </c>
      <c r="I2" s="93" t="s">
        <v>3</v>
      </c>
      <c r="J2" s="105" t="s">
        <v>5</v>
      </c>
      <c r="K2" s="144" t="s">
        <v>6</v>
      </c>
      <c r="L2" s="114" t="s">
        <v>7</v>
      </c>
      <c r="M2" s="93" t="s">
        <v>75</v>
      </c>
      <c r="N2" s="93" t="s">
        <v>76</v>
      </c>
      <c r="O2" s="93" t="s">
        <v>77</v>
      </c>
      <c r="P2" s="103" t="s">
        <v>78</v>
      </c>
      <c r="Q2" s="103">
        <v>42818</v>
      </c>
      <c r="R2" s="103">
        <v>42818</v>
      </c>
      <c r="S2" s="103">
        <v>42827</v>
      </c>
      <c r="T2" s="103">
        <v>42827</v>
      </c>
      <c r="U2" s="103">
        <v>42836</v>
      </c>
      <c r="V2" s="103">
        <v>42836</v>
      </c>
      <c r="W2" s="103">
        <v>42843</v>
      </c>
      <c r="X2" s="103">
        <v>42843</v>
      </c>
      <c r="Y2" s="103">
        <v>42849</v>
      </c>
      <c r="Z2" s="103">
        <v>42849</v>
      </c>
      <c r="AA2" s="103">
        <v>42858</v>
      </c>
      <c r="AB2" s="103">
        <v>42858</v>
      </c>
      <c r="AC2" s="103">
        <v>42866</v>
      </c>
      <c r="AD2" s="103">
        <v>42866</v>
      </c>
      <c r="AE2" s="10" t="s">
        <v>79</v>
      </c>
      <c r="AF2" s="116" t="s">
        <v>80</v>
      </c>
      <c r="AG2" s="117" t="s">
        <v>81</v>
      </c>
      <c r="AH2" s="118" t="s">
        <v>82</v>
      </c>
      <c r="AI2" s="116" t="s">
        <v>83</v>
      </c>
      <c r="AJ2" s="10" t="s">
        <v>84</v>
      </c>
      <c r="AK2" s="10" t="s">
        <v>85</v>
      </c>
    </row>
    <row r="3" spans="1:61">
      <c r="A3" s="93">
        <v>1</v>
      </c>
      <c r="B3" s="93">
        <v>1</v>
      </c>
      <c r="C3" s="93">
        <v>1</v>
      </c>
      <c r="D3" s="93">
        <v>1</v>
      </c>
      <c r="E3" s="93">
        <v>1</v>
      </c>
      <c r="F3" s="93">
        <f>VLOOKUP(C3,'Names &amp; Rates'!$M$3:$O$12,2,0)</f>
        <v>3</v>
      </c>
      <c r="G3" s="93">
        <v>2</v>
      </c>
      <c r="H3" t="s">
        <v>23</v>
      </c>
      <c r="I3" s="93">
        <f>VLOOKUP(F3,'Names &amp; Rates'!$B$3:$C$6,2,0)</f>
        <v>1</v>
      </c>
      <c r="J3" s="105" t="str">
        <f>VLOOKUP(G3,'Names &amp; Rates'!$E$3:$F$6,2,0)</f>
        <v>Throttle® 500</v>
      </c>
      <c r="K3" s="144" t="s">
        <v>35</v>
      </c>
      <c r="L3" s="115" t="s">
        <v>36</v>
      </c>
      <c r="M3" s="93">
        <v>10</v>
      </c>
      <c r="N3" s="93">
        <v>132</v>
      </c>
      <c r="O3" s="93">
        <v>142</v>
      </c>
      <c r="P3" s="10"/>
      <c r="Q3" s="10">
        <v>2</v>
      </c>
      <c r="S3" s="143">
        <v>4</v>
      </c>
      <c r="T3" s="143"/>
      <c r="U3" s="143">
        <v>3</v>
      </c>
      <c r="V3" s="143">
        <v>2</v>
      </c>
      <c r="W3" s="143">
        <v>4</v>
      </c>
      <c r="X3" s="143">
        <v>2</v>
      </c>
      <c r="Y3" s="143">
        <v>4</v>
      </c>
      <c r="Z3" s="143">
        <v>3</v>
      </c>
      <c r="AA3" s="143">
        <v>7</v>
      </c>
      <c r="AB3" s="143">
        <v>3</v>
      </c>
      <c r="AC3" s="143">
        <v>8</v>
      </c>
      <c r="AD3" s="143">
        <v>4</v>
      </c>
      <c r="AE3" s="120">
        <v>6.8</v>
      </c>
      <c r="AF3" s="120">
        <v>301</v>
      </c>
      <c r="AG3" s="120">
        <v>38.799999999999997</v>
      </c>
      <c r="AH3" s="93">
        <f>(AF3+AG3)</f>
        <v>339.8</v>
      </c>
      <c r="AI3" s="93">
        <v>8.35</v>
      </c>
      <c r="AJ3" s="93">
        <v>14.7</v>
      </c>
      <c r="AK3" s="93">
        <v>12.5</v>
      </c>
    </row>
    <row r="4" spans="1:61">
      <c r="A4" s="93">
        <v>2</v>
      </c>
      <c r="B4" s="93">
        <v>1</v>
      </c>
      <c r="C4" s="93">
        <v>1</v>
      </c>
      <c r="D4" s="93">
        <v>2</v>
      </c>
      <c r="E4" s="93">
        <v>1</v>
      </c>
      <c r="F4" s="93">
        <f>VLOOKUP(C4,'Names &amp; Rates'!$M$3:$O$12,2,0)</f>
        <v>3</v>
      </c>
      <c r="G4" s="93">
        <v>3</v>
      </c>
      <c r="H4" t="s">
        <v>27</v>
      </c>
      <c r="I4" s="93">
        <f>VLOOKUP(F4,'Names &amp; Rates'!$B$3:$C$6,2,0)</f>
        <v>1</v>
      </c>
      <c r="J4" s="105" t="str">
        <f>VLOOKUP(G4,'Names &amp; Rates'!$E$3:$F$6,2,0)</f>
        <v>Custodia® 320 SC</v>
      </c>
      <c r="K4" s="144" t="s">
        <v>39</v>
      </c>
      <c r="L4" s="115" t="s">
        <v>40</v>
      </c>
      <c r="M4" s="93">
        <v>10</v>
      </c>
      <c r="N4" s="93">
        <v>151</v>
      </c>
      <c r="O4" s="93">
        <v>157</v>
      </c>
      <c r="P4" s="10"/>
      <c r="Q4" s="10">
        <v>2</v>
      </c>
      <c r="S4" s="143">
        <v>6</v>
      </c>
      <c r="T4" s="143"/>
      <c r="U4" s="143">
        <v>4</v>
      </c>
      <c r="V4" s="143">
        <v>2</v>
      </c>
      <c r="W4" s="143">
        <v>5</v>
      </c>
      <c r="X4" s="143">
        <v>3</v>
      </c>
      <c r="Y4" s="143">
        <v>5</v>
      </c>
      <c r="Z4" s="143">
        <v>3</v>
      </c>
      <c r="AA4" s="143">
        <v>5</v>
      </c>
      <c r="AB4" s="143">
        <v>3</v>
      </c>
      <c r="AC4" s="143">
        <v>7</v>
      </c>
      <c r="AD4" s="143">
        <v>3</v>
      </c>
      <c r="AE4" s="120">
        <v>6.7</v>
      </c>
      <c r="AF4" s="120">
        <v>409.3</v>
      </c>
      <c r="AG4" s="120">
        <v>47.4</v>
      </c>
      <c r="AH4" s="93">
        <f t="shared" ref="AH4:AH67" si="0">(AF4+AG4)</f>
        <v>456.7</v>
      </c>
      <c r="AI4" s="93">
        <v>8.17</v>
      </c>
      <c r="AJ4" s="93">
        <v>14.6</v>
      </c>
      <c r="AK4" s="93">
        <v>13.2</v>
      </c>
      <c r="AM4"/>
      <c r="AN4" s="1" t="s">
        <v>56</v>
      </c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>
      <c r="A5" s="93">
        <v>3</v>
      </c>
      <c r="B5" s="93">
        <v>1</v>
      </c>
      <c r="C5" s="93">
        <v>1</v>
      </c>
      <c r="D5" s="93">
        <v>3</v>
      </c>
      <c r="E5" s="93">
        <v>1</v>
      </c>
      <c r="F5" s="93">
        <f>VLOOKUP(C5,'Names &amp; Rates'!$M$3:$O$12,2,0)</f>
        <v>3</v>
      </c>
      <c r="G5" s="93">
        <v>2</v>
      </c>
      <c r="H5" t="s">
        <v>23</v>
      </c>
      <c r="I5" s="93">
        <f>VLOOKUP(F5,'Names &amp; Rates'!$B$3:$C$6,2,0)</f>
        <v>1</v>
      </c>
      <c r="J5" s="105" t="str">
        <f>VLOOKUP(G5,'Names &amp; Rates'!$E$3:$F$6,2,0)</f>
        <v>Throttle® 500</v>
      </c>
      <c r="K5" s="144" t="s">
        <v>39</v>
      </c>
      <c r="L5" s="115" t="s">
        <v>40</v>
      </c>
      <c r="M5" s="93">
        <v>10</v>
      </c>
      <c r="N5" s="93">
        <v>173</v>
      </c>
      <c r="O5" s="93">
        <v>189</v>
      </c>
      <c r="P5" s="10"/>
      <c r="Q5" s="10">
        <v>2</v>
      </c>
      <c r="S5" s="143">
        <v>3</v>
      </c>
      <c r="T5" s="143"/>
      <c r="U5" s="143">
        <v>4</v>
      </c>
      <c r="V5" s="143">
        <v>2</v>
      </c>
      <c r="W5" s="143">
        <v>5</v>
      </c>
      <c r="X5" s="143">
        <v>3</v>
      </c>
      <c r="Y5" s="143">
        <v>4</v>
      </c>
      <c r="Z5" s="143">
        <v>3</v>
      </c>
      <c r="AA5" s="143">
        <v>4</v>
      </c>
      <c r="AB5" s="143">
        <v>3</v>
      </c>
      <c r="AC5" s="143">
        <v>7</v>
      </c>
      <c r="AD5" s="143">
        <v>3</v>
      </c>
      <c r="AE5" s="120">
        <v>6.8</v>
      </c>
      <c r="AF5" s="120">
        <v>221.2</v>
      </c>
      <c r="AG5" s="120">
        <v>31.2</v>
      </c>
      <c r="AH5" s="93">
        <f t="shared" si="0"/>
        <v>252.39999999999998</v>
      </c>
      <c r="AI5" s="93">
        <v>7.12</v>
      </c>
      <c r="AJ5" s="93">
        <v>14.7</v>
      </c>
      <c r="AK5" s="93">
        <v>13.4</v>
      </c>
      <c r="AM5" s="1" t="s">
        <v>86</v>
      </c>
      <c r="AN5" t="s">
        <v>28</v>
      </c>
      <c r="AO5" t="s">
        <v>30</v>
      </c>
      <c r="AP5" t="s">
        <v>33</v>
      </c>
      <c r="AQ5" t="s">
        <v>35</v>
      </c>
      <c r="AR5" t="s">
        <v>39</v>
      </c>
      <c r="AS5" t="s">
        <v>41</v>
      </c>
      <c r="AT5" t="s">
        <v>58</v>
      </c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>
      <c r="A6" s="93">
        <v>4</v>
      </c>
      <c r="B6" s="93">
        <v>1</v>
      </c>
      <c r="C6" s="93">
        <v>1</v>
      </c>
      <c r="D6" s="93">
        <v>4</v>
      </c>
      <c r="E6" s="93">
        <v>1</v>
      </c>
      <c r="F6" s="93">
        <f>VLOOKUP(C6,'Names &amp; Rates'!$M$3:$O$12,2,0)</f>
        <v>3</v>
      </c>
      <c r="G6" s="93">
        <v>3</v>
      </c>
      <c r="H6" t="s">
        <v>27</v>
      </c>
      <c r="I6" s="93">
        <f>VLOOKUP(F6,'Names &amp; Rates'!$B$3:$C$6,2,0)</f>
        <v>1</v>
      </c>
      <c r="J6" s="105" t="str">
        <f>VLOOKUP(G6,'Names &amp; Rates'!$E$3:$F$6,2,0)</f>
        <v>Custodia® 320 SC</v>
      </c>
      <c r="K6" s="144" t="s">
        <v>33</v>
      </c>
      <c r="L6" s="115" t="s">
        <v>34</v>
      </c>
      <c r="M6" s="93">
        <v>10</v>
      </c>
      <c r="N6" s="93">
        <v>159</v>
      </c>
      <c r="O6" s="93">
        <v>161</v>
      </c>
      <c r="P6" s="10"/>
      <c r="Q6" s="10">
        <v>2</v>
      </c>
      <c r="S6" s="143">
        <v>3</v>
      </c>
      <c r="T6" s="143"/>
      <c r="U6" s="143">
        <v>3</v>
      </c>
      <c r="V6" s="143">
        <v>2</v>
      </c>
      <c r="W6" s="143">
        <v>3</v>
      </c>
      <c r="X6" s="143">
        <v>1</v>
      </c>
      <c r="Y6" s="143">
        <v>3</v>
      </c>
      <c r="Z6" s="143">
        <v>2</v>
      </c>
      <c r="AA6" s="143">
        <v>4</v>
      </c>
      <c r="AB6" s="143">
        <v>3</v>
      </c>
      <c r="AC6" s="143">
        <v>7</v>
      </c>
      <c r="AD6" s="143">
        <v>3</v>
      </c>
      <c r="AE6" s="93">
        <v>6.8</v>
      </c>
      <c r="AF6" s="93">
        <v>256.60000000000002</v>
      </c>
      <c r="AG6" s="93">
        <v>151.9</v>
      </c>
      <c r="AH6" s="93">
        <f t="shared" si="0"/>
        <v>408.5</v>
      </c>
      <c r="AI6" s="93">
        <v>8.07</v>
      </c>
      <c r="AJ6" s="93">
        <v>14.1</v>
      </c>
      <c r="AK6" s="93">
        <v>15.2</v>
      </c>
      <c r="AM6" s="105" t="s">
        <v>87</v>
      </c>
      <c r="AN6" s="2">
        <v>2.1851851851851851</v>
      </c>
      <c r="AO6" s="2">
        <v>1.0740740740740742</v>
      </c>
      <c r="AP6" s="2">
        <v>1.1111111111111112</v>
      </c>
      <c r="AQ6" s="2">
        <v>1.3703703703703705</v>
      </c>
      <c r="AR6" s="2">
        <v>1.4444444444444444</v>
      </c>
      <c r="AS6" s="2">
        <v>1.8888888888888888</v>
      </c>
      <c r="AT6" s="2">
        <v>1.5123456790123457</v>
      </c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>
      <c r="A7" s="93">
        <v>5</v>
      </c>
      <c r="B7" s="93">
        <v>1</v>
      </c>
      <c r="C7" s="93">
        <v>1</v>
      </c>
      <c r="D7" s="93">
        <v>5</v>
      </c>
      <c r="E7" s="93">
        <v>1</v>
      </c>
      <c r="F7" s="93">
        <f>VLOOKUP(C7,'Names &amp; Rates'!$M$3:$O$12,2,0)</f>
        <v>3</v>
      </c>
      <c r="G7" s="93">
        <v>2</v>
      </c>
      <c r="H7" t="s">
        <v>23</v>
      </c>
      <c r="I7" s="93">
        <f>VLOOKUP(F7,'Names &amp; Rates'!$B$3:$C$6,2,0)</f>
        <v>1</v>
      </c>
      <c r="J7" s="105" t="str">
        <f>VLOOKUP(G7,'Names &amp; Rates'!$E$3:$F$6,2,0)</f>
        <v>Throttle® 500</v>
      </c>
      <c r="K7" s="144" t="s">
        <v>41</v>
      </c>
      <c r="L7" s="115" t="s">
        <v>42</v>
      </c>
      <c r="M7" s="93">
        <v>10</v>
      </c>
      <c r="N7" s="93">
        <v>142</v>
      </c>
      <c r="O7" s="93">
        <v>173</v>
      </c>
      <c r="P7" s="10"/>
      <c r="Q7" s="10">
        <v>2</v>
      </c>
      <c r="S7" s="143">
        <v>5</v>
      </c>
      <c r="T7" s="143"/>
      <c r="U7" s="143">
        <v>5</v>
      </c>
      <c r="V7" s="143">
        <v>3</v>
      </c>
      <c r="W7" s="143">
        <v>6</v>
      </c>
      <c r="X7" s="143">
        <v>3</v>
      </c>
      <c r="Y7" s="143">
        <v>6</v>
      </c>
      <c r="Z7" s="143">
        <v>3</v>
      </c>
      <c r="AA7" s="143">
        <v>7</v>
      </c>
      <c r="AB7" s="143">
        <v>3</v>
      </c>
      <c r="AC7" s="143">
        <v>7</v>
      </c>
      <c r="AD7" s="143">
        <v>3</v>
      </c>
      <c r="AE7" s="93">
        <v>6.8</v>
      </c>
      <c r="AF7" s="93">
        <v>130.5</v>
      </c>
      <c r="AG7" s="93">
        <v>96.9</v>
      </c>
      <c r="AH7" s="93">
        <f t="shared" si="0"/>
        <v>227.4</v>
      </c>
      <c r="AI7" s="93">
        <v>7.95</v>
      </c>
      <c r="AJ7" s="93">
        <v>14.2</v>
      </c>
      <c r="AK7" s="93">
        <v>15.6</v>
      </c>
      <c r="AM7" s="105" t="s">
        <v>88</v>
      </c>
      <c r="AN7" s="2">
        <v>2.9629629629629628</v>
      </c>
      <c r="AO7" s="2">
        <v>1.1851851851851851</v>
      </c>
      <c r="AP7" s="2">
        <v>1.037037037037037</v>
      </c>
      <c r="AQ7" s="2">
        <v>1.5555555555555556</v>
      </c>
      <c r="AR7" s="2">
        <v>1.5185185185185186</v>
      </c>
      <c r="AS7" s="2">
        <v>1.7777777777777777</v>
      </c>
      <c r="AT7" s="2">
        <v>1.6728395061728396</v>
      </c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>
      <c r="A8" s="93">
        <v>6</v>
      </c>
      <c r="B8" s="93">
        <v>1</v>
      </c>
      <c r="C8" s="93">
        <v>1</v>
      </c>
      <c r="D8" s="93">
        <v>6</v>
      </c>
      <c r="E8" s="93">
        <v>1</v>
      </c>
      <c r="F8" s="93">
        <f>VLOOKUP(C8,'Names &amp; Rates'!$M$3:$O$12,2,0)</f>
        <v>3</v>
      </c>
      <c r="G8" s="93">
        <v>1</v>
      </c>
      <c r="H8" t="s">
        <v>21</v>
      </c>
      <c r="I8" s="93">
        <f>VLOOKUP(F8,'Names &amp; Rates'!$B$3:$C$6,2,0)</f>
        <v>1</v>
      </c>
      <c r="J8" s="105" t="str">
        <f>VLOOKUP(G8,'Names &amp; Rates'!$E$3:$F$6,2,0)</f>
        <v>Folicur® 430 SC</v>
      </c>
      <c r="K8" s="112" t="s">
        <v>28</v>
      </c>
      <c r="L8" s="79" t="s">
        <v>29</v>
      </c>
      <c r="M8" s="93">
        <v>10</v>
      </c>
      <c r="N8" s="93">
        <v>166</v>
      </c>
      <c r="O8" s="93">
        <v>164</v>
      </c>
      <c r="P8" s="10"/>
      <c r="Q8" s="10">
        <v>2</v>
      </c>
      <c r="S8" s="143">
        <v>6</v>
      </c>
      <c r="T8" s="143"/>
      <c r="U8" s="143">
        <v>6</v>
      </c>
      <c r="V8" s="143">
        <v>3</v>
      </c>
      <c r="W8" s="143">
        <v>7</v>
      </c>
      <c r="X8" s="143">
        <v>4</v>
      </c>
      <c r="Y8" s="143">
        <v>7</v>
      </c>
      <c r="Z8" s="143">
        <v>4</v>
      </c>
      <c r="AA8" s="143">
        <v>8</v>
      </c>
      <c r="AB8" s="143">
        <v>5</v>
      </c>
      <c r="AC8" s="143">
        <v>8</v>
      </c>
      <c r="AD8" s="143">
        <v>5</v>
      </c>
      <c r="AE8" s="93">
        <v>7</v>
      </c>
      <c r="AF8" s="93">
        <v>278.8</v>
      </c>
      <c r="AG8" s="93">
        <v>172.1</v>
      </c>
      <c r="AH8" s="93">
        <f t="shared" si="0"/>
        <v>450.9</v>
      </c>
      <c r="AI8" s="93">
        <v>7.84</v>
      </c>
      <c r="AJ8" s="93">
        <v>14.3</v>
      </c>
      <c r="AK8" s="93">
        <v>18.399999999999999</v>
      </c>
      <c r="AM8" s="105" t="s">
        <v>89</v>
      </c>
      <c r="AN8" s="2">
        <v>3.5925925925925926</v>
      </c>
      <c r="AO8" s="2">
        <v>1.8148148148148149</v>
      </c>
      <c r="AP8" s="2">
        <v>1.2222222222222223</v>
      </c>
      <c r="AQ8" s="2">
        <v>2</v>
      </c>
      <c r="AR8" s="2">
        <v>1.7777777777777777</v>
      </c>
      <c r="AS8" s="2">
        <v>2.2592592592592591</v>
      </c>
      <c r="AT8" s="2">
        <v>2.1111111111111112</v>
      </c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>
      <c r="A9" s="93">
        <v>7</v>
      </c>
      <c r="B9" s="93">
        <v>1</v>
      </c>
      <c r="C9" s="93">
        <v>1</v>
      </c>
      <c r="D9" s="93">
        <v>7</v>
      </c>
      <c r="E9" s="93">
        <v>1</v>
      </c>
      <c r="F9" s="93">
        <f>VLOOKUP(C9,'Names &amp; Rates'!$M$3:$O$12,2,0)</f>
        <v>3</v>
      </c>
      <c r="G9" s="93">
        <v>3</v>
      </c>
      <c r="H9" t="s">
        <v>27</v>
      </c>
      <c r="I9" s="93">
        <f>VLOOKUP(F9,'Names &amp; Rates'!$B$3:$C$6,2,0)</f>
        <v>1</v>
      </c>
      <c r="J9" s="105" t="str">
        <f>VLOOKUP(G9,'Names &amp; Rates'!$E$3:$F$6,2,0)</f>
        <v>Custodia® 320 SC</v>
      </c>
      <c r="K9" s="144" t="s">
        <v>30</v>
      </c>
      <c r="L9" s="115" t="s">
        <v>31</v>
      </c>
      <c r="M9" s="93">
        <v>10</v>
      </c>
      <c r="N9" s="93">
        <v>159</v>
      </c>
      <c r="O9" s="93">
        <v>183</v>
      </c>
      <c r="P9" s="10"/>
      <c r="Q9" s="10">
        <v>2</v>
      </c>
      <c r="S9" s="143">
        <v>2</v>
      </c>
      <c r="T9" s="143"/>
      <c r="U9" s="143">
        <v>3</v>
      </c>
      <c r="V9" s="143">
        <v>2</v>
      </c>
      <c r="W9" s="143">
        <v>6</v>
      </c>
      <c r="X9" s="143">
        <v>3</v>
      </c>
      <c r="Y9" s="143">
        <v>7</v>
      </c>
      <c r="Z9" s="143">
        <v>3</v>
      </c>
      <c r="AA9" s="143">
        <v>8</v>
      </c>
      <c r="AB9" s="143">
        <v>4</v>
      </c>
      <c r="AC9" s="143">
        <v>8</v>
      </c>
      <c r="AD9" s="143">
        <v>4</v>
      </c>
      <c r="AE9" s="93">
        <v>6.9</v>
      </c>
      <c r="AF9" s="93">
        <v>196.6</v>
      </c>
      <c r="AG9" s="93">
        <v>134.80000000000001</v>
      </c>
      <c r="AH9" s="93">
        <f t="shared" si="0"/>
        <v>331.4</v>
      </c>
      <c r="AI9" s="93">
        <v>7.76</v>
      </c>
      <c r="AJ9" s="93">
        <v>14.3</v>
      </c>
      <c r="AK9" s="93">
        <v>17.399999999999999</v>
      </c>
      <c r="AM9" s="105" t="s">
        <v>90</v>
      </c>
      <c r="AN9" s="2">
        <v>4.7407407407407405</v>
      </c>
      <c r="AO9" s="2">
        <v>2.6666666666666665</v>
      </c>
      <c r="AP9" s="2">
        <v>1.7777777777777777</v>
      </c>
      <c r="AQ9" s="2">
        <v>2.8518518518518516</v>
      </c>
      <c r="AR9" s="2">
        <v>2.074074074074074</v>
      </c>
      <c r="AS9" s="2">
        <v>2.7037037037037037</v>
      </c>
      <c r="AT9" s="2">
        <v>2.8024691358024691</v>
      </c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>
      <c r="A10" s="93">
        <v>8</v>
      </c>
      <c r="B10" s="93">
        <v>1</v>
      </c>
      <c r="C10" s="93">
        <v>1</v>
      </c>
      <c r="D10" s="93">
        <v>8</v>
      </c>
      <c r="E10" s="93">
        <v>1</v>
      </c>
      <c r="F10" s="93">
        <f>VLOOKUP(C10,'Names &amp; Rates'!$M$3:$O$12,2,0)</f>
        <v>3</v>
      </c>
      <c r="G10" s="93">
        <v>1</v>
      </c>
      <c r="H10" t="s">
        <v>21</v>
      </c>
      <c r="I10" s="93">
        <f>VLOOKUP(F10,'Names &amp; Rates'!$B$3:$C$6,2,0)</f>
        <v>1</v>
      </c>
      <c r="J10" s="105" t="str">
        <f>VLOOKUP(G10,'Names &amp; Rates'!$E$3:$F$6,2,0)</f>
        <v>Folicur® 430 SC</v>
      </c>
      <c r="K10" s="144" t="s">
        <v>33</v>
      </c>
      <c r="L10" s="115" t="s">
        <v>34</v>
      </c>
      <c r="M10" s="93">
        <v>10</v>
      </c>
      <c r="N10" s="93">
        <v>175</v>
      </c>
      <c r="O10" s="93">
        <v>162</v>
      </c>
      <c r="P10" s="10"/>
      <c r="Q10" s="10">
        <v>2</v>
      </c>
      <c r="S10" s="143">
        <v>3</v>
      </c>
      <c r="T10" s="143"/>
      <c r="U10" s="143">
        <v>3</v>
      </c>
      <c r="V10" s="143">
        <v>2</v>
      </c>
      <c r="W10" s="143">
        <v>4</v>
      </c>
      <c r="X10" s="143">
        <v>2</v>
      </c>
      <c r="Y10" s="143">
        <v>4</v>
      </c>
      <c r="Z10" s="143">
        <v>2</v>
      </c>
      <c r="AA10" s="143">
        <v>4</v>
      </c>
      <c r="AB10" s="143">
        <v>2</v>
      </c>
      <c r="AC10" s="143">
        <v>7</v>
      </c>
      <c r="AD10" s="143">
        <v>3</v>
      </c>
      <c r="AE10" s="93">
        <v>6.7</v>
      </c>
      <c r="AF10" s="93">
        <v>392.2</v>
      </c>
      <c r="AG10" s="93">
        <v>183.2</v>
      </c>
      <c r="AH10" s="93">
        <f t="shared" si="0"/>
        <v>575.4</v>
      </c>
      <c r="AI10" s="93">
        <v>7.92</v>
      </c>
      <c r="AJ10" s="93">
        <v>14.1</v>
      </c>
      <c r="AK10" s="93">
        <v>18.100000000000001</v>
      </c>
      <c r="AM10" s="105" t="s">
        <v>91</v>
      </c>
      <c r="AN10" s="2">
        <v>4.9259259259259256</v>
      </c>
      <c r="AO10" s="2">
        <v>3.1851851851851851</v>
      </c>
      <c r="AP10" s="2">
        <v>2</v>
      </c>
      <c r="AQ10" s="2">
        <v>3.5185185185185186</v>
      </c>
      <c r="AR10" s="2">
        <v>2.0370370370370372</v>
      </c>
      <c r="AS10" s="2">
        <v>2.7037037037037037</v>
      </c>
      <c r="AT10" s="2">
        <v>3.0617283950617282</v>
      </c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>
      <c r="A11" s="93">
        <v>9</v>
      </c>
      <c r="B11" s="93">
        <v>1</v>
      </c>
      <c r="C11" s="93">
        <v>1</v>
      </c>
      <c r="D11" s="93">
        <v>9</v>
      </c>
      <c r="E11" s="93">
        <v>1</v>
      </c>
      <c r="F11" s="93">
        <f>VLOOKUP(C11,'Names &amp; Rates'!$M$3:$O$12,2,0)</f>
        <v>3</v>
      </c>
      <c r="G11" s="93">
        <v>1</v>
      </c>
      <c r="H11" t="s">
        <v>21</v>
      </c>
      <c r="I11" s="93">
        <f>VLOOKUP(F11,'Names &amp; Rates'!$B$3:$C$6,2,0)</f>
        <v>1</v>
      </c>
      <c r="J11" s="105" t="str">
        <f>VLOOKUP(G11,'Names &amp; Rates'!$E$3:$F$6,2,0)</f>
        <v>Folicur® 430 SC</v>
      </c>
      <c r="K11" s="144" t="s">
        <v>35</v>
      </c>
      <c r="L11" s="115" t="s">
        <v>36</v>
      </c>
      <c r="M11" s="93">
        <v>10</v>
      </c>
      <c r="N11" s="93">
        <v>183</v>
      </c>
      <c r="O11" s="93">
        <v>158</v>
      </c>
      <c r="P11" s="10"/>
      <c r="Q11" s="10">
        <v>2</v>
      </c>
      <c r="S11" s="143">
        <v>3</v>
      </c>
      <c r="T11" s="143"/>
      <c r="U11" s="143">
        <v>3</v>
      </c>
      <c r="V11" s="143">
        <v>2</v>
      </c>
      <c r="W11" s="143">
        <v>4</v>
      </c>
      <c r="X11" s="143">
        <v>2</v>
      </c>
      <c r="Y11" s="143">
        <v>4</v>
      </c>
      <c r="Z11" s="143">
        <v>3</v>
      </c>
      <c r="AA11" s="143">
        <v>7</v>
      </c>
      <c r="AB11" s="143">
        <v>3</v>
      </c>
      <c r="AC11" s="143">
        <v>8</v>
      </c>
      <c r="AD11" s="143">
        <v>4</v>
      </c>
      <c r="AE11" s="93">
        <v>6.7</v>
      </c>
      <c r="AF11" s="93">
        <v>273.7</v>
      </c>
      <c r="AG11" s="93">
        <v>204.2</v>
      </c>
      <c r="AH11" s="93">
        <f t="shared" si="0"/>
        <v>477.9</v>
      </c>
      <c r="AI11" s="93">
        <v>7.56</v>
      </c>
      <c r="AJ11" s="93">
        <v>14.3</v>
      </c>
      <c r="AK11" s="93">
        <v>18.100000000000001</v>
      </c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s="120" customFormat="1">
      <c r="A12" s="120">
        <v>10</v>
      </c>
      <c r="B12" s="120">
        <v>2</v>
      </c>
      <c r="C12" s="120">
        <v>4</v>
      </c>
      <c r="D12" s="120">
        <v>10</v>
      </c>
      <c r="E12" s="120">
        <v>1</v>
      </c>
      <c r="F12" s="120">
        <f>VLOOKUP(C12,'Names &amp; Rates'!$M$3:$O$12,2,0)</f>
        <v>1</v>
      </c>
      <c r="G12" s="120">
        <v>2</v>
      </c>
      <c r="H12" s="14" t="s">
        <v>23</v>
      </c>
      <c r="I12" s="120">
        <f>VLOOKUP(F12,'Names &amp; Rates'!$B$3:$C$6,2,0)</f>
        <v>0.25</v>
      </c>
      <c r="J12" s="122" t="str">
        <f>VLOOKUP(G12,'Names &amp; Rates'!$E$3:$F$6,2,0)</f>
        <v>Throttle® 500</v>
      </c>
      <c r="K12" s="120" t="s">
        <v>33</v>
      </c>
      <c r="L12" s="14" t="s">
        <v>34</v>
      </c>
      <c r="M12" s="120">
        <v>10</v>
      </c>
      <c r="N12" s="120">
        <v>60</v>
      </c>
      <c r="O12" s="120">
        <v>55</v>
      </c>
      <c r="P12" s="123"/>
      <c r="Q12" s="123">
        <v>2</v>
      </c>
      <c r="R12" s="124"/>
      <c r="S12" s="124">
        <v>2</v>
      </c>
      <c r="T12" s="124"/>
      <c r="U12" s="124">
        <v>2</v>
      </c>
      <c r="V12" s="124">
        <v>1</v>
      </c>
      <c r="W12" s="124">
        <v>3</v>
      </c>
      <c r="X12" s="124">
        <v>1</v>
      </c>
      <c r="Y12" s="124">
        <v>3</v>
      </c>
      <c r="Z12" s="124">
        <v>1</v>
      </c>
      <c r="AA12" s="124">
        <v>3</v>
      </c>
      <c r="AB12" s="124">
        <v>1</v>
      </c>
      <c r="AC12" s="124">
        <v>7</v>
      </c>
      <c r="AD12" s="124">
        <v>2</v>
      </c>
      <c r="AE12" s="120">
        <v>6.8</v>
      </c>
      <c r="AF12" s="120">
        <v>485.6</v>
      </c>
      <c r="AG12" s="120">
        <v>307</v>
      </c>
      <c r="AH12" s="120">
        <f t="shared" si="0"/>
        <v>792.6</v>
      </c>
      <c r="AI12" s="120">
        <v>7.66</v>
      </c>
      <c r="AJ12" s="120">
        <v>13.9</v>
      </c>
      <c r="AK12" s="120">
        <v>15.6</v>
      </c>
      <c r="AM12"/>
      <c r="AN12"/>
      <c r="AO12"/>
      <c r="AP12"/>
      <c r="AQ12"/>
      <c r="AR12"/>
      <c r="AS12"/>
      <c r="AT12"/>
    </row>
    <row r="13" spans="1:61" s="112" customFormat="1">
      <c r="A13" s="112">
        <v>11</v>
      </c>
      <c r="B13" s="112">
        <v>2</v>
      </c>
      <c r="C13" s="112">
        <v>4</v>
      </c>
      <c r="D13" s="112">
        <v>11</v>
      </c>
      <c r="E13" s="112">
        <v>1</v>
      </c>
      <c r="F13" s="112">
        <f>VLOOKUP(C13,'Names &amp; Rates'!$M$3:$O$12,2,0)</f>
        <v>1</v>
      </c>
      <c r="G13" s="112">
        <v>3</v>
      </c>
      <c r="H13" s="79" t="s">
        <v>27</v>
      </c>
      <c r="I13" s="112">
        <f>VLOOKUP(F13,'Names &amp; Rates'!$B$3:$C$6,2,0)</f>
        <v>0.25</v>
      </c>
      <c r="J13" s="126" t="str">
        <f>VLOOKUP(G13,'Names &amp; Rates'!$E$3:$F$6,2,0)</f>
        <v>Custodia® 320 SC</v>
      </c>
      <c r="K13" s="112" t="s">
        <v>28</v>
      </c>
      <c r="L13" s="79" t="s">
        <v>29</v>
      </c>
      <c r="M13" s="112">
        <v>10</v>
      </c>
      <c r="N13" s="112">
        <v>56</v>
      </c>
      <c r="O13" s="112">
        <v>60</v>
      </c>
      <c r="P13" s="127"/>
      <c r="Q13" s="127">
        <v>2</v>
      </c>
      <c r="R13" s="128"/>
      <c r="S13" s="128">
        <v>5</v>
      </c>
      <c r="T13" s="128"/>
      <c r="U13" s="128">
        <v>6</v>
      </c>
      <c r="V13" s="128">
        <v>3</v>
      </c>
      <c r="W13" s="128">
        <v>7</v>
      </c>
      <c r="X13" s="128">
        <v>3</v>
      </c>
      <c r="Y13" s="128">
        <v>7</v>
      </c>
      <c r="Z13" s="128">
        <v>4</v>
      </c>
      <c r="AA13" s="128">
        <v>7</v>
      </c>
      <c r="AB13" s="128">
        <v>4</v>
      </c>
      <c r="AC13" s="128">
        <v>8</v>
      </c>
      <c r="AD13" s="128">
        <v>5</v>
      </c>
      <c r="AE13" s="112">
        <v>6.8</v>
      </c>
      <c r="AF13" s="112">
        <v>373.7</v>
      </c>
      <c r="AG13" s="112">
        <v>249</v>
      </c>
      <c r="AH13" s="112">
        <f t="shared" si="0"/>
        <v>622.70000000000005</v>
      </c>
      <c r="AI13" s="112">
        <v>7.85</v>
      </c>
      <c r="AJ13" s="112">
        <v>14.4</v>
      </c>
      <c r="AK13" s="112">
        <v>17.8</v>
      </c>
      <c r="AM13"/>
      <c r="AN13"/>
      <c r="AO13"/>
      <c r="AP13"/>
      <c r="AQ13"/>
      <c r="AR13"/>
      <c r="AS13"/>
      <c r="AT13"/>
    </row>
    <row r="14" spans="1:61" s="120" customFormat="1">
      <c r="A14" s="120">
        <v>12</v>
      </c>
      <c r="B14" s="120">
        <v>2</v>
      </c>
      <c r="C14" s="120">
        <v>4</v>
      </c>
      <c r="D14" s="120">
        <v>12</v>
      </c>
      <c r="E14" s="120">
        <v>1</v>
      </c>
      <c r="F14" s="120">
        <f>VLOOKUP(C14,'Names &amp; Rates'!$M$3:$O$12,2,0)</f>
        <v>1</v>
      </c>
      <c r="G14" s="120">
        <v>1</v>
      </c>
      <c r="H14" s="14" t="s">
        <v>21</v>
      </c>
      <c r="I14" s="120">
        <f>VLOOKUP(F14,'Names &amp; Rates'!$B$3:$C$6,2,0)</f>
        <v>0.25</v>
      </c>
      <c r="J14" s="122" t="str">
        <f>VLOOKUP(G14,'Names &amp; Rates'!$E$3:$F$6,2,0)</f>
        <v>Folicur® 430 SC</v>
      </c>
      <c r="K14" s="120" t="s">
        <v>39</v>
      </c>
      <c r="L14" s="14" t="s">
        <v>40</v>
      </c>
      <c r="M14" s="120">
        <v>10</v>
      </c>
      <c r="N14" s="120">
        <v>78</v>
      </c>
      <c r="O14" s="120">
        <v>68</v>
      </c>
      <c r="P14" s="123"/>
      <c r="Q14" s="123">
        <v>2</v>
      </c>
      <c r="R14" s="124"/>
      <c r="S14" s="124">
        <v>6</v>
      </c>
      <c r="T14" s="124"/>
      <c r="U14" s="124">
        <v>5</v>
      </c>
      <c r="V14" s="124">
        <v>2</v>
      </c>
      <c r="W14" s="124">
        <v>7</v>
      </c>
      <c r="X14" s="124">
        <v>3</v>
      </c>
      <c r="Y14" s="124">
        <v>7</v>
      </c>
      <c r="Z14" s="124">
        <v>3</v>
      </c>
      <c r="AA14" s="124">
        <v>7</v>
      </c>
      <c r="AB14" s="124">
        <v>3</v>
      </c>
      <c r="AC14" s="124">
        <v>7</v>
      </c>
      <c r="AD14" s="124">
        <v>3</v>
      </c>
      <c r="AE14" s="120">
        <v>7</v>
      </c>
      <c r="AF14" s="120">
        <v>514.6</v>
      </c>
      <c r="AG14" s="120">
        <v>321.10000000000002</v>
      </c>
      <c r="AH14" s="120">
        <f t="shared" si="0"/>
        <v>835.7</v>
      </c>
      <c r="AI14" s="120">
        <v>7.93</v>
      </c>
      <c r="AJ14" s="120">
        <v>14.2</v>
      </c>
      <c r="AK14" s="120">
        <v>18.100000000000001</v>
      </c>
      <c r="AM14"/>
      <c r="AN14"/>
      <c r="AO14"/>
      <c r="AP14"/>
      <c r="AQ14"/>
      <c r="AR14"/>
      <c r="AS14"/>
      <c r="AT14"/>
    </row>
    <row r="15" spans="1:61" s="120" customFormat="1">
      <c r="A15" s="120">
        <v>13</v>
      </c>
      <c r="B15" s="120">
        <v>2</v>
      </c>
      <c r="C15" s="120">
        <v>4</v>
      </c>
      <c r="D15" s="120">
        <v>13</v>
      </c>
      <c r="E15" s="120">
        <v>1</v>
      </c>
      <c r="F15" s="120">
        <f>VLOOKUP(C15,'Names &amp; Rates'!$M$3:$O$12,2,0)</f>
        <v>1</v>
      </c>
      <c r="G15" s="120">
        <v>2</v>
      </c>
      <c r="H15" s="14" t="s">
        <v>23</v>
      </c>
      <c r="I15" s="120">
        <f>VLOOKUP(F15,'Names &amp; Rates'!$B$3:$C$6,2,0)</f>
        <v>0.25</v>
      </c>
      <c r="J15" s="122" t="str">
        <f>VLOOKUP(G15,'Names &amp; Rates'!$E$3:$F$6,2,0)</f>
        <v>Throttle® 500</v>
      </c>
      <c r="K15" s="120" t="s">
        <v>39</v>
      </c>
      <c r="L15" s="14" t="s">
        <v>40</v>
      </c>
      <c r="M15" s="120">
        <v>10</v>
      </c>
      <c r="N15" s="120">
        <v>79</v>
      </c>
      <c r="O15" s="120">
        <v>63</v>
      </c>
      <c r="P15" s="123"/>
      <c r="Q15" s="123">
        <v>2</v>
      </c>
      <c r="R15" s="124"/>
      <c r="S15" s="124">
        <v>4</v>
      </c>
      <c r="T15" s="124"/>
      <c r="U15" s="124">
        <v>3</v>
      </c>
      <c r="V15" s="124">
        <v>2</v>
      </c>
      <c r="W15" s="124">
        <v>3</v>
      </c>
      <c r="X15" s="124">
        <v>1</v>
      </c>
      <c r="Y15" s="124">
        <v>3</v>
      </c>
      <c r="Z15" s="124">
        <v>1</v>
      </c>
      <c r="AA15" s="124">
        <v>3</v>
      </c>
      <c r="AB15" s="124">
        <v>1</v>
      </c>
      <c r="AC15" s="124">
        <v>7</v>
      </c>
      <c r="AD15" s="124">
        <v>2</v>
      </c>
      <c r="AE15" s="120">
        <v>6.7</v>
      </c>
      <c r="AF15" s="120">
        <v>525.5</v>
      </c>
      <c r="AG15" s="120">
        <v>334.8</v>
      </c>
      <c r="AH15" s="120">
        <f t="shared" si="0"/>
        <v>860.3</v>
      </c>
      <c r="AI15" s="120">
        <v>7.93</v>
      </c>
      <c r="AJ15" s="120">
        <v>14</v>
      </c>
      <c r="AK15" s="120">
        <v>14.9</v>
      </c>
      <c r="AM15"/>
      <c r="AN15"/>
      <c r="AO15"/>
      <c r="AP15"/>
      <c r="AQ15"/>
      <c r="AR15"/>
      <c r="AS15"/>
      <c r="AT15"/>
    </row>
    <row r="16" spans="1:61" s="120" customFormat="1">
      <c r="A16" s="120">
        <v>14</v>
      </c>
      <c r="B16" s="120">
        <v>2</v>
      </c>
      <c r="C16" s="120">
        <v>4</v>
      </c>
      <c r="D16" s="120">
        <v>14</v>
      </c>
      <c r="E16" s="120">
        <v>1</v>
      </c>
      <c r="F16" s="120">
        <f>VLOOKUP(C16,'Names &amp; Rates'!$M$3:$O$12,2,0)</f>
        <v>1</v>
      </c>
      <c r="G16" s="120">
        <v>3</v>
      </c>
      <c r="H16" s="14" t="s">
        <v>27</v>
      </c>
      <c r="I16" s="120">
        <f>VLOOKUP(F16,'Names &amp; Rates'!$B$3:$C$6,2,0)</f>
        <v>0.25</v>
      </c>
      <c r="J16" s="122" t="str">
        <f>VLOOKUP(G16,'Names &amp; Rates'!$E$3:$F$6,2,0)</f>
        <v>Custodia® 320 SC</v>
      </c>
      <c r="K16" s="120" t="s">
        <v>35</v>
      </c>
      <c r="L16" s="14" t="s">
        <v>36</v>
      </c>
      <c r="M16" s="120">
        <v>10</v>
      </c>
      <c r="N16" s="120">
        <v>73</v>
      </c>
      <c r="O16" s="120">
        <v>61</v>
      </c>
      <c r="P16" s="123"/>
      <c r="Q16" s="123">
        <v>2</v>
      </c>
      <c r="R16" s="124"/>
      <c r="S16" s="124">
        <v>3</v>
      </c>
      <c r="T16" s="124"/>
      <c r="U16" s="124">
        <v>3</v>
      </c>
      <c r="V16" s="124">
        <v>2</v>
      </c>
      <c r="W16" s="124">
        <v>4</v>
      </c>
      <c r="X16" s="124">
        <v>2</v>
      </c>
      <c r="Y16" s="124">
        <v>4</v>
      </c>
      <c r="Z16" s="124">
        <v>2</v>
      </c>
      <c r="AA16" s="124">
        <v>7</v>
      </c>
      <c r="AB16" s="124">
        <v>2</v>
      </c>
      <c r="AC16" s="124">
        <v>8</v>
      </c>
      <c r="AD16" s="124">
        <v>3</v>
      </c>
      <c r="AE16" s="120">
        <v>6.8</v>
      </c>
      <c r="AF16" s="120">
        <v>637.70000000000005</v>
      </c>
      <c r="AG16" s="120">
        <v>303.5</v>
      </c>
      <c r="AH16" s="120">
        <f t="shared" si="0"/>
        <v>941.2</v>
      </c>
      <c r="AI16" s="120">
        <v>7.94</v>
      </c>
      <c r="AJ16" s="120">
        <v>13.9</v>
      </c>
      <c r="AK16" s="120">
        <v>17.2</v>
      </c>
      <c r="AM16"/>
      <c r="AN16"/>
      <c r="AO16"/>
      <c r="AP16"/>
      <c r="AQ16"/>
      <c r="AR16"/>
      <c r="AS16"/>
      <c r="AT16"/>
    </row>
    <row r="17" spans="1:46" s="120" customFormat="1">
      <c r="A17" s="120">
        <v>15</v>
      </c>
      <c r="B17" s="120">
        <v>2</v>
      </c>
      <c r="C17" s="120">
        <v>4</v>
      </c>
      <c r="D17" s="120">
        <v>15</v>
      </c>
      <c r="E17" s="120">
        <v>1</v>
      </c>
      <c r="F17" s="120">
        <f>VLOOKUP(C17,'Names &amp; Rates'!$M$3:$O$12,2,0)</f>
        <v>1</v>
      </c>
      <c r="G17" s="120">
        <v>2</v>
      </c>
      <c r="H17" s="14" t="s">
        <v>23</v>
      </c>
      <c r="I17" s="120">
        <f>VLOOKUP(F17,'Names &amp; Rates'!$B$3:$C$6,2,0)</f>
        <v>0.25</v>
      </c>
      <c r="J17" s="122" t="str">
        <f>VLOOKUP(G17,'Names &amp; Rates'!$E$3:$F$6,2,0)</f>
        <v>Throttle® 500</v>
      </c>
      <c r="K17" s="120" t="s">
        <v>30</v>
      </c>
      <c r="L17" s="14" t="s">
        <v>31</v>
      </c>
      <c r="M17" s="120">
        <v>10</v>
      </c>
      <c r="N17" s="120">
        <v>61</v>
      </c>
      <c r="O17" s="120">
        <v>57</v>
      </c>
      <c r="P17" s="123"/>
      <c r="Q17" s="123">
        <v>1</v>
      </c>
      <c r="R17" s="124"/>
      <c r="S17" s="124">
        <v>2</v>
      </c>
      <c r="T17" s="124"/>
      <c r="U17" s="124">
        <v>2</v>
      </c>
      <c r="V17" s="124">
        <v>1</v>
      </c>
      <c r="W17" s="124">
        <v>2</v>
      </c>
      <c r="X17" s="124">
        <v>1</v>
      </c>
      <c r="Y17" s="124">
        <v>4</v>
      </c>
      <c r="Z17" s="124">
        <v>2</v>
      </c>
      <c r="AA17" s="124">
        <v>7</v>
      </c>
      <c r="AB17" s="124">
        <v>2</v>
      </c>
      <c r="AC17" s="124">
        <v>8</v>
      </c>
      <c r="AD17" s="124">
        <v>3</v>
      </c>
      <c r="AE17" s="120">
        <v>6.8</v>
      </c>
      <c r="AF17" s="120">
        <v>447.2</v>
      </c>
      <c r="AG17" s="120">
        <v>285.8</v>
      </c>
      <c r="AH17" s="120">
        <f t="shared" si="0"/>
        <v>733</v>
      </c>
      <c r="AI17" s="120">
        <v>7.91</v>
      </c>
      <c r="AJ17" s="120">
        <v>13.7</v>
      </c>
      <c r="AK17" s="120">
        <v>15.7</v>
      </c>
      <c r="AM17"/>
      <c r="AN17"/>
      <c r="AO17"/>
      <c r="AP17"/>
      <c r="AQ17"/>
      <c r="AR17"/>
      <c r="AS17"/>
      <c r="AT17"/>
    </row>
    <row r="18" spans="1:46" s="120" customFormat="1">
      <c r="A18" s="120">
        <v>16</v>
      </c>
      <c r="B18" s="120">
        <v>2</v>
      </c>
      <c r="C18" s="120">
        <v>4</v>
      </c>
      <c r="D18" s="120">
        <v>16</v>
      </c>
      <c r="E18" s="120">
        <v>1</v>
      </c>
      <c r="F18" s="120">
        <f>VLOOKUP(C18,'Names &amp; Rates'!$M$3:$O$12,2,0)</f>
        <v>1</v>
      </c>
      <c r="G18" s="120">
        <v>1</v>
      </c>
      <c r="H18" s="14" t="s">
        <v>21</v>
      </c>
      <c r="I18" s="120">
        <f>VLOOKUP(F18,'Names &amp; Rates'!$B$3:$C$6,2,0)</f>
        <v>0.25</v>
      </c>
      <c r="J18" s="122" t="str">
        <f>VLOOKUP(G18,'Names &amp; Rates'!$E$3:$F$6,2,0)</f>
        <v>Folicur® 430 SC</v>
      </c>
      <c r="K18" s="120" t="s">
        <v>41</v>
      </c>
      <c r="L18" s="14" t="s">
        <v>42</v>
      </c>
      <c r="M18" s="120">
        <v>10</v>
      </c>
      <c r="N18" s="120">
        <v>67</v>
      </c>
      <c r="O18" s="120">
        <v>66</v>
      </c>
      <c r="P18" s="123"/>
      <c r="Q18" s="123">
        <v>2</v>
      </c>
      <c r="R18" s="124"/>
      <c r="S18" s="124">
        <v>5</v>
      </c>
      <c r="T18" s="124"/>
      <c r="U18" s="124">
        <v>6</v>
      </c>
      <c r="V18" s="124">
        <v>2</v>
      </c>
      <c r="W18" s="124">
        <v>7</v>
      </c>
      <c r="X18" s="124">
        <v>3</v>
      </c>
      <c r="Y18" s="124">
        <v>7</v>
      </c>
      <c r="Z18" s="124">
        <v>3</v>
      </c>
      <c r="AA18" s="124">
        <v>7</v>
      </c>
      <c r="AB18" s="124">
        <v>3</v>
      </c>
      <c r="AC18" s="124">
        <v>8</v>
      </c>
      <c r="AD18" s="124">
        <v>3</v>
      </c>
      <c r="AE18" s="120">
        <v>6.7</v>
      </c>
      <c r="AF18" s="120">
        <v>356.3</v>
      </c>
      <c r="AG18" s="120">
        <v>189.1</v>
      </c>
      <c r="AH18" s="120">
        <f t="shared" si="0"/>
        <v>545.4</v>
      </c>
      <c r="AI18" s="120">
        <v>8.5</v>
      </c>
      <c r="AJ18" s="120">
        <v>14.2</v>
      </c>
      <c r="AK18" s="120">
        <v>18.2</v>
      </c>
      <c r="AM18"/>
      <c r="AN18"/>
      <c r="AO18"/>
      <c r="AP18"/>
      <c r="AQ18"/>
      <c r="AR18"/>
      <c r="AS18"/>
      <c r="AT18"/>
    </row>
    <row r="19" spans="1:46" s="120" customFormat="1">
      <c r="A19" s="120">
        <v>17</v>
      </c>
      <c r="B19" s="120">
        <v>2</v>
      </c>
      <c r="C19" s="120">
        <v>4</v>
      </c>
      <c r="D19" s="120">
        <v>17</v>
      </c>
      <c r="E19" s="120">
        <v>1</v>
      </c>
      <c r="F19" s="120">
        <f>VLOOKUP(C19,'Names &amp; Rates'!$M$3:$O$12,2,0)</f>
        <v>1</v>
      </c>
      <c r="G19" s="120">
        <v>1</v>
      </c>
      <c r="H19" s="14" t="s">
        <v>21</v>
      </c>
      <c r="I19" s="120">
        <f>VLOOKUP(F19,'Names &amp; Rates'!$B$3:$C$6,2,0)</f>
        <v>0.25</v>
      </c>
      <c r="J19" s="122" t="str">
        <f>VLOOKUP(G19,'Names &amp; Rates'!$E$3:$F$6,2,0)</f>
        <v>Folicur® 430 SC</v>
      </c>
      <c r="K19" s="120" t="s">
        <v>35</v>
      </c>
      <c r="L19" s="14" t="s">
        <v>36</v>
      </c>
      <c r="M19" s="120">
        <v>10</v>
      </c>
      <c r="N19" s="120">
        <v>68</v>
      </c>
      <c r="O19" s="120">
        <v>63</v>
      </c>
      <c r="P19" s="123"/>
      <c r="Q19" s="123">
        <v>2</v>
      </c>
      <c r="R19" s="124"/>
      <c r="S19" s="124">
        <v>5</v>
      </c>
      <c r="T19" s="124"/>
      <c r="U19" s="124">
        <v>4</v>
      </c>
      <c r="V19" s="124">
        <v>2</v>
      </c>
      <c r="W19" s="124">
        <v>4</v>
      </c>
      <c r="X19" s="124">
        <v>2</v>
      </c>
      <c r="Y19" s="124">
        <v>7</v>
      </c>
      <c r="Z19" s="124">
        <v>3</v>
      </c>
      <c r="AA19" s="124">
        <v>7</v>
      </c>
      <c r="AB19" s="124">
        <v>3</v>
      </c>
      <c r="AC19" s="124">
        <v>8</v>
      </c>
      <c r="AD19" s="124">
        <v>4</v>
      </c>
      <c r="AE19" s="120">
        <v>6.7</v>
      </c>
      <c r="AF19" s="120">
        <v>324.60000000000002</v>
      </c>
      <c r="AG19" s="120">
        <v>272.89999999999998</v>
      </c>
      <c r="AH19" s="120">
        <f t="shared" si="0"/>
        <v>597.5</v>
      </c>
      <c r="AI19" s="120">
        <v>7.7</v>
      </c>
      <c r="AJ19" s="120">
        <v>13.9</v>
      </c>
      <c r="AK19" s="120">
        <v>15.2</v>
      </c>
      <c r="AM19"/>
      <c r="AN19"/>
      <c r="AO19"/>
      <c r="AP19"/>
      <c r="AQ19"/>
      <c r="AR19"/>
      <c r="AS19"/>
      <c r="AT19"/>
    </row>
    <row r="20" spans="1:46" s="120" customFormat="1">
      <c r="A20" s="120">
        <v>18</v>
      </c>
      <c r="B20" s="120">
        <v>2</v>
      </c>
      <c r="C20" s="120">
        <v>4</v>
      </c>
      <c r="D20" s="120">
        <v>18</v>
      </c>
      <c r="E20" s="120">
        <v>1</v>
      </c>
      <c r="F20" s="120">
        <f>VLOOKUP(C20,'Names &amp; Rates'!$M$3:$O$12,2,0)</f>
        <v>1</v>
      </c>
      <c r="G20" s="120">
        <v>3</v>
      </c>
      <c r="H20" s="14" t="s">
        <v>27</v>
      </c>
      <c r="I20" s="120">
        <f>VLOOKUP(F20,'Names &amp; Rates'!$B$3:$C$6,2,0)</f>
        <v>0.25</v>
      </c>
      <c r="J20" s="122" t="str">
        <f>VLOOKUP(G20,'Names &amp; Rates'!$E$3:$F$6,2,0)</f>
        <v>Custodia® 320 SC</v>
      </c>
      <c r="K20" s="120" t="s">
        <v>33</v>
      </c>
      <c r="L20" s="14" t="s">
        <v>34</v>
      </c>
      <c r="M20" s="120">
        <v>10</v>
      </c>
      <c r="N20" s="120">
        <v>71</v>
      </c>
      <c r="O20" s="120">
        <v>58</v>
      </c>
      <c r="P20" s="123"/>
      <c r="Q20" s="123">
        <v>2</v>
      </c>
      <c r="R20" s="124"/>
      <c r="S20" s="124">
        <v>2</v>
      </c>
      <c r="T20" s="124"/>
      <c r="U20" s="124">
        <v>3</v>
      </c>
      <c r="V20" s="124">
        <v>1</v>
      </c>
      <c r="W20" s="124">
        <v>2</v>
      </c>
      <c r="X20" s="124">
        <v>1</v>
      </c>
      <c r="Y20" s="124">
        <v>3</v>
      </c>
      <c r="Z20" s="124">
        <v>1</v>
      </c>
      <c r="AA20" s="124">
        <v>3</v>
      </c>
      <c r="AB20" s="124">
        <v>1</v>
      </c>
      <c r="AC20" s="124">
        <v>7</v>
      </c>
      <c r="AD20" s="124">
        <v>2</v>
      </c>
      <c r="AE20" s="120">
        <v>6.5</v>
      </c>
      <c r="AF20" s="120">
        <v>393.4</v>
      </c>
      <c r="AG20" s="120">
        <v>317.8</v>
      </c>
      <c r="AH20" s="120">
        <f t="shared" si="0"/>
        <v>711.2</v>
      </c>
      <c r="AI20" s="120">
        <v>7.59</v>
      </c>
      <c r="AJ20" s="120">
        <v>13.7</v>
      </c>
      <c r="AK20" s="120">
        <v>16.600000000000001</v>
      </c>
      <c r="AM20"/>
      <c r="AN20"/>
      <c r="AO20"/>
      <c r="AP20"/>
      <c r="AQ20"/>
      <c r="AR20"/>
      <c r="AS20"/>
      <c r="AT20"/>
    </row>
    <row r="21" spans="1:46">
      <c r="A21" s="93">
        <v>19</v>
      </c>
      <c r="B21" s="93">
        <v>3</v>
      </c>
      <c r="C21" s="93">
        <v>7</v>
      </c>
      <c r="D21" s="93">
        <v>19</v>
      </c>
      <c r="E21" s="93">
        <v>1</v>
      </c>
      <c r="F21" s="93">
        <f>VLOOKUP(C21,'Names &amp; Rates'!$M$3:$O$12,2,0)</f>
        <v>2</v>
      </c>
      <c r="G21" s="93">
        <v>2</v>
      </c>
      <c r="H21" t="s">
        <v>23</v>
      </c>
      <c r="I21" s="93">
        <f>VLOOKUP(F21,'Names &amp; Rates'!$B$3:$C$6,2,0)</f>
        <v>0.5</v>
      </c>
      <c r="J21" s="105" t="str">
        <f>VLOOKUP(G21,'Names &amp; Rates'!$E$3:$F$6,2,0)</f>
        <v>Throttle® 500</v>
      </c>
      <c r="K21" s="144" t="s">
        <v>33</v>
      </c>
      <c r="L21" s="115" t="s">
        <v>34</v>
      </c>
      <c r="M21" s="93">
        <v>10</v>
      </c>
      <c r="N21" s="93">
        <v>112</v>
      </c>
      <c r="O21" s="93">
        <v>104</v>
      </c>
      <c r="P21" s="10"/>
      <c r="Q21" s="10">
        <v>2</v>
      </c>
      <c r="S21" s="143">
        <v>2</v>
      </c>
      <c r="T21" s="143"/>
      <c r="U21" s="143">
        <v>2</v>
      </c>
      <c r="V21" s="143">
        <v>1</v>
      </c>
      <c r="W21" s="143">
        <v>2</v>
      </c>
      <c r="X21" s="143">
        <v>1</v>
      </c>
      <c r="Y21" s="143">
        <v>2</v>
      </c>
      <c r="Z21" s="143">
        <v>1</v>
      </c>
      <c r="AA21" s="143">
        <v>2</v>
      </c>
      <c r="AB21" s="143">
        <v>1</v>
      </c>
      <c r="AC21" s="143">
        <v>7</v>
      </c>
      <c r="AD21" s="143">
        <v>2</v>
      </c>
      <c r="AE21" s="93">
        <v>6.8</v>
      </c>
      <c r="AF21" s="93">
        <v>177.8</v>
      </c>
      <c r="AG21" s="93">
        <v>133.6</v>
      </c>
      <c r="AH21" s="93">
        <f t="shared" si="0"/>
        <v>311.39999999999998</v>
      </c>
      <c r="AI21" s="93">
        <v>8.1300000000000008</v>
      </c>
      <c r="AJ21" s="93">
        <v>13.7</v>
      </c>
      <c r="AK21" s="93">
        <v>18.2</v>
      </c>
      <c r="AM21"/>
      <c r="AN21"/>
      <c r="AO21"/>
      <c r="AP21"/>
      <c r="AQ21"/>
      <c r="AR21"/>
      <c r="AS21"/>
      <c r="AT21"/>
    </row>
    <row r="22" spans="1:46">
      <c r="A22" s="93">
        <v>20</v>
      </c>
      <c r="B22" s="93">
        <v>3</v>
      </c>
      <c r="C22" s="93">
        <v>7</v>
      </c>
      <c r="D22" s="93">
        <v>20</v>
      </c>
      <c r="E22" s="93">
        <v>1</v>
      </c>
      <c r="F22" s="93">
        <f>VLOOKUP(C22,'Names &amp; Rates'!$M$3:$O$12,2,0)</f>
        <v>2</v>
      </c>
      <c r="G22" s="93">
        <v>1</v>
      </c>
      <c r="H22" t="s">
        <v>21</v>
      </c>
      <c r="I22" s="93">
        <f>VLOOKUP(F22,'Names &amp; Rates'!$B$3:$C$6,2,0)</f>
        <v>0.5</v>
      </c>
      <c r="J22" s="105" t="str">
        <f>VLOOKUP(G22,'Names &amp; Rates'!$E$3:$F$6,2,0)</f>
        <v>Folicur® 430 SC</v>
      </c>
      <c r="K22" s="144" t="s">
        <v>30</v>
      </c>
      <c r="L22" s="115" t="s">
        <v>31</v>
      </c>
      <c r="M22" s="93">
        <v>10</v>
      </c>
      <c r="N22" s="93">
        <v>116</v>
      </c>
      <c r="O22" s="93">
        <v>97</v>
      </c>
      <c r="P22" s="10"/>
      <c r="Q22" s="10">
        <v>2</v>
      </c>
      <c r="S22" s="143">
        <v>2</v>
      </c>
      <c r="T22" s="143"/>
      <c r="U22" s="143">
        <v>3</v>
      </c>
      <c r="V22" s="143">
        <v>1</v>
      </c>
      <c r="W22" s="143">
        <v>4</v>
      </c>
      <c r="X22" s="143">
        <v>2</v>
      </c>
      <c r="Y22" s="143">
        <v>5</v>
      </c>
      <c r="Z22" s="143">
        <v>2</v>
      </c>
      <c r="AA22" s="143">
        <v>7</v>
      </c>
      <c r="AB22" s="143">
        <v>3</v>
      </c>
      <c r="AC22" s="143">
        <v>8</v>
      </c>
      <c r="AD22" s="143">
        <v>3</v>
      </c>
      <c r="AE22" s="93">
        <v>6.8</v>
      </c>
      <c r="AF22" s="93">
        <v>332.9</v>
      </c>
      <c r="AG22" s="93">
        <v>231.2</v>
      </c>
      <c r="AH22" s="93">
        <f t="shared" si="0"/>
        <v>564.09999999999991</v>
      </c>
      <c r="AI22" s="93">
        <v>7.32</v>
      </c>
      <c r="AJ22" s="93">
        <v>13.7</v>
      </c>
      <c r="AK22" s="93">
        <v>16.399999999999999</v>
      </c>
      <c r="AM22"/>
      <c r="AN22"/>
      <c r="AO22"/>
      <c r="AP22"/>
      <c r="AQ22"/>
      <c r="AR22"/>
      <c r="AS22"/>
      <c r="AT22"/>
    </row>
    <row r="23" spans="1:46">
      <c r="A23" s="93">
        <v>21</v>
      </c>
      <c r="B23" s="93">
        <v>3</v>
      </c>
      <c r="C23" s="93">
        <v>7</v>
      </c>
      <c r="D23" s="93">
        <v>21</v>
      </c>
      <c r="E23" s="93">
        <v>1</v>
      </c>
      <c r="F23" s="93">
        <f>VLOOKUP(C23,'Names &amp; Rates'!$M$3:$O$12,2,0)</f>
        <v>2</v>
      </c>
      <c r="G23" s="93">
        <v>1</v>
      </c>
      <c r="H23" t="s">
        <v>21</v>
      </c>
      <c r="I23" s="93">
        <f>VLOOKUP(F23,'Names &amp; Rates'!$B$3:$C$6,2,0)</f>
        <v>0.5</v>
      </c>
      <c r="J23" s="105" t="str">
        <f>VLOOKUP(G23,'Names &amp; Rates'!$E$3:$F$6,2,0)</f>
        <v>Folicur® 430 SC</v>
      </c>
      <c r="K23" s="144" t="s">
        <v>33</v>
      </c>
      <c r="L23" s="115" t="s">
        <v>34</v>
      </c>
      <c r="M23" s="93">
        <v>10</v>
      </c>
      <c r="N23" s="93">
        <v>101</v>
      </c>
      <c r="O23" s="93">
        <v>100</v>
      </c>
      <c r="P23" s="10"/>
      <c r="Q23" s="10">
        <v>2</v>
      </c>
      <c r="S23" s="143">
        <v>2</v>
      </c>
      <c r="T23" s="143"/>
      <c r="U23" s="143">
        <v>3</v>
      </c>
      <c r="V23" s="143">
        <v>1</v>
      </c>
      <c r="W23" s="143">
        <v>3</v>
      </c>
      <c r="X23" s="143">
        <v>1</v>
      </c>
      <c r="Y23" s="143">
        <v>3</v>
      </c>
      <c r="Z23" s="143">
        <v>1</v>
      </c>
      <c r="AA23" s="143">
        <v>3</v>
      </c>
      <c r="AB23" s="143">
        <v>1</v>
      </c>
      <c r="AC23" s="143">
        <v>7</v>
      </c>
      <c r="AD23" s="143">
        <v>2</v>
      </c>
      <c r="AE23" s="93">
        <v>6.9</v>
      </c>
      <c r="AF23" s="93">
        <v>296.7</v>
      </c>
      <c r="AG23" s="93">
        <v>218.6</v>
      </c>
      <c r="AH23" s="93">
        <f t="shared" si="0"/>
        <v>515.29999999999995</v>
      </c>
      <c r="AI23" s="93">
        <v>7.79</v>
      </c>
      <c r="AJ23" s="93">
        <v>14.2</v>
      </c>
      <c r="AK23" s="93">
        <v>17.8</v>
      </c>
      <c r="AM23"/>
      <c r="AN23"/>
      <c r="AO23"/>
      <c r="AP23"/>
      <c r="AQ23"/>
      <c r="AR23"/>
      <c r="AS23"/>
      <c r="AT23"/>
    </row>
    <row r="24" spans="1:46">
      <c r="A24" s="93">
        <v>22</v>
      </c>
      <c r="B24" s="93">
        <v>3</v>
      </c>
      <c r="C24" s="93">
        <v>7</v>
      </c>
      <c r="D24" s="93">
        <v>22</v>
      </c>
      <c r="E24" s="93">
        <v>1</v>
      </c>
      <c r="F24" s="93">
        <f>VLOOKUP(C24,'Names &amp; Rates'!$M$3:$O$12,2,0)</f>
        <v>2</v>
      </c>
      <c r="G24" s="93">
        <v>1</v>
      </c>
      <c r="H24" t="s">
        <v>21</v>
      </c>
      <c r="I24" s="93">
        <f>VLOOKUP(F24,'Names &amp; Rates'!$B$3:$C$6,2,0)</f>
        <v>0.5</v>
      </c>
      <c r="J24" s="105" t="str">
        <f>VLOOKUP(G24,'Names &amp; Rates'!$E$3:$F$6,2,0)</f>
        <v>Folicur® 430 SC</v>
      </c>
      <c r="K24" s="144" t="s">
        <v>39</v>
      </c>
      <c r="L24" s="115" t="s">
        <v>40</v>
      </c>
      <c r="M24" s="93">
        <v>10</v>
      </c>
      <c r="N24" s="93">
        <v>122</v>
      </c>
      <c r="O24" s="93">
        <v>97</v>
      </c>
      <c r="P24" s="10"/>
      <c r="Q24" s="10">
        <v>2</v>
      </c>
      <c r="S24" s="143">
        <v>3</v>
      </c>
      <c r="T24" s="143"/>
      <c r="U24" s="143">
        <v>4</v>
      </c>
      <c r="V24" s="143">
        <v>2</v>
      </c>
      <c r="W24" s="143">
        <v>4</v>
      </c>
      <c r="X24" s="143">
        <v>3</v>
      </c>
      <c r="Y24" s="143">
        <v>4</v>
      </c>
      <c r="Z24" s="143">
        <v>3</v>
      </c>
      <c r="AA24" s="143">
        <v>4</v>
      </c>
      <c r="AB24" s="143">
        <v>2</v>
      </c>
      <c r="AC24" s="143">
        <v>7</v>
      </c>
      <c r="AD24" s="143">
        <v>2</v>
      </c>
      <c r="AE24" s="93">
        <v>6.9</v>
      </c>
      <c r="AF24" s="93">
        <v>522.20000000000005</v>
      </c>
      <c r="AG24" s="93">
        <v>208.9</v>
      </c>
      <c r="AH24" s="93">
        <f t="shared" si="0"/>
        <v>731.1</v>
      </c>
      <c r="AI24" s="93">
        <v>7.74</v>
      </c>
      <c r="AJ24" s="93">
        <v>14</v>
      </c>
      <c r="AK24" s="93">
        <v>14.7</v>
      </c>
      <c r="AM24"/>
      <c r="AN24"/>
      <c r="AO24"/>
      <c r="AP24"/>
      <c r="AQ24"/>
      <c r="AR24"/>
      <c r="AS24"/>
      <c r="AT24"/>
    </row>
    <row r="25" spans="1:46">
      <c r="A25" s="93">
        <v>23</v>
      </c>
      <c r="B25" s="93">
        <v>3</v>
      </c>
      <c r="C25" s="93">
        <v>7</v>
      </c>
      <c r="D25" s="93">
        <v>23</v>
      </c>
      <c r="E25" s="93">
        <v>1</v>
      </c>
      <c r="F25" s="93">
        <f>VLOOKUP(C25,'Names &amp; Rates'!$M$3:$O$12,2,0)</f>
        <v>2</v>
      </c>
      <c r="G25" s="93">
        <v>3</v>
      </c>
      <c r="H25" t="s">
        <v>27</v>
      </c>
      <c r="I25" s="93">
        <f>VLOOKUP(F25,'Names &amp; Rates'!$B$3:$C$6,2,0)</f>
        <v>0.5</v>
      </c>
      <c r="J25" s="105" t="str">
        <f>VLOOKUP(G25,'Names &amp; Rates'!$E$3:$F$6,2,0)</f>
        <v>Custodia® 320 SC</v>
      </c>
      <c r="K25" s="144" t="s">
        <v>41</v>
      </c>
      <c r="L25" s="115" t="s">
        <v>42</v>
      </c>
      <c r="M25" s="93">
        <v>10</v>
      </c>
      <c r="N25" s="93">
        <v>112</v>
      </c>
      <c r="O25" s="93">
        <v>110</v>
      </c>
      <c r="P25" s="10"/>
      <c r="Q25" s="10">
        <v>2</v>
      </c>
      <c r="S25" s="143">
        <v>4</v>
      </c>
      <c r="T25" s="143"/>
      <c r="U25" s="143">
        <v>4</v>
      </c>
      <c r="V25" s="143">
        <v>2</v>
      </c>
      <c r="W25" s="143">
        <v>4</v>
      </c>
      <c r="X25" s="143">
        <v>2</v>
      </c>
      <c r="Y25" s="143">
        <v>4</v>
      </c>
      <c r="Z25" s="143">
        <v>3</v>
      </c>
      <c r="AA25" s="143">
        <v>7</v>
      </c>
      <c r="AB25" s="143">
        <v>3</v>
      </c>
      <c r="AC25" s="143">
        <v>7</v>
      </c>
      <c r="AD25" s="143">
        <v>4</v>
      </c>
      <c r="AE25" s="93">
        <v>6.9</v>
      </c>
      <c r="AF25" s="93">
        <v>522.79999999999995</v>
      </c>
      <c r="AG25" s="93">
        <v>305.10000000000002</v>
      </c>
      <c r="AH25" s="93">
        <f t="shared" si="0"/>
        <v>827.9</v>
      </c>
      <c r="AI25" s="93">
        <v>8.18</v>
      </c>
      <c r="AJ25" s="93">
        <v>14.1</v>
      </c>
      <c r="AK25" s="93">
        <v>18.3</v>
      </c>
      <c r="AM25"/>
      <c r="AN25"/>
      <c r="AO25"/>
      <c r="AP25"/>
      <c r="AQ25"/>
      <c r="AR25"/>
      <c r="AS25"/>
      <c r="AT25"/>
    </row>
    <row r="26" spans="1:46">
      <c r="A26" s="93">
        <v>24</v>
      </c>
      <c r="B26" s="93">
        <v>3</v>
      </c>
      <c r="C26" s="93">
        <v>7</v>
      </c>
      <c r="D26" s="93">
        <v>24</v>
      </c>
      <c r="E26" s="93">
        <v>1</v>
      </c>
      <c r="F26" s="93">
        <f>VLOOKUP(C26,'Names &amp; Rates'!$M$3:$O$12,2,0)</f>
        <v>2</v>
      </c>
      <c r="G26" s="93">
        <v>2</v>
      </c>
      <c r="H26" t="s">
        <v>23</v>
      </c>
      <c r="I26" s="93">
        <f>VLOOKUP(F26,'Names &amp; Rates'!$B$3:$C$6,2,0)</f>
        <v>0.5</v>
      </c>
      <c r="J26" s="105" t="str">
        <f>VLOOKUP(G26,'Names &amp; Rates'!$E$3:$F$6,2,0)</f>
        <v>Throttle® 500</v>
      </c>
      <c r="K26" s="144" t="s">
        <v>35</v>
      </c>
      <c r="L26" s="115" t="s">
        <v>36</v>
      </c>
      <c r="M26" s="93">
        <v>10</v>
      </c>
      <c r="N26" s="93">
        <v>104</v>
      </c>
      <c r="O26" s="93">
        <v>99</v>
      </c>
      <c r="P26" s="10"/>
      <c r="Q26" s="10">
        <v>2</v>
      </c>
      <c r="S26" s="143">
        <v>3</v>
      </c>
      <c r="T26" s="143"/>
      <c r="U26" s="143">
        <v>3</v>
      </c>
      <c r="V26" s="143">
        <v>2</v>
      </c>
      <c r="W26" s="143">
        <v>4</v>
      </c>
      <c r="X26" s="143">
        <v>2</v>
      </c>
      <c r="Y26" s="143">
        <v>7</v>
      </c>
      <c r="Z26" s="143">
        <v>2</v>
      </c>
      <c r="AA26" s="143">
        <v>7</v>
      </c>
      <c r="AB26" s="143">
        <v>3</v>
      </c>
      <c r="AC26" s="143">
        <v>8</v>
      </c>
      <c r="AD26" s="143">
        <v>4</v>
      </c>
      <c r="AE26" s="93">
        <v>6.8</v>
      </c>
      <c r="AF26" s="93">
        <v>565.5</v>
      </c>
      <c r="AG26" s="93">
        <v>354.8</v>
      </c>
      <c r="AH26" s="93">
        <f t="shared" si="0"/>
        <v>920.3</v>
      </c>
      <c r="AI26" s="93">
        <v>8.18</v>
      </c>
      <c r="AJ26" s="93">
        <v>14.2</v>
      </c>
      <c r="AK26" s="93">
        <v>18</v>
      </c>
      <c r="AM26"/>
      <c r="AN26"/>
      <c r="AO26"/>
      <c r="AP26"/>
      <c r="AQ26"/>
      <c r="AR26"/>
      <c r="AS26"/>
      <c r="AT26"/>
    </row>
    <row r="27" spans="1:46">
      <c r="A27" s="93">
        <v>25</v>
      </c>
      <c r="B27" s="93">
        <v>3</v>
      </c>
      <c r="C27" s="93">
        <v>7</v>
      </c>
      <c r="D27" s="93">
        <v>25</v>
      </c>
      <c r="E27" s="93">
        <v>1</v>
      </c>
      <c r="F27" s="93">
        <f>VLOOKUP(C27,'Names &amp; Rates'!$M$3:$O$12,2,0)</f>
        <v>2</v>
      </c>
      <c r="G27" s="93">
        <v>3</v>
      </c>
      <c r="H27" t="s">
        <v>27</v>
      </c>
      <c r="I27" s="93">
        <f>VLOOKUP(F27,'Names &amp; Rates'!$B$3:$C$6,2,0)</f>
        <v>0.5</v>
      </c>
      <c r="J27" s="105" t="str">
        <f>VLOOKUP(G27,'Names &amp; Rates'!$E$3:$F$6,2,0)</f>
        <v>Custodia® 320 SC</v>
      </c>
      <c r="K27" s="144" t="s">
        <v>35</v>
      </c>
      <c r="L27" s="115" t="s">
        <v>36</v>
      </c>
      <c r="M27" s="93">
        <v>10</v>
      </c>
      <c r="N27" s="93">
        <v>97</v>
      </c>
      <c r="O27" s="93">
        <v>102</v>
      </c>
      <c r="P27" s="10"/>
      <c r="Q27" s="10">
        <v>2</v>
      </c>
      <c r="S27" s="143">
        <v>4</v>
      </c>
      <c r="T27" s="143"/>
      <c r="U27" s="143">
        <v>4</v>
      </c>
      <c r="V27" s="143">
        <v>2</v>
      </c>
      <c r="W27" s="143">
        <v>5</v>
      </c>
      <c r="X27" s="143">
        <v>2</v>
      </c>
      <c r="Y27" s="143">
        <v>7</v>
      </c>
      <c r="Z27" s="143">
        <v>3</v>
      </c>
      <c r="AA27" s="143">
        <v>7</v>
      </c>
      <c r="AB27" s="143">
        <v>3</v>
      </c>
      <c r="AC27" s="143">
        <v>8</v>
      </c>
      <c r="AD27" s="143">
        <v>4</v>
      </c>
      <c r="AE27" s="93">
        <v>6.8</v>
      </c>
      <c r="AF27" s="93">
        <v>417.6</v>
      </c>
      <c r="AG27" s="93">
        <v>296.60000000000002</v>
      </c>
      <c r="AH27" s="93">
        <f t="shared" si="0"/>
        <v>714.2</v>
      </c>
      <c r="AI27" s="93">
        <v>7.56</v>
      </c>
      <c r="AJ27" s="93">
        <v>14</v>
      </c>
      <c r="AK27" s="93">
        <v>15.7</v>
      </c>
      <c r="AM27"/>
      <c r="AN27"/>
      <c r="AO27"/>
      <c r="AP27"/>
      <c r="AQ27"/>
      <c r="AR27"/>
      <c r="AS27"/>
      <c r="AT27"/>
    </row>
    <row r="28" spans="1:46">
      <c r="A28" s="93">
        <v>26</v>
      </c>
      <c r="B28" s="93">
        <v>3</v>
      </c>
      <c r="C28" s="93">
        <v>7</v>
      </c>
      <c r="D28" s="93">
        <v>26</v>
      </c>
      <c r="E28" s="93">
        <v>1</v>
      </c>
      <c r="F28" s="93">
        <f>VLOOKUP(C28,'Names &amp; Rates'!$M$3:$O$12,2,0)</f>
        <v>2</v>
      </c>
      <c r="G28" s="93">
        <v>2</v>
      </c>
      <c r="H28" t="s">
        <v>23</v>
      </c>
      <c r="I28" s="93">
        <f>VLOOKUP(F28,'Names &amp; Rates'!$B$3:$C$6,2,0)</f>
        <v>0.5</v>
      </c>
      <c r="J28" s="105" t="str">
        <f>VLOOKUP(G28,'Names &amp; Rates'!$E$3:$F$6,2,0)</f>
        <v>Throttle® 500</v>
      </c>
      <c r="K28" s="112" t="s">
        <v>28</v>
      </c>
      <c r="L28" s="79" t="s">
        <v>29</v>
      </c>
      <c r="M28" s="93">
        <v>10</v>
      </c>
      <c r="N28" s="93">
        <v>117</v>
      </c>
      <c r="O28" s="93">
        <v>103</v>
      </c>
      <c r="P28" s="10"/>
      <c r="Q28" s="10">
        <v>2</v>
      </c>
      <c r="S28" s="143">
        <v>5</v>
      </c>
      <c r="T28" s="143"/>
      <c r="U28" s="143">
        <v>6</v>
      </c>
      <c r="V28" s="143">
        <v>3</v>
      </c>
      <c r="W28" s="143">
        <v>6</v>
      </c>
      <c r="X28" s="143">
        <v>3</v>
      </c>
      <c r="Y28" s="143">
        <v>8</v>
      </c>
      <c r="Z28" s="143">
        <v>4</v>
      </c>
      <c r="AA28" s="143">
        <v>8</v>
      </c>
      <c r="AB28" s="143">
        <v>4</v>
      </c>
      <c r="AC28" s="143">
        <v>8</v>
      </c>
      <c r="AD28" s="143">
        <v>5</v>
      </c>
      <c r="AE28" s="93">
        <v>6.8</v>
      </c>
      <c r="AF28" s="93">
        <v>563</v>
      </c>
      <c r="AG28" s="93">
        <v>337.4</v>
      </c>
      <c r="AH28" s="93">
        <f t="shared" si="0"/>
        <v>900.4</v>
      </c>
      <c r="AI28" s="93">
        <v>8.18</v>
      </c>
      <c r="AJ28" s="93">
        <v>13.9</v>
      </c>
      <c r="AK28" s="93">
        <v>14.5</v>
      </c>
      <c r="AM28"/>
      <c r="AN28"/>
      <c r="AO28"/>
      <c r="AP28"/>
      <c r="AQ28"/>
      <c r="AR28"/>
      <c r="AS28"/>
      <c r="AT28"/>
    </row>
    <row r="29" spans="1:46">
      <c r="A29" s="93">
        <v>27</v>
      </c>
      <c r="B29" s="93">
        <v>3</v>
      </c>
      <c r="C29" s="93">
        <v>7</v>
      </c>
      <c r="D29" s="93">
        <v>27</v>
      </c>
      <c r="E29" s="93">
        <v>1</v>
      </c>
      <c r="F29" s="93">
        <f>VLOOKUP(C29,'Names &amp; Rates'!$M$3:$O$12,2,0)</f>
        <v>2</v>
      </c>
      <c r="G29" s="93">
        <v>3</v>
      </c>
      <c r="H29" t="s">
        <v>27</v>
      </c>
      <c r="I29" s="93">
        <f>VLOOKUP(F29,'Names &amp; Rates'!$B$3:$C$6,2,0)</f>
        <v>0.5</v>
      </c>
      <c r="J29" s="105" t="str">
        <f>VLOOKUP(G29,'Names &amp; Rates'!$E$3:$F$6,2,0)</f>
        <v>Custodia® 320 SC</v>
      </c>
      <c r="K29" s="144" t="s">
        <v>39</v>
      </c>
      <c r="L29" s="115" t="s">
        <v>40</v>
      </c>
      <c r="M29" s="93">
        <v>10</v>
      </c>
      <c r="N29" s="93">
        <v>110</v>
      </c>
      <c r="O29" s="93">
        <v>104</v>
      </c>
      <c r="P29" s="10"/>
      <c r="Q29" s="10">
        <v>2</v>
      </c>
      <c r="S29" s="143">
        <v>2</v>
      </c>
      <c r="T29" s="143"/>
      <c r="U29" s="143">
        <v>3</v>
      </c>
      <c r="V29" s="143">
        <v>1</v>
      </c>
      <c r="W29" s="143">
        <v>4</v>
      </c>
      <c r="X29" s="143">
        <v>2</v>
      </c>
      <c r="Y29" s="143">
        <v>4</v>
      </c>
      <c r="Z29" s="143">
        <v>2</v>
      </c>
      <c r="AA29" s="143">
        <v>7</v>
      </c>
      <c r="AB29" s="143">
        <v>3</v>
      </c>
      <c r="AC29" s="143">
        <v>7</v>
      </c>
      <c r="AD29" s="143">
        <v>2</v>
      </c>
      <c r="AE29" s="93">
        <v>6.8</v>
      </c>
      <c r="AF29" s="93">
        <v>634.79999999999995</v>
      </c>
      <c r="AG29" s="93">
        <v>331.6</v>
      </c>
      <c r="AH29" s="93">
        <f t="shared" si="0"/>
        <v>966.4</v>
      </c>
      <c r="AI29" s="93">
        <v>7.97</v>
      </c>
      <c r="AJ29" s="93">
        <v>13.6</v>
      </c>
      <c r="AK29" s="93">
        <v>15.7</v>
      </c>
      <c r="AM29"/>
      <c r="AN29"/>
      <c r="AO29"/>
      <c r="AP29"/>
      <c r="AQ29"/>
      <c r="AR29"/>
      <c r="AS29"/>
      <c r="AT29"/>
    </row>
    <row r="30" spans="1:46">
      <c r="A30" s="93">
        <v>28</v>
      </c>
      <c r="B30" s="93">
        <v>1</v>
      </c>
      <c r="C30" s="93">
        <f>C3</f>
        <v>1</v>
      </c>
      <c r="D30" s="93">
        <v>1</v>
      </c>
      <c r="E30" s="93">
        <v>2</v>
      </c>
      <c r="F30" s="93">
        <f>VLOOKUP(C30,'Names &amp; Rates'!$M$3:$O$12,2,0)</f>
        <v>3</v>
      </c>
      <c r="G30" s="93">
        <v>1</v>
      </c>
      <c r="H30" t="s">
        <v>21</v>
      </c>
      <c r="I30" s="93">
        <f>VLOOKUP(F30,'Names &amp; Rates'!$B$3:$C$6,2,0)</f>
        <v>1</v>
      </c>
      <c r="J30" s="105" t="str">
        <f>VLOOKUP(G30,'Names &amp; Rates'!$E$3:$F$6,2,0)</f>
        <v>Folicur® 430 SC</v>
      </c>
      <c r="K30" s="144" t="s">
        <v>41</v>
      </c>
      <c r="L30" s="115" t="s">
        <v>42</v>
      </c>
      <c r="M30" s="93">
        <v>10</v>
      </c>
      <c r="N30" s="93">
        <v>122</v>
      </c>
      <c r="O30" s="93">
        <v>115</v>
      </c>
      <c r="Q30" s="104">
        <v>2</v>
      </c>
      <c r="R30" s="140"/>
      <c r="S30" s="143">
        <v>5</v>
      </c>
      <c r="T30" s="143"/>
      <c r="U30" s="143">
        <v>6</v>
      </c>
      <c r="V30" s="143">
        <v>4</v>
      </c>
      <c r="W30" s="143">
        <v>7</v>
      </c>
      <c r="X30" s="143">
        <v>3</v>
      </c>
      <c r="Y30" s="143">
        <v>7</v>
      </c>
      <c r="Z30" s="143">
        <v>4</v>
      </c>
      <c r="AA30" s="143">
        <v>7</v>
      </c>
      <c r="AB30" s="143">
        <v>4</v>
      </c>
      <c r="AC30" s="143">
        <v>8</v>
      </c>
      <c r="AD30" s="143">
        <v>4</v>
      </c>
      <c r="AE30" s="120">
        <v>6.5</v>
      </c>
      <c r="AF30" s="120">
        <v>629.6</v>
      </c>
      <c r="AG30" s="120">
        <v>56.2</v>
      </c>
      <c r="AH30" s="93">
        <f t="shared" si="0"/>
        <v>685.80000000000007</v>
      </c>
      <c r="AI30" s="93">
        <v>8.42</v>
      </c>
      <c r="AJ30" s="93">
        <v>14.8</v>
      </c>
      <c r="AK30" s="93">
        <v>14.2</v>
      </c>
      <c r="AM30"/>
      <c r="AN30"/>
      <c r="AO30"/>
      <c r="AP30"/>
      <c r="AQ30"/>
      <c r="AR30"/>
      <c r="AS30"/>
      <c r="AT30"/>
    </row>
    <row r="31" spans="1:46">
      <c r="A31" s="93">
        <v>29</v>
      </c>
      <c r="B31" s="93">
        <v>1</v>
      </c>
      <c r="C31" s="93">
        <f t="shared" ref="C31:C56" si="1">C4</f>
        <v>1</v>
      </c>
      <c r="D31" s="93">
        <v>2</v>
      </c>
      <c r="E31" s="93">
        <v>2</v>
      </c>
      <c r="F31" s="93">
        <f>VLOOKUP(C31,'Names &amp; Rates'!$M$3:$O$12,2,0)</f>
        <v>3</v>
      </c>
      <c r="G31" s="93">
        <v>1</v>
      </c>
      <c r="H31" t="s">
        <v>21</v>
      </c>
      <c r="I31" s="93">
        <f>VLOOKUP(F31,'Names &amp; Rates'!$B$3:$C$6,2,0)</f>
        <v>1</v>
      </c>
      <c r="J31" s="105" t="str">
        <f>VLOOKUP(G31,'Names &amp; Rates'!$E$3:$F$6,2,0)</f>
        <v>Folicur® 430 SC</v>
      </c>
      <c r="K31" s="144" t="s">
        <v>30</v>
      </c>
      <c r="L31" s="115" t="s">
        <v>31</v>
      </c>
      <c r="M31" s="93">
        <v>10</v>
      </c>
      <c r="N31" s="93">
        <v>170</v>
      </c>
      <c r="O31" s="97">
        <v>102</v>
      </c>
      <c r="P31" s="93" t="s">
        <v>92</v>
      </c>
      <c r="Q31" s="104">
        <v>2</v>
      </c>
      <c r="R31" s="140"/>
      <c r="S31" s="143">
        <v>2</v>
      </c>
      <c r="T31" s="143"/>
      <c r="U31" s="143">
        <v>3</v>
      </c>
      <c r="V31" s="143">
        <v>2</v>
      </c>
      <c r="W31" s="143">
        <v>5</v>
      </c>
      <c r="X31" s="143">
        <v>2</v>
      </c>
      <c r="Y31" s="143">
        <v>6</v>
      </c>
      <c r="Z31" s="143">
        <v>3</v>
      </c>
      <c r="AA31" s="143">
        <v>7</v>
      </c>
      <c r="AB31" s="143">
        <v>3</v>
      </c>
      <c r="AC31" s="143">
        <v>8</v>
      </c>
      <c r="AD31" s="143">
        <v>4</v>
      </c>
      <c r="AE31" s="120">
        <v>6.6</v>
      </c>
      <c r="AF31" s="120">
        <v>726.4</v>
      </c>
      <c r="AG31" s="120">
        <v>64.900000000000006</v>
      </c>
      <c r="AH31" s="93">
        <f t="shared" si="0"/>
        <v>791.3</v>
      </c>
      <c r="AI31" s="93">
        <v>7.52</v>
      </c>
      <c r="AJ31" s="93">
        <v>14.7</v>
      </c>
      <c r="AK31" s="93">
        <v>13.4</v>
      </c>
      <c r="AM31"/>
      <c r="AN31"/>
      <c r="AO31"/>
      <c r="AP31"/>
      <c r="AQ31"/>
      <c r="AR31"/>
      <c r="AS31"/>
      <c r="AT31"/>
    </row>
    <row r="32" spans="1:46">
      <c r="A32" s="93">
        <v>30</v>
      </c>
      <c r="B32" s="93">
        <v>1</v>
      </c>
      <c r="C32" s="93">
        <f t="shared" si="1"/>
        <v>1</v>
      </c>
      <c r="D32" s="93">
        <v>3</v>
      </c>
      <c r="E32" s="93">
        <v>2</v>
      </c>
      <c r="F32" s="93">
        <f>VLOOKUP(C32,'Names &amp; Rates'!$M$3:$O$12,2,0)</f>
        <v>3</v>
      </c>
      <c r="G32" s="93">
        <v>3</v>
      </c>
      <c r="H32" t="s">
        <v>27</v>
      </c>
      <c r="I32" s="93">
        <f>VLOOKUP(F32,'Names &amp; Rates'!$B$3:$C$6,2,0)</f>
        <v>1</v>
      </c>
      <c r="J32" s="105" t="str">
        <f>VLOOKUP(G32,'Names &amp; Rates'!$E$3:$F$6,2,0)</f>
        <v>Custodia® 320 SC</v>
      </c>
      <c r="K32" s="112" t="s">
        <v>28</v>
      </c>
      <c r="L32" s="79" t="s">
        <v>29</v>
      </c>
      <c r="M32" s="93">
        <v>10</v>
      </c>
      <c r="N32" s="93">
        <v>182</v>
      </c>
      <c r="O32" s="93">
        <v>187</v>
      </c>
      <c r="Q32" s="104">
        <v>2</v>
      </c>
      <c r="R32" s="140"/>
      <c r="S32" s="143">
        <v>3</v>
      </c>
      <c r="T32" s="143"/>
      <c r="U32" s="143">
        <v>7</v>
      </c>
      <c r="V32" s="143">
        <v>3</v>
      </c>
      <c r="W32" s="143">
        <v>7</v>
      </c>
      <c r="X32" s="143">
        <v>4</v>
      </c>
      <c r="Y32" s="143">
        <v>7</v>
      </c>
      <c r="Z32" s="143">
        <v>4</v>
      </c>
      <c r="AA32" s="143">
        <v>8</v>
      </c>
      <c r="AB32" s="143">
        <v>5</v>
      </c>
      <c r="AC32" s="143">
        <v>8</v>
      </c>
      <c r="AD32" s="143">
        <v>5</v>
      </c>
      <c r="AE32" s="120">
        <v>6.6</v>
      </c>
      <c r="AF32" s="120">
        <v>465.4</v>
      </c>
      <c r="AG32" s="120">
        <v>48.2</v>
      </c>
      <c r="AH32" s="93">
        <f t="shared" si="0"/>
        <v>513.6</v>
      </c>
      <c r="AI32" s="93">
        <v>7.54</v>
      </c>
      <c r="AJ32" s="93">
        <v>14.8</v>
      </c>
      <c r="AK32" s="93">
        <v>14.4</v>
      </c>
      <c r="AM32"/>
      <c r="AN32"/>
      <c r="AO32"/>
      <c r="AP32"/>
      <c r="AQ32"/>
      <c r="AR32"/>
      <c r="AS32"/>
      <c r="AT32"/>
    </row>
    <row r="33" spans="1:46">
      <c r="A33" s="93">
        <v>31</v>
      </c>
      <c r="B33" s="93">
        <v>1</v>
      </c>
      <c r="C33" s="93">
        <f t="shared" si="1"/>
        <v>1</v>
      </c>
      <c r="D33" s="93">
        <v>4</v>
      </c>
      <c r="E33" s="93">
        <v>2</v>
      </c>
      <c r="F33" s="93">
        <f>VLOOKUP(C33,'Names &amp; Rates'!$M$3:$O$12,2,0)</f>
        <v>3</v>
      </c>
      <c r="G33" s="93">
        <v>2</v>
      </c>
      <c r="H33" t="s">
        <v>23</v>
      </c>
      <c r="I33" s="93">
        <f>VLOOKUP(F33,'Names &amp; Rates'!$B$3:$C$6,2,0)</f>
        <v>1</v>
      </c>
      <c r="J33" s="105" t="str">
        <f>VLOOKUP(G33,'Names &amp; Rates'!$E$3:$F$6,2,0)</f>
        <v>Throttle® 500</v>
      </c>
      <c r="K33" s="144" t="s">
        <v>30</v>
      </c>
      <c r="L33" s="115" t="s">
        <v>31</v>
      </c>
      <c r="M33" s="93">
        <v>10</v>
      </c>
      <c r="N33" s="93">
        <v>187</v>
      </c>
      <c r="O33" s="93">
        <v>159</v>
      </c>
      <c r="Q33" s="104">
        <v>1</v>
      </c>
      <c r="R33" s="140"/>
      <c r="S33" s="143">
        <v>3</v>
      </c>
      <c r="T33" s="143"/>
      <c r="U33" s="143">
        <v>2</v>
      </c>
      <c r="V33" s="143">
        <v>1</v>
      </c>
      <c r="W33" s="143">
        <v>2</v>
      </c>
      <c r="X33" s="143">
        <v>1</v>
      </c>
      <c r="Y33" s="143">
        <v>4</v>
      </c>
      <c r="Z33" s="143">
        <v>1</v>
      </c>
      <c r="AA33" s="143">
        <v>7</v>
      </c>
      <c r="AB33" s="143">
        <v>3</v>
      </c>
      <c r="AC33" s="143">
        <v>8</v>
      </c>
      <c r="AD33" s="143">
        <v>3</v>
      </c>
      <c r="AE33" s="93">
        <v>6.5</v>
      </c>
      <c r="AF33" s="93">
        <v>595.4</v>
      </c>
      <c r="AG33" s="93">
        <v>269.39999999999998</v>
      </c>
      <c r="AH33" s="93">
        <f t="shared" si="0"/>
        <v>864.8</v>
      </c>
      <c r="AI33" s="93">
        <v>7.71</v>
      </c>
      <c r="AJ33" s="93">
        <v>14.3</v>
      </c>
      <c r="AK33" s="93">
        <v>17.600000000000001</v>
      </c>
      <c r="AM33"/>
      <c r="AN33"/>
      <c r="AO33"/>
      <c r="AP33"/>
      <c r="AQ33"/>
      <c r="AR33"/>
      <c r="AS33"/>
      <c r="AT33"/>
    </row>
    <row r="34" spans="1:46">
      <c r="A34" s="93">
        <v>32</v>
      </c>
      <c r="B34" s="93">
        <v>1</v>
      </c>
      <c r="C34" s="93">
        <f t="shared" si="1"/>
        <v>1</v>
      </c>
      <c r="D34" s="93">
        <v>5</v>
      </c>
      <c r="E34" s="93">
        <v>2</v>
      </c>
      <c r="F34" s="93">
        <f>VLOOKUP(C34,'Names &amp; Rates'!$M$3:$O$12,2,0)</f>
        <v>3</v>
      </c>
      <c r="G34" s="93">
        <v>1</v>
      </c>
      <c r="H34" t="s">
        <v>21</v>
      </c>
      <c r="I34" s="93">
        <f>VLOOKUP(F34,'Names &amp; Rates'!$B$3:$C$6,2,0)</f>
        <v>1</v>
      </c>
      <c r="J34" s="105" t="str">
        <f>VLOOKUP(G34,'Names &amp; Rates'!$E$3:$F$6,2,0)</f>
        <v>Folicur® 430 SC</v>
      </c>
      <c r="K34" s="144" t="s">
        <v>39</v>
      </c>
      <c r="L34" s="115" t="s">
        <v>40</v>
      </c>
      <c r="M34" s="93">
        <v>10</v>
      </c>
      <c r="N34" s="93">
        <v>141</v>
      </c>
      <c r="O34" s="93">
        <v>165</v>
      </c>
      <c r="Q34" s="104">
        <v>2</v>
      </c>
      <c r="R34" s="140"/>
      <c r="S34" s="143">
        <v>4</v>
      </c>
      <c r="T34" s="143"/>
      <c r="U34" s="143">
        <v>5</v>
      </c>
      <c r="V34" s="143">
        <v>2</v>
      </c>
      <c r="W34" s="143">
        <v>5</v>
      </c>
      <c r="X34" s="143">
        <v>3</v>
      </c>
      <c r="Y34" s="143">
        <v>5</v>
      </c>
      <c r="Z34" s="143">
        <v>3</v>
      </c>
      <c r="AA34" s="143">
        <v>7</v>
      </c>
      <c r="AB34" s="143">
        <v>3</v>
      </c>
      <c r="AC34" s="143">
        <v>7</v>
      </c>
      <c r="AD34" s="143">
        <v>3</v>
      </c>
      <c r="AE34" s="93">
        <v>6.6</v>
      </c>
      <c r="AF34" s="93">
        <v>454.1</v>
      </c>
      <c r="AG34" s="93">
        <v>246.6</v>
      </c>
      <c r="AH34" s="93">
        <f t="shared" si="0"/>
        <v>700.7</v>
      </c>
      <c r="AI34" s="93">
        <v>7.78</v>
      </c>
      <c r="AJ34" s="93">
        <v>14.3</v>
      </c>
      <c r="AK34" s="93">
        <v>18.399999999999999</v>
      </c>
      <c r="AM34"/>
      <c r="AN34"/>
      <c r="AO34"/>
      <c r="AP34"/>
      <c r="AQ34"/>
      <c r="AR34"/>
      <c r="AS34"/>
      <c r="AT34"/>
    </row>
    <row r="35" spans="1:46">
      <c r="A35" s="93">
        <v>33</v>
      </c>
      <c r="B35" s="93">
        <v>1</v>
      </c>
      <c r="C35" s="93">
        <f t="shared" si="1"/>
        <v>1</v>
      </c>
      <c r="D35" s="93">
        <v>6</v>
      </c>
      <c r="E35" s="93">
        <v>2</v>
      </c>
      <c r="F35" s="93">
        <f>VLOOKUP(C35,'Names &amp; Rates'!$M$3:$O$12,2,0)</f>
        <v>3</v>
      </c>
      <c r="G35" s="93">
        <v>3</v>
      </c>
      <c r="H35" t="s">
        <v>27</v>
      </c>
      <c r="I35" s="93">
        <f>VLOOKUP(F35,'Names &amp; Rates'!$B$3:$C$6,2,0)</f>
        <v>1</v>
      </c>
      <c r="J35" s="105" t="str">
        <f>VLOOKUP(G35,'Names &amp; Rates'!$E$3:$F$6,2,0)</f>
        <v>Custodia® 320 SC</v>
      </c>
      <c r="K35" s="144" t="s">
        <v>41</v>
      </c>
      <c r="L35" s="115" t="s">
        <v>42</v>
      </c>
      <c r="M35" s="93">
        <v>10</v>
      </c>
      <c r="N35" s="93">
        <v>177</v>
      </c>
      <c r="O35" s="93">
        <v>174</v>
      </c>
      <c r="Q35" s="104">
        <v>2</v>
      </c>
      <c r="R35" s="140"/>
      <c r="S35" s="143">
        <v>5</v>
      </c>
      <c r="T35" s="143"/>
      <c r="U35" s="143">
        <v>5</v>
      </c>
      <c r="V35" s="143">
        <v>2</v>
      </c>
      <c r="W35" s="143">
        <v>5</v>
      </c>
      <c r="X35" s="143">
        <v>3</v>
      </c>
      <c r="Y35" s="143">
        <v>5</v>
      </c>
      <c r="Z35" s="143">
        <v>3</v>
      </c>
      <c r="AA35" s="143">
        <v>7</v>
      </c>
      <c r="AB35" s="143">
        <v>4</v>
      </c>
      <c r="AC35" s="143">
        <v>8</v>
      </c>
      <c r="AD35" s="143">
        <v>4</v>
      </c>
      <c r="AE35" s="93">
        <v>6.7</v>
      </c>
      <c r="AF35" s="93">
        <v>600.1</v>
      </c>
      <c r="AG35" s="93">
        <v>286</v>
      </c>
      <c r="AH35" s="93">
        <f t="shared" si="0"/>
        <v>886.1</v>
      </c>
      <c r="AI35" s="93">
        <v>7.58</v>
      </c>
      <c r="AJ35" s="93">
        <v>14</v>
      </c>
      <c r="AK35" s="93">
        <v>17.899999999999999</v>
      </c>
      <c r="AM35"/>
      <c r="AN35"/>
      <c r="AO35"/>
      <c r="AP35"/>
      <c r="AQ35"/>
      <c r="AR35"/>
      <c r="AS35"/>
      <c r="AT35"/>
    </row>
    <row r="36" spans="1:46">
      <c r="A36" s="93">
        <v>34</v>
      </c>
      <c r="B36" s="93">
        <v>1</v>
      </c>
      <c r="C36" s="93">
        <f t="shared" si="1"/>
        <v>1</v>
      </c>
      <c r="D36" s="93">
        <v>7</v>
      </c>
      <c r="E36" s="93">
        <v>2</v>
      </c>
      <c r="F36" s="93">
        <f>VLOOKUP(C36,'Names &amp; Rates'!$M$3:$O$12,2,0)</f>
        <v>3</v>
      </c>
      <c r="G36" s="93">
        <v>2</v>
      </c>
      <c r="H36" t="s">
        <v>23</v>
      </c>
      <c r="I36" s="93">
        <f>VLOOKUP(F36,'Names &amp; Rates'!$B$3:$C$6,2,0)</f>
        <v>1</v>
      </c>
      <c r="J36" s="105" t="str">
        <f>VLOOKUP(G36,'Names &amp; Rates'!$E$3:$F$6,2,0)</f>
        <v>Throttle® 500</v>
      </c>
      <c r="K36" s="112" t="s">
        <v>28</v>
      </c>
      <c r="L36" s="79" t="s">
        <v>29</v>
      </c>
      <c r="M36" s="93">
        <v>10</v>
      </c>
      <c r="N36" s="93">
        <v>184</v>
      </c>
      <c r="O36" s="93">
        <v>175</v>
      </c>
      <c r="Q36" s="104">
        <v>2</v>
      </c>
      <c r="R36" s="140"/>
      <c r="S36" s="143">
        <v>4</v>
      </c>
      <c r="T36" s="143"/>
      <c r="U36" s="143">
        <v>5</v>
      </c>
      <c r="V36" s="143">
        <v>2</v>
      </c>
      <c r="W36" s="143">
        <v>7</v>
      </c>
      <c r="X36" s="143">
        <v>3</v>
      </c>
      <c r="Y36" s="143">
        <v>7</v>
      </c>
      <c r="Z36" s="143">
        <v>3</v>
      </c>
      <c r="AA36" s="143">
        <v>7</v>
      </c>
      <c r="AB36" s="143">
        <v>4</v>
      </c>
      <c r="AC36" s="143">
        <v>8</v>
      </c>
      <c r="AD36" s="143">
        <v>5</v>
      </c>
      <c r="AE36" s="93">
        <v>6.7</v>
      </c>
      <c r="AF36" s="93">
        <v>488</v>
      </c>
      <c r="AG36" s="93">
        <v>236.1</v>
      </c>
      <c r="AH36" s="93">
        <f t="shared" si="0"/>
        <v>724.1</v>
      </c>
      <c r="AI36" s="93">
        <v>8.23</v>
      </c>
      <c r="AJ36" s="93">
        <v>14.3</v>
      </c>
      <c r="AK36" s="93">
        <v>18</v>
      </c>
      <c r="AM36"/>
      <c r="AN36"/>
      <c r="AO36"/>
      <c r="AP36"/>
      <c r="AQ36"/>
      <c r="AR36"/>
      <c r="AS36"/>
      <c r="AT36"/>
    </row>
    <row r="37" spans="1:46">
      <c r="A37" s="93">
        <v>35</v>
      </c>
      <c r="B37" s="93">
        <v>1</v>
      </c>
      <c r="C37" s="93">
        <f t="shared" si="1"/>
        <v>1</v>
      </c>
      <c r="D37" s="93">
        <v>8</v>
      </c>
      <c r="E37" s="93">
        <v>2</v>
      </c>
      <c r="F37" s="93">
        <f>VLOOKUP(C37,'Names &amp; Rates'!$M$3:$O$12,2,0)</f>
        <v>3</v>
      </c>
      <c r="G37" s="93">
        <v>3</v>
      </c>
      <c r="H37" t="s">
        <v>27</v>
      </c>
      <c r="I37" s="93">
        <f>VLOOKUP(F37,'Names &amp; Rates'!$B$3:$C$6,2,0)</f>
        <v>1</v>
      </c>
      <c r="J37" s="105" t="str">
        <f>VLOOKUP(G37,'Names &amp; Rates'!$E$3:$F$6,2,0)</f>
        <v>Custodia® 320 SC</v>
      </c>
      <c r="K37" s="144" t="s">
        <v>35</v>
      </c>
      <c r="L37" s="115" t="s">
        <v>36</v>
      </c>
      <c r="M37" s="93">
        <v>10</v>
      </c>
      <c r="N37" s="93">
        <v>189</v>
      </c>
      <c r="O37" s="93">
        <v>158</v>
      </c>
      <c r="Q37" s="104">
        <v>2</v>
      </c>
      <c r="R37" s="140"/>
      <c r="S37" s="143">
        <v>3</v>
      </c>
      <c r="T37" s="143"/>
      <c r="U37" s="143">
        <v>4</v>
      </c>
      <c r="V37" s="143">
        <v>2</v>
      </c>
      <c r="W37" s="143">
        <v>4</v>
      </c>
      <c r="X37" s="143">
        <v>2</v>
      </c>
      <c r="Y37" s="143">
        <v>5</v>
      </c>
      <c r="Z37" s="143">
        <v>1</v>
      </c>
      <c r="AA37" s="143">
        <v>7</v>
      </c>
      <c r="AB37" s="143">
        <v>3</v>
      </c>
      <c r="AC37" s="143">
        <v>8</v>
      </c>
      <c r="AD37" s="143">
        <v>4</v>
      </c>
      <c r="AE37" s="93">
        <v>6.6</v>
      </c>
      <c r="AF37" s="93">
        <v>600.20000000000005</v>
      </c>
      <c r="AG37" s="93">
        <v>220.8</v>
      </c>
      <c r="AH37" s="93">
        <f t="shared" si="0"/>
        <v>821</v>
      </c>
      <c r="AI37" s="93">
        <v>7.65</v>
      </c>
      <c r="AJ37" s="93">
        <v>13.9</v>
      </c>
      <c r="AK37" s="93">
        <v>17.8</v>
      </c>
      <c r="AM37"/>
      <c r="AN37"/>
      <c r="AO37"/>
      <c r="AP37"/>
      <c r="AQ37"/>
      <c r="AR37"/>
      <c r="AS37"/>
      <c r="AT37"/>
    </row>
    <row r="38" spans="1:46">
      <c r="A38" s="93">
        <v>36</v>
      </c>
      <c r="B38" s="93">
        <v>1</v>
      </c>
      <c r="C38" s="93">
        <f t="shared" si="1"/>
        <v>1</v>
      </c>
      <c r="D38" s="93">
        <v>9</v>
      </c>
      <c r="E38" s="93">
        <v>2</v>
      </c>
      <c r="F38" s="93">
        <f>VLOOKUP(C38,'Names &amp; Rates'!$M$3:$O$12,2,0)</f>
        <v>3</v>
      </c>
      <c r="G38" s="93">
        <v>2</v>
      </c>
      <c r="H38" t="s">
        <v>23</v>
      </c>
      <c r="I38" s="93">
        <f>VLOOKUP(F38,'Names &amp; Rates'!$B$3:$C$6,2,0)</f>
        <v>1</v>
      </c>
      <c r="J38" s="105" t="str">
        <f>VLOOKUP(G38,'Names &amp; Rates'!$E$3:$F$6,2,0)</f>
        <v>Throttle® 500</v>
      </c>
      <c r="K38" s="144" t="s">
        <v>33</v>
      </c>
      <c r="L38" s="115" t="s">
        <v>34</v>
      </c>
      <c r="M38" s="93">
        <v>10</v>
      </c>
      <c r="N38" s="93">
        <v>174</v>
      </c>
      <c r="O38" s="93">
        <v>175</v>
      </c>
      <c r="Q38" s="104">
        <v>2</v>
      </c>
      <c r="R38" s="140"/>
      <c r="S38" s="143">
        <v>3</v>
      </c>
      <c r="T38" s="143"/>
      <c r="U38" s="143">
        <v>3</v>
      </c>
      <c r="V38" s="143">
        <v>1</v>
      </c>
      <c r="W38" s="143">
        <v>3</v>
      </c>
      <c r="X38" s="143">
        <v>1</v>
      </c>
      <c r="Y38" s="143">
        <v>3</v>
      </c>
      <c r="Z38" s="143">
        <v>1</v>
      </c>
      <c r="AA38" s="143">
        <v>3</v>
      </c>
      <c r="AB38" s="143">
        <v>1</v>
      </c>
      <c r="AC38" s="143">
        <v>7</v>
      </c>
      <c r="AD38" s="143">
        <v>2</v>
      </c>
      <c r="AE38" s="93">
        <v>6.7</v>
      </c>
      <c r="AF38" s="93">
        <v>606.6</v>
      </c>
      <c r="AG38" s="93">
        <v>286.89999999999998</v>
      </c>
      <c r="AH38" s="93">
        <f t="shared" si="0"/>
        <v>893.5</v>
      </c>
      <c r="AI38" s="93">
        <v>7.59</v>
      </c>
      <c r="AJ38" s="93">
        <v>14.2</v>
      </c>
      <c r="AK38" s="93">
        <v>18</v>
      </c>
      <c r="AM38"/>
      <c r="AN38"/>
      <c r="AO38"/>
      <c r="AP38"/>
      <c r="AQ38"/>
      <c r="AR38"/>
      <c r="AS38"/>
      <c r="AT38"/>
    </row>
    <row r="39" spans="1:46" s="120" customFormat="1">
      <c r="A39" s="120">
        <v>37</v>
      </c>
      <c r="B39" s="120">
        <v>2</v>
      </c>
      <c r="C39" s="120">
        <f t="shared" si="1"/>
        <v>4</v>
      </c>
      <c r="D39" s="120">
        <v>10</v>
      </c>
      <c r="E39" s="120">
        <v>2</v>
      </c>
      <c r="F39" s="120">
        <f>VLOOKUP(C39,'Names &amp; Rates'!$M$3:$O$12,2,0)</f>
        <v>1</v>
      </c>
      <c r="G39" s="120">
        <v>3</v>
      </c>
      <c r="H39" s="14" t="s">
        <v>27</v>
      </c>
      <c r="I39" s="120">
        <f>VLOOKUP(F39,'Names &amp; Rates'!$B$3:$C$6,2,0)</f>
        <v>0.25</v>
      </c>
      <c r="J39" s="122" t="str">
        <f>VLOOKUP(G39,'Names &amp; Rates'!$E$3:$F$6,2,0)</f>
        <v>Custodia® 320 SC</v>
      </c>
      <c r="K39" s="120" t="s">
        <v>30</v>
      </c>
      <c r="L39" s="14" t="s">
        <v>31</v>
      </c>
      <c r="M39" s="120">
        <v>10</v>
      </c>
      <c r="N39" s="120">
        <v>59</v>
      </c>
      <c r="O39" s="120">
        <v>56</v>
      </c>
      <c r="Q39" s="125">
        <v>1</v>
      </c>
      <c r="R39" s="141"/>
      <c r="S39" s="124">
        <v>2</v>
      </c>
      <c r="T39" s="124"/>
      <c r="U39" s="124">
        <v>2</v>
      </c>
      <c r="V39" s="124">
        <v>1</v>
      </c>
      <c r="W39" s="124">
        <v>3</v>
      </c>
      <c r="X39" s="124">
        <v>1</v>
      </c>
      <c r="Y39" s="124">
        <v>3</v>
      </c>
      <c r="Z39" s="124">
        <v>1</v>
      </c>
      <c r="AA39" s="124">
        <v>7</v>
      </c>
      <c r="AB39" s="124">
        <v>2</v>
      </c>
      <c r="AC39" s="124">
        <v>7</v>
      </c>
      <c r="AD39" s="124">
        <v>2</v>
      </c>
      <c r="AE39" s="120">
        <v>6.5</v>
      </c>
      <c r="AF39" s="120">
        <v>742.2</v>
      </c>
      <c r="AG39" s="120">
        <v>321.2</v>
      </c>
      <c r="AH39" s="120">
        <f t="shared" si="0"/>
        <v>1063.4000000000001</v>
      </c>
      <c r="AI39" s="120">
        <v>8.02</v>
      </c>
      <c r="AJ39" s="120">
        <v>14</v>
      </c>
      <c r="AK39" s="120">
        <v>16.899999999999999</v>
      </c>
      <c r="AM39"/>
      <c r="AN39"/>
      <c r="AO39"/>
      <c r="AP39"/>
      <c r="AQ39"/>
      <c r="AR39"/>
      <c r="AS39"/>
      <c r="AT39"/>
    </row>
    <row r="40" spans="1:46" s="120" customFormat="1">
      <c r="A40" s="120">
        <v>38</v>
      </c>
      <c r="B40" s="120">
        <v>2</v>
      </c>
      <c r="C40" s="120">
        <f t="shared" si="1"/>
        <v>4</v>
      </c>
      <c r="D40" s="120">
        <v>11</v>
      </c>
      <c r="E40" s="120">
        <v>2</v>
      </c>
      <c r="F40" s="120">
        <f>VLOOKUP(C40,'Names &amp; Rates'!$M$3:$O$12,2,0)</f>
        <v>1</v>
      </c>
      <c r="G40" s="120">
        <v>2</v>
      </c>
      <c r="H40" s="14" t="s">
        <v>23</v>
      </c>
      <c r="I40" s="120">
        <f>VLOOKUP(F40,'Names &amp; Rates'!$B$3:$C$6,2,0)</f>
        <v>0.25</v>
      </c>
      <c r="J40" s="122" t="str">
        <f>VLOOKUP(G40,'Names &amp; Rates'!$E$3:$F$6,2,0)</f>
        <v>Throttle® 500</v>
      </c>
      <c r="K40" s="120" t="s">
        <v>41</v>
      </c>
      <c r="L40" s="14" t="s">
        <v>42</v>
      </c>
      <c r="M40" s="120">
        <v>10</v>
      </c>
      <c r="N40" s="120">
        <v>60</v>
      </c>
      <c r="O40" s="120">
        <v>59</v>
      </c>
      <c r="Q40" s="125">
        <v>2</v>
      </c>
      <c r="R40" s="141"/>
      <c r="S40" s="124">
        <v>5</v>
      </c>
      <c r="T40" s="124"/>
      <c r="U40" s="124">
        <v>4</v>
      </c>
      <c r="V40" s="124">
        <v>2</v>
      </c>
      <c r="W40" s="124">
        <v>5</v>
      </c>
      <c r="X40" s="124">
        <v>2</v>
      </c>
      <c r="Y40" s="124">
        <v>5</v>
      </c>
      <c r="Z40" s="124">
        <v>2</v>
      </c>
      <c r="AA40" s="124">
        <v>7</v>
      </c>
      <c r="AB40" s="124">
        <v>2</v>
      </c>
      <c r="AC40" s="124">
        <v>7</v>
      </c>
      <c r="AD40" s="124">
        <v>2</v>
      </c>
      <c r="AE40" s="120">
        <v>6.6</v>
      </c>
      <c r="AF40" s="120">
        <v>693</v>
      </c>
      <c r="AG40" s="120">
        <v>313.3</v>
      </c>
      <c r="AH40" s="120">
        <f t="shared" si="0"/>
        <v>1006.3</v>
      </c>
      <c r="AI40" s="120">
        <v>7.35</v>
      </c>
      <c r="AJ40" s="120">
        <v>14.3</v>
      </c>
      <c r="AK40" s="120">
        <v>18.399999999999999</v>
      </c>
      <c r="AM40"/>
      <c r="AN40"/>
      <c r="AO40"/>
      <c r="AP40"/>
      <c r="AQ40"/>
      <c r="AR40"/>
      <c r="AS40"/>
      <c r="AT40"/>
    </row>
    <row r="41" spans="1:46" s="120" customFormat="1">
      <c r="A41" s="120">
        <v>39</v>
      </c>
      <c r="B41" s="120">
        <v>2</v>
      </c>
      <c r="C41" s="120">
        <f t="shared" si="1"/>
        <v>4</v>
      </c>
      <c r="D41" s="120">
        <v>12</v>
      </c>
      <c r="E41" s="120">
        <v>2</v>
      </c>
      <c r="F41" s="120">
        <f>VLOOKUP(C41,'Names &amp; Rates'!$M$3:$O$12,2,0)</f>
        <v>1</v>
      </c>
      <c r="G41" s="120">
        <v>2</v>
      </c>
      <c r="H41" s="14" t="s">
        <v>23</v>
      </c>
      <c r="I41" s="120">
        <f>VLOOKUP(F41,'Names &amp; Rates'!$B$3:$C$6,2,0)</f>
        <v>0.25</v>
      </c>
      <c r="J41" s="122" t="str">
        <f>VLOOKUP(G41,'Names &amp; Rates'!$E$3:$F$6,2,0)</f>
        <v>Throttle® 500</v>
      </c>
      <c r="K41" s="120" t="s">
        <v>35</v>
      </c>
      <c r="L41" s="14" t="s">
        <v>36</v>
      </c>
      <c r="M41" s="120">
        <v>10</v>
      </c>
      <c r="N41" s="120">
        <v>62</v>
      </c>
      <c r="O41" s="120">
        <v>64</v>
      </c>
      <c r="Q41" s="125">
        <v>2</v>
      </c>
      <c r="R41" s="141"/>
      <c r="S41" s="124">
        <v>4</v>
      </c>
      <c r="T41" s="124"/>
      <c r="U41" s="124">
        <v>3</v>
      </c>
      <c r="V41" s="124">
        <v>1</v>
      </c>
      <c r="W41" s="124">
        <v>4</v>
      </c>
      <c r="X41" s="124">
        <v>2</v>
      </c>
      <c r="Y41" s="124">
        <v>5</v>
      </c>
      <c r="Z41" s="124">
        <v>3</v>
      </c>
      <c r="AA41" s="124">
        <v>7</v>
      </c>
      <c r="AB41" s="124">
        <v>3</v>
      </c>
      <c r="AC41" s="124">
        <v>8</v>
      </c>
      <c r="AD41" s="124">
        <v>3</v>
      </c>
      <c r="AE41" s="120">
        <v>6.6</v>
      </c>
      <c r="AF41" s="120">
        <v>735</v>
      </c>
      <c r="AG41" s="120">
        <v>299.3</v>
      </c>
      <c r="AH41" s="120">
        <f t="shared" si="0"/>
        <v>1034.3</v>
      </c>
      <c r="AI41" s="120">
        <v>7.71</v>
      </c>
      <c r="AJ41" s="120">
        <v>13.8</v>
      </c>
      <c r="AK41" s="120">
        <v>14.4</v>
      </c>
      <c r="AM41"/>
      <c r="AN41"/>
      <c r="AO41"/>
      <c r="AP41"/>
      <c r="AQ41"/>
      <c r="AR41"/>
      <c r="AS41"/>
      <c r="AT41"/>
    </row>
    <row r="42" spans="1:46" s="120" customFormat="1">
      <c r="A42" s="120">
        <v>40</v>
      </c>
      <c r="B42" s="120">
        <v>2</v>
      </c>
      <c r="C42" s="120">
        <f t="shared" si="1"/>
        <v>4</v>
      </c>
      <c r="D42" s="120">
        <v>13</v>
      </c>
      <c r="E42" s="120">
        <v>2</v>
      </c>
      <c r="F42" s="120">
        <f>VLOOKUP(C42,'Names &amp; Rates'!$M$3:$O$12,2,0)</f>
        <v>1</v>
      </c>
      <c r="G42" s="120">
        <v>3</v>
      </c>
      <c r="H42" s="14" t="s">
        <v>27</v>
      </c>
      <c r="I42" s="120">
        <f>VLOOKUP(F42,'Names &amp; Rates'!$B$3:$C$6,2,0)</f>
        <v>0.25</v>
      </c>
      <c r="J42" s="122" t="str">
        <f>VLOOKUP(G42,'Names &amp; Rates'!$E$3:$F$6,2,0)</f>
        <v>Custodia® 320 SC</v>
      </c>
      <c r="K42" s="120" t="s">
        <v>41</v>
      </c>
      <c r="L42" s="14" t="s">
        <v>42</v>
      </c>
      <c r="M42" s="120">
        <v>10</v>
      </c>
      <c r="N42" s="120">
        <v>66</v>
      </c>
      <c r="O42" s="120">
        <v>64</v>
      </c>
      <c r="Q42" s="125">
        <v>2</v>
      </c>
      <c r="R42" s="141"/>
      <c r="S42" s="124">
        <v>4</v>
      </c>
      <c r="T42" s="124"/>
      <c r="U42" s="124">
        <v>4</v>
      </c>
      <c r="V42" s="124">
        <v>2</v>
      </c>
      <c r="W42" s="124">
        <v>5</v>
      </c>
      <c r="X42" s="124">
        <v>3</v>
      </c>
      <c r="Y42" s="124">
        <v>6</v>
      </c>
      <c r="Z42" s="124">
        <v>3</v>
      </c>
      <c r="AA42" s="124">
        <v>7</v>
      </c>
      <c r="AB42" s="124">
        <v>3</v>
      </c>
      <c r="AC42" s="124">
        <v>7</v>
      </c>
      <c r="AD42" s="124">
        <v>3</v>
      </c>
      <c r="AE42" s="120">
        <v>6.5</v>
      </c>
      <c r="AF42" s="120">
        <v>755.7</v>
      </c>
      <c r="AG42" s="120">
        <v>367.9</v>
      </c>
      <c r="AH42" s="120">
        <f t="shared" si="0"/>
        <v>1123.5999999999999</v>
      </c>
      <c r="AI42" s="120">
        <v>7.7</v>
      </c>
      <c r="AJ42" s="120">
        <v>14.2</v>
      </c>
      <c r="AK42" s="120">
        <v>17.8</v>
      </c>
      <c r="AM42"/>
      <c r="AN42"/>
      <c r="AO42"/>
      <c r="AP42"/>
      <c r="AQ42"/>
      <c r="AR42"/>
      <c r="AS42"/>
      <c r="AT42"/>
    </row>
    <row r="43" spans="1:46" s="112" customFormat="1">
      <c r="A43" s="112">
        <v>41</v>
      </c>
      <c r="B43" s="112">
        <v>2</v>
      </c>
      <c r="C43" s="112">
        <f t="shared" si="1"/>
        <v>4</v>
      </c>
      <c r="D43" s="112">
        <v>14</v>
      </c>
      <c r="E43" s="112">
        <v>2</v>
      </c>
      <c r="F43" s="112">
        <f>VLOOKUP(C43,'Names &amp; Rates'!$M$3:$O$12,2,0)</f>
        <v>1</v>
      </c>
      <c r="G43" s="112">
        <v>1</v>
      </c>
      <c r="H43" s="79" t="s">
        <v>21</v>
      </c>
      <c r="I43" s="112">
        <f>VLOOKUP(F43,'Names &amp; Rates'!$B$3:$C$6,2,0)</f>
        <v>0.25</v>
      </c>
      <c r="J43" s="126" t="str">
        <f>VLOOKUP(G43,'Names &amp; Rates'!$E$3:$F$6,2,0)</f>
        <v>Folicur® 430 SC</v>
      </c>
      <c r="K43" s="112" t="s">
        <v>28</v>
      </c>
      <c r="L43" s="79" t="s">
        <v>29</v>
      </c>
      <c r="M43" s="112">
        <v>10</v>
      </c>
      <c r="N43" s="112">
        <v>63</v>
      </c>
      <c r="O43" s="112">
        <v>57</v>
      </c>
      <c r="Q43" s="129">
        <v>2</v>
      </c>
      <c r="R43" s="142"/>
      <c r="S43" s="128">
        <v>4</v>
      </c>
      <c r="T43" s="128"/>
      <c r="U43" s="128">
        <v>6</v>
      </c>
      <c r="V43" s="128">
        <v>3</v>
      </c>
      <c r="W43" s="128">
        <v>7</v>
      </c>
      <c r="X43" s="128">
        <v>3</v>
      </c>
      <c r="Y43" s="128">
        <v>7</v>
      </c>
      <c r="Z43" s="128">
        <v>4</v>
      </c>
      <c r="AA43" s="128">
        <v>8</v>
      </c>
      <c r="AB43" s="128">
        <v>5</v>
      </c>
      <c r="AC43" s="128">
        <v>8</v>
      </c>
      <c r="AD43" s="128">
        <v>5</v>
      </c>
      <c r="AE43" s="112">
        <v>6.4</v>
      </c>
      <c r="AF43" s="112">
        <v>632.6</v>
      </c>
      <c r="AG43" s="112">
        <v>356.2</v>
      </c>
      <c r="AH43" s="112">
        <f t="shared" si="0"/>
        <v>988.8</v>
      </c>
      <c r="AI43" s="112">
        <v>8.07</v>
      </c>
      <c r="AJ43" s="112">
        <v>14.2</v>
      </c>
      <c r="AK43" s="112">
        <v>15.7</v>
      </c>
      <c r="AM43"/>
      <c r="AN43"/>
      <c r="AO43"/>
      <c r="AP43"/>
      <c r="AQ43"/>
      <c r="AR43"/>
      <c r="AS43"/>
      <c r="AT43"/>
    </row>
    <row r="44" spans="1:46" s="120" customFormat="1">
      <c r="A44" s="120">
        <v>42</v>
      </c>
      <c r="B44" s="120">
        <v>2</v>
      </c>
      <c r="C44" s="120">
        <f t="shared" si="1"/>
        <v>4</v>
      </c>
      <c r="D44" s="120">
        <v>15</v>
      </c>
      <c r="E44" s="120">
        <v>2</v>
      </c>
      <c r="F44" s="120">
        <f>VLOOKUP(C44,'Names &amp; Rates'!$M$3:$O$12,2,0)</f>
        <v>1</v>
      </c>
      <c r="G44" s="120">
        <v>1</v>
      </c>
      <c r="H44" s="14" t="s">
        <v>21</v>
      </c>
      <c r="I44" s="120">
        <f>VLOOKUP(F44,'Names &amp; Rates'!$B$3:$C$6,2,0)</f>
        <v>0.25</v>
      </c>
      <c r="J44" s="122" t="str">
        <f>VLOOKUP(G44,'Names &amp; Rates'!$E$3:$F$6,2,0)</f>
        <v>Folicur® 430 SC</v>
      </c>
      <c r="K44" s="120" t="s">
        <v>33</v>
      </c>
      <c r="L44" s="14" t="s">
        <v>34</v>
      </c>
      <c r="M44" s="120">
        <v>10</v>
      </c>
      <c r="N44" s="120">
        <v>61</v>
      </c>
      <c r="O44" s="120">
        <v>63</v>
      </c>
      <c r="Q44" s="125">
        <v>2</v>
      </c>
      <c r="R44" s="141"/>
      <c r="S44" s="124">
        <v>2</v>
      </c>
      <c r="T44" s="124"/>
      <c r="U44" s="124">
        <v>3</v>
      </c>
      <c r="V44" s="124">
        <v>1</v>
      </c>
      <c r="W44" s="124">
        <v>3</v>
      </c>
      <c r="X44" s="124">
        <v>1</v>
      </c>
      <c r="Y44" s="124">
        <v>3</v>
      </c>
      <c r="Z44" s="124">
        <v>1</v>
      </c>
      <c r="AA44" s="124">
        <v>4</v>
      </c>
      <c r="AB44" s="124">
        <v>2</v>
      </c>
      <c r="AC44" s="124">
        <v>7</v>
      </c>
      <c r="AD44" s="124">
        <v>2</v>
      </c>
      <c r="AE44" s="120">
        <v>6.4</v>
      </c>
      <c r="AF44" s="120">
        <v>700.3</v>
      </c>
      <c r="AG44" s="120">
        <v>391.3</v>
      </c>
      <c r="AH44" s="120">
        <f t="shared" si="0"/>
        <v>1091.5999999999999</v>
      </c>
      <c r="AI44" s="120">
        <v>8.36</v>
      </c>
      <c r="AJ44" s="120">
        <v>13.7</v>
      </c>
      <c r="AK44" s="120">
        <v>15.5</v>
      </c>
      <c r="AM44"/>
      <c r="AN44"/>
      <c r="AO44"/>
      <c r="AP44"/>
      <c r="AQ44"/>
      <c r="AR44"/>
      <c r="AS44"/>
      <c r="AT44"/>
    </row>
    <row r="45" spans="1:46" s="120" customFormat="1">
      <c r="A45" s="120">
        <v>43</v>
      </c>
      <c r="B45" s="120">
        <v>2</v>
      </c>
      <c r="C45" s="120">
        <f t="shared" si="1"/>
        <v>4</v>
      </c>
      <c r="D45" s="120">
        <v>16</v>
      </c>
      <c r="E45" s="120">
        <v>2</v>
      </c>
      <c r="F45" s="120">
        <f>VLOOKUP(C45,'Names &amp; Rates'!$M$3:$O$12,2,0)</f>
        <v>1</v>
      </c>
      <c r="G45" s="120">
        <v>3</v>
      </c>
      <c r="H45" s="14" t="s">
        <v>27</v>
      </c>
      <c r="I45" s="120">
        <f>VLOOKUP(F45,'Names &amp; Rates'!$B$3:$C$6,2,0)</f>
        <v>0.25</v>
      </c>
      <c r="J45" s="122" t="str">
        <f>VLOOKUP(G45,'Names &amp; Rates'!$E$3:$F$6,2,0)</f>
        <v>Custodia® 320 SC</v>
      </c>
      <c r="K45" s="120" t="s">
        <v>39</v>
      </c>
      <c r="L45" s="14" t="s">
        <v>40</v>
      </c>
      <c r="M45" s="120">
        <v>10</v>
      </c>
      <c r="N45" s="120">
        <v>66</v>
      </c>
      <c r="O45" s="120">
        <v>63</v>
      </c>
      <c r="Q45" s="125">
        <v>2</v>
      </c>
      <c r="R45" s="141"/>
      <c r="S45" s="124">
        <v>3</v>
      </c>
      <c r="T45" s="124"/>
      <c r="U45" s="124">
        <v>4</v>
      </c>
      <c r="V45" s="124">
        <v>2</v>
      </c>
      <c r="W45" s="124">
        <v>4</v>
      </c>
      <c r="X45" s="124">
        <v>2</v>
      </c>
      <c r="Y45" s="124">
        <v>5</v>
      </c>
      <c r="Z45" s="124">
        <v>2</v>
      </c>
      <c r="AA45" s="124">
        <v>7</v>
      </c>
      <c r="AB45" s="124">
        <v>2</v>
      </c>
      <c r="AC45" s="124">
        <v>7</v>
      </c>
      <c r="AD45" s="124">
        <v>2</v>
      </c>
      <c r="AE45" s="120">
        <v>6.6</v>
      </c>
      <c r="AF45" s="120">
        <v>584.6</v>
      </c>
      <c r="AG45" s="120">
        <v>284</v>
      </c>
      <c r="AH45" s="120">
        <f t="shared" si="0"/>
        <v>868.6</v>
      </c>
      <c r="AI45" s="120">
        <v>7.93</v>
      </c>
      <c r="AJ45" s="120">
        <v>14.4</v>
      </c>
      <c r="AK45" s="120">
        <v>17.399999999999999</v>
      </c>
      <c r="AM45"/>
      <c r="AN45"/>
      <c r="AO45"/>
      <c r="AP45"/>
      <c r="AQ45"/>
      <c r="AR45"/>
      <c r="AS45"/>
      <c r="AT45"/>
    </row>
    <row r="46" spans="1:46" s="112" customFormat="1">
      <c r="A46" s="112">
        <v>44</v>
      </c>
      <c r="B46" s="112">
        <v>2</v>
      </c>
      <c r="C46" s="112">
        <f t="shared" si="1"/>
        <v>4</v>
      </c>
      <c r="D46" s="112">
        <v>17</v>
      </c>
      <c r="E46" s="112">
        <v>2</v>
      </c>
      <c r="F46" s="112">
        <f>VLOOKUP(C46,'Names &amp; Rates'!$M$3:$O$12,2,0)</f>
        <v>1</v>
      </c>
      <c r="G46" s="112">
        <v>2</v>
      </c>
      <c r="H46" s="79" t="s">
        <v>23</v>
      </c>
      <c r="I46" s="112">
        <f>VLOOKUP(F46,'Names &amp; Rates'!$B$3:$C$6,2,0)</f>
        <v>0.25</v>
      </c>
      <c r="J46" s="126" t="str">
        <f>VLOOKUP(G46,'Names &amp; Rates'!$E$3:$F$6,2,0)</f>
        <v>Throttle® 500</v>
      </c>
      <c r="K46" s="112" t="s">
        <v>28</v>
      </c>
      <c r="L46" s="79" t="s">
        <v>29</v>
      </c>
      <c r="M46" s="112">
        <v>10</v>
      </c>
      <c r="N46" s="112">
        <v>66</v>
      </c>
      <c r="O46" s="112">
        <v>63</v>
      </c>
      <c r="Q46" s="129">
        <v>2</v>
      </c>
      <c r="R46" s="142"/>
      <c r="S46" s="128">
        <v>3</v>
      </c>
      <c r="T46" s="128"/>
      <c r="U46" s="128">
        <v>5</v>
      </c>
      <c r="V46" s="128">
        <v>2</v>
      </c>
      <c r="W46" s="128">
        <v>7</v>
      </c>
      <c r="X46" s="128">
        <v>3</v>
      </c>
      <c r="Y46" s="128">
        <v>7</v>
      </c>
      <c r="Z46" s="128">
        <v>3</v>
      </c>
      <c r="AA46" s="128">
        <v>8</v>
      </c>
      <c r="AB46" s="128">
        <v>4</v>
      </c>
      <c r="AC46" s="128">
        <v>8</v>
      </c>
      <c r="AD46" s="128">
        <v>5</v>
      </c>
      <c r="AE46" s="112">
        <v>6.5</v>
      </c>
      <c r="AF46" s="112">
        <v>437.4</v>
      </c>
      <c r="AG46" s="112">
        <v>311.2</v>
      </c>
      <c r="AH46" s="112">
        <f t="shared" si="0"/>
        <v>748.59999999999991</v>
      </c>
      <c r="AI46" s="112">
        <v>7.51</v>
      </c>
      <c r="AJ46" s="112">
        <v>13.7</v>
      </c>
      <c r="AK46" s="112">
        <v>16.100000000000001</v>
      </c>
      <c r="AM46"/>
      <c r="AN46"/>
      <c r="AO46"/>
      <c r="AP46"/>
      <c r="AQ46"/>
      <c r="AR46"/>
      <c r="AS46"/>
      <c r="AT46"/>
    </row>
    <row r="47" spans="1:46" s="120" customFormat="1">
      <c r="A47" s="120">
        <v>45</v>
      </c>
      <c r="B47" s="120">
        <v>2</v>
      </c>
      <c r="C47" s="120">
        <f t="shared" si="1"/>
        <v>4</v>
      </c>
      <c r="D47" s="120">
        <v>18</v>
      </c>
      <c r="E47" s="120">
        <v>2</v>
      </c>
      <c r="F47" s="120">
        <f>VLOOKUP(C47,'Names &amp; Rates'!$M$3:$O$12,2,0)</f>
        <v>1</v>
      </c>
      <c r="G47" s="120">
        <v>1</v>
      </c>
      <c r="H47" s="14" t="s">
        <v>21</v>
      </c>
      <c r="I47" s="120">
        <f>VLOOKUP(F47,'Names &amp; Rates'!$B$3:$C$6,2,0)</f>
        <v>0.25</v>
      </c>
      <c r="J47" s="122" t="str">
        <f>VLOOKUP(G47,'Names &amp; Rates'!$E$3:$F$6,2,0)</f>
        <v>Folicur® 430 SC</v>
      </c>
      <c r="K47" s="120" t="s">
        <v>30</v>
      </c>
      <c r="L47" s="14" t="s">
        <v>31</v>
      </c>
      <c r="M47" s="120">
        <v>10</v>
      </c>
      <c r="N47" s="120">
        <v>56</v>
      </c>
      <c r="O47" s="120">
        <v>53</v>
      </c>
      <c r="Q47" s="125">
        <v>1</v>
      </c>
      <c r="R47" s="141"/>
      <c r="S47" s="124">
        <v>2</v>
      </c>
      <c r="T47" s="124"/>
      <c r="U47" s="124">
        <v>2</v>
      </c>
      <c r="V47" s="124">
        <v>1</v>
      </c>
      <c r="W47" s="124">
        <v>3</v>
      </c>
      <c r="X47" s="124">
        <v>1</v>
      </c>
      <c r="Y47" s="124">
        <v>4</v>
      </c>
      <c r="Z47" s="124">
        <v>2</v>
      </c>
      <c r="AA47" s="124">
        <v>7</v>
      </c>
      <c r="AB47" s="124">
        <v>3</v>
      </c>
      <c r="AC47" s="124">
        <v>8</v>
      </c>
      <c r="AD47" s="124">
        <v>4</v>
      </c>
      <c r="AE47" s="120">
        <v>6.5</v>
      </c>
      <c r="AF47" s="120">
        <v>461.2</v>
      </c>
      <c r="AG47" s="120">
        <v>344.1</v>
      </c>
      <c r="AH47" s="120">
        <f t="shared" si="0"/>
        <v>805.3</v>
      </c>
      <c r="AI47" s="120">
        <v>7.45</v>
      </c>
      <c r="AJ47" s="120">
        <v>13.8</v>
      </c>
      <c r="AK47" s="120">
        <v>15.1</v>
      </c>
      <c r="AM47"/>
      <c r="AN47"/>
    </row>
    <row r="48" spans="1:46">
      <c r="A48" s="93">
        <v>46</v>
      </c>
      <c r="B48" s="93">
        <v>3</v>
      </c>
      <c r="C48" s="93">
        <f t="shared" si="1"/>
        <v>7</v>
      </c>
      <c r="D48" s="93">
        <v>19</v>
      </c>
      <c r="E48" s="93">
        <v>2</v>
      </c>
      <c r="F48" s="93">
        <f>VLOOKUP(C48,'Names &amp; Rates'!$M$3:$O$12,2,0)</f>
        <v>2</v>
      </c>
      <c r="G48" s="93">
        <v>1</v>
      </c>
      <c r="H48" t="s">
        <v>21</v>
      </c>
      <c r="I48" s="93">
        <f>VLOOKUP(F48,'Names &amp; Rates'!$B$3:$C$6,2,0)</f>
        <v>0.5</v>
      </c>
      <c r="J48" s="105" t="str">
        <f>VLOOKUP(G48,'Names &amp; Rates'!$E$3:$F$6,2,0)</f>
        <v>Folicur® 430 SC</v>
      </c>
      <c r="K48" s="144" t="s">
        <v>41</v>
      </c>
      <c r="L48" s="115" t="s">
        <v>42</v>
      </c>
      <c r="M48" s="93">
        <v>10</v>
      </c>
      <c r="N48" s="93">
        <v>102</v>
      </c>
      <c r="O48" s="93">
        <v>99</v>
      </c>
      <c r="Q48" s="104">
        <v>2</v>
      </c>
      <c r="R48" s="140"/>
      <c r="S48" s="143">
        <v>4</v>
      </c>
      <c r="T48" s="143"/>
      <c r="U48" s="143">
        <v>4</v>
      </c>
      <c r="V48" s="143">
        <v>2</v>
      </c>
      <c r="W48" s="143">
        <v>4</v>
      </c>
      <c r="X48" s="143">
        <v>2</v>
      </c>
      <c r="Y48" s="143">
        <v>4</v>
      </c>
      <c r="Z48" s="143">
        <v>3</v>
      </c>
      <c r="AA48" s="143">
        <v>7</v>
      </c>
      <c r="AB48" s="143">
        <v>3</v>
      </c>
      <c r="AC48" s="143">
        <v>8</v>
      </c>
      <c r="AD48" s="143">
        <v>3</v>
      </c>
      <c r="AE48" s="93">
        <v>6.4</v>
      </c>
      <c r="AF48" s="93">
        <v>290</v>
      </c>
      <c r="AG48" s="93">
        <v>186.2</v>
      </c>
      <c r="AH48" s="93">
        <f t="shared" si="0"/>
        <v>476.2</v>
      </c>
      <c r="AI48" s="93">
        <v>7.62</v>
      </c>
      <c r="AJ48" s="93">
        <v>13.8</v>
      </c>
      <c r="AK48" s="93">
        <v>15.8</v>
      </c>
      <c r="AM48"/>
      <c r="AN48"/>
    </row>
    <row r="49" spans="1:40">
      <c r="A49" s="93">
        <v>47</v>
      </c>
      <c r="B49" s="93">
        <v>3</v>
      </c>
      <c r="C49" s="93">
        <f t="shared" si="1"/>
        <v>7</v>
      </c>
      <c r="D49" s="93">
        <v>20</v>
      </c>
      <c r="E49" s="93">
        <v>2</v>
      </c>
      <c r="F49" s="93">
        <f>VLOOKUP(C49,'Names &amp; Rates'!$M$3:$O$12,2,0)</f>
        <v>2</v>
      </c>
      <c r="G49" s="93">
        <v>2</v>
      </c>
      <c r="H49" t="s">
        <v>23</v>
      </c>
      <c r="I49" s="93">
        <f>VLOOKUP(F49,'Names &amp; Rates'!$B$3:$C$6,2,0)</f>
        <v>0.5</v>
      </c>
      <c r="J49" s="105" t="str">
        <f>VLOOKUP(G49,'Names &amp; Rates'!$E$3:$F$6,2,0)</f>
        <v>Throttle® 500</v>
      </c>
      <c r="K49" s="144" t="s">
        <v>41</v>
      </c>
      <c r="L49" s="115" t="s">
        <v>42</v>
      </c>
      <c r="M49" s="93">
        <v>10</v>
      </c>
      <c r="N49" s="93">
        <v>100</v>
      </c>
      <c r="O49" s="93">
        <v>98</v>
      </c>
      <c r="Q49" s="104">
        <v>2</v>
      </c>
      <c r="R49" s="140"/>
      <c r="S49" s="143">
        <v>4</v>
      </c>
      <c r="T49" s="143"/>
      <c r="U49" s="143">
        <v>4</v>
      </c>
      <c r="V49" s="143">
        <v>3</v>
      </c>
      <c r="W49" s="143">
        <v>4</v>
      </c>
      <c r="X49" s="143">
        <v>2</v>
      </c>
      <c r="Y49" s="143">
        <v>4</v>
      </c>
      <c r="Z49" s="143">
        <v>2</v>
      </c>
      <c r="AA49" s="143">
        <v>7</v>
      </c>
      <c r="AB49" s="143">
        <v>2</v>
      </c>
      <c r="AC49" s="143">
        <v>7</v>
      </c>
      <c r="AD49" s="143">
        <v>3</v>
      </c>
      <c r="AE49" s="93">
        <v>6.4</v>
      </c>
      <c r="AF49" s="93">
        <v>320.2</v>
      </c>
      <c r="AG49" s="93">
        <v>190</v>
      </c>
      <c r="AH49" s="93">
        <f t="shared" si="0"/>
        <v>510.2</v>
      </c>
      <c r="AI49" s="93">
        <v>7.86</v>
      </c>
      <c r="AJ49" s="93">
        <v>14</v>
      </c>
      <c r="AK49" s="93">
        <v>16.399999999999999</v>
      </c>
      <c r="AM49"/>
      <c r="AN49"/>
    </row>
    <row r="50" spans="1:40">
      <c r="A50" s="93">
        <v>48</v>
      </c>
      <c r="B50" s="93">
        <v>3</v>
      </c>
      <c r="C50" s="93">
        <f t="shared" si="1"/>
        <v>7</v>
      </c>
      <c r="D50" s="93">
        <v>21</v>
      </c>
      <c r="E50" s="93">
        <v>2</v>
      </c>
      <c r="F50" s="93">
        <f>VLOOKUP(C50,'Names &amp; Rates'!$M$3:$O$12,2,0)</f>
        <v>2</v>
      </c>
      <c r="G50" s="93">
        <v>3</v>
      </c>
      <c r="H50" t="s">
        <v>27</v>
      </c>
      <c r="I50" s="93">
        <f>VLOOKUP(F50,'Names &amp; Rates'!$B$3:$C$6,2,0)</f>
        <v>0.5</v>
      </c>
      <c r="J50" s="105" t="str">
        <f>VLOOKUP(G50,'Names &amp; Rates'!$E$3:$F$6,2,0)</f>
        <v>Custodia® 320 SC</v>
      </c>
      <c r="K50" s="112" t="s">
        <v>28</v>
      </c>
      <c r="L50" s="79" t="s">
        <v>29</v>
      </c>
      <c r="M50" s="93">
        <v>10</v>
      </c>
      <c r="N50" s="93">
        <v>110</v>
      </c>
      <c r="O50" s="93">
        <v>105</v>
      </c>
      <c r="Q50" s="104">
        <v>2</v>
      </c>
      <c r="R50" s="140"/>
      <c r="S50" s="143">
        <v>3</v>
      </c>
      <c r="T50" s="143"/>
      <c r="U50" s="143">
        <v>4</v>
      </c>
      <c r="V50" s="143">
        <v>2</v>
      </c>
      <c r="W50" s="143">
        <v>6</v>
      </c>
      <c r="X50" s="143">
        <v>3</v>
      </c>
      <c r="Y50" s="143">
        <v>7</v>
      </c>
      <c r="Z50" s="143">
        <v>3</v>
      </c>
      <c r="AA50" s="143">
        <v>8</v>
      </c>
      <c r="AB50" s="143">
        <v>5</v>
      </c>
      <c r="AC50" s="143">
        <v>8</v>
      </c>
      <c r="AD50" s="143">
        <v>5</v>
      </c>
      <c r="AE50" s="93">
        <v>6.4</v>
      </c>
      <c r="AF50" s="93">
        <v>319.7</v>
      </c>
      <c r="AG50" s="93">
        <v>225.2</v>
      </c>
      <c r="AH50" s="93">
        <f t="shared" si="0"/>
        <v>544.9</v>
      </c>
      <c r="AI50" s="93">
        <v>7.38</v>
      </c>
      <c r="AJ50" s="93">
        <v>14</v>
      </c>
      <c r="AK50" s="93">
        <v>16.2</v>
      </c>
      <c r="AM50"/>
      <c r="AN50"/>
    </row>
    <row r="51" spans="1:40">
      <c r="A51" s="93">
        <v>49</v>
      </c>
      <c r="B51" s="93">
        <v>3</v>
      </c>
      <c r="C51" s="93">
        <f t="shared" si="1"/>
        <v>7</v>
      </c>
      <c r="D51" s="93">
        <v>22</v>
      </c>
      <c r="E51" s="93">
        <v>2</v>
      </c>
      <c r="F51" s="93">
        <f>VLOOKUP(C51,'Names &amp; Rates'!$M$3:$O$12,2,0)</f>
        <v>2</v>
      </c>
      <c r="G51" s="93">
        <v>2</v>
      </c>
      <c r="H51" t="s">
        <v>23</v>
      </c>
      <c r="I51" s="93">
        <f>VLOOKUP(F51,'Names &amp; Rates'!$B$3:$C$6,2,0)</f>
        <v>0.5</v>
      </c>
      <c r="J51" s="105" t="str">
        <f>VLOOKUP(G51,'Names &amp; Rates'!$E$3:$F$6,2,0)</f>
        <v>Throttle® 500</v>
      </c>
      <c r="K51" s="144" t="s">
        <v>30</v>
      </c>
      <c r="L51" s="115" t="s">
        <v>31</v>
      </c>
      <c r="M51" s="93">
        <v>10</v>
      </c>
      <c r="N51" s="93">
        <v>99</v>
      </c>
      <c r="O51" s="93">
        <v>101</v>
      </c>
      <c r="Q51" s="104">
        <v>1</v>
      </c>
      <c r="R51" s="140"/>
      <c r="S51" s="143">
        <v>2</v>
      </c>
      <c r="T51" s="143"/>
      <c r="U51" s="143">
        <v>2</v>
      </c>
      <c r="V51" s="143">
        <v>1</v>
      </c>
      <c r="W51" s="143">
        <v>2</v>
      </c>
      <c r="X51" s="143">
        <v>1</v>
      </c>
      <c r="Y51" s="143">
        <v>3</v>
      </c>
      <c r="Z51" s="143">
        <v>1</v>
      </c>
      <c r="AA51" s="143">
        <v>7</v>
      </c>
      <c r="AB51" s="143">
        <v>1</v>
      </c>
      <c r="AC51" s="143">
        <v>8</v>
      </c>
      <c r="AD51" s="143">
        <v>3</v>
      </c>
      <c r="AE51" s="93">
        <v>6.4</v>
      </c>
      <c r="AF51" s="93">
        <v>440</v>
      </c>
      <c r="AG51" s="93">
        <v>246.4</v>
      </c>
      <c r="AH51" s="93">
        <f t="shared" si="0"/>
        <v>686.4</v>
      </c>
      <c r="AI51" s="93">
        <v>7.89</v>
      </c>
      <c r="AJ51" s="93">
        <v>14.3</v>
      </c>
      <c r="AK51" s="93">
        <v>17.899999999999999</v>
      </c>
      <c r="AM51"/>
      <c r="AN51"/>
    </row>
    <row r="52" spans="1:40">
      <c r="A52" s="93">
        <v>50</v>
      </c>
      <c r="B52" s="93">
        <v>3</v>
      </c>
      <c r="C52" s="93">
        <f t="shared" si="1"/>
        <v>7</v>
      </c>
      <c r="D52" s="93">
        <v>23</v>
      </c>
      <c r="E52" s="93">
        <v>2</v>
      </c>
      <c r="F52" s="93">
        <f>VLOOKUP(C52,'Names &amp; Rates'!$M$3:$O$12,2,0)</f>
        <v>2</v>
      </c>
      <c r="G52" s="93">
        <v>1</v>
      </c>
      <c r="H52" t="s">
        <v>21</v>
      </c>
      <c r="I52" s="93">
        <f>VLOOKUP(F52,'Names &amp; Rates'!$B$3:$C$6,2,0)</f>
        <v>0.5</v>
      </c>
      <c r="J52" s="105" t="str">
        <f>VLOOKUP(G52,'Names &amp; Rates'!$E$3:$F$6,2,0)</f>
        <v>Folicur® 430 SC</v>
      </c>
      <c r="K52" s="144" t="s">
        <v>35</v>
      </c>
      <c r="L52" s="115" t="s">
        <v>36</v>
      </c>
      <c r="M52" s="93">
        <v>10</v>
      </c>
      <c r="N52" s="93">
        <v>121</v>
      </c>
      <c r="O52" s="93">
        <v>103</v>
      </c>
      <c r="Q52" s="104">
        <v>2</v>
      </c>
      <c r="R52" s="140"/>
      <c r="S52" s="143">
        <v>4</v>
      </c>
      <c r="T52" s="143"/>
      <c r="U52" s="143">
        <v>3</v>
      </c>
      <c r="V52" s="143">
        <v>1</v>
      </c>
      <c r="W52" s="143">
        <v>2</v>
      </c>
      <c r="X52" s="143">
        <v>1</v>
      </c>
      <c r="Y52" s="143">
        <v>3</v>
      </c>
      <c r="Z52" s="143">
        <v>1</v>
      </c>
      <c r="AA52" s="143">
        <v>7</v>
      </c>
      <c r="AB52" s="143">
        <v>1</v>
      </c>
      <c r="AC52" s="143">
        <v>8</v>
      </c>
      <c r="AD52" s="143">
        <v>3</v>
      </c>
      <c r="AE52" s="93">
        <v>6.4</v>
      </c>
      <c r="AF52" s="93">
        <v>284.10000000000002</v>
      </c>
      <c r="AG52" s="93">
        <v>183.3</v>
      </c>
      <c r="AH52" s="93">
        <f t="shared" si="0"/>
        <v>467.40000000000003</v>
      </c>
      <c r="AI52" s="93">
        <v>6.94</v>
      </c>
      <c r="AJ52" s="93">
        <v>14.1</v>
      </c>
      <c r="AK52" s="93">
        <v>16.8</v>
      </c>
      <c r="AM52"/>
      <c r="AN52"/>
    </row>
    <row r="53" spans="1:40">
      <c r="A53" s="93">
        <v>51</v>
      </c>
      <c r="B53" s="93">
        <v>3</v>
      </c>
      <c r="C53" s="93">
        <f t="shared" si="1"/>
        <v>7</v>
      </c>
      <c r="D53" s="93">
        <v>24</v>
      </c>
      <c r="E53" s="93">
        <v>2</v>
      </c>
      <c r="F53" s="93">
        <f>VLOOKUP(C53,'Names &amp; Rates'!$M$3:$O$12,2,0)</f>
        <v>2</v>
      </c>
      <c r="G53" s="93">
        <v>3</v>
      </c>
      <c r="H53" t="s">
        <v>27</v>
      </c>
      <c r="I53" s="93">
        <f>VLOOKUP(F53,'Names &amp; Rates'!$B$3:$C$6,2,0)</f>
        <v>0.5</v>
      </c>
      <c r="J53" s="105" t="str">
        <f>VLOOKUP(G53,'Names &amp; Rates'!$E$3:$F$6,2,0)</f>
        <v>Custodia® 320 SC</v>
      </c>
      <c r="K53" s="144" t="s">
        <v>30</v>
      </c>
      <c r="L53" s="115" t="s">
        <v>31</v>
      </c>
      <c r="M53" s="93">
        <v>10</v>
      </c>
      <c r="N53" s="93">
        <v>110</v>
      </c>
      <c r="O53" s="93">
        <v>95</v>
      </c>
      <c r="Q53" s="104">
        <v>1</v>
      </c>
      <c r="R53" s="140"/>
      <c r="S53" s="143">
        <v>2</v>
      </c>
      <c r="T53" s="143"/>
      <c r="U53" s="143">
        <v>2</v>
      </c>
      <c r="V53" s="143">
        <v>1</v>
      </c>
      <c r="W53" s="143">
        <v>2</v>
      </c>
      <c r="X53" s="143">
        <v>1</v>
      </c>
      <c r="Y53" s="143">
        <v>3</v>
      </c>
      <c r="Z53" s="143">
        <v>1</v>
      </c>
      <c r="AA53" s="143">
        <v>7</v>
      </c>
      <c r="AB53" s="143">
        <v>1</v>
      </c>
      <c r="AC53" s="143">
        <v>8</v>
      </c>
      <c r="AD53" s="143">
        <v>3</v>
      </c>
      <c r="AE53" s="93">
        <v>6.4</v>
      </c>
      <c r="AF53" s="93">
        <v>359</v>
      </c>
      <c r="AG53" s="93">
        <v>239.2</v>
      </c>
      <c r="AH53" s="93">
        <f t="shared" si="0"/>
        <v>598.20000000000005</v>
      </c>
      <c r="AI53" s="93">
        <v>7.48</v>
      </c>
      <c r="AJ53" s="93">
        <v>13.7</v>
      </c>
      <c r="AK53" s="93">
        <v>16.5</v>
      </c>
      <c r="AM53"/>
      <c r="AN53"/>
    </row>
    <row r="54" spans="1:40">
      <c r="A54" s="93">
        <v>52</v>
      </c>
      <c r="B54" s="93">
        <v>3</v>
      </c>
      <c r="C54" s="93">
        <f t="shared" si="1"/>
        <v>7</v>
      </c>
      <c r="D54" s="93">
        <v>25</v>
      </c>
      <c r="E54" s="93">
        <v>2</v>
      </c>
      <c r="F54" s="93">
        <f>VLOOKUP(C54,'Names &amp; Rates'!$M$3:$O$12,2,0)</f>
        <v>2</v>
      </c>
      <c r="G54" s="93">
        <v>2</v>
      </c>
      <c r="H54" t="s">
        <v>23</v>
      </c>
      <c r="I54" s="93">
        <f>VLOOKUP(F54,'Names &amp; Rates'!$B$3:$C$6,2,0)</f>
        <v>0.5</v>
      </c>
      <c r="J54" s="105" t="str">
        <f>VLOOKUP(G54,'Names &amp; Rates'!$E$3:$F$6,2,0)</f>
        <v>Throttle® 500</v>
      </c>
      <c r="K54" s="144" t="s">
        <v>39</v>
      </c>
      <c r="L54" s="115" t="s">
        <v>40</v>
      </c>
      <c r="M54" s="93">
        <v>10</v>
      </c>
      <c r="N54" s="93">
        <v>122</v>
      </c>
      <c r="O54" s="93">
        <v>79</v>
      </c>
      <c r="Q54" s="104">
        <v>2</v>
      </c>
      <c r="R54" s="140"/>
      <c r="S54" s="143">
        <v>2</v>
      </c>
      <c r="T54" s="143"/>
      <c r="U54" s="143">
        <v>2</v>
      </c>
      <c r="V54" s="143">
        <v>1</v>
      </c>
      <c r="W54" s="143">
        <v>2</v>
      </c>
      <c r="X54" s="143">
        <v>1</v>
      </c>
      <c r="Y54" s="143">
        <v>2</v>
      </c>
      <c r="Z54" s="143">
        <v>1</v>
      </c>
      <c r="AA54" s="143">
        <v>2</v>
      </c>
      <c r="AB54" s="143">
        <v>1</v>
      </c>
      <c r="AC54" s="143">
        <v>2</v>
      </c>
      <c r="AD54" s="143">
        <v>2</v>
      </c>
      <c r="AE54" s="93">
        <v>6.3</v>
      </c>
      <c r="AF54" s="93">
        <v>390.1</v>
      </c>
      <c r="AG54" s="93">
        <v>276.2</v>
      </c>
      <c r="AH54" s="93">
        <f t="shared" si="0"/>
        <v>666.3</v>
      </c>
      <c r="AI54" s="93">
        <v>7.56</v>
      </c>
      <c r="AJ54" s="93">
        <v>14</v>
      </c>
      <c r="AK54" s="93">
        <v>13.8</v>
      </c>
      <c r="AM54"/>
      <c r="AN54"/>
    </row>
    <row r="55" spans="1:40">
      <c r="A55" s="93">
        <v>53</v>
      </c>
      <c r="B55" s="93">
        <v>3</v>
      </c>
      <c r="C55" s="93">
        <f t="shared" si="1"/>
        <v>7</v>
      </c>
      <c r="D55" s="93">
        <v>26</v>
      </c>
      <c r="E55" s="93">
        <v>2</v>
      </c>
      <c r="F55" s="93">
        <f>VLOOKUP(C55,'Names &amp; Rates'!$M$3:$O$12,2,0)</f>
        <v>2</v>
      </c>
      <c r="G55" s="93">
        <v>3</v>
      </c>
      <c r="H55" t="s">
        <v>27</v>
      </c>
      <c r="I55" s="93">
        <f>VLOOKUP(F55,'Names &amp; Rates'!$B$3:$C$6,2,0)</f>
        <v>0.5</v>
      </c>
      <c r="J55" s="105" t="str">
        <f>VLOOKUP(G55,'Names &amp; Rates'!$E$3:$F$6,2,0)</f>
        <v>Custodia® 320 SC</v>
      </c>
      <c r="K55" s="144" t="s">
        <v>33</v>
      </c>
      <c r="L55" s="115" t="s">
        <v>34</v>
      </c>
      <c r="M55" s="93">
        <v>10</v>
      </c>
      <c r="N55" s="93">
        <v>121</v>
      </c>
      <c r="O55" s="93">
        <v>94</v>
      </c>
      <c r="Q55" s="104">
        <v>1</v>
      </c>
      <c r="R55" s="140"/>
      <c r="S55" s="143">
        <v>2</v>
      </c>
      <c r="T55" s="143"/>
      <c r="U55" s="143">
        <v>3</v>
      </c>
      <c r="V55" s="143">
        <v>1</v>
      </c>
      <c r="W55" s="143">
        <v>3</v>
      </c>
      <c r="X55" s="143">
        <v>1</v>
      </c>
      <c r="Y55" s="143">
        <v>3</v>
      </c>
      <c r="Z55" s="143">
        <v>1</v>
      </c>
      <c r="AA55" s="143">
        <v>3</v>
      </c>
      <c r="AB55" s="143">
        <v>1</v>
      </c>
      <c r="AC55" s="143">
        <v>7</v>
      </c>
      <c r="AD55" s="143">
        <v>2</v>
      </c>
      <c r="AE55" s="93">
        <v>6.4</v>
      </c>
      <c r="AF55" s="93">
        <v>485</v>
      </c>
      <c r="AG55" s="93">
        <v>311</v>
      </c>
      <c r="AH55" s="93">
        <f t="shared" si="0"/>
        <v>796</v>
      </c>
      <c r="AI55" s="93">
        <v>8.14</v>
      </c>
      <c r="AJ55" s="93">
        <v>14</v>
      </c>
      <c r="AK55" s="93">
        <v>17.899999999999999</v>
      </c>
      <c r="AM55"/>
      <c r="AN55"/>
    </row>
    <row r="56" spans="1:40">
      <c r="A56" s="93">
        <v>54</v>
      </c>
      <c r="B56" s="93">
        <v>3</v>
      </c>
      <c r="C56" s="93">
        <f t="shared" si="1"/>
        <v>7</v>
      </c>
      <c r="D56" s="93">
        <v>27</v>
      </c>
      <c r="E56" s="93">
        <v>2</v>
      </c>
      <c r="F56" s="93">
        <f>VLOOKUP(C56,'Names &amp; Rates'!$M$3:$O$12,2,0)</f>
        <v>2</v>
      </c>
      <c r="G56" s="93">
        <v>1</v>
      </c>
      <c r="H56" t="s">
        <v>21</v>
      </c>
      <c r="I56" s="93">
        <f>VLOOKUP(F56,'Names &amp; Rates'!$B$3:$C$6,2,0)</f>
        <v>0.5</v>
      </c>
      <c r="J56" s="105" t="str">
        <f>VLOOKUP(G56,'Names &amp; Rates'!$E$3:$F$6,2,0)</f>
        <v>Folicur® 430 SC</v>
      </c>
      <c r="K56" s="112" t="s">
        <v>28</v>
      </c>
      <c r="L56" s="79" t="s">
        <v>29</v>
      </c>
      <c r="M56" s="93">
        <v>10</v>
      </c>
      <c r="N56" s="93">
        <v>97</v>
      </c>
      <c r="O56" s="93">
        <v>106</v>
      </c>
      <c r="Q56" s="104">
        <v>2</v>
      </c>
      <c r="R56" s="140"/>
      <c r="S56" s="143">
        <v>4</v>
      </c>
      <c r="T56" s="143"/>
      <c r="U56" s="143">
        <v>6</v>
      </c>
      <c r="V56" s="143">
        <v>3</v>
      </c>
      <c r="W56" s="143">
        <v>7</v>
      </c>
      <c r="X56" s="143">
        <v>3</v>
      </c>
      <c r="Y56" s="143">
        <v>7</v>
      </c>
      <c r="Z56" s="143">
        <v>4</v>
      </c>
      <c r="AA56" s="143">
        <v>8</v>
      </c>
      <c r="AB56" s="143">
        <v>4</v>
      </c>
      <c r="AC56" s="143">
        <v>8</v>
      </c>
      <c r="AD56" s="143">
        <v>5</v>
      </c>
      <c r="AE56" s="93">
        <v>6.3</v>
      </c>
      <c r="AF56" s="93">
        <v>528.9</v>
      </c>
      <c r="AG56" s="93">
        <v>299.7</v>
      </c>
      <c r="AH56" s="93">
        <f t="shared" si="0"/>
        <v>828.59999999999991</v>
      </c>
      <c r="AI56" s="93">
        <v>8.3800000000000008</v>
      </c>
      <c r="AJ56" s="93">
        <v>14.3</v>
      </c>
      <c r="AK56" s="93">
        <v>17.100000000000001</v>
      </c>
      <c r="AM56"/>
      <c r="AN56"/>
    </row>
    <row r="57" spans="1:40">
      <c r="A57" s="93">
        <v>55</v>
      </c>
      <c r="B57" s="93">
        <v>1</v>
      </c>
      <c r="C57" s="93">
        <f>C3+1</f>
        <v>2</v>
      </c>
      <c r="D57" s="93">
        <v>1</v>
      </c>
      <c r="E57" s="93">
        <v>3</v>
      </c>
      <c r="F57" s="93">
        <f>VLOOKUP(C57,'Names &amp; Rates'!$M$3:$O$12,2,0)</f>
        <v>2</v>
      </c>
      <c r="G57" s="93">
        <v>2</v>
      </c>
      <c r="H57" t="s">
        <v>23</v>
      </c>
      <c r="I57" s="93">
        <f>VLOOKUP(F57,'Names &amp; Rates'!$B$3:$C$6,2,0)</f>
        <v>0.5</v>
      </c>
      <c r="J57" s="105" t="str">
        <f>VLOOKUP(G57,'Names &amp; Rates'!$E$3:$F$6,2,0)</f>
        <v>Throttle® 500</v>
      </c>
      <c r="K57" s="112" t="s">
        <v>28</v>
      </c>
      <c r="L57" s="79" t="s">
        <v>29</v>
      </c>
      <c r="M57" s="93">
        <v>10</v>
      </c>
      <c r="N57" s="93">
        <v>105</v>
      </c>
      <c r="O57" s="93">
        <v>89</v>
      </c>
      <c r="Q57" s="10">
        <v>2</v>
      </c>
      <c r="S57" s="143">
        <v>5</v>
      </c>
      <c r="T57" s="143"/>
      <c r="U57" s="143">
        <v>6</v>
      </c>
      <c r="V57" s="143">
        <v>3</v>
      </c>
      <c r="W57" s="143">
        <v>7</v>
      </c>
      <c r="X57" s="143">
        <v>4</v>
      </c>
      <c r="Y57" s="143">
        <v>7</v>
      </c>
      <c r="Z57" s="143">
        <v>4</v>
      </c>
      <c r="AA57" s="143">
        <v>8</v>
      </c>
      <c r="AB57" s="143">
        <v>5</v>
      </c>
      <c r="AC57" s="143">
        <v>8</v>
      </c>
      <c r="AD57" s="143">
        <v>5</v>
      </c>
      <c r="AE57" s="120">
        <v>6.6</v>
      </c>
      <c r="AF57" s="120">
        <v>862.5</v>
      </c>
      <c r="AG57" s="120">
        <v>67.2</v>
      </c>
      <c r="AH57" s="93">
        <f t="shared" si="0"/>
        <v>929.7</v>
      </c>
      <c r="AI57" s="93">
        <v>7.41</v>
      </c>
      <c r="AJ57" s="93">
        <v>14.9</v>
      </c>
      <c r="AK57" s="93">
        <v>13.9</v>
      </c>
      <c r="AM57"/>
      <c r="AN57"/>
    </row>
    <row r="58" spans="1:40">
      <c r="A58" s="93">
        <v>56</v>
      </c>
      <c r="B58" s="93">
        <v>1</v>
      </c>
      <c r="C58" s="93">
        <f t="shared" ref="C58:C121" si="2">C4+1</f>
        <v>2</v>
      </c>
      <c r="D58" s="93">
        <v>2</v>
      </c>
      <c r="E58" s="93">
        <v>3</v>
      </c>
      <c r="F58" s="93">
        <f>VLOOKUP(C58,'Names &amp; Rates'!$M$3:$O$12,2,0)</f>
        <v>2</v>
      </c>
      <c r="G58" s="93">
        <v>1</v>
      </c>
      <c r="H58" t="s">
        <v>21</v>
      </c>
      <c r="I58" s="93">
        <f>VLOOKUP(F58,'Names &amp; Rates'!$B$3:$C$6,2,0)</f>
        <v>0.5</v>
      </c>
      <c r="J58" s="105" t="str">
        <f>VLOOKUP(G58,'Names &amp; Rates'!$E$3:$F$6,2,0)</f>
        <v>Folicur® 430 SC</v>
      </c>
      <c r="K58" s="144" t="s">
        <v>41</v>
      </c>
      <c r="L58" s="115" t="s">
        <v>42</v>
      </c>
      <c r="M58" s="93">
        <v>10</v>
      </c>
      <c r="N58" s="93">
        <v>98</v>
      </c>
      <c r="O58" s="93">
        <v>83</v>
      </c>
      <c r="Q58" s="10">
        <v>2</v>
      </c>
      <c r="S58" s="143">
        <v>3</v>
      </c>
      <c r="T58" s="143"/>
      <c r="U58" s="143">
        <v>4</v>
      </c>
      <c r="V58" s="143">
        <v>2</v>
      </c>
      <c r="W58" s="143">
        <v>5</v>
      </c>
      <c r="X58" s="143">
        <v>2</v>
      </c>
      <c r="Y58" s="143">
        <v>6</v>
      </c>
      <c r="Z58" s="143">
        <v>2</v>
      </c>
      <c r="AA58" s="143">
        <v>7</v>
      </c>
      <c r="AB58" s="143">
        <v>3</v>
      </c>
      <c r="AC58" s="143">
        <v>8</v>
      </c>
      <c r="AD58" s="143">
        <v>4</v>
      </c>
      <c r="AE58" s="120">
        <v>6.5</v>
      </c>
      <c r="AF58" s="120">
        <v>805.9</v>
      </c>
      <c r="AG58" s="120">
        <v>77.3</v>
      </c>
      <c r="AH58" s="93">
        <f t="shared" si="0"/>
        <v>883.19999999999993</v>
      </c>
      <c r="AI58" s="93">
        <v>7.86</v>
      </c>
      <c r="AJ58" s="93">
        <v>14.7</v>
      </c>
      <c r="AK58" s="93">
        <v>13.6</v>
      </c>
      <c r="AM58"/>
      <c r="AN58"/>
    </row>
    <row r="59" spans="1:40">
      <c r="A59" s="93">
        <v>57</v>
      </c>
      <c r="B59" s="93">
        <v>1</v>
      </c>
      <c r="C59" s="93">
        <f t="shared" si="2"/>
        <v>2</v>
      </c>
      <c r="D59" s="93">
        <v>3</v>
      </c>
      <c r="E59" s="93">
        <v>3</v>
      </c>
      <c r="F59" s="93">
        <f>VLOOKUP(C59,'Names &amp; Rates'!$M$3:$O$12,2,0)</f>
        <v>2</v>
      </c>
      <c r="G59" s="93">
        <v>1</v>
      </c>
      <c r="H59" t="s">
        <v>21</v>
      </c>
      <c r="I59" s="93">
        <f>VLOOKUP(F59,'Names &amp; Rates'!$B$3:$C$6,2,0)</f>
        <v>0.5</v>
      </c>
      <c r="J59" s="105" t="str">
        <f>VLOOKUP(G59,'Names &amp; Rates'!$E$3:$F$6,2,0)</f>
        <v>Folicur® 430 SC</v>
      </c>
      <c r="K59" s="112" t="s">
        <v>28</v>
      </c>
      <c r="L59" s="79" t="s">
        <v>29</v>
      </c>
      <c r="M59" s="93">
        <v>10</v>
      </c>
      <c r="N59" s="93">
        <v>91</v>
      </c>
      <c r="O59" s="93">
        <v>91</v>
      </c>
      <c r="Q59" s="10">
        <v>2</v>
      </c>
      <c r="S59" s="143">
        <v>2</v>
      </c>
      <c r="T59" s="143"/>
      <c r="U59" s="143">
        <v>4</v>
      </c>
      <c r="V59" s="143">
        <v>2</v>
      </c>
      <c r="W59" s="143">
        <v>6</v>
      </c>
      <c r="X59" s="143">
        <v>2</v>
      </c>
      <c r="Y59" s="143">
        <v>7</v>
      </c>
      <c r="Z59" s="143">
        <v>3</v>
      </c>
      <c r="AA59" s="143">
        <v>8</v>
      </c>
      <c r="AB59" s="143">
        <v>5</v>
      </c>
      <c r="AC59" s="143">
        <v>8</v>
      </c>
      <c r="AD59" s="143">
        <v>5</v>
      </c>
      <c r="AE59" s="120">
        <v>6.5</v>
      </c>
      <c r="AF59" s="120">
        <v>601.70000000000005</v>
      </c>
      <c r="AG59" s="120">
        <v>68.900000000000006</v>
      </c>
      <c r="AH59" s="93">
        <f t="shared" si="0"/>
        <v>670.6</v>
      </c>
      <c r="AI59" s="93">
        <v>7.38</v>
      </c>
      <c r="AJ59" s="93">
        <v>14.8</v>
      </c>
      <c r="AK59" s="93">
        <v>14.2</v>
      </c>
      <c r="AM59"/>
      <c r="AN59"/>
    </row>
    <row r="60" spans="1:40">
      <c r="A60" s="93">
        <v>58</v>
      </c>
      <c r="B60" s="93">
        <v>1</v>
      </c>
      <c r="C60" s="93">
        <f t="shared" si="2"/>
        <v>2</v>
      </c>
      <c r="D60" s="93">
        <v>4</v>
      </c>
      <c r="E60" s="93">
        <v>3</v>
      </c>
      <c r="F60" s="93">
        <f>VLOOKUP(C60,'Names &amp; Rates'!$M$3:$O$12,2,0)</f>
        <v>2</v>
      </c>
      <c r="G60" s="93">
        <v>1</v>
      </c>
      <c r="H60" t="s">
        <v>21</v>
      </c>
      <c r="I60" s="93">
        <f>VLOOKUP(F60,'Names &amp; Rates'!$B$3:$C$6,2,0)</f>
        <v>0.5</v>
      </c>
      <c r="J60" s="105" t="str">
        <f>VLOOKUP(G60,'Names &amp; Rates'!$E$3:$F$6,2,0)</f>
        <v>Folicur® 430 SC</v>
      </c>
      <c r="K60" s="144" t="s">
        <v>39</v>
      </c>
      <c r="L60" s="115" t="s">
        <v>40</v>
      </c>
      <c r="M60" s="93">
        <v>10</v>
      </c>
      <c r="N60" s="93">
        <v>107</v>
      </c>
      <c r="O60" s="93">
        <v>98</v>
      </c>
      <c r="Q60" s="10">
        <v>2</v>
      </c>
      <c r="S60" s="143">
        <v>4</v>
      </c>
      <c r="T60" s="143"/>
      <c r="U60" s="143">
        <v>4</v>
      </c>
      <c r="V60" s="143">
        <v>2</v>
      </c>
      <c r="W60" s="143">
        <v>4</v>
      </c>
      <c r="X60" s="143">
        <v>2</v>
      </c>
      <c r="Y60" s="143">
        <v>5</v>
      </c>
      <c r="Z60" s="143">
        <v>2</v>
      </c>
      <c r="AA60" s="143">
        <v>5</v>
      </c>
      <c r="AB60" s="143">
        <v>2</v>
      </c>
      <c r="AC60" s="143">
        <v>7</v>
      </c>
      <c r="AD60" s="143">
        <v>2</v>
      </c>
      <c r="AE60" s="93">
        <v>6.5</v>
      </c>
      <c r="AF60" s="93">
        <v>549.79999999999995</v>
      </c>
      <c r="AG60" s="93">
        <v>267.7</v>
      </c>
      <c r="AH60" s="93">
        <f t="shared" si="0"/>
        <v>817.5</v>
      </c>
      <c r="AI60" s="93">
        <v>7.69</v>
      </c>
      <c r="AJ60" s="93">
        <v>14.2</v>
      </c>
      <c r="AK60" s="93">
        <v>17.5</v>
      </c>
      <c r="AM60"/>
      <c r="AN60"/>
    </row>
    <row r="61" spans="1:40">
      <c r="A61" s="93">
        <v>59</v>
      </c>
      <c r="B61" s="93">
        <v>1</v>
      </c>
      <c r="C61" s="93">
        <f t="shared" si="2"/>
        <v>2</v>
      </c>
      <c r="D61" s="93">
        <v>5</v>
      </c>
      <c r="E61" s="93">
        <v>3</v>
      </c>
      <c r="F61" s="93">
        <f>VLOOKUP(C61,'Names &amp; Rates'!$M$3:$O$12,2,0)</f>
        <v>2</v>
      </c>
      <c r="G61" s="93">
        <v>3</v>
      </c>
      <c r="H61" t="s">
        <v>27</v>
      </c>
      <c r="I61" s="93">
        <f>VLOOKUP(F61,'Names &amp; Rates'!$B$3:$C$6,2,0)</f>
        <v>0.5</v>
      </c>
      <c r="J61" s="105" t="str">
        <f>VLOOKUP(G61,'Names &amp; Rates'!$E$3:$F$6,2,0)</f>
        <v>Custodia® 320 SC</v>
      </c>
      <c r="K61" s="144" t="s">
        <v>41</v>
      </c>
      <c r="L61" s="115" t="s">
        <v>42</v>
      </c>
      <c r="M61" s="93">
        <v>10</v>
      </c>
      <c r="N61" s="93">
        <v>112</v>
      </c>
      <c r="O61" s="93">
        <v>96</v>
      </c>
      <c r="Q61" s="10">
        <v>2</v>
      </c>
      <c r="S61" s="143">
        <v>5</v>
      </c>
      <c r="T61" s="143"/>
      <c r="U61" s="143">
        <v>6</v>
      </c>
      <c r="V61" s="143">
        <v>2</v>
      </c>
      <c r="W61" s="143">
        <v>4</v>
      </c>
      <c r="X61" s="143">
        <v>2</v>
      </c>
      <c r="Y61" s="143">
        <v>4</v>
      </c>
      <c r="Z61" s="143">
        <v>2</v>
      </c>
      <c r="AA61" s="143">
        <v>7</v>
      </c>
      <c r="AB61" s="143">
        <v>3</v>
      </c>
      <c r="AC61" s="143">
        <v>7</v>
      </c>
      <c r="AD61" s="143">
        <v>3</v>
      </c>
      <c r="AE61" s="93">
        <v>6.4</v>
      </c>
      <c r="AF61" s="93">
        <v>561.20000000000005</v>
      </c>
      <c r="AG61" s="93">
        <v>287.8</v>
      </c>
      <c r="AH61" s="93">
        <f t="shared" si="0"/>
        <v>849</v>
      </c>
      <c r="AI61" s="93">
        <v>7.68</v>
      </c>
      <c r="AJ61" s="93">
        <v>14.4</v>
      </c>
      <c r="AK61" s="93">
        <v>15.5</v>
      </c>
      <c r="AM61"/>
      <c r="AN61"/>
    </row>
    <row r="62" spans="1:40">
      <c r="A62" s="93">
        <v>60</v>
      </c>
      <c r="B62" s="93">
        <v>1</v>
      </c>
      <c r="C62" s="93">
        <f t="shared" si="2"/>
        <v>2</v>
      </c>
      <c r="D62" s="93">
        <v>6</v>
      </c>
      <c r="E62" s="93">
        <v>3</v>
      </c>
      <c r="F62" s="93">
        <f>VLOOKUP(C62,'Names &amp; Rates'!$M$3:$O$12,2,0)</f>
        <v>2</v>
      </c>
      <c r="G62" s="93">
        <v>3</v>
      </c>
      <c r="H62" t="s">
        <v>27</v>
      </c>
      <c r="I62" s="93">
        <f>VLOOKUP(F62,'Names &amp; Rates'!$B$3:$C$6,2,0)</f>
        <v>0.5</v>
      </c>
      <c r="J62" s="105" t="str">
        <f>VLOOKUP(G62,'Names &amp; Rates'!$E$3:$F$6,2,0)</f>
        <v>Custodia® 320 SC</v>
      </c>
      <c r="K62" s="144" t="s">
        <v>33</v>
      </c>
      <c r="L62" s="115" t="s">
        <v>34</v>
      </c>
      <c r="M62" s="93">
        <v>10</v>
      </c>
      <c r="N62" s="93">
        <v>96</v>
      </c>
      <c r="O62" s="93">
        <v>94</v>
      </c>
      <c r="Q62" s="10">
        <v>2</v>
      </c>
      <c r="S62" s="143">
        <v>2</v>
      </c>
      <c r="T62" s="143"/>
      <c r="U62" s="143">
        <v>3</v>
      </c>
      <c r="V62" s="143">
        <v>1</v>
      </c>
      <c r="W62" s="143">
        <v>2</v>
      </c>
      <c r="X62" s="143">
        <v>1</v>
      </c>
      <c r="Y62" s="143">
        <v>3</v>
      </c>
      <c r="Z62" s="143">
        <v>1</v>
      </c>
      <c r="AA62" s="143">
        <v>4</v>
      </c>
      <c r="AB62" s="143">
        <v>2</v>
      </c>
      <c r="AC62" s="143">
        <v>7</v>
      </c>
      <c r="AD62" s="143">
        <v>2</v>
      </c>
      <c r="AE62" s="93">
        <v>6.5</v>
      </c>
      <c r="AF62" s="93">
        <v>702.5</v>
      </c>
      <c r="AG62" s="93">
        <v>307.8</v>
      </c>
      <c r="AH62" s="93">
        <f t="shared" si="0"/>
        <v>1010.3</v>
      </c>
      <c r="AI62" s="93">
        <v>7.69</v>
      </c>
      <c r="AJ62" s="93">
        <v>14.3</v>
      </c>
      <c r="AK62" s="93">
        <v>17.600000000000001</v>
      </c>
      <c r="AM62"/>
      <c r="AN62"/>
    </row>
    <row r="63" spans="1:40">
      <c r="A63" s="93">
        <v>61</v>
      </c>
      <c r="B63" s="93">
        <v>1</v>
      </c>
      <c r="C63" s="93">
        <f t="shared" si="2"/>
        <v>2</v>
      </c>
      <c r="D63" s="93">
        <v>7</v>
      </c>
      <c r="E63" s="93">
        <v>3</v>
      </c>
      <c r="F63" s="93">
        <f>VLOOKUP(C63,'Names &amp; Rates'!$M$3:$O$12,2,0)</f>
        <v>2</v>
      </c>
      <c r="G63" s="93">
        <v>2</v>
      </c>
      <c r="H63" t="s">
        <v>23</v>
      </c>
      <c r="I63" s="93">
        <f>VLOOKUP(F63,'Names &amp; Rates'!$B$3:$C$6,2,0)</f>
        <v>0.5</v>
      </c>
      <c r="J63" s="105" t="str">
        <f>VLOOKUP(G63,'Names &amp; Rates'!$E$3:$F$6,2,0)</f>
        <v>Throttle® 500</v>
      </c>
      <c r="K63" s="144" t="s">
        <v>39</v>
      </c>
      <c r="L63" s="115" t="s">
        <v>40</v>
      </c>
      <c r="M63" s="93">
        <v>10</v>
      </c>
      <c r="N63" s="93">
        <v>93</v>
      </c>
      <c r="O63" s="93">
        <v>96</v>
      </c>
      <c r="Q63" s="10">
        <v>2</v>
      </c>
      <c r="S63" s="143">
        <v>2</v>
      </c>
      <c r="T63" s="143"/>
      <c r="U63" s="143">
        <v>3</v>
      </c>
      <c r="V63" s="143">
        <v>1</v>
      </c>
      <c r="W63" s="143">
        <v>3</v>
      </c>
      <c r="X63" s="143">
        <v>1</v>
      </c>
      <c r="Y63" s="143">
        <v>3</v>
      </c>
      <c r="Z63" s="143">
        <v>1</v>
      </c>
      <c r="AA63" s="143">
        <v>3</v>
      </c>
      <c r="AB63" s="143">
        <v>1</v>
      </c>
      <c r="AC63" s="143">
        <v>7</v>
      </c>
      <c r="AD63" s="143">
        <v>1</v>
      </c>
      <c r="AE63" s="93">
        <v>6.5</v>
      </c>
      <c r="AF63" s="93">
        <v>659.7</v>
      </c>
      <c r="AG63" s="93">
        <v>293.8</v>
      </c>
      <c r="AH63" s="93">
        <f t="shared" si="0"/>
        <v>953.5</v>
      </c>
      <c r="AI63" s="93">
        <v>8.16</v>
      </c>
      <c r="AJ63" s="93">
        <v>14.2</v>
      </c>
      <c r="AK63" s="93">
        <v>17.5</v>
      </c>
      <c r="AM63"/>
      <c r="AN63"/>
    </row>
    <row r="64" spans="1:40">
      <c r="A64" s="93">
        <v>62</v>
      </c>
      <c r="B64" s="93">
        <v>1</v>
      </c>
      <c r="C64" s="93">
        <f t="shared" si="2"/>
        <v>2</v>
      </c>
      <c r="D64" s="93">
        <v>8</v>
      </c>
      <c r="E64" s="93">
        <v>3</v>
      </c>
      <c r="F64" s="93">
        <f>VLOOKUP(C64,'Names &amp; Rates'!$M$3:$O$12,2,0)</f>
        <v>2</v>
      </c>
      <c r="G64" s="93">
        <v>3</v>
      </c>
      <c r="H64" t="s">
        <v>27</v>
      </c>
      <c r="I64" s="93">
        <f>VLOOKUP(F64,'Names &amp; Rates'!$B$3:$C$6,2,0)</f>
        <v>0.5</v>
      </c>
      <c r="J64" s="105" t="str">
        <f>VLOOKUP(G64,'Names &amp; Rates'!$E$3:$F$6,2,0)</f>
        <v>Custodia® 320 SC</v>
      </c>
      <c r="K64" s="144" t="s">
        <v>30</v>
      </c>
      <c r="L64" s="115" t="s">
        <v>31</v>
      </c>
      <c r="M64" s="93">
        <v>10</v>
      </c>
      <c r="N64" s="93">
        <v>88</v>
      </c>
      <c r="O64" s="93">
        <v>89</v>
      </c>
      <c r="Q64" s="10">
        <v>1</v>
      </c>
      <c r="S64" s="143">
        <v>2</v>
      </c>
      <c r="T64" s="143"/>
      <c r="U64" s="143">
        <v>2</v>
      </c>
      <c r="V64" s="143">
        <v>1</v>
      </c>
      <c r="W64" s="143">
        <v>2</v>
      </c>
      <c r="X64" s="143">
        <v>1</v>
      </c>
      <c r="Y64" s="143">
        <v>3</v>
      </c>
      <c r="Z64" s="143">
        <v>1</v>
      </c>
      <c r="AA64" s="143">
        <v>7</v>
      </c>
      <c r="AB64" s="143">
        <v>3</v>
      </c>
      <c r="AC64" s="143">
        <v>7</v>
      </c>
      <c r="AD64" s="143">
        <v>3</v>
      </c>
      <c r="AE64" s="93">
        <v>6.4</v>
      </c>
      <c r="AF64" s="93">
        <v>646.9</v>
      </c>
      <c r="AG64" s="93">
        <v>330.2</v>
      </c>
      <c r="AH64" s="93">
        <f t="shared" si="0"/>
        <v>977.09999999999991</v>
      </c>
      <c r="AI64" s="93">
        <v>7.59</v>
      </c>
      <c r="AJ64" s="93">
        <v>14.1</v>
      </c>
      <c r="AK64" s="93">
        <v>17.100000000000001</v>
      </c>
      <c r="AM64"/>
      <c r="AN64"/>
    </row>
    <row r="65" spans="1:40">
      <c r="A65" s="93">
        <v>63</v>
      </c>
      <c r="B65" s="93">
        <v>1</v>
      </c>
      <c r="C65" s="93">
        <f t="shared" si="2"/>
        <v>2</v>
      </c>
      <c r="D65" s="93">
        <v>9</v>
      </c>
      <c r="E65" s="93">
        <v>3</v>
      </c>
      <c r="F65" s="93">
        <f>VLOOKUP(C65,'Names &amp; Rates'!$M$3:$O$12,2,0)</f>
        <v>2</v>
      </c>
      <c r="G65" s="93">
        <v>2</v>
      </c>
      <c r="H65" t="s">
        <v>23</v>
      </c>
      <c r="I65" s="93">
        <f>VLOOKUP(F65,'Names &amp; Rates'!$B$3:$C$6,2,0)</f>
        <v>0.5</v>
      </c>
      <c r="J65" s="105" t="str">
        <f>VLOOKUP(G65,'Names &amp; Rates'!$E$3:$F$6,2,0)</f>
        <v>Throttle® 500</v>
      </c>
      <c r="K65" s="144" t="s">
        <v>35</v>
      </c>
      <c r="L65" s="115" t="s">
        <v>36</v>
      </c>
      <c r="M65" s="93">
        <v>10</v>
      </c>
      <c r="N65" s="93">
        <v>112</v>
      </c>
      <c r="O65" s="93">
        <v>95</v>
      </c>
      <c r="Q65" s="10">
        <v>2</v>
      </c>
      <c r="S65" s="143">
        <v>2</v>
      </c>
      <c r="T65" s="143"/>
      <c r="U65" s="143">
        <v>3</v>
      </c>
      <c r="V65" s="143">
        <v>1</v>
      </c>
      <c r="W65" s="143">
        <v>3</v>
      </c>
      <c r="X65" s="143">
        <v>1</v>
      </c>
      <c r="Y65" s="143">
        <v>4</v>
      </c>
      <c r="Z65" s="143">
        <v>1</v>
      </c>
      <c r="AA65" s="143">
        <v>7</v>
      </c>
      <c r="AB65" s="143">
        <v>2</v>
      </c>
      <c r="AC65" s="143">
        <v>8</v>
      </c>
      <c r="AD65" s="143">
        <v>3</v>
      </c>
      <c r="AE65" s="93">
        <v>6.4</v>
      </c>
      <c r="AF65" s="93">
        <v>612.5</v>
      </c>
      <c r="AG65" s="93">
        <v>322</v>
      </c>
      <c r="AH65" s="93">
        <f t="shared" si="0"/>
        <v>934.5</v>
      </c>
      <c r="AI65" s="93">
        <v>7.69</v>
      </c>
      <c r="AJ65" s="93">
        <v>14.1</v>
      </c>
      <c r="AK65" s="93">
        <v>15.8</v>
      </c>
      <c r="AM65"/>
      <c r="AN65"/>
    </row>
    <row r="66" spans="1:40">
      <c r="A66" s="93">
        <v>64</v>
      </c>
      <c r="B66" s="93">
        <v>2</v>
      </c>
      <c r="C66" s="93">
        <f t="shared" si="2"/>
        <v>5</v>
      </c>
      <c r="D66" s="93">
        <v>10</v>
      </c>
      <c r="E66" s="93">
        <v>3</v>
      </c>
      <c r="F66" s="93">
        <f>VLOOKUP(C66,'Names &amp; Rates'!$M$3:$O$12,2,0)</f>
        <v>3</v>
      </c>
      <c r="G66" s="93">
        <v>1</v>
      </c>
      <c r="H66" t="s">
        <v>21</v>
      </c>
      <c r="I66" s="93">
        <f>VLOOKUP(F66,'Names &amp; Rates'!$B$3:$C$6,2,0)</f>
        <v>1</v>
      </c>
      <c r="J66" s="105" t="str">
        <f>VLOOKUP(G66,'Names &amp; Rates'!$E$3:$F$6,2,0)</f>
        <v>Folicur® 430 SC</v>
      </c>
      <c r="K66" s="144" t="s">
        <v>30</v>
      </c>
      <c r="L66" s="115" t="s">
        <v>31</v>
      </c>
      <c r="M66" s="93">
        <v>10</v>
      </c>
      <c r="N66" s="93">
        <v>162</v>
      </c>
      <c r="O66" s="93">
        <v>163</v>
      </c>
      <c r="Q66" s="10">
        <v>1</v>
      </c>
      <c r="S66" s="143">
        <v>2</v>
      </c>
      <c r="T66" s="143"/>
      <c r="U66" s="143">
        <v>2</v>
      </c>
      <c r="V66" s="143">
        <v>1</v>
      </c>
      <c r="W66" s="143">
        <v>3</v>
      </c>
      <c r="X66" s="143">
        <v>1</v>
      </c>
      <c r="Y66" s="143">
        <v>4</v>
      </c>
      <c r="Z66" s="143">
        <v>1</v>
      </c>
      <c r="AA66" s="143">
        <v>7</v>
      </c>
      <c r="AB66" s="143">
        <v>2</v>
      </c>
      <c r="AC66" s="143">
        <v>8</v>
      </c>
      <c r="AD66" s="143">
        <v>3</v>
      </c>
      <c r="AE66" s="93">
        <v>6.4</v>
      </c>
      <c r="AF66" s="93">
        <v>589.4</v>
      </c>
      <c r="AG66" s="93">
        <v>292.7</v>
      </c>
      <c r="AH66" s="93">
        <f t="shared" si="0"/>
        <v>882.09999999999991</v>
      </c>
      <c r="AI66" s="93">
        <v>7.51</v>
      </c>
      <c r="AJ66" s="93">
        <v>14</v>
      </c>
      <c r="AK66" s="93">
        <v>17.100000000000001</v>
      </c>
      <c r="AM66"/>
      <c r="AN66"/>
    </row>
    <row r="67" spans="1:40">
      <c r="A67" s="93">
        <v>65</v>
      </c>
      <c r="B67" s="93">
        <v>2</v>
      </c>
      <c r="C67" s="93">
        <f t="shared" si="2"/>
        <v>5</v>
      </c>
      <c r="D67" s="93">
        <v>11</v>
      </c>
      <c r="E67" s="93">
        <v>3</v>
      </c>
      <c r="F67" s="93">
        <f>VLOOKUP(C67,'Names &amp; Rates'!$M$3:$O$12,2,0)</f>
        <v>3</v>
      </c>
      <c r="G67" s="93">
        <v>2</v>
      </c>
      <c r="H67" t="s">
        <v>23</v>
      </c>
      <c r="I67" s="93">
        <f>VLOOKUP(F67,'Names &amp; Rates'!$B$3:$C$6,2,0)</f>
        <v>1</v>
      </c>
      <c r="J67" s="105" t="str">
        <f>VLOOKUP(G67,'Names &amp; Rates'!$E$3:$F$6,2,0)</f>
        <v>Throttle® 500</v>
      </c>
      <c r="K67" s="144" t="s">
        <v>39</v>
      </c>
      <c r="L67" s="115" t="s">
        <v>40</v>
      </c>
      <c r="M67" s="93">
        <v>10</v>
      </c>
      <c r="N67" s="93">
        <v>180</v>
      </c>
      <c r="O67" s="93">
        <v>171</v>
      </c>
      <c r="Q67" s="10">
        <v>2</v>
      </c>
      <c r="S67" s="143">
        <v>2</v>
      </c>
      <c r="T67" s="143"/>
      <c r="U67" s="143">
        <v>3</v>
      </c>
      <c r="V67" s="143">
        <v>1</v>
      </c>
      <c r="W67" s="143">
        <v>3</v>
      </c>
      <c r="X67" s="143">
        <v>1</v>
      </c>
      <c r="Y67" s="143">
        <v>3</v>
      </c>
      <c r="Z67" s="143">
        <v>1</v>
      </c>
      <c r="AA67" s="143">
        <v>4</v>
      </c>
      <c r="AB67" s="143">
        <v>2</v>
      </c>
      <c r="AC67" s="143">
        <v>7</v>
      </c>
      <c r="AD67" s="143">
        <v>2</v>
      </c>
      <c r="AE67" s="93">
        <v>6.5</v>
      </c>
      <c r="AF67" s="93">
        <v>545.5</v>
      </c>
      <c r="AG67" s="93">
        <v>387.2</v>
      </c>
      <c r="AH67" s="93">
        <f t="shared" si="0"/>
        <v>932.7</v>
      </c>
      <c r="AI67" s="93">
        <v>7.8</v>
      </c>
      <c r="AJ67" s="93">
        <v>14.4</v>
      </c>
      <c r="AK67" s="93">
        <v>15.5</v>
      </c>
      <c r="AM67"/>
      <c r="AN67"/>
    </row>
    <row r="68" spans="1:40">
      <c r="A68" s="93">
        <v>66</v>
      </c>
      <c r="B68" s="93">
        <v>2</v>
      </c>
      <c r="C68" s="93">
        <f t="shared" si="2"/>
        <v>5</v>
      </c>
      <c r="D68" s="93">
        <v>12</v>
      </c>
      <c r="E68" s="93">
        <v>3</v>
      </c>
      <c r="F68" s="93">
        <f>VLOOKUP(C68,'Names &amp; Rates'!$M$3:$O$12,2,0)</f>
        <v>3</v>
      </c>
      <c r="G68" s="93">
        <v>3</v>
      </c>
      <c r="H68" t="s">
        <v>27</v>
      </c>
      <c r="I68" s="93">
        <f>VLOOKUP(F68,'Names &amp; Rates'!$B$3:$C$6,2,0)</f>
        <v>1</v>
      </c>
      <c r="J68" s="105" t="str">
        <f>VLOOKUP(G68,'Names &amp; Rates'!$E$3:$F$6,2,0)</f>
        <v>Custodia® 320 SC</v>
      </c>
      <c r="K68" s="144" t="s">
        <v>35</v>
      </c>
      <c r="L68" s="115" t="s">
        <v>36</v>
      </c>
      <c r="M68" s="93">
        <v>10</v>
      </c>
      <c r="N68" s="93">
        <v>166</v>
      </c>
      <c r="O68" s="93">
        <v>166</v>
      </c>
      <c r="Q68" s="10">
        <v>2</v>
      </c>
      <c r="S68" s="143">
        <v>3</v>
      </c>
      <c r="T68" s="143"/>
      <c r="U68" s="143">
        <v>4</v>
      </c>
      <c r="V68" s="143">
        <v>2</v>
      </c>
      <c r="W68" s="143">
        <v>5</v>
      </c>
      <c r="X68" s="143">
        <v>2</v>
      </c>
      <c r="Y68" s="143">
        <v>6</v>
      </c>
      <c r="Z68" s="143">
        <v>2</v>
      </c>
      <c r="AA68" s="143">
        <v>7</v>
      </c>
      <c r="AB68" s="143">
        <v>3</v>
      </c>
      <c r="AC68" s="143">
        <v>8</v>
      </c>
      <c r="AD68" s="143">
        <v>4</v>
      </c>
      <c r="AE68" s="93">
        <v>6.6</v>
      </c>
      <c r="AF68" s="93">
        <v>784.6</v>
      </c>
      <c r="AG68" s="93">
        <v>358.1</v>
      </c>
      <c r="AH68" s="93">
        <f t="shared" ref="AH68:AH131" si="3">(AF68+AG68)</f>
        <v>1142.7</v>
      </c>
      <c r="AI68" s="93">
        <v>8.36</v>
      </c>
      <c r="AJ68" s="93">
        <v>14.3</v>
      </c>
      <c r="AK68" s="93">
        <v>17.100000000000001</v>
      </c>
      <c r="AM68"/>
      <c r="AN68"/>
    </row>
    <row r="69" spans="1:40">
      <c r="A69" s="93">
        <v>67</v>
      </c>
      <c r="B69" s="93">
        <v>2</v>
      </c>
      <c r="C69" s="93">
        <f t="shared" si="2"/>
        <v>5</v>
      </c>
      <c r="D69" s="93">
        <v>13</v>
      </c>
      <c r="E69" s="93">
        <v>3</v>
      </c>
      <c r="F69" s="93">
        <f>VLOOKUP(C69,'Names &amp; Rates'!$M$3:$O$12,2,0)</f>
        <v>3</v>
      </c>
      <c r="G69" s="93">
        <v>1</v>
      </c>
      <c r="H69" t="s">
        <v>21</v>
      </c>
      <c r="I69" s="93">
        <f>VLOOKUP(F69,'Names &amp; Rates'!$B$3:$C$6,2,0)</f>
        <v>1</v>
      </c>
      <c r="J69" s="105" t="str">
        <f>VLOOKUP(G69,'Names &amp; Rates'!$E$3:$F$6,2,0)</f>
        <v>Folicur® 430 SC</v>
      </c>
      <c r="K69" s="112" t="s">
        <v>28</v>
      </c>
      <c r="L69" s="79" t="s">
        <v>29</v>
      </c>
      <c r="M69" s="93">
        <v>10</v>
      </c>
      <c r="N69" s="93">
        <v>167</v>
      </c>
      <c r="O69" s="93">
        <v>167</v>
      </c>
      <c r="Q69" s="10">
        <v>2</v>
      </c>
      <c r="S69" s="143">
        <v>3</v>
      </c>
      <c r="T69" s="143"/>
      <c r="U69" s="143">
        <v>6</v>
      </c>
      <c r="V69" s="143">
        <v>3</v>
      </c>
      <c r="W69" s="143">
        <v>7</v>
      </c>
      <c r="X69" s="143">
        <v>3</v>
      </c>
      <c r="Y69" s="143">
        <v>7</v>
      </c>
      <c r="Z69" s="143">
        <v>4</v>
      </c>
      <c r="AA69" s="143">
        <v>8</v>
      </c>
      <c r="AB69" s="143">
        <v>5</v>
      </c>
      <c r="AC69" s="143">
        <v>8</v>
      </c>
      <c r="AD69" s="143">
        <v>5</v>
      </c>
      <c r="AE69" s="93">
        <v>6.7</v>
      </c>
      <c r="AF69" s="93">
        <v>689.2</v>
      </c>
      <c r="AG69" s="93">
        <v>349.9</v>
      </c>
      <c r="AH69" s="93">
        <f t="shared" si="3"/>
        <v>1039.0999999999999</v>
      </c>
      <c r="AI69" s="93">
        <v>8.42</v>
      </c>
      <c r="AJ69" s="93">
        <v>13.9</v>
      </c>
      <c r="AK69" s="93">
        <v>17.8</v>
      </c>
      <c r="AM69"/>
      <c r="AN69"/>
    </row>
    <row r="70" spans="1:40">
      <c r="A70" s="93">
        <v>68</v>
      </c>
      <c r="B70" s="93">
        <v>2</v>
      </c>
      <c r="C70" s="93">
        <f t="shared" si="2"/>
        <v>5</v>
      </c>
      <c r="D70" s="93">
        <v>14</v>
      </c>
      <c r="E70" s="93">
        <v>3</v>
      </c>
      <c r="F70" s="93">
        <f>VLOOKUP(C70,'Names &amp; Rates'!$M$3:$O$12,2,0)</f>
        <v>3</v>
      </c>
      <c r="G70" s="93">
        <v>1</v>
      </c>
      <c r="H70" t="s">
        <v>21</v>
      </c>
      <c r="I70" s="93">
        <f>VLOOKUP(F70,'Names &amp; Rates'!$B$3:$C$6,2,0)</f>
        <v>1</v>
      </c>
      <c r="J70" s="105" t="str">
        <f>VLOOKUP(G70,'Names &amp; Rates'!$E$3:$F$6,2,0)</f>
        <v>Folicur® 430 SC</v>
      </c>
      <c r="K70" s="144" t="s">
        <v>41</v>
      </c>
      <c r="L70" s="115" t="s">
        <v>42</v>
      </c>
      <c r="M70" s="93">
        <v>10</v>
      </c>
      <c r="N70" s="93">
        <v>151</v>
      </c>
      <c r="O70" s="93">
        <v>168</v>
      </c>
      <c r="Q70" s="10">
        <v>2</v>
      </c>
      <c r="S70" s="143">
        <v>4</v>
      </c>
      <c r="T70" s="143"/>
      <c r="U70" s="143">
        <v>6</v>
      </c>
      <c r="V70" s="143">
        <v>3</v>
      </c>
      <c r="W70" s="143">
        <v>6</v>
      </c>
      <c r="X70" s="143">
        <v>3</v>
      </c>
      <c r="Y70" s="143">
        <v>6</v>
      </c>
      <c r="Z70" s="143">
        <v>3</v>
      </c>
      <c r="AA70" s="143">
        <v>7</v>
      </c>
      <c r="AB70" s="143">
        <v>3</v>
      </c>
      <c r="AC70" s="143">
        <v>8</v>
      </c>
      <c r="AD70" s="143">
        <v>3</v>
      </c>
      <c r="AE70" s="93">
        <v>6.8</v>
      </c>
      <c r="AF70" s="93">
        <v>826.9</v>
      </c>
      <c r="AG70" s="93">
        <v>364.7</v>
      </c>
      <c r="AH70" s="93">
        <f t="shared" si="3"/>
        <v>1191.5999999999999</v>
      </c>
      <c r="AI70" s="93">
        <v>7.87</v>
      </c>
      <c r="AJ70" s="93">
        <v>14.4</v>
      </c>
      <c r="AK70" s="93">
        <v>17.899999999999999</v>
      </c>
      <c r="AM70"/>
      <c r="AN70"/>
    </row>
    <row r="71" spans="1:40">
      <c r="A71" s="93">
        <v>69</v>
      </c>
      <c r="B71" s="93">
        <v>2</v>
      </c>
      <c r="C71" s="93">
        <f t="shared" si="2"/>
        <v>5</v>
      </c>
      <c r="D71" s="93">
        <v>15</v>
      </c>
      <c r="E71" s="93">
        <v>3</v>
      </c>
      <c r="F71" s="93">
        <f>VLOOKUP(C71,'Names &amp; Rates'!$M$3:$O$12,2,0)</f>
        <v>3</v>
      </c>
      <c r="G71" s="93">
        <v>3</v>
      </c>
      <c r="H71" t="s">
        <v>27</v>
      </c>
      <c r="I71" s="93">
        <f>VLOOKUP(F71,'Names &amp; Rates'!$B$3:$C$6,2,0)</f>
        <v>1</v>
      </c>
      <c r="J71" s="105" t="str">
        <f>VLOOKUP(G71,'Names &amp; Rates'!$E$3:$F$6,2,0)</f>
        <v>Custodia® 320 SC</v>
      </c>
      <c r="K71" s="144" t="s">
        <v>39</v>
      </c>
      <c r="L71" s="115" t="s">
        <v>40</v>
      </c>
      <c r="M71" s="93">
        <v>10</v>
      </c>
      <c r="N71" s="93">
        <v>172</v>
      </c>
      <c r="O71" s="93">
        <v>170</v>
      </c>
      <c r="Q71" s="10">
        <v>2</v>
      </c>
      <c r="S71" s="143">
        <v>3</v>
      </c>
      <c r="T71" s="143"/>
      <c r="U71" s="143">
        <v>5</v>
      </c>
      <c r="V71" s="143">
        <v>2</v>
      </c>
      <c r="W71" s="143">
        <v>5</v>
      </c>
      <c r="X71" s="143">
        <v>2</v>
      </c>
      <c r="Y71" s="143">
        <v>5</v>
      </c>
      <c r="Z71" s="143">
        <v>2</v>
      </c>
      <c r="AA71" s="143">
        <v>7</v>
      </c>
      <c r="AB71" s="143">
        <v>2</v>
      </c>
      <c r="AC71" s="143">
        <v>7</v>
      </c>
      <c r="AD71" s="143">
        <v>2</v>
      </c>
      <c r="AE71" s="93">
        <v>6.9</v>
      </c>
      <c r="AF71" s="93">
        <v>798.7</v>
      </c>
      <c r="AG71" s="93">
        <v>394</v>
      </c>
      <c r="AH71" s="93">
        <f t="shared" si="3"/>
        <v>1192.7</v>
      </c>
      <c r="AI71" s="93">
        <v>8.0399999999999991</v>
      </c>
      <c r="AJ71" s="93">
        <v>14.3</v>
      </c>
      <c r="AK71" s="93">
        <v>18.100000000000001</v>
      </c>
      <c r="AM71"/>
      <c r="AN71"/>
    </row>
    <row r="72" spans="1:40">
      <c r="A72" s="93">
        <v>70</v>
      </c>
      <c r="B72" s="93">
        <v>2</v>
      </c>
      <c r="C72" s="93">
        <f t="shared" si="2"/>
        <v>5</v>
      </c>
      <c r="D72" s="93">
        <v>16</v>
      </c>
      <c r="E72" s="93">
        <v>3</v>
      </c>
      <c r="F72" s="93">
        <f>VLOOKUP(C72,'Names &amp; Rates'!$M$3:$O$12,2,0)</f>
        <v>3</v>
      </c>
      <c r="G72" s="93">
        <v>2</v>
      </c>
      <c r="H72" t="s">
        <v>23</v>
      </c>
      <c r="I72" s="93">
        <f>VLOOKUP(F72,'Names &amp; Rates'!$B$3:$C$6,2,0)</f>
        <v>1</v>
      </c>
      <c r="J72" s="105" t="str">
        <f>VLOOKUP(G72,'Names &amp; Rates'!$E$3:$F$6,2,0)</f>
        <v>Throttle® 500</v>
      </c>
      <c r="K72" s="144" t="s">
        <v>41</v>
      </c>
      <c r="L72" s="115" t="s">
        <v>42</v>
      </c>
      <c r="M72" s="93">
        <v>10</v>
      </c>
      <c r="N72" s="93">
        <v>152</v>
      </c>
      <c r="O72" s="93">
        <v>163</v>
      </c>
      <c r="Q72" s="10">
        <v>2</v>
      </c>
      <c r="S72" s="143">
        <v>3</v>
      </c>
      <c r="T72" s="143"/>
      <c r="U72" s="143">
        <v>5</v>
      </c>
      <c r="V72" s="143">
        <v>2</v>
      </c>
      <c r="W72" s="143">
        <v>3</v>
      </c>
      <c r="X72" s="143">
        <v>1</v>
      </c>
      <c r="Y72" s="143">
        <v>3</v>
      </c>
      <c r="Z72" s="143">
        <v>1</v>
      </c>
      <c r="AA72" s="143">
        <v>7</v>
      </c>
      <c r="AB72" s="143">
        <v>2</v>
      </c>
      <c r="AC72" s="143">
        <v>7</v>
      </c>
      <c r="AD72" s="143">
        <v>2</v>
      </c>
      <c r="AE72" s="93">
        <v>70</v>
      </c>
      <c r="AF72" s="93">
        <v>751.5</v>
      </c>
      <c r="AG72" s="93">
        <v>405.3</v>
      </c>
      <c r="AH72" s="93">
        <f t="shared" si="3"/>
        <v>1156.8</v>
      </c>
      <c r="AI72" s="93">
        <v>8.17</v>
      </c>
      <c r="AJ72" s="93">
        <v>14.3</v>
      </c>
      <c r="AK72" s="93">
        <v>18</v>
      </c>
      <c r="AM72"/>
      <c r="AN72"/>
    </row>
    <row r="73" spans="1:40">
      <c r="A73" s="93">
        <v>71</v>
      </c>
      <c r="B73" s="93">
        <v>2</v>
      </c>
      <c r="C73" s="93">
        <f t="shared" si="2"/>
        <v>5</v>
      </c>
      <c r="D73" s="93">
        <v>17</v>
      </c>
      <c r="E73" s="93">
        <v>3</v>
      </c>
      <c r="F73" s="93">
        <f>VLOOKUP(C73,'Names &amp; Rates'!$M$3:$O$12,2,0)</f>
        <v>3</v>
      </c>
      <c r="G73" s="93">
        <v>3</v>
      </c>
      <c r="H73" t="s">
        <v>27</v>
      </c>
      <c r="I73" s="93">
        <f>VLOOKUP(F73,'Names &amp; Rates'!$B$3:$C$6,2,0)</f>
        <v>1</v>
      </c>
      <c r="J73" s="105" t="str">
        <f>VLOOKUP(G73,'Names &amp; Rates'!$E$3:$F$6,2,0)</f>
        <v>Custodia® 320 SC</v>
      </c>
      <c r="K73" s="112" t="s">
        <v>28</v>
      </c>
      <c r="L73" s="79" t="s">
        <v>29</v>
      </c>
      <c r="M73" s="93">
        <v>10</v>
      </c>
      <c r="N73" s="93">
        <v>164</v>
      </c>
      <c r="O73" s="93">
        <v>169</v>
      </c>
      <c r="Q73" s="10">
        <v>2</v>
      </c>
      <c r="S73" s="143">
        <v>2</v>
      </c>
      <c r="T73" s="143"/>
      <c r="U73" s="143">
        <v>4</v>
      </c>
      <c r="V73" s="143">
        <v>2</v>
      </c>
      <c r="W73" s="143">
        <v>4</v>
      </c>
      <c r="X73" s="143">
        <v>2</v>
      </c>
      <c r="Y73" s="143">
        <v>6</v>
      </c>
      <c r="Z73" s="143">
        <v>3</v>
      </c>
      <c r="AA73" s="143">
        <v>7</v>
      </c>
      <c r="AB73" s="143">
        <v>4</v>
      </c>
      <c r="AC73" s="143">
        <v>8</v>
      </c>
      <c r="AD73" s="143">
        <v>4</v>
      </c>
      <c r="AE73" s="93">
        <v>71</v>
      </c>
      <c r="AF73" s="93">
        <v>654.79999999999995</v>
      </c>
      <c r="AG73" s="93">
        <v>436.9</v>
      </c>
      <c r="AH73" s="93">
        <f t="shared" si="3"/>
        <v>1091.6999999999998</v>
      </c>
      <c r="AI73" s="93">
        <v>7.69</v>
      </c>
      <c r="AJ73" s="93">
        <v>14.2</v>
      </c>
      <c r="AK73" s="93">
        <v>17.899999999999999</v>
      </c>
      <c r="AM73"/>
      <c r="AN73"/>
    </row>
    <row r="74" spans="1:40">
      <c r="A74" s="93">
        <v>72</v>
      </c>
      <c r="B74" s="93">
        <v>2</v>
      </c>
      <c r="C74" s="93">
        <f t="shared" si="2"/>
        <v>5</v>
      </c>
      <c r="D74" s="93">
        <v>18</v>
      </c>
      <c r="E74" s="93">
        <v>3</v>
      </c>
      <c r="F74" s="93">
        <f>VLOOKUP(C74,'Names &amp; Rates'!$M$3:$O$12,2,0)</f>
        <v>3</v>
      </c>
      <c r="G74" s="93">
        <v>2</v>
      </c>
      <c r="H74" t="s">
        <v>23</v>
      </c>
      <c r="I74" s="93">
        <f>VLOOKUP(F74,'Names &amp; Rates'!$B$3:$C$6,2,0)</f>
        <v>1</v>
      </c>
      <c r="J74" s="105" t="str">
        <f>VLOOKUP(G74,'Names &amp; Rates'!$E$3:$F$6,2,0)</f>
        <v>Throttle® 500</v>
      </c>
      <c r="K74" s="144" t="s">
        <v>33</v>
      </c>
      <c r="L74" s="115" t="s">
        <v>34</v>
      </c>
      <c r="M74" s="93">
        <v>10</v>
      </c>
      <c r="N74" s="93">
        <v>181</v>
      </c>
      <c r="O74" s="93">
        <v>167</v>
      </c>
      <c r="Q74" s="10">
        <v>2</v>
      </c>
      <c r="S74" s="143">
        <v>2</v>
      </c>
      <c r="T74" s="143"/>
      <c r="U74" s="143">
        <v>3</v>
      </c>
      <c r="V74" s="143">
        <v>1</v>
      </c>
      <c r="W74" s="143">
        <v>3</v>
      </c>
      <c r="X74" s="143">
        <v>1</v>
      </c>
      <c r="Y74" s="143">
        <v>3</v>
      </c>
      <c r="Z74" s="143">
        <v>1</v>
      </c>
      <c r="AA74" s="143">
        <v>3</v>
      </c>
      <c r="AB74" s="143">
        <v>2</v>
      </c>
      <c r="AC74" s="143">
        <v>7</v>
      </c>
      <c r="AD74" s="143">
        <v>2</v>
      </c>
      <c r="AE74" s="93">
        <v>72</v>
      </c>
      <c r="AF74" s="93">
        <v>633.1</v>
      </c>
      <c r="AG74" s="93">
        <v>471.2</v>
      </c>
      <c r="AH74" s="93">
        <f t="shared" si="3"/>
        <v>1104.3</v>
      </c>
      <c r="AI74" s="93">
        <v>7.34</v>
      </c>
      <c r="AJ74" s="93">
        <v>13.8</v>
      </c>
      <c r="AK74" s="93">
        <v>15.7</v>
      </c>
      <c r="AM74"/>
      <c r="AN74"/>
    </row>
    <row r="75" spans="1:40" s="120" customFormat="1">
      <c r="A75" s="120">
        <v>73</v>
      </c>
      <c r="B75" s="120">
        <v>3</v>
      </c>
      <c r="C75" s="120">
        <f t="shared" si="2"/>
        <v>8</v>
      </c>
      <c r="D75" s="120">
        <v>19</v>
      </c>
      <c r="E75" s="120">
        <v>3</v>
      </c>
      <c r="F75" s="120">
        <f>VLOOKUP(C75,'Names &amp; Rates'!$M$3:$O$12,2,0)</f>
        <v>1</v>
      </c>
      <c r="G75" s="120">
        <v>1</v>
      </c>
      <c r="H75" s="14" t="s">
        <v>21</v>
      </c>
      <c r="I75" s="120">
        <f>VLOOKUP(F75,'Names &amp; Rates'!$B$3:$C$6,2,0)</f>
        <v>0.25</v>
      </c>
      <c r="J75" s="122" t="str">
        <f>VLOOKUP(G75,'Names &amp; Rates'!$E$3:$F$6,2,0)</f>
        <v>Folicur® 430 SC</v>
      </c>
      <c r="K75" s="120" t="s">
        <v>33</v>
      </c>
      <c r="L75" s="14" t="s">
        <v>34</v>
      </c>
      <c r="M75" s="120">
        <v>10</v>
      </c>
      <c r="N75" s="120">
        <v>62</v>
      </c>
      <c r="O75" s="120">
        <v>58</v>
      </c>
      <c r="Q75" s="123">
        <v>2</v>
      </c>
      <c r="R75" s="124"/>
      <c r="S75" s="124">
        <v>2</v>
      </c>
      <c r="T75" s="124"/>
      <c r="U75" s="124">
        <v>2</v>
      </c>
      <c r="V75" s="124">
        <v>1</v>
      </c>
      <c r="W75" s="124">
        <v>2</v>
      </c>
      <c r="X75" s="124">
        <v>1</v>
      </c>
      <c r="Y75" s="124">
        <v>3</v>
      </c>
      <c r="Z75" s="124">
        <v>1</v>
      </c>
      <c r="AA75" s="124">
        <v>7</v>
      </c>
      <c r="AB75" s="124">
        <v>2</v>
      </c>
      <c r="AC75" s="124">
        <v>7</v>
      </c>
      <c r="AD75" s="124">
        <v>2</v>
      </c>
      <c r="AE75" s="120">
        <v>73</v>
      </c>
      <c r="AF75" s="120">
        <v>654</v>
      </c>
      <c r="AG75" s="120">
        <v>303.7</v>
      </c>
      <c r="AH75" s="120">
        <f t="shared" si="3"/>
        <v>957.7</v>
      </c>
      <c r="AI75" s="120">
        <v>8.5299999999999994</v>
      </c>
      <c r="AJ75" s="120">
        <v>14</v>
      </c>
      <c r="AK75" s="120">
        <v>14.3</v>
      </c>
      <c r="AM75"/>
      <c r="AN75"/>
    </row>
    <row r="76" spans="1:40" s="120" customFormat="1">
      <c r="A76" s="120">
        <v>74</v>
      </c>
      <c r="B76" s="120">
        <v>3</v>
      </c>
      <c r="C76" s="120">
        <f t="shared" si="2"/>
        <v>8</v>
      </c>
      <c r="D76" s="120">
        <v>20</v>
      </c>
      <c r="E76" s="120">
        <v>3</v>
      </c>
      <c r="F76" s="120">
        <f>VLOOKUP(C76,'Names &amp; Rates'!$M$3:$O$12,2,0)</f>
        <v>1</v>
      </c>
      <c r="G76" s="120">
        <v>1</v>
      </c>
      <c r="H76" s="14" t="s">
        <v>21</v>
      </c>
      <c r="I76" s="120">
        <f>VLOOKUP(F76,'Names &amp; Rates'!$B$3:$C$6,2,0)</f>
        <v>0.25</v>
      </c>
      <c r="J76" s="122" t="str">
        <f>VLOOKUP(G76,'Names &amp; Rates'!$E$3:$F$6,2,0)</f>
        <v>Folicur® 430 SC</v>
      </c>
      <c r="K76" s="120" t="s">
        <v>39</v>
      </c>
      <c r="L76" s="14" t="s">
        <v>40</v>
      </c>
      <c r="M76" s="120">
        <v>10</v>
      </c>
      <c r="N76" s="120">
        <v>64</v>
      </c>
      <c r="O76" s="120">
        <v>57</v>
      </c>
      <c r="Q76" s="123">
        <v>2</v>
      </c>
      <c r="R76" s="124"/>
      <c r="S76" s="124">
        <v>4</v>
      </c>
      <c r="T76" s="124"/>
      <c r="U76" s="124">
        <v>3</v>
      </c>
      <c r="V76" s="124">
        <v>1</v>
      </c>
      <c r="W76" s="124">
        <v>3</v>
      </c>
      <c r="X76" s="124">
        <v>1</v>
      </c>
      <c r="Y76" s="124">
        <v>4</v>
      </c>
      <c r="Z76" s="124">
        <v>1</v>
      </c>
      <c r="AA76" s="124">
        <v>7</v>
      </c>
      <c r="AB76" s="124">
        <v>2</v>
      </c>
      <c r="AC76" s="124">
        <v>7</v>
      </c>
      <c r="AD76" s="124">
        <v>2</v>
      </c>
      <c r="AE76" s="120">
        <v>74</v>
      </c>
      <c r="AF76" s="120">
        <v>538</v>
      </c>
      <c r="AG76" s="120">
        <v>262.8</v>
      </c>
      <c r="AH76" s="120">
        <f t="shared" si="3"/>
        <v>800.8</v>
      </c>
      <c r="AI76" s="120">
        <v>7.91</v>
      </c>
      <c r="AJ76" s="120">
        <v>14</v>
      </c>
      <c r="AK76" s="120">
        <v>14.4</v>
      </c>
      <c r="AM76"/>
      <c r="AN76"/>
    </row>
    <row r="77" spans="1:40" s="120" customFormat="1">
      <c r="A77" s="120">
        <v>75</v>
      </c>
      <c r="B77" s="120">
        <v>3</v>
      </c>
      <c r="C77" s="120">
        <f t="shared" si="2"/>
        <v>8</v>
      </c>
      <c r="D77" s="120">
        <v>21</v>
      </c>
      <c r="E77" s="120">
        <v>3</v>
      </c>
      <c r="F77" s="120">
        <f>VLOOKUP(C77,'Names &amp; Rates'!$M$3:$O$12,2,0)</f>
        <v>1</v>
      </c>
      <c r="G77" s="120">
        <v>2</v>
      </c>
      <c r="H77" s="14" t="s">
        <v>23</v>
      </c>
      <c r="I77" s="120">
        <f>VLOOKUP(F77,'Names &amp; Rates'!$B$3:$C$6,2,0)</f>
        <v>0.25</v>
      </c>
      <c r="J77" s="122" t="str">
        <f>VLOOKUP(G77,'Names &amp; Rates'!$E$3:$F$6,2,0)</f>
        <v>Throttle® 500</v>
      </c>
      <c r="K77" s="120" t="s">
        <v>30</v>
      </c>
      <c r="L77" s="14" t="s">
        <v>31</v>
      </c>
      <c r="M77" s="120">
        <v>10</v>
      </c>
      <c r="N77" s="120">
        <v>69</v>
      </c>
      <c r="O77" s="120">
        <v>62</v>
      </c>
      <c r="Q77" s="123">
        <v>1</v>
      </c>
      <c r="R77" s="124"/>
      <c r="S77" s="124">
        <v>2</v>
      </c>
      <c r="T77" s="124"/>
      <c r="U77" s="124">
        <v>2</v>
      </c>
      <c r="V77" s="124">
        <v>1</v>
      </c>
      <c r="W77" s="124">
        <v>2</v>
      </c>
      <c r="X77" s="124">
        <v>1</v>
      </c>
      <c r="Y77" s="124">
        <v>7</v>
      </c>
      <c r="Z77" s="124">
        <v>2</v>
      </c>
      <c r="AA77" s="124">
        <v>7</v>
      </c>
      <c r="AB77" s="124">
        <v>3</v>
      </c>
      <c r="AC77" s="124">
        <v>8</v>
      </c>
      <c r="AD77" s="124">
        <v>3</v>
      </c>
      <c r="AE77" s="120">
        <v>75</v>
      </c>
      <c r="AF77" s="120">
        <v>443.4</v>
      </c>
      <c r="AG77" s="120">
        <v>247.5</v>
      </c>
      <c r="AH77" s="120">
        <f t="shared" si="3"/>
        <v>690.9</v>
      </c>
      <c r="AI77" s="120">
        <v>8.32</v>
      </c>
      <c r="AJ77" s="120">
        <v>13.6</v>
      </c>
      <c r="AK77" s="120">
        <v>15.6</v>
      </c>
      <c r="AM77"/>
      <c r="AN77"/>
    </row>
    <row r="78" spans="1:40" s="120" customFormat="1">
      <c r="A78" s="120">
        <v>76</v>
      </c>
      <c r="B78" s="120">
        <v>3</v>
      </c>
      <c r="C78" s="120">
        <f t="shared" si="2"/>
        <v>8</v>
      </c>
      <c r="D78" s="120">
        <v>22</v>
      </c>
      <c r="E78" s="120">
        <v>3</v>
      </c>
      <c r="F78" s="120">
        <f>VLOOKUP(C78,'Names &amp; Rates'!$M$3:$O$12,2,0)</f>
        <v>1</v>
      </c>
      <c r="G78" s="120">
        <v>1</v>
      </c>
      <c r="H78" s="14" t="s">
        <v>21</v>
      </c>
      <c r="I78" s="120">
        <f>VLOOKUP(F78,'Names &amp; Rates'!$B$3:$C$6,2,0)</f>
        <v>0.25</v>
      </c>
      <c r="J78" s="122" t="str">
        <f>VLOOKUP(G78,'Names &amp; Rates'!$E$3:$F$6,2,0)</f>
        <v>Folicur® 430 SC</v>
      </c>
      <c r="K78" s="120" t="s">
        <v>35</v>
      </c>
      <c r="L78" s="14" t="s">
        <v>36</v>
      </c>
      <c r="M78" s="120">
        <v>10</v>
      </c>
      <c r="N78" s="120">
        <v>65</v>
      </c>
      <c r="O78" s="120">
        <v>60</v>
      </c>
      <c r="Q78" s="123">
        <v>1</v>
      </c>
      <c r="R78" s="124"/>
      <c r="S78" s="124">
        <v>3</v>
      </c>
      <c r="T78" s="124"/>
      <c r="U78" s="124">
        <v>2</v>
      </c>
      <c r="V78" s="124">
        <v>1</v>
      </c>
      <c r="W78" s="124">
        <v>4</v>
      </c>
      <c r="X78" s="124">
        <v>1</v>
      </c>
      <c r="Y78" s="124">
        <v>7</v>
      </c>
      <c r="Z78" s="124">
        <v>2</v>
      </c>
      <c r="AA78" s="124">
        <v>7</v>
      </c>
      <c r="AB78" s="124">
        <v>3</v>
      </c>
      <c r="AC78" s="124">
        <v>8</v>
      </c>
      <c r="AD78" s="124">
        <v>4</v>
      </c>
      <c r="AE78" s="120">
        <v>76</v>
      </c>
      <c r="AF78" s="120">
        <v>585.29999999999995</v>
      </c>
      <c r="AG78" s="120">
        <v>364</v>
      </c>
      <c r="AH78" s="120">
        <f t="shared" si="3"/>
        <v>949.3</v>
      </c>
      <c r="AI78" s="120">
        <v>7.62</v>
      </c>
      <c r="AJ78" s="120">
        <v>13.5</v>
      </c>
      <c r="AK78" s="120">
        <v>16.399999999999999</v>
      </c>
      <c r="AM78"/>
      <c r="AN78"/>
    </row>
    <row r="79" spans="1:40" s="120" customFormat="1">
      <c r="A79" s="120">
        <v>77</v>
      </c>
      <c r="B79" s="120">
        <v>3</v>
      </c>
      <c r="C79" s="120">
        <f t="shared" si="2"/>
        <v>8</v>
      </c>
      <c r="D79" s="120">
        <v>23</v>
      </c>
      <c r="E79" s="120">
        <v>3</v>
      </c>
      <c r="F79" s="120">
        <f>VLOOKUP(C79,'Names &amp; Rates'!$M$3:$O$12,2,0)</f>
        <v>1</v>
      </c>
      <c r="G79" s="120">
        <v>3</v>
      </c>
      <c r="H79" s="14" t="s">
        <v>27</v>
      </c>
      <c r="I79" s="120">
        <f>VLOOKUP(F79,'Names &amp; Rates'!$B$3:$C$6,2,0)</f>
        <v>0.25</v>
      </c>
      <c r="J79" s="122" t="str">
        <f>VLOOKUP(G79,'Names &amp; Rates'!$E$3:$F$6,2,0)</f>
        <v>Custodia® 320 SC</v>
      </c>
      <c r="K79" s="120" t="s">
        <v>39</v>
      </c>
      <c r="L79" s="14" t="s">
        <v>40</v>
      </c>
      <c r="M79" s="120">
        <v>10</v>
      </c>
      <c r="N79" s="120">
        <v>66</v>
      </c>
      <c r="O79" s="120">
        <v>65</v>
      </c>
      <c r="Q79" s="123">
        <v>2</v>
      </c>
      <c r="R79" s="124"/>
      <c r="S79" s="124">
        <v>2</v>
      </c>
      <c r="T79" s="124"/>
      <c r="U79" s="124">
        <v>2</v>
      </c>
      <c r="V79" s="124">
        <v>1</v>
      </c>
      <c r="W79" s="124">
        <v>3</v>
      </c>
      <c r="X79" s="124">
        <v>1</v>
      </c>
      <c r="Y79" s="124">
        <v>4</v>
      </c>
      <c r="Z79" s="124">
        <v>1</v>
      </c>
      <c r="AA79" s="124">
        <v>7</v>
      </c>
      <c r="AB79" s="124">
        <v>2</v>
      </c>
      <c r="AC79" s="124">
        <v>7</v>
      </c>
      <c r="AD79" s="124">
        <v>2</v>
      </c>
      <c r="AE79" s="120">
        <v>77</v>
      </c>
      <c r="AF79" s="120">
        <v>349.3</v>
      </c>
      <c r="AG79" s="120">
        <v>197.8</v>
      </c>
      <c r="AH79" s="120">
        <f t="shared" si="3"/>
        <v>547.1</v>
      </c>
      <c r="AI79" s="120">
        <v>8.09</v>
      </c>
      <c r="AJ79" s="120">
        <v>14</v>
      </c>
      <c r="AK79" s="120">
        <v>16.399999999999999</v>
      </c>
      <c r="AM79"/>
      <c r="AN79"/>
    </row>
    <row r="80" spans="1:40" s="112" customFormat="1">
      <c r="A80" s="112">
        <v>78</v>
      </c>
      <c r="B80" s="112">
        <v>3</v>
      </c>
      <c r="C80" s="112">
        <f t="shared" si="2"/>
        <v>8</v>
      </c>
      <c r="D80" s="112">
        <v>24</v>
      </c>
      <c r="E80" s="112">
        <v>3</v>
      </c>
      <c r="F80" s="112">
        <f>VLOOKUP(C80,'Names &amp; Rates'!$M$3:$O$12,2,0)</f>
        <v>1</v>
      </c>
      <c r="G80" s="112">
        <v>3</v>
      </c>
      <c r="H80" s="79" t="s">
        <v>27</v>
      </c>
      <c r="I80" s="112">
        <f>VLOOKUP(F80,'Names &amp; Rates'!$B$3:$C$6,2,0)</f>
        <v>0.25</v>
      </c>
      <c r="J80" s="126" t="str">
        <f>VLOOKUP(G80,'Names &amp; Rates'!$E$3:$F$6,2,0)</f>
        <v>Custodia® 320 SC</v>
      </c>
      <c r="K80" s="112" t="s">
        <v>28</v>
      </c>
      <c r="L80" s="79" t="s">
        <v>29</v>
      </c>
      <c r="M80" s="112">
        <v>10</v>
      </c>
      <c r="N80" s="112">
        <v>59</v>
      </c>
      <c r="O80" s="112">
        <v>55</v>
      </c>
      <c r="Q80" s="127">
        <v>2</v>
      </c>
      <c r="R80" s="128"/>
      <c r="S80" s="128">
        <v>4</v>
      </c>
      <c r="T80" s="128"/>
      <c r="U80" s="128">
        <v>6</v>
      </c>
      <c r="V80" s="128">
        <v>2</v>
      </c>
      <c r="W80" s="128">
        <v>7</v>
      </c>
      <c r="X80" s="128">
        <v>3</v>
      </c>
      <c r="Y80" s="128">
        <v>7</v>
      </c>
      <c r="Z80" s="128">
        <v>3</v>
      </c>
      <c r="AA80" s="128">
        <v>8</v>
      </c>
      <c r="AB80" s="128">
        <v>5</v>
      </c>
      <c r="AC80" s="128">
        <v>8</v>
      </c>
      <c r="AD80" s="128">
        <v>5</v>
      </c>
      <c r="AE80" s="112">
        <v>78</v>
      </c>
      <c r="AF80" s="112">
        <v>417.5</v>
      </c>
      <c r="AG80" s="112">
        <v>221.1</v>
      </c>
      <c r="AH80" s="112">
        <f t="shared" si="3"/>
        <v>638.6</v>
      </c>
      <c r="AI80" s="112">
        <v>7.08</v>
      </c>
      <c r="AJ80" s="112">
        <v>14.3</v>
      </c>
      <c r="AK80" s="112">
        <v>14.4</v>
      </c>
      <c r="AM80"/>
      <c r="AN80"/>
    </row>
    <row r="81" spans="1:40" s="112" customFormat="1">
      <c r="A81" s="112">
        <v>79</v>
      </c>
      <c r="B81" s="112">
        <v>3</v>
      </c>
      <c r="C81" s="112">
        <f t="shared" si="2"/>
        <v>8</v>
      </c>
      <c r="D81" s="112">
        <v>25</v>
      </c>
      <c r="E81" s="112">
        <v>3</v>
      </c>
      <c r="F81" s="112">
        <f>VLOOKUP(C81,'Names &amp; Rates'!$M$3:$O$12,2,0)</f>
        <v>1</v>
      </c>
      <c r="G81" s="112">
        <v>2</v>
      </c>
      <c r="H81" s="79" t="s">
        <v>23</v>
      </c>
      <c r="I81" s="112">
        <f>VLOOKUP(F81,'Names &amp; Rates'!$B$3:$C$6,2,0)</f>
        <v>0.25</v>
      </c>
      <c r="J81" s="126" t="str">
        <f>VLOOKUP(G81,'Names &amp; Rates'!$E$3:$F$6,2,0)</f>
        <v>Throttle® 500</v>
      </c>
      <c r="K81" s="112" t="s">
        <v>28</v>
      </c>
      <c r="L81" s="79" t="s">
        <v>29</v>
      </c>
      <c r="M81" s="112">
        <v>10</v>
      </c>
      <c r="N81" s="112">
        <v>66</v>
      </c>
      <c r="O81" s="112">
        <v>56</v>
      </c>
      <c r="Q81" s="127">
        <v>2</v>
      </c>
      <c r="R81" s="128"/>
      <c r="S81" s="128">
        <v>3</v>
      </c>
      <c r="T81" s="128"/>
      <c r="U81" s="128">
        <v>5</v>
      </c>
      <c r="V81" s="128">
        <v>2</v>
      </c>
      <c r="W81" s="128">
        <v>6</v>
      </c>
      <c r="X81" s="128">
        <v>3</v>
      </c>
      <c r="Y81" s="128">
        <v>7</v>
      </c>
      <c r="Z81" s="128">
        <v>3</v>
      </c>
      <c r="AA81" s="128">
        <v>8</v>
      </c>
      <c r="AB81" s="128">
        <v>5</v>
      </c>
      <c r="AC81" s="128">
        <v>8</v>
      </c>
      <c r="AD81" s="128">
        <v>5</v>
      </c>
      <c r="AE81" s="112">
        <v>79</v>
      </c>
      <c r="AF81" s="112">
        <v>393.3</v>
      </c>
      <c r="AG81" s="112">
        <v>260.8</v>
      </c>
      <c r="AH81" s="112">
        <f t="shared" si="3"/>
        <v>654.1</v>
      </c>
      <c r="AI81" s="112">
        <v>8.41</v>
      </c>
      <c r="AJ81" s="112">
        <v>14.1</v>
      </c>
      <c r="AK81" s="112">
        <v>14.1</v>
      </c>
      <c r="AM81"/>
      <c r="AN81"/>
    </row>
    <row r="82" spans="1:40" s="120" customFormat="1">
      <c r="A82" s="120">
        <v>80</v>
      </c>
      <c r="B82" s="120">
        <v>3</v>
      </c>
      <c r="C82" s="120">
        <f t="shared" si="2"/>
        <v>8</v>
      </c>
      <c r="D82" s="120">
        <v>26</v>
      </c>
      <c r="E82" s="120">
        <v>3</v>
      </c>
      <c r="F82" s="120">
        <f>VLOOKUP(C82,'Names &amp; Rates'!$M$3:$O$12,2,0)</f>
        <v>1</v>
      </c>
      <c r="G82" s="120">
        <v>2</v>
      </c>
      <c r="H82" s="14" t="s">
        <v>23</v>
      </c>
      <c r="I82" s="120">
        <f>VLOOKUP(F82,'Names &amp; Rates'!$B$3:$C$6,2,0)</f>
        <v>0.25</v>
      </c>
      <c r="J82" s="122" t="str">
        <f>VLOOKUP(G82,'Names &amp; Rates'!$E$3:$F$6,2,0)</f>
        <v>Throttle® 500</v>
      </c>
      <c r="K82" s="120" t="s">
        <v>41</v>
      </c>
      <c r="L82" s="14" t="s">
        <v>42</v>
      </c>
      <c r="M82" s="120">
        <v>10</v>
      </c>
      <c r="N82" s="120">
        <v>70</v>
      </c>
      <c r="O82" s="120">
        <v>60</v>
      </c>
      <c r="Q82" s="123">
        <v>2</v>
      </c>
      <c r="R82" s="124"/>
      <c r="S82" s="124">
        <v>2</v>
      </c>
      <c r="T82" s="124"/>
      <c r="U82" s="124">
        <v>2</v>
      </c>
      <c r="V82" s="124">
        <v>1</v>
      </c>
      <c r="W82" s="124">
        <v>2</v>
      </c>
      <c r="X82" s="124">
        <v>1</v>
      </c>
      <c r="Y82" s="124">
        <v>3</v>
      </c>
      <c r="Z82" s="124">
        <v>1</v>
      </c>
      <c r="AA82" s="124">
        <v>7</v>
      </c>
      <c r="AB82" s="124">
        <v>2</v>
      </c>
      <c r="AC82" s="124">
        <v>7</v>
      </c>
      <c r="AD82" s="124">
        <v>2</v>
      </c>
      <c r="AE82" s="120">
        <v>80</v>
      </c>
      <c r="AF82" s="120">
        <v>351.6</v>
      </c>
      <c r="AG82" s="120">
        <v>225.8</v>
      </c>
      <c r="AH82" s="120">
        <f t="shared" si="3"/>
        <v>577.40000000000009</v>
      </c>
      <c r="AI82" s="120">
        <v>7.68</v>
      </c>
      <c r="AJ82" s="120">
        <v>14.3</v>
      </c>
      <c r="AK82" s="120">
        <v>17.3</v>
      </c>
      <c r="AM82"/>
      <c r="AN82"/>
    </row>
    <row r="83" spans="1:40" s="120" customFormat="1">
      <c r="A83" s="120">
        <v>81</v>
      </c>
      <c r="B83" s="120">
        <v>3</v>
      </c>
      <c r="C83" s="120">
        <f t="shared" si="2"/>
        <v>8</v>
      </c>
      <c r="D83" s="120">
        <v>27</v>
      </c>
      <c r="E83" s="120">
        <v>3</v>
      </c>
      <c r="F83" s="120">
        <f>VLOOKUP(C83,'Names &amp; Rates'!$M$3:$O$12,2,0)</f>
        <v>1</v>
      </c>
      <c r="G83" s="120">
        <v>3</v>
      </c>
      <c r="H83" s="14" t="s">
        <v>27</v>
      </c>
      <c r="I83" s="120">
        <f>VLOOKUP(F83,'Names &amp; Rates'!$B$3:$C$6,2,0)</f>
        <v>0.25</v>
      </c>
      <c r="J83" s="122" t="str">
        <f>VLOOKUP(G83,'Names &amp; Rates'!$E$3:$F$6,2,0)</f>
        <v>Custodia® 320 SC</v>
      </c>
      <c r="K83" s="120" t="s">
        <v>41</v>
      </c>
      <c r="L83" s="14" t="s">
        <v>42</v>
      </c>
      <c r="M83" s="120">
        <v>10</v>
      </c>
      <c r="N83" s="120">
        <v>62</v>
      </c>
      <c r="O83" s="120">
        <v>61</v>
      </c>
      <c r="Q83" s="123">
        <v>1</v>
      </c>
      <c r="R83" s="124"/>
      <c r="S83" s="124">
        <v>2</v>
      </c>
      <c r="T83" s="124"/>
      <c r="U83" s="124">
        <v>3</v>
      </c>
      <c r="V83" s="124">
        <v>1</v>
      </c>
      <c r="W83" s="124">
        <v>3</v>
      </c>
      <c r="X83" s="124">
        <v>1</v>
      </c>
      <c r="Y83" s="124">
        <v>3</v>
      </c>
      <c r="Z83" s="124">
        <v>1</v>
      </c>
      <c r="AA83" s="124">
        <v>7</v>
      </c>
      <c r="AB83" s="124">
        <v>2</v>
      </c>
      <c r="AC83" s="124">
        <v>7</v>
      </c>
      <c r="AD83" s="124">
        <v>2</v>
      </c>
      <c r="AE83" s="120">
        <v>81</v>
      </c>
      <c r="AF83" s="120">
        <v>336</v>
      </c>
      <c r="AG83" s="120">
        <v>213.8</v>
      </c>
      <c r="AH83" s="120">
        <f t="shared" si="3"/>
        <v>549.79999999999995</v>
      </c>
      <c r="AI83" s="120">
        <v>7.37</v>
      </c>
      <c r="AJ83" s="120">
        <v>14.3</v>
      </c>
      <c r="AK83" s="120">
        <v>17.3</v>
      </c>
      <c r="AM83"/>
      <c r="AN83"/>
    </row>
    <row r="84" spans="1:40">
      <c r="A84" s="93">
        <v>82</v>
      </c>
      <c r="B84" s="93">
        <v>1</v>
      </c>
      <c r="C84" s="93">
        <f t="shared" si="2"/>
        <v>2</v>
      </c>
      <c r="D84" s="93">
        <v>1</v>
      </c>
      <c r="E84" s="93">
        <v>4</v>
      </c>
      <c r="F84" s="93">
        <f>VLOOKUP(C84,'Names &amp; Rates'!$M$3:$O$12,2,0)</f>
        <v>2</v>
      </c>
      <c r="G84" s="93">
        <v>3</v>
      </c>
      <c r="H84" t="s">
        <v>27</v>
      </c>
      <c r="I84" s="93">
        <f>VLOOKUP(F84,'Names &amp; Rates'!$B$3:$C$6,2,0)</f>
        <v>0.5</v>
      </c>
      <c r="J84" s="105" t="str">
        <f>VLOOKUP(G84,'Names &amp; Rates'!$E$3:$F$6,2,0)</f>
        <v>Custodia® 320 SC</v>
      </c>
      <c r="K84" s="144" t="s">
        <v>39</v>
      </c>
      <c r="L84" s="115" t="s">
        <v>40</v>
      </c>
      <c r="M84" s="93">
        <v>10</v>
      </c>
      <c r="N84" s="93">
        <v>118</v>
      </c>
      <c r="O84" s="97">
        <v>92</v>
      </c>
      <c r="P84" s="93" t="s">
        <v>92</v>
      </c>
      <c r="Q84" s="104">
        <v>2</v>
      </c>
      <c r="R84" s="140"/>
      <c r="S84" s="143">
        <v>3</v>
      </c>
      <c r="T84" s="143"/>
      <c r="U84" s="143">
        <v>4</v>
      </c>
      <c r="V84" s="143">
        <v>2</v>
      </c>
      <c r="W84" s="143">
        <v>3</v>
      </c>
      <c r="X84" s="143">
        <v>1</v>
      </c>
      <c r="Y84" s="93">
        <v>3</v>
      </c>
      <c r="Z84" s="93">
        <v>2</v>
      </c>
      <c r="AA84" s="143">
        <v>7</v>
      </c>
      <c r="AB84" s="143">
        <v>2</v>
      </c>
      <c r="AC84" s="143">
        <v>7</v>
      </c>
      <c r="AD84" s="143">
        <v>2</v>
      </c>
      <c r="AE84" s="120">
        <v>6.5</v>
      </c>
      <c r="AF84" s="120">
        <v>1341.4</v>
      </c>
      <c r="AG84" s="120">
        <v>89.9</v>
      </c>
      <c r="AH84" s="93">
        <f t="shared" si="3"/>
        <v>1431.3000000000002</v>
      </c>
      <c r="AI84" s="93">
        <v>7.75</v>
      </c>
      <c r="AJ84" s="93">
        <v>14.7</v>
      </c>
      <c r="AK84" s="93">
        <v>14.1</v>
      </c>
      <c r="AM84"/>
      <c r="AN84"/>
    </row>
    <row r="85" spans="1:40">
      <c r="A85" s="93">
        <v>83</v>
      </c>
      <c r="B85" s="93">
        <v>1</v>
      </c>
      <c r="C85" s="93">
        <f t="shared" si="2"/>
        <v>2</v>
      </c>
      <c r="D85" s="93">
        <v>2</v>
      </c>
      <c r="E85" s="93">
        <v>4</v>
      </c>
      <c r="F85" s="93">
        <f>VLOOKUP(C85,'Names &amp; Rates'!$M$3:$O$12,2,0)</f>
        <v>2</v>
      </c>
      <c r="G85" s="93">
        <v>2</v>
      </c>
      <c r="H85" t="s">
        <v>23</v>
      </c>
      <c r="I85" s="93">
        <f>VLOOKUP(F85,'Names &amp; Rates'!$B$3:$C$6,2,0)</f>
        <v>0.5</v>
      </c>
      <c r="J85" s="105" t="str">
        <f>VLOOKUP(G85,'Names &amp; Rates'!$E$3:$F$6,2,0)</f>
        <v>Throttle® 500</v>
      </c>
      <c r="K85" s="144" t="s">
        <v>30</v>
      </c>
      <c r="L85" s="115" t="s">
        <v>31</v>
      </c>
      <c r="M85" s="93">
        <v>10</v>
      </c>
      <c r="N85" s="93">
        <v>101</v>
      </c>
      <c r="O85" s="93">
        <v>108</v>
      </c>
      <c r="Q85" s="104">
        <v>2</v>
      </c>
      <c r="R85" s="140"/>
      <c r="S85" s="143">
        <v>2</v>
      </c>
      <c r="T85" s="143"/>
      <c r="U85" s="143">
        <v>2</v>
      </c>
      <c r="V85" s="143">
        <v>1</v>
      </c>
      <c r="W85" s="143">
        <v>2</v>
      </c>
      <c r="X85" s="143">
        <v>1</v>
      </c>
      <c r="Y85" s="93">
        <v>4</v>
      </c>
      <c r="Z85" s="93">
        <v>2</v>
      </c>
      <c r="AA85" s="143">
        <v>7</v>
      </c>
      <c r="AB85" s="143">
        <v>3</v>
      </c>
      <c r="AC85" s="143">
        <v>7</v>
      </c>
      <c r="AD85" s="143">
        <v>3</v>
      </c>
      <c r="AE85" s="120">
        <v>6.4</v>
      </c>
      <c r="AF85" s="120">
        <v>1201.4000000000001</v>
      </c>
      <c r="AG85" s="120">
        <v>80</v>
      </c>
      <c r="AH85" s="93">
        <f t="shared" si="3"/>
        <v>1281.4000000000001</v>
      </c>
      <c r="AI85" s="93">
        <v>8.52</v>
      </c>
      <c r="AJ85" s="93">
        <v>14.6</v>
      </c>
      <c r="AK85" s="93">
        <v>13.7</v>
      </c>
      <c r="AM85"/>
      <c r="AN85"/>
    </row>
    <row r="86" spans="1:40">
      <c r="A86" s="93">
        <v>84</v>
      </c>
      <c r="B86" s="93">
        <v>1</v>
      </c>
      <c r="C86" s="93">
        <f t="shared" si="2"/>
        <v>2</v>
      </c>
      <c r="D86" s="93">
        <v>3</v>
      </c>
      <c r="E86" s="93">
        <v>4</v>
      </c>
      <c r="F86" s="93">
        <f>VLOOKUP(C86,'Names &amp; Rates'!$M$3:$O$12,2,0)</f>
        <v>2</v>
      </c>
      <c r="G86" s="93">
        <v>2</v>
      </c>
      <c r="H86" t="s">
        <v>23</v>
      </c>
      <c r="I86" s="93">
        <f>VLOOKUP(F86,'Names &amp; Rates'!$B$3:$C$6,2,0)</f>
        <v>0.5</v>
      </c>
      <c r="J86" s="105" t="str">
        <f>VLOOKUP(G86,'Names &amp; Rates'!$E$3:$F$6,2,0)</f>
        <v>Throttle® 500</v>
      </c>
      <c r="K86" s="144" t="s">
        <v>33</v>
      </c>
      <c r="L86" s="115" t="s">
        <v>34</v>
      </c>
      <c r="M86" s="93">
        <v>10</v>
      </c>
      <c r="N86" s="93">
        <v>101</v>
      </c>
      <c r="O86" s="93">
        <v>88</v>
      </c>
      <c r="Q86" s="104">
        <v>1</v>
      </c>
      <c r="R86" s="140"/>
      <c r="S86" s="143">
        <v>2</v>
      </c>
      <c r="T86" s="143"/>
      <c r="U86" s="143">
        <v>2</v>
      </c>
      <c r="V86" s="143">
        <v>1</v>
      </c>
      <c r="W86" s="143">
        <v>2</v>
      </c>
      <c r="X86" s="143">
        <v>1</v>
      </c>
      <c r="Y86" s="93">
        <v>3</v>
      </c>
      <c r="Z86" s="93">
        <v>2</v>
      </c>
      <c r="AA86" s="143">
        <v>3</v>
      </c>
      <c r="AB86" s="143">
        <v>1</v>
      </c>
      <c r="AC86" s="143">
        <v>7</v>
      </c>
      <c r="AD86" s="143">
        <v>1</v>
      </c>
      <c r="AE86" s="120">
        <v>6.2</v>
      </c>
      <c r="AF86" s="120">
        <v>879.6</v>
      </c>
      <c r="AG86" s="120">
        <v>75.099999999999994</v>
      </c>
      <c r="AH86" s="93">
        <f t="shared" si="3"/>
        <v>954.7</v>
      </c>
      <c r="AI86" s="93">
        <v>7.41</v>
      </c>
      <c r="AJ86" s="93">
        <v>14.7</v>
      </c>
      <c r="AK86" s="93">
        <v>12.9</v>
      </c>
      <c r="AM86"/>
      <c r="AN86"/>
    </row>
    <row r="87" spans="1:40">
      <c r="A87" s="93">
        <v>85</v>
      </c>
      <c r="B87" s="93">
        <v>1</v>
      </c>
      <c r="C87" s="93">
        <f t="shared" si="2"/>
        <v>2</v>
      </c>
      <c r="D87" s="93">
        <v>4</v>
      </c>
      <c r="E87" s="93">
        <v>4</v>
      </c>
      <c r="F87" s="93">
        <f>VLOOKUP(C87,'Names &amp; Rates'!$M$3:$O$12,2,0)</f>
        <v>2</v>
      </c>
      <c r="G87" s="93">
        <v>3</v>
      </c>
      <c r="H87" t="s">
        <v>27</v>
      </c>
      <c r="I87" s="93">
        <f>VLOOKUP(F87,'Names &amp; Rates'!$B$3:$C$6,2,0)</f>
        <v>0.5</v>
      </c>
      <c r="J87" s="105" t="str">
        <f>VLOOKUP(G87,'Names &amp; Rates'!$E$3:$F$6,2,0)</f>
        <v>Custodia® 320 SC</v>
      </c>
      <c r="K87" s="144" t="s">
        <v>35</v>
      </c>
      <c r="L87" s="115" t="s">
        <v>36</v>
      </c>
      <c r="M87" s="93">
        <v>10</v>
      </c>
      <c r="N87" s="93">
        <v>92</v>
      </c>
      <c r="O87" s="93">
        <v>93</v>
      </c>
      <c r="Q87" s="104">
        <v>2</v>
      </c>
      <c r="R87" s="140"/>
      <c r="S87" s="143">
        <v>4</v>
      </c>
      <c r="T87" s="143"/>
      <c r="U87" s="143">
        <v>3</v>
      </c>
      <c r="V87" s="143">
        <v>1</v>
      </c>
      <c r="W87" s="143">
        <v>4</v>
      </c>
      <c r="X87" s="143">
        <v>2</v>
      </c>
      <c r="Y87" s="93">
        <v>7</v>
      </c>
      <c r="Z87" s="93">
        <v>3</v>
      </c>
      <c r="AA87" s="143">
        <v>7</v>
      </c>
      <c r="AB87" s="143">
        <v>3</v>
      </c>
      <c r="AC87" s="143">
        <v>8</v>
      </c>
      <c r="AD87" s="143">
        <v>3</v>
      </c>
      <c r="AE87" s="93">
        <v>6.4</v>
      </c>
      <c r="AF87" s="93">
        <v>574.70000000000005</v>
      </c>
      <c r="AG87" s="93">
        <v>255.7</v>
      </c>
      <c r="AH87" s="93">
        <f t="shared" si="3"/>
        <v>830.40000000000009</v>
      </c>
      <c r="AI87" s="93">
        <v>8.0299999999999994</v>
      </c>
      <c r="AJ87" s="93">
        <v>14.2</v>
      </c>
      <c r="AK87" s="93">
        <v>14.5</v>
      </c>
      <c r="AM87"/>
      <c r="AN87"/>
    </row>
    <row r="88" spans="1:40">
      <c r="A88" s="93">
        <v>86</v>
      </c>
      <c r="B88" s="93">
        <v>1</v>
      </c>
      <c r="C88" s="93">
        <f t="shared" si="2"/>
        <v>2</v>
      </c>
      <c r="D88" s="93">
        <v>5</v>
      </c>
      <c r="E88" s="93">
        <v>4</v>
      </c>
      <c r="F88" s="93">
        <f>VLOOKUP(C88,'Names &amp; Rates'!$M$3:$O$12,2,0)</f>
        <v>2</v>
      </c>
      <c r="G88" s="93">
        <v>1</v>
      </c>
      <c r="H88" t="s">
        <v>21</v>
      </c>
      <c r="I88" s="93">
        <f>VLOOKUP(F88,'Names &amp; Rates'!$B$3:$C$6,2,0)</f>
        <v>0.5</v>
      </c>
      <c r="J88" s="105" t="str">
        <f>VLOOKUP(G88,'Names &amp; Rates'!$E$3:$F$6,2,0)</f>
        <v>Folicur® 430 SC</v>
      </c>
      <c r="K88" s="144" t="s">
        <v>33</v>
      </c>
      <c r="L88" s="115" t="s">
        <v>34</v>
      </c>
      <c r="M88" s="93">
        <v>10</v>
      </c>
      <c r="N88" s="93">
        <v>113</v>
      </c>
      <c r="O88" s="93">
        <v>94</v>
      </c>
      <c r="Q88" s="104">
        <v>2</v>
      </c>
      <c r="R88" s="140"/>
      <c r="S88" s="143">
        <v>3</v>
      </c>
      <c r="T88" s="143"/>
      <c r="U88" s="143">
        <v>3</v>
      </c>
      <c r="V88" s="143">
        <v>1</v>
      </c>
      <c r="W88" s="143">
        <v>3</v>
      </c>
      <c r="X88" s="143">
        <v>1</v>
      </c>
      <c r="Y88" s="93">
        <v>4</v>
      </c>
      <c r="Z88" s="93">
        <v>2</v>
      </c>
      <c r="AA88" s="143">
        <v>7</v>
      </c>
      <c r="AB88" s="143">
        <v>2</v>
      </c>
      <c r="AC88" s="143">
        <v>7</v>
      </c>
      <c r="AD88" s="143">
        <v>2</v>
      </c>
      <c r="AE88" s="93">
        <v>6.4</v>
      </c>
      <c r="AF88" s="93">
        <v>554.1</v>
      </c>
      <c r="AG88" s="93">
        <v>285.3</v>
      </c>
      <c r="AH88" s="93">
        <f t="shared" si="3"/>
        <v>839.40000000000009</v>
      </c>
      <c r="AI88" s="93">
        <v>7.7</v>
      </c>
      <c r="AJ88" s="93">
        <v>14.2</v>
      </c>
      <c r="AK88" s="93">
        <v>18.100000000000001</v>
      </c>
      <c r="AM88"/>
      <c r="AN88"/>
    </row>
    <row r="89" spans="1:40">
      <c r="A89" s="93">
        <v>87</v>
      </c>
      <c r="B89" s="93">
        <v>1</v>
      </c>
      <c r="C89" s="93">
        <f t="shared" si="2"/>
        <v>2</v>
      </c>
      <c r="D89" s="93">
        <v>6</v>
      </c>
      <c r="E89" s="93">
        <v>4</v>
      </c>
      <c r="F89" s="93">
        <f>VLOOKUP(C89,'Names &amp; Rates'!$M$3:$O$12,2,0)</f>
        <v>2</v>
      </c>
      <c r="G89" s="93">
        <v>1</v>
      </c>
      <c r="H89" t="s">
        <v>21</v>
      </c>
      <c r="I89" s="93">
        <f>VLOOKUP(F89,'Names &amp; Rates'!$B$3:$C$6,2,0)</f>
        <v>0.5</v>
      </c>
      <c r="J89" s="105" t="str">
        <f>VLOOKUP(G89,'Names &amp; Rates'!$E$3:$F$6,2,0)</f>
        <v>Folicur® 430 SC</v>
      </c>
      <c r="K89" s="144" t="s">
        <v>35</v>
      </c>
      <c r="L89" s="115" t="s">
        <v>36</v>
      </c>
      <c r="M89" s="93">
        <v>10</v>
      </c>
      <c r="N89" s="93">
        <v>98</v>
      </c>
      <c r="O89" s="93">
        <v>96</v>
      </c>
      <c r="Q89" s="104">
        <v>2</v>
      </c>
      <c r="R89" s="140"/>
      <c r="S89" s="143">
        <v>4</v>
      </c>
      <c r="T89" s="143"/>
      <c r="U89" s="143">
        <v>4</v>
      </c>
      <c r="V89" s="143">
        <v>1</v>
      </c>
      <c r="W89" s="143">
        <v>4</v>
      </c>
      <c r="X89" s="143">
        <v>2</v>
      </c>
      <c r="Y89" s="93">
        <v>7</v>
      </c>
      <c r="Z89" s="93">
        <v>3</v>
      </c>
      <c r="AA89" s="143">
        <v>7</v>
      </c>
      <c r="AB89" s="143">
        <v>4</v>
      </c>
      <c r="AC89" s="143">
        <v>8</v>
      </c>
      <c r="AD89" s="143">
        <v>4</v>
      </c>
      <c r="AE89" s="93">
        <v>6.3</v>
      </c>
      <c r="AF89" s="93">
        <v>658.9</v>
      </c>
      <c r="AG89" s="93">
        <v>346.7</v>
      </c>
      <c r="AH89" s="93">
        <f t="shared" si="3"/>
        <v>1005.5999999999999</v>
      </c>
      <c r="AI89" s="93">
        <v>7.29</v>
      </c>
      <c r="AJ89" s="93">
        <v>14.4</v>
      </c>
      <c r="AK89" s="93">
        <v>15.4</v>
      </c>
      <c r="AM89"/>
      <c r="AN89"/>
    </row>
    <row r="90" spans="1:40">
      <c r="A90" s="93">
        <v>88</v>
      </c>
      <c r="B90" s="93">
        <v>1</v>
      </c>
      <c r="C90" s="93">
        <f t="shared" si="2"/>
        <v>2</v>
      </c>
      <c r="D90" s="93">
        <v>7</v>
      </c>
      <c r="E90" s="93">
        <v>4</v>
      </c>
      <c r="F90" s="93">
        <f>VLOOKUP(C90,'Names &amp; Rates'!$M$3:$O$12,2,0)</f>
        <v>2</v>
      </c>
      <c r="G90" s="93">
        <v>3</v>
      </c>
      <c r="H90" t="s">
        <v>27</v>
      </c>
      <c r="I90" s="93">
        <f>VLOOKUP(F90,'Names &amp; Rates'!$B$3:$C$6,2,0)</f>
        <v>0.5</v>
      </c>
      <c r="J90" s="105" t="str">
        <f>VLOOKUP(G90,'Names &amp; Rates'!$E$3:$F$6,2,0)</f>
        <v>Custodia® 320 SC</v>
      </c>
      <c r="K90" s="112" t="s">
        <v>28</v>
      </c>
      <c r="L90" s="79" t="s">
        <v>29</v>
      </c>
      <c r="M90" s="93">
        <v>10</v>
      </c>
      <c r="N90" s="93">
        <v>81</v>
      </c>
      <c r="O90" s="93">
        <v>94</v>
      </c>
      <c r="Q90" s="104">
        <v>2</v>
      </c>
      <c r="R90" s="140"/>
      <c r="S90" s="143">
        <v>4</v>
      </c>
      <c r="T90" s="143"/>
      <c r="U90" s="143">
        <v>6</v>
      </c>
      <c r="V90" s="143">
        <v>2</v>
      </c>
      <c r="W90" s="143">
        <v>6</v>
      </c>
      <c r="X90" s="143">
        <v>3</v>
      </c>
      <c r="Y90" s="93">
        <v>8</v>
      </c>
      <c r="Z90" s="93">
        <v>4</v>
      </c>
      <c r="AA90" s="143">
        <v>8</v>
      </c>
      <c r="AB90" s="143">
        <v>5</v>
      </c>
      <c r="AC90" s="143">
        <v>8</v>
      </c>
      <c r="AD90" s="143">
        <v>5</v>
      </c>
      <c r="AE90" s="93">
        <v>6.5</v>
      </c>
      <c r="AF90" s="93">
        <v>693.4</v>
      </c>
      <c r="AG90" s="93">
        <v>396.6</v>
      </c>
      <c r="AH90" s="93">
        <f t="shared" si="3"/>
        <v>1090</v>
      </c>
      <c r="AI90" s="93">
        <v>7.91</v>
      </c>
      <c r="AJ90" s="93">
        <v>14</v>
      </c>
      <c r="AK90" s="93">
        <v>17.8</v>
      </c>
      <c r="AM90"/>
      <c r="AN90"/>
    </row>
    <row r="91" spans="1:40">
      <c r="A91" s="93">
        <v>89</v>
      </c>
      <c r="B91" s="93">
        <v>1</v>
      </c>
      <c r="C91" s="93">
        <f t="shared" si="2"/>
        <v>2</v>
      </c>
      <c r="D91" s="93">
        <v>8</v>
      </c>
      <c r="E91" s="93">
        <v>4</v>
      </c>
      <c r="F91" s="93">
        <f>VLOOKUP(C91,'Names &amp; Rates'!$M$3:$O$12,2,0)</f>
        <v>2</v>
      </c>
      <c r="G91" s="93">
        <v>2</v>
      </c>
      <c r="H91" t="s">
        <v>23</v>
      </c>
      <c r="I91" s="93">
        <f>VLOOKUP(F91,'Names &amp; Rates'!$B$3:$C$6,2,0)</f>
        <v>0.5</v>
      </c>
      <c r="J91" s="105" t="str">
        <f>VLOOKUP(G91,'Names &amp; Rates'!$E$3:$F$6,2,0)</f>
        <v>Throttle® 500</v>
      </c>
      <c r="K91" s="144" t="s">
        <v>41</v>
      </c>
      <c r="L91" s="115" t="s">
        <v>42</v>
      </c>
      <c r="M91" s="93">
        <v>10</v>
      </c>
      <c r="N91" s="93">
        <v>103</v>
      </c>
      <c r="O91" s="93">
        <v>88</v>
      </c>
      <c r="Q91" s="104">
        <v>2</v>
      </c>
      <c r="R91" s="140"/>
      <c r="S91" s="143">
        <v>3</v>
      </c>
      <c r="T91" s="143"/>
      <c r="U91" s="143">
        <v>3</v>
      </c>
      <c r="V91" s="143">
        <v>1</v>
      </c>
      <c r="W91" s="143">
        <v>3</v>
      </c>
      <c r="X91" s="143">
        <v>1</v>
      </c>
      <c r="Y91" s="93">
        <v>3</v>
      </c>
      <c r="Z91" s="93">
        <v>2</v>
      </c>
      <c r="AA91" s="143">
        <v>7</v>
      </c>
      <c r="AB91" s="143">
        <v>3</v>
      </c>
      <c r="AC91" s="143">
        <v>7</v>
      </c>
      <c r="AD91" s="143">
        <v>2</v>
      </c>
      <c r="AE91" s="93">
        <v>6.4</v>
      </c>
      <c r="AF91" s="93">
        <v>724.2</v>
      </c>
      <c r="AG91" s="93">
        <v>319.39999999999998</v>
      </c>
      <c r="AH91" s="93">
        <f t="shared" si="3"/>
        <v>1043.5999999999999</v>
      </c>
      <c r="AI91" s="93">
        <v>7.5</v>
      </c>
      <c r="AJ91" s="93">
        <v>14.3</v>
      </c>
      <c r="AK91" s="93">
        <v>17.399999999999999</v>
      </c>
      <c r="AM91"/>
      <c r="AN91"/>
    </row>
    <row r="92" spans="1:40">
      <c r="A92" s="93">
        <v>90</v>
      </c>
      <c r="B92" s="93">
        <v>1</v>
      </c>
      <c r="C92" s="93">
        <f t="shared" si="2"/>
        <v>2</v>
      </c>
      <c r="D92" s="93">
        <v>9</v>
      </c>
      <c r="E92" s="93">
        <v>4</v>
      </c>
      <c r="F92" s="93">
        <f>VLOOKUP(C92,'Names &amp; Rates'!$M$3:$O$12,2,0)</f>
        <v>2</v>
      </c>
      <c r="G92" s="93">
        <v>1</v>
      </c>
      <c r="H92" t="s">
        <v>21</v>
      </c>
      <c r="I92" s="93">
        <f>VLOOKUP(F92,'Names &amp; Rates'!$B$3:$C$6,2,0)</f>
        <v>0.5</v>
      </c>
      <c r="J92" s="105" t="str">
        <f>VLOOKUP(G92,'Names &amp; Rates'!$E$3:$F$6,2,0)</f>
        <v>Folicur® 430 SC</v>
      </c>
      <c r="K92" s="144" t="s">
        <v>30</v>
      </c>
      <c r="L92" s="115" t="s">
        <v>31</v>
      </c>
      <c r="M92" s="93">
        <v>10</v>
      </c>
      <c r="N92" s="93">
        <v>109</v>
      </c>
      <c r="O92" s="93">
        <v>91</v>
      </c>
      <c r="Q92" s="104">
        <v>1</v>
      </c>
      <c r="R92" s="140"/>
      <c r="S92" s="143">
        <v>2</v>
      </c>
      <c r="T92" s="143"/>
      <c r="U92" s="143">
        <v>3</v>
      </c>
      <c r="V92" s="143">
        <v>1</v>
      </c>
      <c r="W92" s="143">
        <v>4</v>
      </c>
      <c r="X92" s="143">
        <v>2</v>
      </c>
      <c r="Y92" s="93">
        <v>7</v>
      </c>
      <c r="Z92" s="93">
        <v>2</v>
      </c>
      <c r="AA92" s="143">
        <v>7</v>
      </c>
      <c r="AB92" s="143">
        <v>3</v>
      </c>
      <c r="AC92" s="143">
        <v>8</v>
      </c>
      <c r="AD92" s="143">
        <v>3</v>
      </c>
      <c r="AE92" s="93">
        <v>6.5</v>
      </c>
      <c r="AF92" s="93">
        <v>703.8</v>
      </c>
      <c r="AG92" s="93">
        <v>294.7</v>
      </c>
      <c r="AH92" s="93">
        <f t="shared" si="3"/>
        <v>998.5</v>
      </c>
      <c r="AI92" s="93">
        <v>7.96</v>
      </c>
      <c r="AJ92" s="93">
        <v>14.4</v>
      </c>
      <c r="AK92" s="93">
        <v>18.100000000000001</v>
      </c>
      <c r="AM92"/>
      <c r="AN92"/>
    </row>
    <row r="93" spans="1:40">
      <c r="A93" s="93">
        <v>91</v>
      </c>
      <c r="B93" s="93">
        <v>2</v>
      </c>
      <c r="C93" s="93">
        <f t="shared" si="2"/>
        <v>5</v>
      </c>
      <c r="D93" s="93">
        <v>10</v>
      </c>
      <c r="E93" s="93">
        <v>4</v>
      </c>
      <c r="F93" s="93">
        <f>VLOOKUP(C93,'Names &amp; Rates'!$M$3:$O$12,2,0)</f>
        <v>3</v>
      </c>
      <c r="G93" s="93">
        <v>3</v>
      </c>
      <c r="H93" t="s">
        <v>27</v>
      </c>
      <c r="I93" s="93">
        <f>VLOOKUP(F93,'Names &amp; Rates'!$B$3:$C$6,2,0)</f>
        <v>1</v>
      </c>
      <c r="J93" s="105" t="str">
        <f>VLOOKUP(G93,'Names &amp; Rates'!$E$3:$F$6,2,0)</f>
        <v>Custodia® 320 SC</v>
      </c>
      <c r="K93" s="144" t="s">
        <v>41</v>
      </c>
      <c r="L93" s="115" t="s">
        <v>42</v>
      </c>
      <c r="M93" s="93">
        <v>10</v>
      </c>
      <c r="N93" s="93">
        <v>174</v>
      </c>
      <c r="O93" s="93">
        <v>148</v>
      </c>
      <c r="Q93" s="104">
        <v>2</v>
      </c>
      <c r="R93" s="140"/>
      <c r="S93" s="143">
        <v>3</v>
      </c>
      <c r="T93" s="143"/>
      <c r="U93" s="143">
        <v>5</v>
      </c>
      <c r="V93" s="143">
        <v>2</v>
      </c>
      <c r="W93" s="143">
        <v>4</v>
      </c>
      <c r="X93" s="143">
        <v>2</v>
      </c>
      <c r="Y93" s="143">
        <v>4</v>
      </c>
      <c r="Z93" s="93">
        <v>3</v>
      </c>
      <c r="AA93" s="143">
        <v>7</v>
      </c>
      <c r="AB93" s="143">
        <v>3</v>
      </c>
      <c r="AC93" s="143">
        <v>8</v>
      </c>
      <c r="AD93" s="143">
        <v>3</v>
      </c>
      <c r="AE93" s="93">
        <v>6.5</v>
      </c>
      <c r="AF93" s="93">
        <v>932</v>
      </c>
      <c r="AG93" s="93">
        <v>414.2</v>
      </c>
      <c r="AH93" s="93">
        <f t="shared" si="3"/>
        <v>1346.2</v>
      </c>
      <c r="AI93" s="93">
        <v>7.72</v>
      </c>
      <c r="AJ93" s="93">
        <v>14</v>
      </c>
      <c r="AK93" s="93">
        <v>15.5</v>
      </c>
      <c r="AM93"/>
      <c r="AN93"/>
    </row>
    <row r="94" spans="1:40">
      <c r="A94" s="93">
        <v>92</v>
      </c>
      <c r="B94" s="93">
        <v>2</v>
      </c>
      <c r="C94" s="93">
        <f t="shared" si="2"/>
        <v>5</v>
      </c>
      <c r="D94" s="93">
        <v>11</v>
      </c>
      <c r="E94" s="93">
        <v>4</v>
      </c>
      <c r="F94" s="93">
        <f>VLOOKUP(C94,'Names &amp; Rates'!$M$3:$O$12,2,0)</f>
        <v>3</v>
      </c>
      <c r="G94" s="93">
        <v>3</v>
      </c>
      <c r="H94" t="s">
        <v>27</v>
      </c>
      <c r="I94" s="93">
        <f>VLOOKUP(F94,'Names &amp; Rates'!$B$3:$C$6,2,0)</f>
        <v>1</v>
      </c>
      <c r="J94" s="105" t="str">
        <f>VLOOKUP(G94,'Names &amp; Rates'!$E$3:$F$6,2,0)</f>
        <v>Custodia® 320 SC</v>
      </c>
      <c r="K94" s="144" t="s">
        <v>30</v>
      </c>
      <c r="L94" s="115" t="s">
        <v>31</v>
      </c>
      <c r="M94" s="93">
        <v>10</v>
      </c>
      <c r="N94" s="93">
        <v>163</v>
      </c>
      <c r="O94" s="93">
        <v>163</v>
      </c>
      <c r="Q94" s="104">
        <v>1</v>
      </c>
      <c r="R94" s="140"/>
      <c r="S94" s="143">
        <v>2</v>
      </c>
      <c r="T94" s="143"/>
      <c r="U94" s="143">
        <v>2</v>
      </c>
      <c r="V94" s="143">
        <v>1</v>
      </c>
      <c r="W94" s="143">
        <v>3</v>
      </c>
      <c r="X94" s="143">
        <v>1</v>
      </c>
      <c r="Y94" s="143">
        <v>7</v>
      </c>
      <c r="Z94" s="143">
        <v>3</v>
      </c>
      <c r="AA94" s="143">
        <v>7</v>
      </c>
      <c r="AB94" s="143">
        <v>3</v>
      </c>
      <c r="AC94" s="143">
        <v>8</v>
      </c>
      <c r="AD94" s="143">
        <v>4</v>
      </c>
      <c r="AE94" s="93">
        <v>6.5</v>
      </c>
      <c r="AF94" s="93">
        <v>555.79999999999995</v>
      </c>
      <c r="AG94" s="93">
        <v>314</v>
      </c>
      <c r="AH94" s="93">
        <f t="shared" si="3"/>
        <v>869.8</v>
      </c>
      <c r="AI94" s="93">
        <v>7.7</v>
      </c>
      <c r="AJ94" s="93">
        <v>13.9</v>
      </c>
      <c r="AK94" s="93">
        <v>15.7</v>
      </c>
      <c r="AM94"/>
      <c r="AN94"/>
    </row>
    <row r="95" spans="1:40">
      <c r="A95" s="93">
        <v>93</v>
      </c>
      <c r="B95" s="93">
        <v>2</v>
      </c>
      <c r="C95" s="93">
        <f t="shared" si="2"/>
        <v>5</v>
      </c>
      <c r="D95" s="93">
        <v>12</v>
      </c>
      <c r="E95" s="93">
        <v>4</v>
      </c>
      <c r="F95" s="93">
        <f>VLOOKUP(C95,'Names &amp; Rates'!$M$3:$O$12,2,0)</f>
        <v>3</v>
      </c>
      <c r="G95" s="93">
        <v>2</v>
      </c>
      <c r="H95" t="s">
        <v>23</v>
      </c>
      <c r="I95" s="93">
        <f>VLOOKUP(F95,'Names &amp; Rates'!$B$3:$C$6,2,0)</f>
        <v>1</v>
      </c>
      <c r="J95" s="105" t="str">
        <f>VLOOKUP(G95,'Names &amp; Rates'!$E$3:$F$6,2,0)</f>
        <v>Throttle® 500</v>
      </c>
      <c r="K95" s="144" t="s">
        <v>30</v>
      </c>
      <c r="L95" s="115" t="s">
        <v>31</v>
      </c>
      <c r="M95" s="93">
        <v>10</v>
      </c>
      <c r="N95" s="93">
        <v>171</v>
      </c>
      <c r="O95" s="93">
        <v>171</v>
      </c>
      <c r="Q95" s="104">
        <v>1</v>
      </c>
      <c r="R95" s="140"/>
      <c r="S95" s="143">
        <v>2</v>
      </c>
      <c r="T95" s="143"/>
      <c r="U95" s="143">
        <v>2</v>
      </c>
      <c r="V95" s="143">
        <v>1</v>
      </c>
      <c r="W95" s="143">
        <v>2</v>
      </c>
      <c r="X95" s="143">
        <v>1</v>
      </c>
      <c r="Y95" s="143">
        <v>4</v>
      </c>
      <c r="Z95" s="143">
        <v>1</v>
      </c>
      <c r="AA95" s="143">
        <v>7</v>
      </c>
      <c r="AB95" s="143">
        <v>3</v>
      </c>
      <c r="AC95" s="143">
        <v>8</v>
      </c>
      <c r="AD95" s="143">
        <v>3</v>
      </c>
      <c r="AE95" s="93">
        <v>6.4</v>
      </c>
      <c r="AF95" s="93">
        <v>740.2</v>
      </c>
      <c r="AG95" s="93">
        <v>350.3</v>
      </c>
      <c r="AH95" s="93">
        <f t="shared" si="3"/>
        <v>1090.5</v>
      </c>
      <c r="AI95" s="93">
        <v>7.92</v>
      </c>
      <c r="AJ95" s="93">
        <v>14.2</v>
      </c>
      <c r="AK95" s="93">
        <v>14.5</v>
      </c>
      <c r="AM95"/>
      <c r="AN95"/>
    </row>
    <row r="96" spans="1:40">
      <c r="A96" s="93">
        <v>94</v>
      </c>
      <c r="B96" s="93">
        <v>2</v>
      </c>
      <c r="C96" s="93">
        <f t="shared" si="2"/>
        <v>5</v>
      </c>
      <c r="D96" s="93">
        <v>13</v>
      </c>
      <c r="E96" s="93">
        <v>4</v>
      </c>
      <c r="F96" s="93">
        <f>VLOOKUP(C96,'Names &amp; Rates'!$M$3:$O$12,2,0)</f>
        <v>3</v>
      </c>
      <c r="G96" s="93">
        <v>2</v>
      </c>
      <c r="H96" t="s">
        <v>23</v>
      </c>
      <c r="I96" s="93">
        <f>VLOOKUP(F96,'Names &amp; Rates'!$B$3:$C$6,2,0)</f>
        <v>1</v>
      </c>
      <c r="J96" s="105" t="str">
        <f>VLOOKUP(G96,'Names &amp; Rates'!$E$3:$F$6,2,0)</f>
        <v>Throttle® 500</v>
      </c>
      <c r="K96" s="144" t="s">
        <v>35</v>
      </c>
      <c r="L96" s="115" t="s">
        <v>36</v>
      </c>
      <c r="M96" s="93">
        <v>10</v>
      </c>
      <c r="N96" s="93">
        <v>192</v>
      </c>
      <c r="O96" s="93">
        <v>170</v>
      </c>
      <c r="Q96" s="104">
        <v>2</v>
      </c>
      <c r="R96" s="140"/>
      <c r="S96" s="143">
        <v>3</v>
      </c>
      <c r="T96" s="143"/>
      <c r="U96" s="143">
        <v>3</v>
      </c>
      <c r="V96" s="143">
        <v>1</v>
      </c>
      <c r="W96" s="143">
        <v>4</v>
      </c>
      <c r="X96" s="143">
        <v>2</v>
      </c>
      <c r="Y96" s="143">
        <v>6</v>
      </c>
      <c r="Z96" s="143">
        <v>2</v>
      </c>
      <c r="AA96" s="143">
        <v>7</v>
      </c>
      <c r="AB96" s="143">
        <v>3</v>
      </c>
      <c r="AC96" s="143">
        <v>8</v>
      </c>
      <c r="AD96" s="143">
        <v>4</v>
      </c>
      <c r="AE96" s="93">
        <v>6.5</v>
      </c>
      <c r="AF96" s="93">
        <v>852.2</v>
      </c>
      <c r="AG96" s="93">
        <v>436.7</v>
      </c>
      <c r="AH96" s="93">
        <f t="shared" si="3"/>
        <v>1288.9000000000001</v>
      </c>
      <c r="AI96" s="93">
        <v>8.33</v>
      </c>
      <c r="AJ96" s="93">
        <v>14</v>
      </c>
      <c r="AK96" s="93">
        <v>18.2</v>
      </c>
      <c r="AM96"/>
      <c r="AN96"/>
    </row>
    <row r="97" spans="1:40">
      <c r="A97" s="93">
        <v>95</v>
      </c>
      <c r="B97" s="93">
        <v>2</v>
      </c>
      <c r="C97" s="93">
        <f t="shared" si="2"/>
        <v>5</v>
      </c>
      <c r="D97" s="93">
        <v>14</v>
      </c>
      <c r="E97" s="93">
        <v>4</v>
      </c>
      <c r="F97" s="93">
        <f>VLOOKUP(C97,'Names &amp; Rates'!$M$3:$O$12,2,0)</f>
        <v>3</v>
      </c>
      <c r="G97" s="93">
        <v>2</v>
      </c>
      <c r="H97" t="s">
        <v>23</v>
      </c>
      <c r="I97" s="93">
        <f>VLOOKUP(F97,'Names &amp; Rates'!$B$3:$C$6,2,0)</f>
        <v>1</v>
      </c>
      <c r="J97" s="105" t="str">
        <f>VLOOKUP(G97,'Names &amp; Rates'!$E$3:$F$6,2,0)</f>
        <v>Throttle® 500</v>
      </c>
      <c r="K97" s="112" t="s">
        <v>28</v>
      </c>
      <c r="L97" s="79" t="s">
        <v>29</v>
      </c>
      <c r="M97" s="93">
        <v>10</v>
      </c>
      <c r="N97" s="93">
        <v>178</v>
      </c>
      <c r="O97" s="93">
        <v>178</v>
      </c>
      <c r="Q97" s="104">
        <v>2</v>
      </c>
      <c r="R97" s="140"/>
      <c r="S97" s="143">
        <v>3</v>
      </c>
      <c r="T97" s="143"/>
      <c r="U97" s="143">
        <v>5</v>
      </c>
      <c r="V97" s="143">
        <v>2</v>
      </c>
      <c r="W97" s="143">
        <v>7</v>
      </c>
      <c r="X97" s="143">
        <v>3</v>
      </c>
      <c r="Y97" s="143">
        <v>7</v>
      </c>
      <c r="Z97" s="143">
        <v>3</v>
      </c>
      <c r="AA97" s="143">
        <v>8</v>
      </c>
      <c r="AB97" s="143">
        <v>5</v>
      </c>
      <c r="AC97" s="143">
        <v>8</v>
      </c>
      <c r="AD97" s="143">
        <v>5</v>
      </c>
      <c r="AE97" s="93">
        <v>6.4</v>
      </c>
      <c r="AF97" s="93">
        <v>592</v>
      </c>
      <c r="AG97" s="93">
        <v>316.39999999999998</v>
      </c>
      <c r="AH97" s="93">
        <f t="shared" si="3"/>
        <v>908.4</v>
      </c>
      <c r="AI97" s="93">
        <v>7.98</v>
      </c>
      <c r="AJ97" s="93">
        <v>14.3</v>
      </c>
      <c r="AK97" s="93">
        <v>17.899999999999999</v>
      </c>
      <c r="AM97"/>
      <c r="AN97"/>
    </row>
    <row r="98" spans="1:40">
      <c r="A98" s="93">
        <v>96</v>
      </c>
      <c r="B98" s="93">
        <v>2</v>
      </c>
      <c r="C98" s="93">
        <f t="shared" si="2"/>
        <v>5</v>
      </c>
      <c r="D98" s="93">
        <v>15</v>
      </c>
      <c r="E98" s="93">
        <v>4</v>
      </c>
      <c r="F98" s="93">
        <f>VLOOKUP(C98,'Names &amp; Rates'!$M$3:$O$12,2,0)</f>
        <v>3</v>
      </c>
      <c r="G98" s="93">
        <v>1</v>
      </c>
      <c r="H98" t="s">
        <v>21</v>
      </c>
      <c r="I98" s="93">
        <f>VLOOKUP(F98,'Names &amp; Rates'!$B$3:$C$6,2,0)</f>
        <v>1</v>
      </c>
      <c r="J98" s="105" t="str">
        <f>VLOOKUP(G98,'Names &amp; Rates'!$E$3:$F$6,2,0)</f>
        <v>Folicur® 430 SC</v>
      </c>
      <c r="K98" s="144" t="s">
        <v>35</v>
      </c>
      <c r="L98" s="115" t="s">
        <v>36</v>
      </c>
      <c r="M98" s="93">
        <v>10</v>
      </c>
      <c r="N98" s="93">
        <v>143</v>
      </c>
      <c r="O98" s="93">
        <v>175</v>
      </c>
      <c r="Q98" s="104">
        <v>1</v>
      </c>
      <c r="R98" s="140"/>
      <c r="S98" s="143">
        <v>2</v>
      </c>
      <c r="T98" s="143"/>
      <c r="U98" s="143">
        <v>3</v>
      </c>
      <c r="V98" s="143">
        <v>2</v>
      </c>
      <c r="W98" s="143">
        <v>4</v>
      </c>
      <c r="X98" s="143">
        <v>2</v>
      </c>
      <c r="Y98" s="143">
        <v>5</v>
      </c>
      <c r="Z98" s="143">
        <v>2</v>
      </c>
      <c r="AA98" s="143">
        <v>7</v>
      </c>
      <c r="AB98" s="143">
        <v>4</v>
      </c>
      <c r="AC98" s="143">
        <v>8</v>
      </c>
      <c r="AD98" s="143">
        <v>4</v>
      </c>
      <c r="AE98" s="93">
        <v>6.5</v>
      </c>
      <c r="AF98" s="93">
        <v>675.1</v>
      </c>
      <c r="AG98" s="93">
        <v>374.3</v>
      </c>
      <c r="AH98" s="93">
        <f t="shared" si="3"/>
        <v>1049.4000000000001</v>
      </c>
      <c r="AI98" s="93">
        <v>8.16</v>
      </c>
      <c r="AJ98" s="93">
        <v>14.2</v>
      </c>
      <c r="AK98" s="93">
        <v>17.600000000000001</v>
      </c>
      <c r="AM98"/>
      <c r="AN98"/>
    </row>
    <row r="99" spans="1:40">
      <c r="A99" s="93">
        <v>97</v>
      </c>
      <c r="B99" s="93">
        <v>2</v>
      </c>
      <c r="C99" s="93">
        <f t="shared" si="2"/>
        <v>5</v>
      </c>
      <c r="D99" s="93">
        <v>16</v>
      </c>
      <c r="E99" s="93">
        <v>4</v>
      </c>
      <c r="F99" s="93">
        <f>VLOOKUP(C99,'Names &amp; Rates'!$M$3:$O$12,2,0)</f>
        <v>3</v>
      </c>
      <c r="G99" s="93">
        <v>3</v>
      </c>
      <c r="H99" t="s">
        <v>27</v>
      </c>
      <c r="I99" s="93">
        <f>VLOOKUP(F99,'Names &amp; Rates'!$B$3:$C$6,2,0)</f>
        <v>1</v>
      </c>
      <c r="J99" s="105" t="str">
        <f>VLOOKUP(G99,'Names &amp; Rates'!$E$3:$F$6,2,0)</f>
        <v>Custodia® 320 SC</v>
      </c>
      <c r="K99" s="144" t="s">
        <v>33</v>
      </c>
      <c r="L99" s="115" t="s">
        <v>34</v>
      </c>
      <c r="M99" s="93">
        <v>10</v>
      </c>
      <c r="N99" s="97">
        <v>100</v>
      </c>
      <c r="O99" s="93">
        <v>153</v>
      </c>
      <c r="P99" s="93" t="s">
        <v>93</v>
      </c>
      <c r="Q99" s="104">
        <v>2</v>
      </c>
      <c r="R99" s="140"/>
      <c r="S99" s="143">
        <v>2</v>
      </c>
      <c r="T99" s="143"/>
      <c r="U99" s="143">
        <v>3</v>
      </c>
      <c r="V99" s="143">
        <v>1</v>
      </c>
      <c r="W99" s="143">
        <v>3</v>
      </c>
      <c r="X99" s="143">
        <v>1</v>
      </c>
      <c r="Y99" s="143">
        <v>3</v>
      </c>
      <c r="Z99" s="143">
        <v>1</v>
      </c>
      <c r="AA99" s="143">
        <v>3</v>
      </c>
      <c r="AB99" s="143">
        <v>2</v>
      </c>
      <c r="AC99" s="143">
        <v>7</v>
      </c>
      <c r="AD99" s="143">
        <v>2</v>
      </c>
      <c r="AE99" s="93">
        <v>6.5</v>
      </c>
      <c r="AF99" s="93">
        <v>515.6</v>
      </c>
      <c r="AG99" s="93">
        <v>280.60000000000002</v>
      </c>
      <c r="AH99" s="93">
        <f t="shared" si="3"/>
        <v>796.2</v>
      </c>
      <c r="AI99" s="93">
        <v>7.96</v>
      </c>
      <c r="AJ99" s="93">
        <v>14.1</v>
      </c>
      <c r="AK99" s="93">
        <v>15.7</v>
      </c>
      <c r="AM99"/>
      <c r="AN99"/>
    </row>
    <row r="100" spans="1:40">
      <c r="A100" s="93">
        <v>98</v>
      </c>
      <c r="B100" s="93">
        <v>2</v>
      </c>
      <c r="C100" s="93">
        <f t="shared" si="2"/>
        <v>5</v>
      </c>
      <c r="D100" s="93">
        <v>17</v>
      </c>
      <c r="E100" s="93">
        <v>4</v>
      </c>
      <c r="F100" s="93">
        <f>VLOOKUP(C100,'Names &amp; Rates'!$M$3:$O$12,2,0)</f>
        <v>3</v>
      </c>
      <c r="G100" s="93">
        <v>1</v>
      </c>
      <c r="H100" t="s">
        <v>21</v>
      </c>
      <c r="I100" s="93">
        <f>VLOOKUP(F100,'Names &amp; Rates'!$B$3:$C$6,2,0)</f>
        <v>1</v>
      </c>
      <c r="J100" s="105" t="str">
        <f>VLOOKUP(G100,'Names &amp; Rates'!$E$3:$F$6,2,0)</f>
        <v>Folicur® 430 SC</v>
      </c>
      <c r="K100" s="144" t="s">
        <v>33</v>
      </c>
      <c r="L100" s="115" t="s">
        <v>34</v>
      </c>
      <c r="M100" s="93">
        <v>10</v>
      </c>
      <c r="N100" s="93">
        <v>176</v>
      </c>
      <c r="O100" s="93">
        <v>170</v>
      </c>
      <c r="Q100" s="104">
        <v>2</v>
      </c>
      <c r="R100" s="140"/>
      <c r="S100" s="143">
        <v>2</v>
      </c>
      <c r="T100" s="143"/>
      <c r="U100" s="143">
        <v>3</v>
      </c>
      <c r="V100" s="143">
        <v>2</v>
      </c>
      <c r="W100" s="143">
        <v>3</v>
      </c>
      <c r="X100" s="143">
        <v>1</v>
      </c>
      <c r="Y100" s="143">
        <v>3</v>
      </c>
      <c r="Z100" s="143">
        <v>1</v>
      </c>
      <c r="AA100" s="143">
        <v>7</v>
      </c>
      <c r="AB100" s="143">
        <v>2</v>
      </c>
      <c r="AC100" s="143">
        <v>7</v>
      </c>
      <c r="AD100" s="143">
        <v>2</v>
      </c>
      <c r="AE100" s="93">
        <v>6.6</v>
      </c>
      <c r="AF100" s="93">
        <v>574.1</v>
      </c>
      <c r="AG100" s="93">
        <v>317.10000000000002</v>
      </c>
      <c r="AH100" s="93">
        <f t="shared" si="3"/>
        <v>891.2</v>
      </c>
      <c r="AI100" s="93">
        <v>7.3</v>
      </c>
      <c r="AJ100" s="93">
        <v>13.5</v>
      </c>
      <c r="AK100" s="93">
        <v>15.4</v>
      </c>
      <c r="AM100"/>
      <c r="AN100"/>
    </row>
    <row r="101" spans="1:40">
      <c r="A101" s="93">
        <v>99</v>
      </c>
      <c r="B101" s="93">
        <v>2</v>
      </c>
      <c r="C101" s="93">
        <f t="shared" si="2"/>
        <v>5</v>
      </c>
      <c r="D101" s="93">
        <v>18</v>
      </c>
      <c r="E101" s="93">
        <v>4</v>
      </c>
      <c r="F101" s="93">
        <f>VLOOKUP(C101,'Names &amp; Rates'!$M$3:$O$12,2,0)</f>
        <v>3</v>
      </c>
      <c r="G101" s="93">
        <v>1</v>
      </c>
      <c r="H101" t="s">
        <v>21</v>
      </c>
      <c r="I101" s="93">
        <f>VLOOKUP(F101,'Names &amp; Rates'!$B$3:$C$6,2,0)</f>
        <v>1</v>
      </c>
      <c r="J101" s="105" t="str">
        <f>VLOOKUP(G101,'Names &amp; Rates'!$E$3:$F$6,2,0)</f>
        <v>Folicur® 430 SC</v>
      </c>
      <c r="K101" s="144" t="s">
        <v>39</v>
      </c>
      <c r="L101" s="115" t="s">
        <v>40</v>
      </c>
      <c r="M101" s="93">
        <v>10</v>
      </c>
      <c r="N101" s="93">
        <v>173</v>
      </c>
      <c r="O101" s="93">
        <v>178</v>
      </c>
      <c r="Q101" s="104">
        <v>2</v>
      </c>
      <c r="R101" s="140"/>
      <c r="S101" s="143">
        <v>2</v>
      </c>
      <c r="T101" s="143"/>
      <c r="U101" s="143">
        <v>3</v>
      </c>
      <c r="V101" s="143">
        <v>2</v>
      </c>
      <c r="W101" s="143">
        <v>3</v>
      </c>
      <c r="X101" s="143">
        <v>1</v>
      </c>
      <c r="Y101" s="143">
        <v>3</v>
      </c>
      <c r="Z101" s="143">
        <v>1</v>
      </c>
      <c r="AA101" s="143">
        <v>7</v>
      </c>
      <c r="AB101" s="143">
        <v>2</v>
      </c>
      <c r="AC101" s="143">
        <v>7</v>
      </c>
      <c r="AD101" s="143">
        <v>2</v>
      </c>
      <c r="AE101" s="93">
        <v>6.4</v>
      </c>
      <c r="AF101" s="93">
        <v>676.7</v>
      </c>
      <c r="AG101" s="93">
        <v>393.3</v>
      </c>
      <c r="AH101" s="93">
        <f t="shared" si="3"/>
        <v>1070</v>
      </c>
      <c r="AI101" s="93">
        <v>7.62</v>
      </c>
      <c r="AJ101" s="93">
        <v>13.5</v>
      </c>
      <c r="AK101" s="93">
        <v>15.5</v>
      </c>
    </row>
    <row r="102" spans="1:40" s="120" customFormat="1">
      <c r="A102" s="120">
        <v>100</v>
      </c>
      <c r="B102" s="120">
        <v>3</v>
      </c>
      <c r="C102" s="120">
        <f t="shared" si="2"/>
        <v>8</v>
      </c>
      <c r="D102" s="120">
        <v>19</v>
      </c>
      <c r="E102" s="120">
        <v>4</v>
      </c>
      <c r="F102" s="120">
        <f>VLOOKUP(C102,'Names &amp; Rates'!$M$3:$O$12,2,0)</f>
        <v>1</v>
      </c>
      <c r="G102" s="120">
        <v>2</v>
      </c>
      <c r="H102" s="14" t="s">
        <v>23</v>
      </c>
      <c r="I102" s="120">
        <f>VLOOKUP(F102,'Names &amp; Rates'!$B$3:$C$6,2,0)</f>
        <v>0.25</v>
      </c>
      <c r="J102" s="122" t="str">
        <f>VLOOKUP(G102,'Names &amp; Rates'!$E$3:$F$6,2,0)</f>
        <v>Throttle® 500</v>
      </c>
      <c r="K102" s="120" t="s">
        <v>39</v>
      </c>
      <c r="L102" s="14" t="s">
        <v>40</v>
      </c>
      <c r="M102" s="120">
        <v>10</v>
      </c>
      <c r="N102" s="120">
        <v>60</v>
      </c>
      <c r="O102" s="120">
        <v>60</v>
      </c>
      <c r="Q102" s="125">
        <v>2</v>
      </c>
      <c r="R102" s="141"/>
      <c r="S102" s="124">
        <v>3</v>
      </c>
      <c r="T102" s="124"/>
      <c r="U102" s="124">
        <v>3</v>
      </c>
      <c r="V102" s="124">
        <v>2</v>
      </c>
      <c r="W102" s="124">
        <v>3</v>
      </c>
      <c r="X102" s="124">
        <v>1</v>
      </c>
      <c r="Y102" s="124">
        <v>3</v>
      </c>
      <c r="Z102" s="124">
        <v>1</v>
      </c>
      <c r="AA102" s="124">
        <v>7</v>
      </c>
      <c r="AB102" s="124">
        <v>2</v>
      </c>
      <c r="AC102" s="124">
        <v>7</v>
      </c>
      <c r="AD102" s="124">
        <v>2</v>
      </c>
      <c r="AE102" s="120">
        <v>6.5</v>
      </c>
      <c r="AF102" s="120">
        <v>523.6</v>
      </c>
      <c r="AG102" s="120">
        <v>230.2</v>
      </c>
      <c r="AH102" s="120">
        <f t="shared" si="3"/>
        <v>753.8</v>
      </c>
      <c r="AI102" s="120">
        <v>8.11</v>
      </c>
      <c r="AJ102" s="120">
        <v>14</v>
      </c>
      <c r="AK102" s="120">
        <v>14.1</v>
      </c>
    </row>
    <row r="103" spans="1:40" s="120" customFormat="1">
      <c r="A103" s="120">
        <v>101</v>
      </c>
      <c r="B103" s="120">
        <v>3</v>
      </c>
      <c r="C103" s="120">
        <f t="shared" si="2"/>
        <v>8</v>
      </c>
      <c r="D103" s="120">
        <v>20</v>
      </c>
      <c r="E103" s="120">
        <v>4</v>
      </c>
      <c r="F103" s="120">
        <f>VLOOKUP(C103,'Names &amp; Rates'!$M$3:$O$12,2,0)</f>
        <v>1</v>
      </c>
      <c r="G103" s="120">
        <v>3</v>
      </c>
      <c r="H103" s="14" t="s">
        <v>27</v>
      </c>
      <c r="I103" s="120">
        <f>VLOOKUP(F103,'Names &amp; Rates'!$B$3:$C$6,2,0)</f>
        <v>0.25</v>
      </c>
      <c r="J103" s="122" t="str">
        <f>VLOOKUP(G103,'Names &amp; Rates'!$E$3:$F$6,2,0)</f>
        <v>Custodia® 320 SC</v>
      </c>
      <c r="K103" s="120" t="s">
        <v>33</v>
      </c>
      <c r="L103" s="14" t="s">
        <v>34</v>
      </c>
      <c r="M103" s="120">
        <v>10</v>
      </c>
      <c r="N103" s="120">
        <v>64</v>
      </c>
      <c r="O103" s="120">
        <v>49</v>
      </c>
      <c r="P103" s="120" t="s">
        <v>94</v>
      </c>
      <c r="Q103" s="125">
        <v>2</v>
      </c>
      <c r="R103" s="141"/>
      <c r="S103" s="124">
        <v>2</v>
      </c>
      <c r="T103" s="124"/>
      <c r="U103" s="124">
        <v>3</v>
      </c>
      <c r="V103" s="124">
        <v>1</v>
      </c>
      <c r="W103" s="124">
        <v>2</v>
      </c>
      <c r="X103" s="124">
        <v>1</v>
      </c>
      <c r="Y103" s="124">
        <v>2</v>
      </c>
      <c r="Z103" s="124">
        <v>1</v>
      </c>
      <c r="AA103" s="124">
        <v>7</v>
      </c>
      <c r="AB103" s="124">
        <v>2</v>
      </c>
      <c r="AC103" s="124">
        <v>7</v>
      </c>
      <c r="AD103" s="124">
        <v>2</v>
      </c>
      <c r="AE103" s="120">
        <v>6.4</v>
      </c>
      <c r="AF103" s="120">
        <v>721.6</v>
      </c>
      <c r="AG103" s="120">
        <v>253.5</v>
      </c>
      <c r="AH103" s="120">
        <f t="shared" si="3"/>
        <v>975.1</v>
      </c>
      <c r="AI103" s="120">
        <v>7.15</v>
      </c>
      <c r="AJ103" s="120">
        <v>13.5</v>
      </c>
      <c r="AK103" s="120">
        <v>15.5</v>
      </c>
    </row>
    <row r="104" spans="1:40" s="112" customFormat="1">
      <c r="A104" s="112">
        <v>102</v>
      </c>
      <c r="B104" s="112">
        <v>3</v>
      </c>
      <c r="C104" s="112">
        <f t="shared" si="2"/>
        <v>8</v>
      </c>
      <c r="D104" s="112">
        <v>21</v>
      </c>
      <c r="E104" s="112">
        <v>4</v>
      </c>
      <c r="F104" s="112">
        <f>VLOOKUP(C104,'Names &amp; Rates'!$M$3:$O$12,2,0)</f>
        <v>1</v>
      </c>
      <c r="G104" s="112">
        <v>1</v>
      </c>
      <c r="H104" s="79" t="s">
        <v>21</v>
      </c>
      <c r="I104" s="112">
        <f>VLOOKUP(F104,'Names &amp; Rates'!$B$3:$C$6,2,0)</f>
        <v>0.25</v>
      </c>
      <c r="J104" s="126" t="str">
        <f>VLOOKUP(G104,'Names &amp; Rates'!$E$3:$F$6,2,0)</f>
        <v>Folicur® 430 SC</v>
      </c>
      <c r="K104" s="112" t="s">
        <v>28</v>
      </c>
      <c r="L104" s="79" t="s">
        <v>29</v>
      </c>
      <c r="M104" s="112">
        <v>10</v>
      </c>
      <c r="N104" s="112">
        <v>58</v>
      </c>
      <c r="O104" s="112">
        <v>61</v>
      </c>
      <c r="Q104" s="129">
        <v>2</v>
      </c>
      <c r="R104" s="142"/>
      <c r="S104" s="128">
        <v>3</v>
      </c>
      <c r="T104" s="128"/>
      <c r="U104" s="128">
        <v>6</v>
      </c>
      <c r="V104" s="128">
        <v>2</v>
      </c>
      <c r="W104" s="128">
        <v>7</v>
      </c>
      <c r="X104" s="128">
        <v>3</v>
      </c>
      <c r="Y104" s="128">
        <v>7</v>
      </c>
      <c r="Z104" s="128">
        <v>3</v>
      </c>
      <c r="AA104" s="128">
        <v>8</v>
      </c>
      <c r="AB104" s="128">
        <v>5</v>
      </c>
      <c r="AC104" s="128">
        <v>8</v>
      </c>
      <c r="AD104" s="128">
        <v>5</v>
      </c>
      <c r="AE104" s="112">
        <v>6.2</v>
      </c>
      <c r="AF104" s="112">
        <v>560.6</v>
      </c>
      <c r="AG104" s="112">
        <v>233.7</v>
      </c>
      <c r="AH104" s="112">
        <f t="shared" si="3"/>
        <v>794.3</v>
      </c>
      <c r="AI104" s="112">
        <v>1.66</v>
      </c>
      <c r="AJ104" s="112">
        <v>14.2</v>
      </c>
      <c r="AK104" s="112">
        <v>18.100000000000001</v>
      </c>
    </row>
    <row r="105" spans="1:40" s="120" customFormat="1">
      <c r="A105" s="120">
        <v>103</v>
      </c>
      <c r="B105" s="120">
        <v>3</v>
      </c>
      <c r="C105" s="120">
        <f t="shared" si="2"/>
        <v>8</v>
      </c>
      <c r="D105" s="120">
        <v>22</v>
      </c>
      <c r="E105" s="120">
        <v>4</v>
      </c>
      <c r="F105" s="120">
        <f>VLOOKUP(C105,'Names &amp; Rates'!$M$3:$O$12,2,0)</f>
        <v>1</v>
      </c>
      <c r="G105" s="120">
        <v>3</v>
      </c>
      <c r="H105" s="14" t="s">
        <v>27</v>
      </c>
      <c r="I105" s="120">
        <f>VLOOKUP(F105,'Names &amp; Rates'!$B$3:$C$6,2,0)</f>
        <v>0.25</v>
      </c>
      <c r="J105" s="122" t="str">
        <f>VLOOKUP(G105,'Names &amp; Rates'!$E$3:$F$6,2,0)</f>
        <v>Custodia® 320 SC</v>
      </c>
      <c r="K105" s="120" t="s">
        <v>30</v>
      </c>
      <c r="L105" s="14" t="s">
        <v>31</v>
      </c>
      <c r="M105" s="120">
        <v>10</v>
      </c>
      <c r="N105" s="120">
        <v>57</v>
      </c>
      <c r="O105" s="120">
        <v>61</v>
      </c>
      <c r="Q105" s="125">
        <v>1</v>
      </c>
      <c r="R105" s="141"/>
      <c r="S105" s="124">
        <v>2</v>
      </c>
      <c r="T105" s="124"/>
      <c r="U105" s="124">
        <v>2</v>
      </c>
      <c r="V105" s="124">
        <v>1</v>
      </c>
      <c r="W105" s="124">
        <v>2</v>
      </c>
      <c r="X105" s="124">
        <v>1</v>
      </c>
      <c r="Y105" s="124">
        <v>7</v>
      </c>
      <c r="Z105" s="124">
        <v>2</v>
      </c>
      <c r="AA105" s="124">
        <v>7</v>
      </c>
      <c r="AB105" s="124">
        <v>2</v>
      </c>
      <c r="AC105" s="124">
        <v>8</v>
      </c>
      <c r="AD105" s="124">
        <v>3</v>
      </c>
      <c r="AE105" s="120">
        <v>6.2</v>
      </c>
      <c r="AF105" s="120">
        <v>732.3</v>
      </c>
      <c r="AG105" s="120">
        <v>429.6</v>
      </c>
      <c r="AH105" s="120">
        <f t="shared" si="3"/>
        <v>1161.9000000000001</v>
      </c>
      <c r="AI105" s="120">
        <v>8.0399999999999991</v>
      </c>
      <c r="AJ105" s="120">
        <v>14.2</v>
      </c>
      <c r="AK105" s="120">
        <v>17.2</v>
      </c>
    </row>
    <row r="106" spans="1:40" s="120" customFormat="1">
      <c r="A106" s="120">
        <v>104</v>
      </c>
      <c r="B106" s="120">
        <v>3</v>
      </c>
      <c r="C106" s="120">
        <f t="shared" si="2"/>
        <v>8</v>
      </c>
      <c r="D106" s="120">
        <v>23</v>
      </c>
      <c r="E106" s="120">
        <v>4</v>
      </c>
      <c r="F106" s="120">
        <f>VLOOKUP(C106,'Names &amp; Rates'!$M$3:$O$12,2,0)</f>
        <v>1</v>
      </c>
      <c r="G106" s="120">
        <v>2</v>
      </c>
      <c r="H106" s="14" t="s">
        <v>23</v>
      </c>
      <c r="I106" s="120">
        <f>VLOOKUP(F106,'Names &amp; Rates'!$B$3:$C$6,2,0)</f>
        <v>0.25</v>
      </c>
      <c r="J106" s="122" t="str">
        <f>VLOOKUP(G106,'Names &amp; Rates'!$E$3:$F$6,2,0)</f>
        <v>Throttle® 500</v>
      </c>
      <c r="K106" s="120" t="s">
        <v>35</v>
      </c>
      <c r="L106" s="14" t="s">
        <v>36</v>
      </c>
      <c r="M106" s="120">
        <v>10</v>
      </c>
      <c r="N106" s="120">
        <v>68</v>
      </c>
      <c r="O106" s="120">
        <v>60</v>
      </c>
      <c r="Q106" s="125">
        <v>2</v>
      </c>
      <c r="R106" s="141"/>
      <c r="S106" s="124">
        <v>2</v>
      </c>
      <c r="T106" s="124"/>
      <c r="U106" s="124">
        <v>2</v>
      </c>
      <c r="V106" s="124">
        <v>1</v>
      </c>
      <c r="W106" s="124">
        <v>2</v>
      </c>
      <c r="X106" s="124">
        <v>1</v>
      </c>
      <c r="Y106" s="124">
        <v>2</v>
      </c>
      <c r="Z106" s="124">
        <v>1</v>
      </c>
      <c r="AA106" s="124">
        <v>7</v>
      </c>
      <c r="AB106" s="124">
        <v>2</v>
      </c>
      <c r="AC106" s="124">
        <v>8</v>
      </c>
      <c r="AD106" s="124">
        <v>3</v>
      </c>
      <c r="AE106" s="120">
        <v>6.4</v>
      </c>
      <c r="AF106" s="120">
        <v>685.2</v>
      </c>
      <c r="AG106" s="120">
        <v>292.2</v>
      </c>
      <c r="AH106" s="120">
        <f t="shared" si="3"/>
        <v>977.40000000000009</v>
      </c>
      <c r="AI106" s="120">
        <v>7.95</v>
      </c>
      <c r="AJ106" s="120">
        <v>14.3</v>
      </c>
      <c r="AK106" s="120">
        <v>17</v>
      </c>
    </row>
    <row r="107" spans="1:40" s="120" customFormat="1">
      <c r="A107" s="120">
        <v>105</v>
      </c>
      <c r="B107" s="120">
        <v>3</v>
      </c>
      <c r="C107" s="120">
        <f t="shared" si="2"/>
        <v>8</v>
      </c>
      <c r="D107" s="120">
        <v>24</v>
      </c>
      <c r="E107" s="120">
        <v>4</v>
      </c>
      <c r="F107" s="120">
        <f>VLOOKUP(C107,'Names &amp; Rates'!$M$3:$O$12,2,0)</f>
        <v>1</v>
      </c>
      <c r="G107" s="120">
        <v>1</v>
      </c>
      <c r="H107" s="14" t="s">
        <v>21</v>
      </c>
      <c r="I107" s="120">
        <f>VLOOKUP(F107,'Names &amp; Rates'!$B$3:$C$6,2,0)</f>
        <v>0.25</v>
      </c>
      <c r="J107" s="122" t="str">
        <f>VLOOKUP(G107,'Names &amp; Rates'!$E$3:$F$6,2,0)</f>
        <v>Folicur® 430 SC</v>
      </c>
      <c r="K107" s="120" t="s">
        <v>41</v>
      </c>
      <c r="L107" s="14" t="s">
        <v>42</v>
      </c>
      <c r="M107" s="120">
        <v>10</v>
      </c>
      <c r="N107" s="120">
        <v>52</v>
      </c>
      <c r="O107" s="120">
        <v>55</v>
      </c>
      <c r="P107" s="120" t="s">
        <v>93</v>
      </c>
      <c r="Q107" s="125">
        <v>2</v>
      </c>
      <c r="R107" s="141"/>
      <c r="S107" s="124">
        <v>2</v>
      </c>
      <c r="T107" s="124"/>
      <c r="U107" s="124">
        <v>4</v>
      </c>
      <c r="V107" s="124">
        <v>1</v>
      </c>
      <c r="W107" s="124">
        <v>3</v>
      </c>
      <c r="X107" s="124">
        <v>1</v>
      </c>
      <c r="Y107" s="124">
        <v>4</v>
      </c>
      <c r="Z107" s="124">
        <v>2</v>
      </c>
      <c r="AA107" s="124">
        <v>7</v>
      </c>
      <c r="AB107" s="124">
        <v>2</v>
      </c>
      <c r="AC107" s="124">
        <v>7</v>
      </c>
      <c r="AD107" s="124">
        <v>2</v>
      </c>
      <c r="AE107" s="120">
        <v>6.4</v>
      </c>
      <c r="AF107" s="120">
        <v>631.1</v>
      </c>
      <c r="AG107" s="120">
        <v>308.5</v>
      </c>
      <c r="AH107" s="120">
        <f t="shared" si="3"/>
        <v>939.6</v>
      </c>
      <c r="AI107" s="120">
        <v>8.1</v>
      </c>
      <c r="AJ107" s="120">
        <v>14.3</v>
      </c>
      <c r="AK107" s="120">
        <v>17.899999999999999</v>
      </c>
    </row>
    <row r="108" spans="1:40" s="120" customFormat="1">
      <c r="A108" s="120">
        <v>106</v>
      </c>
      <c r="B108" s="120">
        <v>3</v>
      </c>
      <c r="C108" s="120">
        <f t="shared" si="2"/>
        <v>8</v>
      </c>
      <c r="D108" s="120">
        <v>25</v>
      </c>
      <c r="E108" s="120">
        <v>4</v>
      </c>
      <c r="F108" s="120">
        <f>VLOOKUP(C108,'Names &amp; Rates'!$M$3:$O$12,2,0)</f>
        <v>1</v>
      </c>
      <c r="G108" s="120">
        <v>1</v>
      </c>
      <c r="H108" s="14" t="s">
        <v>21</v>
      </c>
      <c r="I108" s="120">
        <f>VLOOKUP(F108,'Names &amp; Rates'!$B$3:$C$6,2,0)</f>
        <v>0.25</v>
      </c>
      <c r="J108" s="122" t="str">
        <f>VLOOKUP(G108,'Names &amp; Rates'!$E$3:$F$6,2,0)</f>
        <v>Folicur® 430 SC</v>
      </c>
      <c r="K108" s="120" t="s">
        <v>30</v>
      </c>
      <c r="L108" s="14" t="s">
        <v>31</v>
      </c>
      <c r="M108" s="120">
        <v>10</v>
      </c>
      <c r="N108" s="120">
        <v>60</v>
      </c>
      <c r="O108" s="120">
        <v>63</v>
      </c>
      <c r="Q108" s="125">
        <v>1</v>
      </c>
      <c r="R108" s="141"/>
      <c r="S108" s="124">
        <v>2</v>
      </c>
      <c r="T108" s="124"/>
      <c r="U108" s="124">
        <v>2</v>
      </c>
      <c r="V108" s="124">
        <v>1</v>
      </c>
      <c r="W108" s="124">
        <v>2</v>
      </c>
      <c r="X108" s="124">
        <v>1</v>
      </c>
      <c r="Y108" s="124">
        <v>3</v>
      </c>
      <c r="Z108" s="124">
        <v>1</v>
      </c>
      <c r="AA108" s="124">
        <v>7</v>
      </c>
      <c r="AB108" s="124">
        <v>2</v>
      </c>
      <c r="AC108" s="124">
        <v>8</v>
      </c>
      <c r="AD108" s="124">
        <v>3</v>
      </c>
      <c r="AE108" s="120">
        <v>6.3</v>
      </c>
      <c r="AF108" s="120">
        <v>556.70000000000005</v>
      </c>
      <c r="AG108" s="120">
        <v>342.4</v>
      </c>
      <c r="AH108" s="120">
        <f t="shared" si="3"/>
        <v>899.1</v>
      </c>
      <c r="AI108" s="120">
        <v>7.69</v>
      </c>
      <c r="AJ108" s="120">
        <v>13.7</v>
      </c>
      <c r="AK108" s="120">
        <v>15.4</v>
      </c>
    </row>
    <row r="109" spans="1:40" s="120" customFormat="1">
      <c r="A109" s="120">
        <v>107</v>
      </c>
      <c r="B109" s="120">
        <v>3</v>
      </c>
      <c r="C109" s="120">
        <f t="shared" si="2"/>
        <v>8</v>
      </c>
      <c r="D109" s="120">
        <v>26</v>
      </c>
      <c r="E109" s="120">
        <v>4</v>
      </c>
      <c r="F109" s="120">
        <f>VLOOKUP(C109,'Names &amp; Rates'!$M$3:$O$12,2,0)</f>
        <v>1</v>
      </c>
      <c r="G109" s="120">
        <v>3</v>
      </c>
      <c r="H109" s="14" t="s">
        <v>27</v>
      </c>
      <c r="I109" s="120">
        <f>VLOOKUP(F109,'Names &amp; Rates'!$B$3:$C$6,2,0)</f>
        <v>0.25</v>
      </c>
      <c r="J109" s="122" t="str">
        <f>VLOOKUP(G109,'Names &amp; Rates'!$E$3:$F$6,2,0)</f>
        <v>Custodia® 320 SC</v>
      </c>
      <c r="K109" s="120" t="s">
        <v>35</v>
      </c>
      <c r="L109" s="14" t="s">
        <v>36</v>
      </c>
      <c r="M109" s="120">
        <v>10</v>
      </c>
      <c r="N109" s="120">
        <v>64</v>
      </c>
      <c r="O109" s="120">
        <v>61</v>
      </c>
      <c r="Q109" s="125">
        <v>2</v>
      </c>
      <c r="R109" s="141"/>
      <c r="S109" s="124">
        <v>2</v>
      </c>
      <c r="T109" s="124"/>
      <c r="U109" s="124">
        <v>2</v>
      </c>
      <c r="V109" s="124">
        <v>1</v>
      </c>
      <c r="W109" s="124">
        <v>2</v>
      </c>
      <c r="X109" s="124">
        <v>1</v>
      </c>
      <c r="Y109" s="124">
        <v>3</v>
      </c>
      <c r="Z109" s="124">
        <v>1</v>
      </c>
      <c r="AA109" s="124">
        <v>7</v>
      </c>
      <c r="AB109" s="124">
        <v>2</v>
      </c>
      <c r="AC109" s="124">
        <v>7</v>
      </c>
      <c r="AD109" s="124">
        <v>3</v>
      </c>
      <c r="AE109" s="120">
        <v>6.5</v>
      </c>
      <c r="AF109" s="120">
        <v>390.9</v>
      </c>
      <c r="AG109" s="120">
        <v>252.9</v>
      </c>
      <c r="AH109" s="120">
        <f t="shared" si="3"/>
        <v>643.79999999999995</v>
      </c>
      <c r="AI109" s="120">
        <v>8.68</v>
      </c>
      <c r="AJ109" s="120">
        <v>13.9</v>
      </c>
      <c r="AK109" s="120">
        <v>13.6</v>
      </c>
    </row>
    <row r="110" spans="1:40" s="120" customFormat="1">
      <c r="A110" s="120">
        <v>108</v>
      </c>
      <c r="B110" s="120">
        <v>3</v>
      </c>
      <c r="C110" s="120">
        <f t="shared" si="2"/>
        <v>8</v>
      </c>
      <c r="D110" s="120">
        <v>27</v>
      </c>
      <c r="E110" s="120">
        <v>4</v>
      </c>
      <c r="F110" s="120">
        <f>VLOOKUP(C110,'Names &amp; Rates'!$M$3:$O$12,2,0)</f>
        <v>1</v>
      </c>
      <c r="G110" s="120">
        <v>2</v>
      </c>
      <c r="H110" s="14" t="s">
        <v>23</v>
      </c>
      <c r="I110" s="120">
        <f>VLOOKUP(F110,'Names &amp; Rates'!$B$3:$C$6,2,0)</f>
        <v>0.25</v>
      </c>
      <c r="J110" s="122" t="str">
        <f>VLOOKUP(G110,'Names &amp; Rates'!$E$3:$F$6,2,0)</f>
        <v>Throttle® 500</v>
      </c>
      <c r="K110" s="120" t="s">
        <v>33</v>
      </c>
      <c r="L110" s="14" t="s">
        <v>34</v>
      </c>
      <c r="M110" s="120">
        <v>10</v>
      </c>
      <c r="N110" s="120">
        <v>73</v>
      </c>
      <c r="O110" s="120">
        <v>61</v>
      </c>
      <c r="Q110" s="125">
        <v>1</v>
      </c>
      <c r="R110" s="141"/>
      <c r="S110" s="124">
        <v>2</v>
      </c>
      <c r="T110" s="124"/>
      <c r="U110" s="124">
        <v>2</v>
      </c>
      <c r="V110" s="124">
        <v>1</v>
      </c>
      <c r="W110" s="124">
        <v>3</v>
      </c>
      <c r="X110" s="124">
        <v>1</v>
      </c>
      <c r="Y110" s="124">
        <v>3</v>
      </c>
      <c r="Z110" s="124">
        <v>1</v>
      </c>
      <c r="AA110" s="124">
        <v>7</v>
      </c>
      <c r="AB110" s="124">
        <v>2</v>
      </c>
      <c r="AC110" s="124">
        <v>7</v>
      </c>
      <c r="AD110" s="124">
        <v>2</v>
      </c>
      <c r="AE110" s="120">
        <v>6.3</v>
      </c>
      <c r="AF110" s="120">
        <v>501.9</v>
      </c>
      <c r="AG110" s="120">
        <v>229.3</v>
      </c>
      <c r="AH110" s="120">
        <f t="shared" si="3"/>
        <v>731.2</v>
      </c>
      <c r="AI110" s="120">
        <v>7.52</v>
      </c>
      <c r="AJ110" s="120">
        <v>13.8</v>
      </c>
      <c r="AK110" s="120">
        <v>14.4</v>
      </c>
    </row>
    <row r="111" spans="1:40" s="120" customFormat="1">
      <c r="A111" s="120">
        <v>109</v>
      </c>
      <c r="B111" s="120">
        <v>1</v>
      </c>
      <c r="C111" s="120">
        <f t="shared" si="2"/>
        <v>3</v>
      </c>
      <c r="D111" s="120">
        <v>1</v>
      </c>
      <c r="E111" s="120">
        <v>5</v>
      </c>
      <c r="F111" s="120">
        <f>VLOOKUP(C111,'Names &amp; Rates'!$M$3:$O$12,2,0)</f>
        <v>1</v>
      </c>
      <c r="G111" s="120">
        <v>1</v>
      </c>
      <c r="H111" s="14" t="s">
        <v>21</v>
      </c>
      <c r="I111" s="120">
        <f>VLOOKUP(F111,'Names &amp; Rates'!$B$3:$C$6,2,0)</f>
        <v>0.25</v>
      </c>
      <c r="J111" s="122" t="str">
        <f>VLOOKUP(G111,'Names &amp; Rates'!$E$3:$F$6,2,0)</f>
        <v>Folicur® 430 SC</v>
      </c>
      <c r="K111" s="120" t="s">
        <v>35</v>
      </c>
      <c r="L111" s="14" t="s">
        <v>36</v>
      </c>
      <c r="M111" s="120">
        <v>10</v>
      </c>
      <c r="N111" s="120">
        <v>67</v>
      </c>
      <c r="O111" s="120">
        <v>64</v>
      </c>
      <c r="Q111" s="123">
        <v>2</v>
      </c>
      <c r="R111" s="124"/>
      <c r="S111" s="124">
        <v>3</v>
      </c>
      <c r="T111" s="124"/>
      <c r="U111" s="124">
        <v>3</v>
      </c>
      <c r="V111" s="124">
        <v>1</v>
      </c>
      <c r="W111" s="124">
        <v>4</v>
      </c>
      <c r="X111" s="124">
        <v>2</v>
      </c>
      <c r="Y111" s="120">
        <v>7</v>
      </c>
      <c r="Z111" s="120">
        <v>2</v>
      </c>
      <c r="AA111" s="124">
        <v>7</v>
      </c>
      <c r="AB111" s="124">
        <v>3</v>
      </c>
      <c r="AC111" s="124">
        <v>8</v>
      </c>
      <c r="AD111" s="124">
        <v>3</v>
      </c>
      <c r="AE111" s="120">
        <v>6.6</v>
      </c>
      <c r="AF111" s="120">
        <v>1423</v>
      </c>
      <c r="AG111" s="120">
        <v>104.3</v>
      </c>
      <c r="AH111" s="120">
        <f t="shared" si="3"/>
        <v>1527.3</v>
      </c>
      <c r="AI111" s="120">
        <v>8.4499999999999993</v>
      </c>
      <c r="AJ111" s="120">
        <v>14.9</v>
      </c>
      <c r="AK111" s="120">
        <v>13.9</v>
      </c>
    </row>
    <row r="112" spans="1:40" s="120" customFormat="1">
      <c r="A112" s="120">
        <v>110</v>
      </c>
      <c r="B112" s="120">
        <v>1</v>
      </c>
      <c r="C112" s="120">
        <f t="shared" si="2"/>
        <v>3</v>
      </c>
      <c r="D112" s="120">
        <v>2</v>
      </c>
      <c r="E112" s="120">
        <v>5</v>
      </c>
      <c r="F112" s="120">
        <f>VLOOKUP(C112,'Names &amp; Rates'!$M$3:$O$12,2,0)</f>
        <v>1</v>
      </c>
      <c r="G112" s="120">
        <v>2</v>
      </c>
      <c r="H112" s="14" t="s">
        <v>23</v>
      </c>
      <c r="I112" s="120">
        <f>VLOOKUP(F112,'Names &amp; Rates'!$B$3:$C$6,2,0)</f>
        <v>0.25</v>
      </c>
      <c r="J112" s="122" t="str">
        <f>VLOOKUP(G112,'Names &amp; Rates'!$E$3:$F$6,2,0)</f>
        <v>Throttle® 500</v>
      </c>
      <c r="K112" s="120" t="s">
        <v>39</v>
      </c>
      <c r="L112" s="14" t="s">
        <v>40</v>
      </c>
      <c r="M112" s="120">
        <v>10</v>
      </c>
      <c r="N112" s="120">
        <v>60</v>
      </c>
      <c r="O112" s="120">
        <v>64</v>
      </c>
      <c r="Q112" s="123">
        <v>2</v>
      </c>
      <c r="R112" s="124"/>
      <c r="S112" s="124">
        <v>3</v>
      </c>
      <c r="T112" s="124"/>
      <c r="U112" s="124">
        <v>3</v>
      </c>
      <c r="V112" s="124">
        <v>1</v>
      </c>
      <c r="W112" s="124">
        <v>2</v>
      </c>
      <c r="X112" s="124">
        <v>1</v>
      </c>
      <c r="Y112" s="120">
        <v>2</v>
      </c>
      <c r="Z112" s="120">
        <v>1</v>
      </c>
      <c r="AA112" s="124">
        <v>3</v>
      </c>
      <c r="AB112" s="124">
        <v>1</v>
      </c>
      <c r="AC112" s="124">
        <v>7</v>
      </c>
      <c r="AD112" s="124">
        <v>1</v>
      </c>
      <c r="AE112" s="120">
        <v>6.7</v>
      </c>
      <c r="AF112" s="120">
        <v>1414.6</v>
      </c>
      <c r="AG112" s="120">
        <v>101.3</v>
      </c>
      <c r="AH112" s="120">
        <f t="shared" si="3"/>
        <v>1515.8999999999999</v>
      </c>
      <c r="AI112" s="120">
        <v>8.61</v>
      </c>
      <c r="AJ112" s="120">
        <v>14.6</v>
      </c>
      <c r="AK112" s="120">
        <v>13.3</v>
      </c>
    </row>
    <row r="113" spans="1:37" s="120" customFormat="1">
      <c r="A113" s="120">
        <v>111</v>
      </c>
      <c r="B113" s="120">
        <v>1</v>
      </c>
      <c r="C113" s="120">
        <f t="shared" si="2"/>
        <v>3</v>
      </c>
      <c r="D113" s="120">
        <v>3</v>
      </c>
      <c r="E113" s="120">
        <v>5</v>
      </c>
      <c r="F113" s="120">
        <f>VLOOKUP(C113,'Names &amp; Rates'!$M$3:$O$12,2,0)</f>
        <v>1</v>
      </c>
      <c r="G113" s="120">
        <v>3</v>
      </c>
      <c r="H113" s="14" t="s">
        <v>27</v>
      </c>
      <c r="I113" s="120">
        <f>VLOOKUP(F113,'Names &amp; Rates'!$B$3:$C$6,2,0)</f>
        <v>0.25</v>
      </c>
      <c r="J113" s="122" t="str">
        <f>VLOOKUP(G113,'Names &amp; Rates'!$E$3:$F$6,2,0)</f>
        <v>Custodia® 320 SC</v>
      </c>
      <c r="K113" s="120" t="s">
        <v>41</v>
      </c>
      <c r="L113" s="14" t="s">
        <v>42</v>
      </c>
      <c r="M113" s="120">
        <v>10</v>
      </c>
      <c r="N113" s="120">
        <v>60</v>
      </c>
      <c r="O113" s="120">
        <v>60</v>
      </c>
      <c r="Q113" s="123">
        <v>2</v>
      </c>
      <c r="R113" s="124"/>
      <c r="S113" s="124">
        <v>3</v>
      </c>
      <c r="T113" s="124"/>
      <c r="U113" s="124">
        <v>3</v>
      </c>
      <c r="V113" s="124">
        <v>1</v>
      </c>
      <c r="W113" s="124">
        <v>2</v>
      </c>
      <c r="X113" s="124">
        <v>1</v>
      </c>
      <c r="Y113" s="120">
        <v>4</v>
      </c>
      <c r="Z113" s="120">
        <v>2</v>
      </c>
      <c r="AA113" s="124">
        <v>7</v>
      </c>
      <c r="AB113" s="124">
        <v>3</v>
      </c>
      <c r="AC113" s="124">
        <v>7</v>
      </c>
      <c r="AD113" s="124">
        <v>3</v>
      </c>
      <c r="AE113" s="120">
        <v>6.7</v>
      </c>
      <c r="AF113" s="120">
        <v>812.8</v>
      </c>
      <c r="AG113" s="120">
        <v>342.8</v>
      </c>
      <c r="AH113" s="120">
        <f t="shared" si="3"/>
        <v>1155.5999999999999</v>
      </c>
      <c r="AI113" s="120">
        <v>7.28</v>
      </c>
      <c r="AJ113" s="120">
        <v>14.7</v>
      </c>
      <c r="AK113" s="120">
        <v>12.9</v>
      </c>
    </row>
    <row r="114" spans="1:37" s="112" customFormat="1">
      <c r="A114" s="112">
        <v>112</v>
      </c>
      <c r="B114" s="112">
        <v>1</v>
      </c>
      <c r="C114" s="112">
        <f t="shared" si="2"/>
        <v>3</v>
      </c>
      <c r="D114" s="112">
        <v>4</v>
      </c>
      <c r="E114" s="112">
        <v>5</v>
      </c>
      <c r="F114" s="112">
        <f>VLOOKUP(C114,'Names &amp; Rates'!$M$3:$O$12,2,0)</f>
        <v>1</v>
      </c>
      <c r="G114" s="112">
        <v>2</v>
      </c>
      <c r="H114" s="79" t="s">
        <v>23</v>
      </c>
      <c r="I114" s="112">
        <f>VLOOKUP(F114,'Names &amp; Rates'!$B$3:$C$6,2,0)</f>
        <v>0.25</v>
      </c>
      <c r="J114" s="126" t="str">
        <f>VLOOKUP(G114,'Names &amp; Rates'!$E$3:$F$6,2,0)</f>
        <v>Throttle® 500</v>
      </c>
      <c r="K114" s="112" t="s">
        <v>28</v>
      </c>
      <c r="L114" s="79" t="s">
        <v>29</v>
      </c>
      <c r="M114" s="112">
        <v>10</v>
      </c>
      <c r="N114" s="112">
        <v>65</v>
      </c>
      <c r="O114" s="112">
        <v>67</v>
      </c>
      <c r="Q114" s="127">
        <v>2</v>
      </c>
      <c r="R114" s="128"/>
      <c r="S114" s="128">
        <v>4</v>
      </c>
      <c r="T114" s="128"/>
      <c r="U114" s="128">
        <v>6</v>
      </c>
      <c r="V114" s="128">
        <v>1</v>
      </c>
      <c r="W114" s="128">
        <v>7</v>
      </c>
      <c r="X114" s="128">
        <v>3</v>
      </c>
      <c r="Y114" s="112">
        <v>8</v>
      </c>
      <c r="Z114" s="112">
        <v>4</v>
      </c>
      <c r="AA114" s="128">
        <v>8</v>
      </c>
      <c r="AB114" s="128">
        <v>5</v>
      </c>
      <c r="AC114" s="128">
        <v>8</v>
      </c>
      <c r="AD114" s="128">
        <v>5</v>
      </c>
      <c r="AE114" s="112">
        <v>6.7</v>
      </c>
      <c r="AF114" s="112">
        <v>431</v>
      </c>
      <c r="AG114" s="112">
        <v>231.1</v>
      </c>
      <c r="AH114" s="112">
        <f t="shared" si="3"/>
        <v>662.1</v>
      </c>
      <c r="AI114" s="112">
        <v>7.59</v>
      </c>
      <c r="AJ114" s="112">
        <v>14.2</v>
      </c>
      <c r="AK114" s="112">
        <v>14.4</v>
      </c>
    </row>
    <row r="115" spans="1:37" s="120" customFormat="1">
      <c r="A115" s="120">
        <v>113</v>
      </c>
      <c r="B115" s="120">
        <v>1</v>
      </c>
      <c r="C115" s="120">
        <f t="shared" si="2"/>
        <v>3</v>
      </c>
      <c r="D115" s="120">
        <v>5</v>
      </c>
      <c r="E115" s="120">
        <v>5</v>
      </c>
      <c r="F115" s="120">
        <f>VLOOKUP(C115,'Names &amp; Rates'!$M$3:$O$12,2,0)</f>
        <v>1</v>
      </c>
      <c r="G115" s="120">
        <v>3</v>
      </c>
      <c r="H115" s="14" t="s">
        <v>27</v>
      </c>
      <c r="I115" s="120">
        <f>VLOOKUP(F115,'Names &amp; Rates'!$B$3:$C$6,2,0)</f>
        <v>0.25</v>
      </c>
      <c r="J115" s="122" t="str">
        <f>VLOOKUP(G115,'Names &amp; Rates'!$E$3:$F$6,2,0)</f>
        <v>Custodia® 320 SC</v>
      </c>
      <c r="K115" s="120" t="s">
        <v>33</v>
      </c>
      <c r="L115" s="14" t="s">
        <v>34</v>
      </c>
      <c r="M115" s="120">
        <v>10</v>
      </c>
      <c r="N115" s="120">
        <v>66</v>
      </c>
      <c r="O115" s="120">
        <v>72</v>
      </c>
      <c r="Q115" s="123">
        <v>1</v>
      </c>
      <c r="R115" s="124"/>
      <c r="S115" s="124">
        <v>2</v>
      </c>
      <c r="T115" s="124"/>
      <c r="U115" s="124">
        <v>2</v>
      </c>
      <c r="V115" s="124">
        <v>1</v>
      </c>
      <c r="W115" s="124">
        <v>2</v>
      </c>
      <c r="X115" s="124">
        <v>1</v>
      </c>
      <c r="Y115" s="120">
        <v>3</v>
      </c>
      <c r="Z115" s="120">
        <v>2</v>
      </c>
      <c r="AA115" s="124">
        <v>7</v>
      </c>
      <c r="AB115" s="124">
        <v>3</v>
      </c>
      <c r="AC115" s="124">
        <v>7</v>
      </c>
      <c r="AD115" s="124">
        <v>2</v>
      </c>
      <c r="AE115" s="120">
        <v>6.5</v>
      </c>
      <c r="AF115" s="120">
        <v>495.4</v>
      </c>
      <c r="AG115" s="120">
        <v>221.3</v>
      </c>
      <c r="AH115" s="120">
        <f t="shared" si="3"/>
        <v>716.7</v>
      </c>
      <c r="AI115" s="120">
        <v>7.82</v>
      </c>
      <c r="AJ115" s="120">
        <v>14.2</v>
      </c>
      <c r="AK115" s="120">
        <v>18.100000000000001</v>
      </c>
    </row>
    <row r="116" spans="1:37" s="120" customFormat="1">
      <c r="A116" s="120">
        <v>114</v>
      </c>
      <c r="B116" s="120">
        <v>1</v>
      </c>
      <c r="C116" s="120">
        <f t="shared" si="2"/>
        <v>3</v>
      </c>
      <c r="D116" s="120">
        <v>6</v>
      </c>
      <c r="E116" s="120">
        <v>5</v>
      </c>
      <c r="F116" s="120">
        <f>VLOOKUP(C116,'Names &amp; Rates'!$M$3:$O$12,2,0)</f>
        <v>1</v>
      </c>
      <c r="G116" s="120">
        <v>1</v>
      </c>
      <c r="H116" s="14" t="s">
        <v>21</v>
      </c>
      <c r="I116" s="120">
        <f>VLOOKUP(F116,'Names &amp; Rates'!$B$3:$C$6,2,0)</f>
        <v>0.25</v>
      </c>
      <c r="J116" s="122" t="str">
        <f>VLOOKUP(G116,'Names &amp; Rates'!$E$3:$F$6,2,0)</f>
        <v>Folicur® 430 SC</v>
      </c>
      <c r="K116" s="120" t="s">
        <v>39</v>
      </c>
      <c r="L116" s="14" t="s">
        <v>40</v>
      </c>
      <c r="M116" s="120">
        <v>10</v>
      </c>
      <c r="N116" s="120">
        <v>65</v>
      </c>
      <c r="O116" s="120">
        <v>66</v>
      </c>
      <c r="Q116" s="123">
        <v>1</v>
      </c>
      <c r="R116" s="124"/>
      <c r="S116" s="124">
        <v>2</v>
      </c>
      <c r="T116" s="124"/>
      <c r="U116" s="124">
        <v>2</v>
      </c>
      <c r="V116" s="124">
        <v>1</v>
      </c>
      <c r="W116" s="124">
        <v>2</v>
      </c>
      <c r="X116" s="124">
        <v>1</v>
      </c>
      <c r="Y116" s="120">
        <v>3</v>
      </c>
      <c r="Z116" s="120">
        <v>2</v>
      </c>
      <c r="AA116" s="124">
        <v>7</v>
      </c>
      <c r="AB116" s="124">
        <v>3</v>
      </c>
      <c r="AC116" s="124">
        <v>7</v>
      </c>
      <c r="AD116" s="124">
        <v>2</v>
      </c>
      <c r="AE116" s="120">
        <v>6.6</v>
      </c>
      <c r="AF116" s="120">
        <v>483.1</v>
      </c>
      <c r="AG116" s="120">
        <v>256.89999999999998</v>
      </c>
      <c r="AH116" s="120">
        <f t="shared" si="3"/>
        <v>740</v>
      </c>
      <c r="AI116" s="120">
        <v>7.49</v>
      </c>
      <c r="AJ116" s="120">
        <v>14.2</v>
      </c>
      <c r="AK116" s="120">
        <v>17.8</v>
      </c>
    </row>
    <row r="117" spans="1:37" s="120" customFormat="1">
      <c r="A117" s="120">
        <v>115</v>
      </c>
      <c r="B117" s="120">
        <v>1</v>
      </c>
      <c r="C117" s="120">
        <f t="shared" si="2"/>
        <v>3</v>
      </c>
      <c r="D117" s="120">
        <v>7</v>
      </c>
      <c r="E117" s="120">
        <v>5</v>
      </c>
      <c r="F117" s="120">
        <f>VLOOKUP(C117,'Names &amp; Rates'!$M$3:$O$12,2,0)</f>
        <v>1</v>
      </c>
      <c r="G117" s="120">
        <v>2</v>
      </c>
      <c r="H117" s="14" t="s">
        <v>23</v>
      </c>
      <c r="I117" s="120">
        <f>VLOOKUP(F117,'Names &amp; Rates'!$B$3:$C$6,2,0)</f>
        <v>0.25</v>
      </c>
      <c r="J117" s="122" t="str">
        <f>VLOOKUP(G117,'Names &amp; Rates'!$E$3:$F$6,2,0)</f>
        <v>Throttle® 500</v>
      </c>
      <c r="K117" s="120" t="s">
        <v>41</v>
      </c>
      <c r="L117" s="14" t="s">
        <v>42</v>
      </c>
      <c r="M117" s="120">
        <v>10</v>
      </c>
      <c r="N117" s="120">
        <v>64</v>
      </c>
      <c r="O117" s="120">
        <v>65</v>
      </c>
      <c r="Q117" s="123">
        <v>1</v>
      </c>
      <c r="R117" s="124"/>
      <c r="S117" s="124">
        <v>2</v>
      </c>
      <c r="T117" s="124"/>
      <c r="U117" s="124">
        <v>3</v>
      </c>
      <c r="V117" s="124">
        <v>1</v>
      </c>
      <c r="W117" s="124">
        <v>2</v>
      </c>
      <c r="X117" s="124">
        <v>1</v>
      </c>
      <c r="Y117" s="120">
        <v>2</v>
      </c>
      <c r="Z117" s="120">
        <v>1</v>
      </c>
      <c r="AA117" s="124">
        <v>7</v>
      </c>
      <c r="AB117" s="124">
        <v>3</v>
      </c>
      <c r="AC117" s="124">
        <v>7</v>
      </c>
      <c r="AD117" s="124">
        <v>2</v>
      </c>
      <c r="AE117" s="120">
        <v>6.6</v>
      </c>
      <c r="AF117" s="120">
        <v>470.3</v>
      </c>
      <c r="AG117" s="120">
        <v>288.5</v>
      </c>
      <c r="AH117" s="120">
        <f t="shared" si="3"/>
        <v>758.8</v>
      </c>
      <c r="AI117" s="120">
        <v>7.54</v>
      </c>
      <c r="AJ117" s="120">
        <v>13.8</v>
      </c>
      <c r="AK117" s="120">
        <v>15.6</v>
      </c>
    </row>
    <row r="118" spans="1:37" s="120" customFormat="1">
      <c r="A118" s="120">
        <v>116</v>
      </c>
      <c r="B118" s="120">
        <v>1</v>
      </c>
      <c r="C118" s="120">
        <f t="shared" si="2"/>
        <v>3</v>
      </c>
      <c r="D118" s="120">
        <v>8</v>
      </c>
      <c r="E118" s="120">
        <v>5</v>
      </c>
      <c r="F118" s="120">
        <f>VLOOKUP(C118,'Names &amp; Rates'!$M$3:$O$12,2,0)</f>
        <v>1</v>
      </c>
      <c r="G118" s="120">
        <v>1</v>
      </c>
      <c r="H118" s="14" t="s">
        <v>21</v>
      </c>
      <c r="I118" s="120">
        <f>VLOOKUP(F118,'Names &amp; Rates'!$B$3:$C$6,2,0)</f>
        <v>0.25</v>
      </c>
      <c r="J118" s="122" t="str">
        <f>VLOOKUP(G118,'Names &amp; Rates'!$E$3:$F$6,2,0)</f>
        <v>Folicur® 430 SC</v>
      </c>
      <c r="K118" s="120" t="s">
        <v>30</v>
      </c>
      <c r="L118" s="14" t="s">
        <v>31</v>
      </c>
      <c r="M118" s="120">
        <v>10</v>
      </c>
      <c r="N118" s="120">
        <v>69</v>
      </c>
      <c r="O118" s="120">
        <v>64</v>
      </c>
      <c r="Q118" s="123">
        <v>1</v>
      </c>
      <c r="R118" s="124"/>
      <c r="S118" s="124">
        <v>2</v>
      </c>
      <c r="T118" s="124"/>
      <c r="U118" s="124">
        <v>2</v>
      </c>
      <c r="V118" s="124">
        <v>1</v>
      </c>
      <c r="W118" s="124">
        <v>2</v>
      </c>
      <c r="X118" s="124">
        <v>1</v>
      </c>
      <c r="Y118" s="120">
        <v>4</v>
      </c>
      <c r="Z118" s="120">
        <v>2</v>
      </c>
      <c r="AA118" s="124">
        <v>7</v>
      </c>
      <c r="AB118" s="124">
        <v>3</v>
      </c>
      <c r="AC118" s="124">
        <v>8</v>
      </c>
      <c r="AD118" s="124">
        <v>3</v>
      </c>
      <c r="AE118" s="120">
        <v>6.6</v>
      </c>
      <c r="AF118" s="120">
        <v>549.4</v>
      </c>
      <c r="AG118" s="120">
        <v>242.3</v>
      </c>
      <c r="AH118" s="120">
        <f t="shared" si="3"/>
        <v>791.7</v>
      </c>
      <c r="AI118" s="120">
        <v>7.52</v>
      </c>
      <c r="AJ118" s="120">
        <v>14</v>
      </c>
      <c r="AK118" s="120">
        <v>15.2</v>
      </c>
    </row>
    <row r="119" spans="1:37" s="120" customFormat="1">
      <c r="A119" s="120">
        <v>117</v>
      </c>
      <c r="B119" s="120">
        <v>1</v>
      </c>
      <c r="C119" s="120">
        <f t="shared" si="2"/>
        <v>3</v>
      </c>
      <c r="D119" s="120">
        <v>9</v>
      </c>
      <c r="E119" s="120">
        <v>5</v>
      </c>
      <c r="F119" s="120">
        <f>VLOOKUP(C119,'Names &amp; Rates'!$M$3:$O$12,2,0)</f>
        <v>1</v>
      </c>
      <c r="G119" s="120">
        <v>3</v>
      </c>
      <c r="H119" s="14" t="s">
        <v>27</v>
      </c>
      <c r="I119" s="120">
        <f>VLOOKUP(F119,'Names &amp; Rates'!$B$3:$C$6,2,0)</f>
        <v>0.25</v>
      </c>
      <c r="J119" s="122" t="str">
        <f>VLOOKUP(G119,'Names &amp; Rates'!$E$3:$F$6,2,0)</f>
        <v>Custodia® 320 SC</v>
      </c>
      <c r="K119" s="120" t="s">
        <v>35</v>
      </c>
      <c r="L119" s="14" t="s">
        <v>36</v>
      </c>
      <c r="M119" s="120">
        <v>10</v>
      </c>
      <c r="N119" s="120">
        <v>62</v>
      </c>
      <c r="O119" s="120">
        <v>64</v>
      </c>
      <c r="Q119" s="123">
        <v>1</v>
      </c>
      <c r="R119" s="124"/>
      <c r="S119" s="124">
        <v>2</v>
      </c>
      <c r="T119" s="124"/>
      <c r="U119" s="124">
        <v>2</v>
      </c>
      <c r="V119" s="124">
        <v>1</v>
      </c>
      <c r="W119" s="124">
        <v>3</v>
      </c>
      <c r="X119" s="124">
        <v>1</v>
      </c>
      <c r="Y119" s="120">
        <v>4</v>
      </c>
      <c r="Z119" s="120">
        <v>2</v>
      </c>
      <c r="AA119" s="124">
        <v>7</v>
      </c>
      <c r="AB119" s="124">
        <v>4</v>
      </c>
      <c r="AC119" s="124">
        <v>8</v>
      </c>
      <c r="AD119" s="124">
        <v>4</v>
      </c>
      <c r="AE119" s="120">
        <v>6.6</v>
      </c>
      <c r="AF119" s="120">
        <v>439.1</v>
      </c>
      <c r="AG119" s="120">
        <v>203.1</v>
      </c>
      <c r="AH119" s="120">
        <f t="shared" si="3"/>
        <v>642.20000000000005</v>
      </c>
      <c r="AI119" s="120">
        <v>7.9</v>
      </c>
      <c r="AJ119" s="120">
        <v>147.19999999999999</v>
      </c>
      <c r="AK119" s="120">
        <v>18</v>
      </c>
    </row>
    <row r="120" spans="1:37">
      <c r="A120" s="93">
        <v>118</v>
      </c>
      <c r="B120" s="93">
        <v>2</v>
      </c>
      <c r="C120" s="93">
        <f t="shared" si="2"/>
        <v>6</v>
      </c>
      <c r="D120" s="93">
        <v>10</v>
      </c>
      <c r="E120" s="93">
        <v>5</v>
      </c>
      <c r="F120" s="93">
        <f>VLOOKUP(C120,'Names &amp; Rates'!$M$3:$O$12,2,0)</f>
        <v>2</v>
      </c>
      <c r="G120" s="93">
        <v>1</v>
      </c>
      <c r="H120" t="s">
        <v>21</v>
      </c>
      <c r="I120" s="93">
        <f>VLOOKUP(F120,'Names &amp; Rates'!$B$3:$C$6,2,0)</f>
        <v>0.5</v>
      </c>
      <c r="J120" s="105" t="str">
        <f>VLOOKUP(G120,'Names &amp; Rates'!$E$3:$F$6,2,0)</f>
        <v>Folicur® 430 SC</v>
      </c>
      <c r="K120" s="112" t="s">
        <v>28</v>
      </c>
      <c r="L120" s="79" t="s">
        <v>29</v>
      </c>
      <c r="M120" s="93">
        <v>10</v>
      </c>
      <c r="N120" s="93">
        <v>92</v>
      </c>
      <c r="O120" s="93">
        <v>87</v>
      </c>
      <c r="Q120" s="10">
        <v>1</v>
      </c>
      <c r="S120" s="143">
        <v>3</v>
      </c>
      <c r="T120" s="143"/>
      <c r="U120" s="143">
        <v>5</v>
      </c>
      <c r="V120" s="143">
        <v>1</v>
      </c>
      <c r="W120" s="143">
        <v>5</v>
      </c>
      <c r="X120" s="143">
        <v>2</v>
      </c>
      <c r="Y120" s="93">
        <v>8</v>
      </c>
      <c r="Z120" s="93">
        <v>4</v>
      </c>
      <c r="AA120" s="143">
        <v>8</v>
      </c>
      <c r="AB120" s="143">
        <v>5</v>
      </c>
      <c r="AC120" s="143">
        <v>8</v>
      </c>
      <c r="AD120" s="143">
        <v>5</v>
      </c>
      <c r="AE120" s="93">
        <v>6.5</v>
      </c>
      <c r="AF120" s="93">
        <v>545.20000000000005</v>
      </c>
      <c r="AG120" s="93">
        <v>285.10000000000002</v>
      </c>
      <c r="AH120" s="93">
        <f t="shared" si="3"/>
        <v>830.30000000000007</v>
      </c>
      <c r="AI120" s="93">
        <v>6.99</v>
      </c>
      <c r="AJ120" s="93">
        <v>14.3</v>
      </c>
      <c r="AK120" s="93">
        <v>14.7</v>
      </c>
    </row>
    <row r="121" spans="1:37">
      <c r="A121" s="93">
        <v>119</v>
      </c>
      <c r="B121" s="93">
        <v>2</v>
      </c>
      <c r="C121" s="93">
        <f t="shared" si="2"/>
        <v>6</v>
      </c>
      <c r="D121" s="93">
        <v>11</v>
      </c>
      <c r="E121" s="93">
        <v>5</v>
      </c>
      <c r="F121" s="93">
        <f>VLOOKUP(C121,'Names &amp; Rates'!$M$3:$O$12,2,0)</f>
        <v>2</v>
      </c>
      <c r="G121" s="93">
        <v>2</v>
      </c>
      <c r="H121" t="s">
        <v>23</v>
      </c>
      <c r="I121" s="93">
        <f>VLOOKUP(F121,'Names &amp; Rates'!$B$3:$C$6,2,0)</f>
        <v>0.5</v>
      </c>
      <c r="J121" s="105" t="str">
        <f>VLOOKUP(G121,'Names &amp; Rates'!$E$3:$F$6,2,0)</f>
        <v>Throttle® 500</v>
      </c>
      <c r="K121" s="144" t="s">
        <v>30</v>
      </c>
      <c r="L121" s="115" t="s">
        <v>31</v>
      </c>
      <c r="M121" s="93">
        <v>10</v>
      </c>
      <c r="N121" s="93">
        <v>93</v>
      </c>
      <c r="O121" s="93">
        <v>98</v>
      </c>
      <c r="Q121" s="10">
        <v>1</v>
      </c>
      <c r="S121" s="143">
        <v>2</v>
      </c>
      <c r="T121" s="143"/>
      <c r="U121" s="143">
        <v>2</v>
      </c>
      <c r="V121" s="143">
        <v>1</v>
      </c>
      <c r="W121" s="143">
        <v>2</v>
      </c>
      <c r="X121" s="143">
        <v>1</v>
      </c>
      <c r="Y121" s="93">
        <v>4</v>
      </c>
      <c r="Z121" s="93">
        <v>2</v>
      </c>
      <c r="AA121" s="143">
        <v>7</v>
      </c>
      <c r="AB121" s="143">
        <v>2</v>
      </c>
      <c r="AC121" s="143">
        <v>8</v>
      </c>
      <c r="AD121" s="143">
        <v>3</v>
      </c>
      <c r="AE121" s="93">
        <v>6.6</v>
      </c>
      <c r="AF121" s="93">
        <v>528.6</v>
      </c>
      <c r="AG121" s="93">
        <v>266.5</v>
      </c>
      <c r="AH121" s="93">
        <f t="shared" si="3"/>
        <v>795.1</v>
      </c>
      <c r="AI121" s="93">
        <v>8.5399999999999991</v>
      </c>
      <c r="AJ121" s="93">
        <v>14.3</v>
      </c>
      <c r="AK121" s="93">
        <v>18.3</v>
      </c>
    </row>
    <row r="122" spans="1:37">
      <c r="A122" s="93">
        <v>120</v>
      </c>
      <c r="B122" s="93">
        <v>2</v>
      </c>
      <c r="C122" s="93">
        <f t="shared" ref="C122:C164" si="4">C68+1</f>
        <v>6</v>
      </c>
      <c r="D122" s="93">
        <v>12</v>
      </c>
      <c r="E122" s="93">
        <v>5</v>
      </c>
      <c r="F122" s="93">
        <f>VLOOKUP(C122,'Names &amp; Rates'!$M$3:$O$12,2,0)</f>
        <v>2</v>
      </c>
      <c r="G122" s="93">
        <v>2</v>
      </c>
      <c r="H122" t="s">
        <v>23</v>
      </c>
      <c r="I122" s="93">
        <f>VLOOKUP(F122,'Names &amp; Rates'!$B$3:$C$6,2,0)</f>
        <v>0.5</v>
      </c>
      <c r="J122" s="105" t="str">
        <f>VLOOKUP(G122,'Names &amp; Rates'!$E$3:$F$6,2,0)</f>
        <v>Throttle® 500</v>
      </c>
      <c r="K122" s="144" t="s">
        <v>39</v>
      </c>
      <c r="L122" s="115" t="s">
        <v>40</v>
      </c>
      <c r="M122" s="93">
        <v>10</v>
      </c>
      <c r="N122" s="93">
        <v>97</v>
      </c>
      <c r="O122" s="93">
        <v>97</v>
      </c>
      <c r="Q122" s="10">
        <v>2</v>
      </c>
      <c r="S122" s="143">
        <v>3</v>
      </c>
      <c r="T122" s="143"/>
      <c r="U122" s="143">
        <v>3</v>
      </c>
      <c r="V122" s="143">
        <v>1</v>
      </c>
      <c r="W122" s="143">
        <v>3</v>
      </c>
      <c r="X122" s="143">
        <v>1</v>
      </c>
      <c r="Y122" s="93">
        <v>3</v>
      </c>
      <c r="Z122" s="93">
        <v>2</v>
      </c>
      <c r="AA122" s="143">
        <v>7</v>
      </c>
      <c r="AB122" s="143">
        <v>2</v>
      </c>
      <c r="AC122" s="143">
        <v>7</v>
      </c>
      <c r="AD122" s="143">
        <v>2</v>
      </c>
      <c r="AE122" s="93">
        <v>6.7</v>
      </c>
      <c r="AF122" s="93">
        <v>593.20000000000005</v>
      </c>
      <c r="AG122" s="93">
        <v>284.39999999999998</v>
      </c>
      <c r="AH122" s="93">
        <f t="shared" si="3"/>
        <v>877.6</v>
      </c>
      <c r="AI122" s="93">
        <v>7.79</v>
      </c>
      <c r="AJ122" s="93">
        <v>14</v>
      </c>
      <c r="AK122" s="93">
        <v>16.5</v>
      </c>
    </row>
    <row r="123" spans="1:37">
      <c r="A123" s="93">
        <v>121</v>
      </c>
      <c r="B123" s="93">
        <v>2</v>
      </c>
      <c r="C123" s="93">
        <f t="shared" si="4"/>
        <v>6</v>
      </c>
      <c r="D123" s="93">
        <v>13</v>
      </c>
      <c r="E123" s="93">
        <v>5</v>
      </c>
      <c r="F123" s="93">
        <f>VLOOKUP(C123,'Names &amp; Rates'!$M$3:$O$12,2,0)</f>
        <v>2</v>
      </c>
      <c r="G123" s="93">
        <v>1</v>
      </c>
      <c r="H123" t="s">
        <v>21</v>
      </c>
      <c r="I123" s="93">
        <f>VLOOKUP(F123,'Names &amp; Rates'!$B$3:$C$6,2,0)</f>
        <v>0.5</v>
      </c>
      <c r="J123" s="105" t="str">
        <f>VLOOKUP(G123,'Names &amp; Rates'!$E$3:$F$6,2,0)</f>
        <v>Folicur® 430 SC</v>
      </c>
      <c r="K123" s="144" t="s">
        <v>41</v>
      </c>
      <c r="L123" s="115" t="s">
        <v>42</v>
      </c>
      <c r="M123" s="93">
        <v>10</v>
      </c>
      <c r="N123" s="93">
        <v>100</v>
      </c>
      <c r="O123" s="93">
        <v>90</v>
      </c>
      <c r="Q123" s="10">
        <v>2</v>
      </c>
      <c r="S123" s="143">
        <v>4</v>
      </c>
      <c r="T123" s="143"/>
      <c r="U123" s="143">
        <v>3</v>
      </c>
      <c r="V123" s="143">
        <v>2</v>
      </c>
      <c r="W123" s="143">
        <v>4</v>
      </c>
      <c r="X123" s="143">
        <v>2</v>
      </c>
      <c r="Y123" s="93">
        <v>5</v>
      </c>
      <c r="Z123" s="93">
        <v>2</v>
      </c>
      <c r="AA123" s="143">
        <v>7</v>
      </c>
      <c r="AB123" s="143">
        <v>3</v>
      </c>
      <c r="AC123" s="143">
        <v>7</v>
      </c>
      <c r="AD123" s="143">
        <v>3</v>
      </c>
      <c r="AE123" s="93">
        <v>6.6</v>
      </c>
      <c r="AF123" s="93">
        <v>611.4</v>
      </c>
      <c r="AG123" s="93">
        <v>315.60000000000002</v>
      </c>
      <c r="AH123" s="93">
        <f t="shared" si="3"/>
        <v>927</v>
      </c>
      <c r="AI123" s="93">
        <v>7.73</v>
      </c>
      <c r="AJ123" s="93">
        <v>13.5</v>
      </c>
      <c r="AK123" s="93">
        <v>17</v>
      </c>
    </row>
    <row r="124" spans="1:37">
      <c r="A124" s="93">
        <v>122</v>
      </c>
      <c r="B124" s="93">
        <v>2</v>
      </c>
      <c r="C124" s="93">
        <f t="shared" si="4"/>
        <v>6</v>
      </c>
      <c r="D124" s="93">
        <v>14</v>
      </c>
      <c r="E124" s="93">
        <v>5</v>
      </c>
      <c r="F124" s="93">
        <f>VLOOKUP(C124,'Names &amp; Rates'!$M$3:$O$12,2,0)</f>
        <v>2</v>
      </c>
      <c r="G124" s="93">
        <v>2</v>
      </c>
      <c r="H124" t="s">
        <v>23</v>
      </c>
      <c r="I124" s="93">
        <f>VLOOKUP(F124,'Names &amp; Rates'!$B$3:$C$6,2,0)</f>
        <v>0.5</v>
      </c>
      <c r="J124" s="105" t="str">
        <f>VLOOKUP(G124,'Names &amp; Rates'!$E$3:$F$6,2,0)</f>
        <v>Throttle® 500</v>
      </c>
      <c r="K124" s="144" t="s">
        <v>35</v>
      </c>
      <c r="L124" s="115" t="s">
        <v>36</v>
      </c>
      <c r="M124" s="93">
        <v>10</v>
      </c>
      <c r="N124" s="93">
        <v>92</v>
      </c>
      <c r="O124" s="93">
        <v>93</v>
      </c>
      <c r="Q124" s="10">
        <v>1</v>
      </c>
      <c r="S124" s="143">
        <v>3</v>
      </c>
      <c r="T124" s="143"/>
      <c r="U124" s="143">
        <v>2</v>
      </c>
      <c r="V124" s="143">
        <v>1</v>
      </c>
      <c r="W124" s="143">
        <v>2</v>
      </c>
      <c r="X124" s="143">
        <v>1</v>
      </c>
      <c r="Y124" s="93">
        <v>4</v>
      </c>
      <c r="Z124" s="93">
        <v>2</v>
      </c>
      <c r="AA124" s="143">
        <v>7</v>
      </c>
      <c r="AB124" s="143">
        <v>3</v>
      </c>
      <c r="AC124" s="143">
        <v>8</v>
      </c>
      <c r="AD124" s="143">
        <v>3</v>
      </c>
      <c r="AE124" s="93">
        <v>6.5</v>
      </c>
      <c r="AF124" s="93">
        <v>644.9</v>
      </c>
      <c r="AG124" s="93">
        <v>296.7</v>
      </c>
      <c r="AH124" s="93">
        <f t="shared" si="3"/>
        <v>941.59999999999991</v>
      </c>
      <c r="AI124" s="93">
        <v>7.63</v>
      </c>
      <c r="AJ124" s="93">
        <v>13.5</v>
      </c>
      <c r="AK124" s="93">
        <v>16.7</v>
      </c>
    </row>
    <row r="125" spans="1:37">
      <c r="A125" s="93">
        <v>123</v>
      </c>
      <c r="B125" s="93">
        <v>2</v>
      </c>
      <c r="C125" s="93">
        <f t="shared" si="4"/>
        <v>6</v>
      </c>
      <c r="D125" s="93">
        <v>15</v>
      </c>
      <c r="E125" s="93">
        <v>5</v>
      </c>
      <c r="F125" s="93">
        <f>VLOOKUP(C125,'Names &amp; Rates'!$M$3:$O$12,2,0)</f>
        <v>2</v>
      </c>
      <c r="G125" s="93">
        <v>3</v>
      </c>
      <c r="H125" t="s">
        <v>27</v>
      </c>
      <c r="I125" s="93">
        <f>VLOOKUP(F125,'Names &amp; Rates'!$B$3:$C$6,2,0)</f>
        <v>0.5</v>
      </c>
      <c r="J125" s="105" t="str">
        <f>VLOOKUP(G125,'Names &amp; Rates'!$E$3:$F$6,2,0)</f>
        <v>Custodia® 320 SC</v>
      </c>
      <c r="K125" s="144" t="s">
        <v>41</v>
      </c>
      <c r="L125" s="115" t="s">
        <v>42</v>
      </c>
      <c r="M125" s="93">
        <v>10</v>
      </c>
      <c r="N125" s="93">
        <v>95</v>
      </c>
      <c r="O125" s="93">
        <v>85</v>
      </c>
      <c r="Q125" s="10">
        <v>1</v>
      </c>
      <c r="S125" s="143">
        <v>2</v>
      </c>
      <c r="T125" s="143"/>
      <c r="U125" s="143">
        <v>3</v>
      </c>
      <c r="V125" s="143">
        <v>2</v>
      </c>
      <c r="W125" s="143">
        <v>3</v>
      </c>
      <c r="X125" s="143">
        <v>1</v>
      </c>
      <c r="Y125" s="93">
        <v>3</v>
      </c>
      <c r="Z125" s="93">
        <v>1</v>
      </c>
      <c r="AA125" s="143">
        <v>4</v>
      </c>
      <c r="AB125" s="143">
        <v>2</v>
      </c>
      <c r="AC125" s="143">
        <v>7</v>
      </c>
      <c r="AD125" s="143">
        <v>2</v>
      </c>
      <c r="AE125" s="93">
        <v>6.6</v>
      </c>
      <c r="AF125" s="93">
        <v>559.20000000000005</v>
      </c>
      <c r="AG125" s="93">
        <v>316.10000000000002</v>
      </c>
      <c r="AH125" s="93">
        <f t="shared" si="3"/>
        <v>875.30000000000007</v>
      </c>
      <c r="AI125" s="93">
        <v>7.61</v>
      </c>
      <c r="AJ125" s="93">
        <v>14</v>
      </c>
      <c r="AK125" s="93">
        <v>16.8</v>
      </c>
    </row>
    <row r="126" spans="1:37">
      <c r="A126" s="93">
        <v>124</v>
      </c>
      <c r="B126" s="93">
        <v>2</v>
      </c>
      <c r="C126" s="93">
        <f t="shared" si="4"/>
        <v>6</v>
      </c>
      <c r="D126" s="93">
        <v>16</v>
      </c>
      <c r="E126" s="93">
        <v>5</v>
      </c>
      <c r="F126" s="93">
        <f>VLOOKUP(C126,'Names &amp; Rates'!$M$3:$O$12,2,0)</f>
        <v>2</v>
      </c>
      <c r="G126" s="93">
        <v>3</v>
      </c>
      <c r="H126" t="s">
        <v>27</v>
      </c>
      <c r="I126" s="93">
        <f>VLOOKUP(F126,'Names &amp; Rates'!$B$3:$C$6,2,0)</f>
        <v>0.5</v>
      </c>
      <c r="J126" s="105" t="str">
        <f>VLOOKUP(G126,'Names &amp; Rates'!$E$3:$F$6,2,0)</f>
        <v>Custodia® 320 SC</v>
      </c>
      <c r="K126" s="144" t="s">
        <v>35</v>
      </c>
      <c r="L126" s="115" t="s">
        <v>36</v>
      </c>
      <c r="M126" s="93">
        <v>10</v>
      </c>
      <c r="N126" s="93">
        <v>83</v>
      </c>
      <c r="O126" s="93">
        <v>100</v>
      </c>
      <c r="Q126" s="10">
        <v>1</v>
      </c>
      <c r="S126" s="143">
        <v>2</v>
      </c>
      <c r="T126" s="143"/>
      <c r="U126" s="143">
        <v>2</v>
      </c>
      <c r="V126" s="143">
        <v>1</v>
      </c>
      <c r="W126" s="143">
        <v>2</v>
      </c>
      <c r="X126" s="143">
        <v>1</v>
      </c>
      <c r="Y126" s="93">
        <v>3</v>
      </c>
      <c r="Z126" s="93">
        <v>1</v>
      </c>
      <c r="AA126" s="143">
        <v>7</v>
      </c>
      <c r="AB126" s="143">
        <v>2</v>
      </c>
      <c r="AC126" s="143">
        <v>7</v>
      </c>
      <c r="AD126" s="143">
        <v>3</v>
      </c>
      <c r="AE126" s="93">
        <v>6.7</v>
      </c>
      <c r="AF126" s="93">
        <v>500.6</v>
      </c>
      <c r="AG126" s="93">
        <v>297</v>
      </c>
      <c r="AH126" s="93">
        <f t="shared" si="3"/>
        <v>797.6</v>
      </c>
      <c r="AI126" s="93">
        <v>8.5299999999999994</v>
      </c>
      <c r="AJ126" s="93">
        <v>14.1</v>
      </c>
      <c r="AK126" s="93">
        <v>16.8</v>
      </c>
    </row>
    <row r="127" spans="1:37">
      <c r="A127" s="93">
        <v>125</v>
      </c>
      <c r="B127" s="93">
        <v>2</v>
      </c>
      <c r="C127" s="93">
        <f t="shared" si="4"/>
        <v>6</v>
      </c>
      <c r="D127" s="93">
        <v>17</v>
      </c>
      <c r="E127" s="93">
        <v>5</v>
      </c>
      <c r="F127" s="93">
        <f>VLOOKUP(C127,'Names &amp; Rates'!$M$3:$O$12,2,0)</f>
        <v>2</v>
      </c>
      <c r="G127" s="93">
        <v>3</v>
      </c>
      <c r="H127" t="s">
        <v>27</v>
      </c>
      <c r="I127" s="93">
        <f>VLOOKUP(F127,'Names &amp; Rates'!$B$3:$C$6,2,0)</f>
        <v>0.5</v>
      </c>
      <c r="J127" s="105" t="str">
        <f>VLOOKUP(G127,'Names &amp; Rates'!$E$3:$F$6,2,0)</f>
        <v>Custodia® 320 SC</v>
      </c>
      <c r="K127" s="144" t="s">
        <v>39</v>
      </c>
      <c r="L127" s="115" t="s">
        <v>40</v>
      </c>
      <c r="M127" s="93">
        <v>10</v>
      </c>
      <c r="N127" s="93">
        <v>91</v>
      </c>
      <c r="O127" s="93">
        <v>97</v>
      </c>
      <c r="Q127" s="10">
        <v>2</v>
      </c>
      <c r="S127" s="143">
        <v>2</v>
      </c>
      <c r="T127" s="143"/>
      <c r="U127" s="143">
        <v>2</v>
      </c>
      <c r="V127" s="143">
        <v>1</v>
      </c>
      <c r="W127" s="143">
        <v>2</v>
      </c>
      <c r="X127" s="143">
        <v>1</v>
      </c>
      <c r="Y127" s="93">
        <v>2</v>
      </c>
      <c r="Z127" s="93">
        <v>1</v>
      </c>
      <c r="AA127" s="143">
        <v>5</v>
      </c>
      <c r="AB127" s="143">
        <v>2</v>
      </c>
      <c r="AC127" s="143">
        <v>7</v>
      </c>
      <c r="AD127" s="143">
        <v>2</v>
      </c>
      <c r="AE127" s="93">
        <v>6.6</v>
      </c>
      <c r="AF127" s="93">
        <v>557.79999999999995</v>
      </c>
      <c r="AG127" s="93">
        <v>370.6</v>
      </c>
      <c r="AH127" s="93">
        <f t="shared" si="3"/>
        <v>928.4</v>
      </c>
      <c r="AI127" s="93">
        <v>7.96</v>
      </c>
      <c r="AJ127" s="93">
        <v>13.8</v>
      </c>
      <c r="AK127" s="93">
        <v>16.100000000000001</v>
      </c>
    </row>
    <row r="128" spans="1:37">
      <c r="A128" s="93">
        <v>126</v>
      </c>
      <c r="B128" s="93">
        <v>2</v>
      </c>
      <c r="C128" s="93">
        <f t="shared" si="4"/>
        <v>6</v>
      </c>
      <c r="D128" s="93">
        <v>18</v>
      </c>
      <c r="E128" s="93">
        <v>5</v>
      </c>
      <c r="F128" s="93">
        <f>VLOOKUP(C128,'Names &amp; Rates'!$M$3:$O$12,2,0)</f>
        <v>2</v>
      </c>
      <c r="G128" s="93">
        <v>1</v>
      </c>
      <c r="H128" t="s">
        <v>21</v>
      </c>
      <c r="I128" s="93">
        <f>VLOOKUP(F128,'Names &amp; Rates'!$B$3:$C$6,2,0)</f>
        <v>0.5</v>
      </c>
      <c r="J128" s="105" t="str">
        <f>VLOOKUP(G128,'Names &amp; Rates'!$E$3:$F$6,2,0)</f>
        <v>Folicur® 430 SC</v>
      </c>
      <c r="K128" s="144" t="s">
        <v>33</v>
      </c>
      <c r="L128" s="115" t="s">
        <v>34</v>
      </c>
      <c r="M128" s="93">
        <v>10</v>
      </c>
      <c r="N128" s="93">
        <v>94</v>
      </c>
      <c r="O128" s="93">
        <v>107</v>
      </c>
      <c r="Q128" s="10">
        <v>2</v>
      </c>
      <c r="S128" s="143">
        <v>2</v>
      </c>
      <c r="T128" s="143"/>
      <c r="U128" s="143">
        <v>2</v>
      </c>
      <c r="V128" s="143">
        <v>1</v>
      </c>
      <c r="W128" s="143">
        <v>2</v>
      </c>
      <c r="X128" s="143">
        <v>1</v>
      </c>
      <c r="Y128" s="93">
        <v>2</v>
      </c>
      <c r="Z128" s="93">
        <v>1</v>
      </c>
      <c r="AA128" s="143">
        <v>4</v>
      </c>
      <c r="AB128" s="143">
        <v>2</v>
      </c>
      <c r="AC128" s="143">
        <v>7</v>
      </c>
      <c r="AD128" s="143">
        <v>2</v>
      </c>
      <c r="AE128" s="93">
        <v>6.7</v>
      </c>
      <c r="AF128" s="93">
        <v>669.1</v>
      </c>
      <c r="AG128" s="93">
        <v>394.4</v>
      </c>
      <c r="AH128" s="93">
        <f t="shared" si="3"/>
        <v>1063.5</v>
      </c>
      <c r="AI128" s="93">
        <v>8.26</v>
      </c>
      <c r="AJ128" s="93">
        <v>13.9</v>
      </c>
      <c r="AK128" s="93">
        <v>16.399999999999999</v>
      </c>
    </row>
    <row r="129" spans="1:37">
      <c r="A129" s="93">
        <v>127</v>
      </c>
      <c r="B129" s="93">
        <v>3</v>
      </c>
      <c r="C129" s="93">
        <f t="shared" si="4"/>
        <v>9</v>
      </c>
      <c r="D129" s="93">
        <v>19</v>
      </c>
      <c r="E129" s="93">
        <v>5</v>
      </c>
      <c r="F129" s="93">
        <f>VLOOKUP(C129,'Names &amp; Rates'!$M$3:$O$12,2,0)</f>
        <v>3</v>
      </c>
      <c r="G129" s="93">
        <v>2</v>
      </c>
      <c r="H129" t="s">
        <v>23</v>
      </c>
      <c r="I129" s="93">
        <f>VLOOKUP(F129,'Names &amp; Rates'!$B$3:$C$6,2,0)</f>
        <v>1</v>
      </c>
      <c r="J129" s="105" t="str">
        <f>VLOOKUP(G129,'Names &amp; Rates'!$E$3:$F$6,2,0)</f>
        <v>Throttle® 500</v>
      </c>
      <c r="K129" s="144" t="s">
        <v>41</v>
      </c>
      <c r="L129" s="115" t="s">
        <v>42</v>
      </c>
      <c r="M129" s="93">
        <v>10</v>
      </c>
      <c r="N129" s="93">
        <v>181</v>
      </c>
      <c r="O129" s="93">
        <v>193</v>
      </c>
      <c r="Q129" s="10">
        <v>1</v>
      </c>
      <c r="S129" s="143">
        <v>3</v>
      </c>
      <c r="T129" s="143"/>
      <c r="U129" s="143">
        <v>3</v>
      </c>
      <c r="V129" s="143">
        <v>2</v>
      </c>
      <c r="W129" s="143">
        <v>4</v>
      </c>
      <c r="X129" s="143">
        <v>2</v>
      </c>
      <c r="Y129" s="93">
        <v>4</v>
      </c>
      <c r="Z129" s="93">
        <v>3</v>
      </c>
      <c r="AA129" s="143">
        <v>7</v>
      </c>
      <c r="AB129" s="143">
        <v>2</v>
      </c>
      <c r="AC129" s="143">
        <v>7</v>
      </c>
      <c r="AD129" s="143">
        <v>2</v>
      </c>
      <c r="AE129" s="93">
        <v>6.6</v>
      </c>
      <c r="AF129" s="93">
        <v>825.5</v>
      </c>
      <c r="AG129" s="93">
        <v>375.9</v>
      </c>
      <c r="AH129" s="93">
        <f t="shared" si="3"/>
        <v>1201.4000000000001</v>
      </c>
      <c r="AI129" s="93">
        <v>8.26</v>
      </c>
      <c r="AJ129" s="93">
        <v>14.2</v>
      </c>
      <c r="AK129" s="93">
        <v>18.2</v>
      </c>
    </row>
    <row r="130" spans="1:37">
      <c r="A130" s="93">
        <v>128</v>
      </c>
      <c r="B130" s="93">
        <v>3</v>
      </c>
      <c r="C130" s="93">
        <f t="shared" si="4"/>
        <v>9</v>
      </c>
      <c r="D130" s="93">
        <v>20</v>
      </c>
      <c r="E130" s="93">
        <v>5</v>
      </c>
      <c r="F130" s="93">
        <f>VLOOKUP(C130,'Names &amp; Rates'!$M$3:$O$12,2,0)</f>
        <v>3</v>
      </c>
      <c r="G130" s="93">
        <v>3</v>
      </c>
      <c r="H130" t="s">
        <v>27</v>
      </c>
      <c r="I130" s="93">
        <f>VLOOKUP(F130,'Names &amp; Rates'!$B$3:$C$6,2,0)</f>
        <v>1</v>
      </c>
      <c r="J130" s="105" t="str">
        <f>VLOOKUP(G130,'Names &amp; Rates'!$E$3:$F$6,2,0)</f>
        <v>Custodia® 320 SC</v>
      </c>
      <c r="K130" s="144" t="s">
        <v>39</v>
      </c>
      <c r="L130" s="115" t="s">
        <v>40</v>
      </c>
      <c r="M130" s="93">
        <v>10</v>
      </c>
      <c r="N130" s="93">
        <v>177</v>
      </c>
      <c r="O130" s="93">
        <v>178</v>
      </c>
      <c r="Q130" s="10">
        <v>1</v>
      </c>
      <c r="S130" s="143">
        <v>2</v>
      </c>
      <c r="T130" s="143"/>
      <c r="U130" s="143">
        <v>2</v>
      </c>
      <c r="V130" s="143">
        <v>1</v>
      </c>
      <c r="W130" s="143">
        <v>3</v>
      </c>
      <c r="X130" s="143">
        <v>1</v>
      </c>
      <c r="Y130" s="93">
        <v>4</v>
      </c>
      <c r="Z130" s="93">
        <v>2</v>
      </c>
      <c r="AA130" s="143">
        <v>7</v>
      </c>
      <c r="AB130" s="143">
        <v>2</v>
      </c>
      <c r="AC130" s="143">
        <v>7</v>
      </c>
      <c r="AD130" s="143">
        <v>2</v>
      </c>
      <c r="AE130" s="93">
        <v>6.6</v>
      </c>
      <c r="AF130" s="93">
        <v>793</v>
      </c>
      <c r="AG130" s="93">
        <v>254.4</v>
      </c>
      <c r="AH130" s="93">
        <f t="shared" si="3"/>
        <v>1047.4000000000001</v>
      </c>
      <c r="AI130" s="93">
        <v>7.68</v>
      </c>
      <c r="AJ130" s="93">
        <v>13.8</v>
      </c>
      <c r="AK130" s="93">
        <v>17.600000000000001</v>
      </c>
    </row>
    <row r="131" spans="1:37">
      <c r="A131" s="93">
        <v>129</v>
      </c>
      <c r="B131" s="93">
        <v>3</v>
      </c>
      <c r="C131" s="93">
        <f t="shared" si="4"/>
        <v>9</v>
      </c>
      <c r="D131" s="93">
        <v>21</v>
      </c>
      <c r="E131" s="93">
        <v>5</v>
      </c>
      <c r="F131" s="93">
        <f>VLOOKUP(C131,'Names &amp; Rates'!$M$3:$O$12,2,0)</f>
        <v>3</v>
      </c>
      <c r="G131" s="93">
        <v>1</v>
      </c>
      <c r="H131" t="s">
        <v>21</v>
      </c>
      <c r="I131" s="93">
        <f>VLOOKUP(F131,'Names &amp; Rates'!$B$3:$C$6,2,0)</f>
        <v>1</v>
      </c>
      <c r="J131" s="105" t="str">
        <f>VLOOKUP(G131,'Names &amp; Rates'!$E$3:$F$6,2,0)</f>
        <v>Folicur® 430 SC</v>
      </c>
      <c r="K131" s="144" t="s">
        <v>35</v>
      </c>
      <c r="L131" s="115" t="s">
        <v>36</v>
      </c>
      <c r="M131" s="93">
        <v>10</v>
      </c>
      <c r="N131" s="93">
        <v>171</v>
      </c>
      <c r="O131" s="93">
        <v>180</v>
      </c>
      <c r="Q131" s="10">
        <v>1</v>
      </c>
      <c r="S131" s="143">
        <v>2</v>
      </c>
      <c r="T131" s="143"/>
      <c r="U131" s="143">
        <v>2</v>
      </c>
      <c r="V131" s="143">
        <v>1</v>
      </c>
      <c r="W131" s="143">
        <v>2</v>
      </c>
      <c r="X131" s="143">
        <v>1</v>
      </c>
      <c r="Y131" s="93">
        <v>3</v>
      </c>
      <c r="Z131" s="93">
        <v>2</v>
      </c>
      <c r="AA131" s="143">
        <v>7</v>
      </c>
      <c r="AB131" s="143">
        <v>3</v>
      </c>
      <c r="AC131" s="143">
        <v>8</v>
      </c>
      <c r="AD131" s="143">
        <v>4</v>
      </c>
      <c r="AE131" s="93">
        <v>6.6</v>
      </c>
      <c r="AF131" s="93">
        <v>626.20000000000005</v>
      </c>
      <c r="AG131" s="93">
        <v>281.39999999999998</v>
      </c>
      <c r="AH131" s="93">
        <f t="shared" si="3"/>
        <v>907.6</v>
      </c>
      <c r="AI131" s="93">
        <v>7.81</v>
      </c>
      <c r="AJ131" s="93">
        <v>14.2</v>
      </c>
      <c r="AK131" s="93">
        <v>17.8</v>
      </c>
    </row>
    <row r="132" spans="1:37">
      <c r="A132" s="93">
        <v>130</v>
      </c>
      <c r="B132" s="93">
        <v>3</v>
      </c>
      <c r="C132" s="93">
        <f t="shared" si="4"/>
        <v>9</v>
      </c>
      <c r="D132" s="93">
        <v>22</v>
      </c>
      <c r="E132" s="93">
        <v>5</v>
      </c>
      <c r="F132" s="93">
        <f>VLOOKUP(C132,'Names &amp; Rates'!$M$3:$O$12,2,0)</f>
        <v>3</v>
      </c>
      <c r="G132" s="93">
        <v>1</v>
      </c>
      <c r="H132" t="s">
        <v>21</v>
      </c>
      <c r="I132" s="93">
        <f>VLOOKUP(F132,'Names &amp; Rates'!$B$3:$C$6,2,0)</f>
        <v>1</v>
      </c>
      <c r="J132" s="105" t="str">
        <f>VLOOKUP(G132,'Names &amp; Rates'!$E$3:$F$6,2,0)</f>
        <v>Folicur® 430 SC</v>
      </c>
      <c r="K132" s="144" t="s">
        <v>41</v>
      </c>
      <c r="L132" s="115" t="s">
        <v>42</v>
      </c>
      <c r="M132" s="93">
        <v>10</v>
      </c>
      <c r="N132" s="93">
        <v>160</v>
      </c>
      <c r="O132" s="93">
        <v>174</v>
      </c>
      <c r="Q132" s="10">
        <v>2</v>
      </c>
      <c r="S132" s="143">
        <v>2</v>
      </c>
      <c r="T132" s="143"/>
      <c r="U132" s="143">
        <v>3</v>
      </c>
      <c r="V132" s="143">
        <v>2</v>
      </c>
      <c r="W132" s="143">
        <v>3</v>
      </c>
      <c r="X132" s="143">
        <v>1</v>
      </c>
      <c r="Y132" s="93">
        <v>4</v>
      </c>
      <c r="Z132" s="93">
        <v>3</v>
      </c>
      <c r="AA132" s="143">
        <v>7</v>
      </c>
      <c r="AB132" s="143">
        <v>3</v>
      </c>
      <c r="AC132" s="143">
        <v>8</v>
      </c>
      <c r="AD132" s="143">
        <v>3</v>
      </c>
      <c r="AE132" s="93">
        <v>6.6</v>
      </c>
      <c r="AF132" s="93">
        <v>978.5</v>
      </c>
      <c r="AG132" s="93">
        <v>384.7</v>
      </c>
      <c r="AH132" s="93">
        <f t="shared" ref="AH132:AH164" si="5">(AF132+AG132)</f>
        <v>1363.2</v>
      </c>
      <c r="AI132" s="93">
        <v>8.26</v>
      </c>
      <c r="AJ132" s="93">
        <v>13.9</v>
      </c>
      <c r="AK132" s="93">
        <v>15</v>
      </c>
    </row>
    <row r="133" spans="1:37">
      <c r="A133" s="93">
        <v>131</v>
      </c>
      <c r="B133" s="93">
        <v>3</v>
      </c>
      <c r="C133" s="93">
        <f t="shared" si="4"/>
        <v>9</v>
      </c>
      <c r="D133" s="93">
        <v>23</v>
      </c>
      <c r="E133" s="93">
        <v>5</v>
      </c>
      <c r="F133" s="93">
        <f>VLOOKUP(C133,'Names &amp; Rates'!$M$3:$O$12,2,0)</f>
        <v>3</v>
      </c>
      <c r="G133" s="93">
        <v>2</v>
      </c>
      <c r="H133" t="s">
        <v>23</v>
      </c>
      <c r="I133" s="93">
        <f>VLOOKUP(F133,'Names &amp; Rates'!$B$3:$C$6,2,0)</f>
        <v>1</v>
      </c>
      <c r="J133" s="105" t="str">
        <f>VLOOKUP(G133,'Names &amp; Rates'!$E$3:$F$6,2,0)</f>
        <v>Throttle® 500</v>
      </c>
      <c r="K133" s="144" t="s">
        <v>33</v>
      </c>
      <c r="L133" s="115" t="s">
        <v>34</v>
      </c>
      <c r="M133" s="93">
        <v>10</v>
      </c>
      <c r="N133" s="93">
        <v>180</v>
      </c>
      <c r="O133" s="93">
        <v>184</v>
      </c>
      <c r="Q133" s="10">
        <v>1</v>
      </c>
      <c r="S133" s="143">
        <v>2</v>
      </c>
      <c r="T133" s="143"/>
      <c r="U133" s="143">
        <v>2</v>
      </c>
      <c r="V133" s="143">
        <v>1</v>
      </c>
      <c r="W133" s="143">
        <v>2</v>
      </c>
      <c r="X133" s="143">
        <v>1</v>
      </c>
      <c r="Y133" s="93">
        <v>2</v>
      </c>
      <c r="Z133" s="93">
        <v>1</v>
      </c>
      <c r="AA133" s="143">
        <v>7</v>
      </c>
      <c r="AB133" s="143">
        <v>2</v>
      </c>
      <c r="AC133" s="143">
        <v>7</v>
      </c>
      <c r="AD133" s="143">
        <v>2</v>
      </c>
      <c r="AE133" s="93">
        <v>6.7</v>
      </c>
      <c r="AF133" s="93">
        <v>685.1</v>
      </c>
      <c r="AG133" s="93">
        <v>387</v>
      </c>
      <c r="AH133" s="93">
        <f t="shared" si="5"/>
        <v>1072.0999999999999</v>
      </c>
      <c r="AI133" s="93">
        <v>8.5500000000000007</v>
      </c>
      <c r="AJ133" s="93">
        <v>14</v>
      </c>
      <c r="AK133" s="93">
        <v>14.3</v>
      </c>
    </row>
    <row r="134" spans="1:37">
      <c r="A134" s="93">
        <v>132</v>
      </c>
      <c r="B134" s="93">
        <v>3</v>
      </c>
      <c r="C134" s="93">
        <f t="shared" si="4"/>
        <v>9</v>
      </c>
      <c r="D134" s="93">
        <v>24</v>
      </c>
      <c r="E134" s="93">
        <v>5</v>
      </c>
      <c r="F134" s="93">
        <f>VLOOKUP(C134,'Names &amp; Rates'!$M$3:$O$12,2,0)</f>
        <v>3</v>
      </c>
      <c r="G134" s="93">
        <v>1</v>
      </c>
      <c r="H134" t="s">
        <v>21</v>
      </c>
      <c r="I134" s="93">
        <f>VLOOKUP(F134,'Names &amp; Rates'!$B$3:$C$6,2,0)</f>
        <v>1</v>
      </c>
      <c r="J134" s="105" t="str">
        <f>VLOOKUP(G134,'Names &amp; Rates'!$E$3:$F$6,2,0)</f>
        <v>Folicur® 430 SC</v>
      </c>
      <c r="K134" s="144" t="s">
        <v>39</v>
      </c>
      <c r="L134" s="115" t="s">
        <v>40</v>
      </c>
      <c r="M134" s="93">
        <v>10</v>
      </c>
      <c r="N134" s="93">
        <v>162</v>
      </c>
      <c r="O134" s="93">
        <v>172</v>
      </c>
      <c r="Q134" s="10">
        <v>2</v>
      </c>
      <c r="S134" s="143">
        <v>2</v>
      </c>
      <c r="T134" s="143"/>
      <c r="U134" s="143">
        <v>2</v>
      </c>
      <c r="V134" s="143">
        <v>1</v>
      </c>
      <c r="W134" s="143">
        <v>2</v>
      </c>
      <c r="X134" s="143">
        <v>1</v>
      </c>
      <c r="Y134" s="93">
        <v>3</v>
      </c>
      <c r="Z134" s="93">
        <v>2</v>
      </c>
      <c r="AA134" s="143">
        <v>7</v>
      </c>
      <c r="AB134" s="143">
        <v>2</v>
      </c>
      <c r="AC134" s="143">
        <v>7</v>
      </c>
      <c r="AD134" s="143">
        <v>2</v>
      </c>
      <c r="AE134" s="93">
        <v>6.6</v>
      </c>
      <c r="AF134" s="93">
        <v>876.9</v>
      </c>
      <c r="AG134" s="93">
        <v>326.39999999999998</v>
      </c>
      <c r="AH134" s="93">
        <f t="shared" si="5"/>
        <v>1203.3</v>
      </c>
      <c r="AI134" s="93">
        <v>8.15</v>
      </c>
      <c r="AJ134" s="93">
        <v>14</v>
      </c>
      <c r="AK134" s="93">
        <v>18.100000000000001</v>
      </c>
    </row>
    <row r="135" spans="1:37">
      <c r="A135" s="93">
        <v>133</v>
      </c>
      <c r="B135" s="93">
        <v>3</v>
      </c>
      <c r="C135" s="93">
        <f t="shared" si="4"/>
        <v>9</v>
      </c>
      <c r="D135" s="93">
        <v>25</v>
      </c>
      <c r="E135" s="93">
        <v>5</v>
      </c>
      <c r="F135" s="93">
        <f>VLOOKUP(C135,'Names &amp; Rates'!$M$3:$O$12,2,0)</f>
        <v>3</v>
      </c>
      <c r="G135" s="93">
        <v>2</v>
      </c>
      <c r="H135" t="s">
        <v>23</v>
      </c>
      <c r="I135" s="93">
        <f>VLOOKUP(F135,'Names &amp; Rates'!$B$3:$C$6,2,0)</f>
        <v>1</v>
      </c>
      <c r="J135" s="105" t="str">
        <f>VLOOKUP(G135,'Names &amp; Rates'!$E$3:$F$6,2,0)</f>
        <v>Throttle® 500</v>
      </c>
      <c r="K135" s="144" t="s">
        <v>35</v>
      </c>
      <c r="L135" s="115" t="s">
        <v>36</v>
      </c>
      <c r="M135" s="93">
        <v>10</v>
      </c>
      <c r="N135" s="93">
        <v>157</v>
      </c>
      <c r="O135" s="93">
        <v>154</v>
      </c>
      <c r="Q135" s="10">
        <v>1</v>
      </c>
      <c r="S135" s="143">
        <v>2</v>
      </c>
      <c r="T135" s="143"/>
      <c r="U135" s="143">
        <v>2</v>
      </c>
      <c r="V135" s="143">
        <v>1</v>
      </c>
      <c r="W135" s="143">
        <v>2</v>
      </c>
      <c r="X135" s="143">
        <v>1</v>
      </c>
      <c r="Y135" s="93">
        <v>2</v>
      </c>
      <c r="Z135" s="93">
        <v>1</v>
      </c>
      <c r="AA135" s="143">
        <v>7</v>
      </c>
      <c r="AB135" s="143">
        <v>3</v>
      </c>
      <c r="AC135" s="143">
        <v>7</v>
      </c>
      <c r="AD135" s="143">
        <v>3</v>
      </c>
      <c r="AE135" s="93">
        <v>6.6</v>
      </c>
      <c r="AF135" s="93">
        <v>544.29999999999995</v>
      </c>
      <c r="AG135" s="93">
        <v>381.2</v>
      </c>
      <c r="AH135" s="93">
        <f t="shared" si="5"/>
        <v>925.5</v>
      </c>
      <c r="AI135" s="93">
        <v>7.66</v>
      </c>
      <c r="AJ135" s="93">
        <v>13.9</v>
      </c>
      <c r="AK135" s="93">
        <v>14.6</v>
      </c>
    </row>
    <row r="136" spans="1:37">
      <c r="A136" s="93">
        <v>134</v>
      </c>
      <c r="B136" s="93">
        <v>3</v>
      </c>
      <c r="C136" s="93">
        <f t="shared" si="4"/>
        <v>9</v>
      </c>
      <c r="D136" s="93">
        <v>26</v>
      </c>
      <c r="E136" s="93">
        <v>5</v>
      </c>
      <c r="F136" s="93">
        <f>VLOOKUP(C136,'Names &amp; Rates'!$M$3:$O$12,2,0)</f>
        <v>3</v>
      </c>
      <c r="G136" s="93">
        <v>3</v>
      </c>
      <c r="H136" t="s">
        <v>27</v>
      </c>
      <c r="I136" s="93">
        <f>VLOOKUP(F136,'Names &amp; Rates'!$B$3:$C$6,2,0)</f>
        <v>1</v>
      </c>
      <c r="J136" s="105" t="str">
        <f>VLOOKUP(G136,'Names &amp; Rates'!$E$3:$F$6,2,0)</f>
        <v>Custodia® 320 SC</v>
      </c>
      <c r="K136" s="112" t="s">
        <v>28</v>
      </c>
      <c r="L136" s="79" t="s">
        <v>29</v>
      </c>
      <c r="M136" s="93">
        <v>10</v>
      </c>
      <c r="N136" s="93">
        <v>163</v>
      </c>
      <c r="O136" s="93">
        <v>146</v>
      </c>
      <c r="Q136" s="10">
        <v>2</v>
      </c>
      <c r="S136" s="143">
        <v>2</v>
      </c>
      <c r="T136" s="143"/>
      <c r="U136" s="143">
        <v>4</v>
      </c>
      <c r="V136" s="143">
        <v>2</v>
      </c>
      <c r="W136" s="143">
        <v>6</v>
      </c>
      <c r="X136" s="143">
        <v>3</v>
      </c>
      <c r="Y136" s="93">
        <v>8</v>
      </c>
      <c r="Z136" s="93">
        <v>4</v>
      </c>
      <c r="AA136" s="143">
        <v>8</v>
      </c>
      <c r="AB136" s="143">
        <v>5</v>
      </c>
      <c r="AC136" s="143">
        <v>8</v>
      </c>
      <c r="AD136" s="143">
        <v>5</v>
      </c>
      <c r="AE136" s="93">
        <v>6.6</v>
      </c>
      <c r="AF136" s="93">
        <v>575.4</v>
      </c>
      <c r="AG136" s="93">
        <v>312.60000000000002</v>
      </c>
      <c r="AH136" s="93">
        <f t="shared" si="5"/>
        <v>888</v>
      </c>
      <c r="AI136" s="93">
        <v>7.48</v>
      </c>
      <c r="AJ136" s="93">
        <v>14.2</v>
      </c>
      <c r="AK136" s="93">
        <v>15.8</v>
      </c>
    </row>
    <row r="137" spans="1:37">
      <c r="A137" s="93">
        <v>135</v>
      </c>
      <c r="B137" s="93">
        <v>3</v>
      </c>
      <c r="C137" s="93">
        <f t="shared" si="4"/>
        <v>9</v>
      </c>
      <c r="D137" s="93">
        <v>27</v>
      </c>
      <c r="E137" s="93">
        <v>5</v>
      </c>
      <c r="F137" s="93">
        <f>VLOOKUP(C137,'Names &amp; Rates'!$M$3:$O$12,2,0)</f>
        <v>3</v>
      </c>
      <c r="G137" s="93">
        <v>3</v>
      </c>
      <c r="H137" t="s">
        <v>27</v>
      </c>
      <c r="I137" s="93">
        <f>VLOOKUP(F137,'Names &amp; Rates'!$B$3:$C$6,2,0)</f>
        <v>1</v>
      </c>
      <c r="J137" s="105" t="str">
        <f>VLOOKUP(G137,'Names &amp; Rates'!$E$3:$F$6,2,0)</f>
        <v>Custodia® 320 SC</v>
      </c>
      <c r="K137" s="144" t="s">
        <v>30</v>
      </c>
      <c r="L137" s="115" t="s">
        <v>31</v>
      </c>
      <c r="M137" s="93">
        <v>10</v>
      </c>
      <c r="N137" s="93">
        <v>170</v>
      </c>
      <c r="O137" s="93">
        <v>176</v>
      </c>
      <c r="Q137" s="10">
        <v>1</v>
      </c>
      <c r="S137" s="143">
        <v>2</v>
      </c>
      <c r="T137" s="143"/>
      <c r="U137" s="143">
        <v>2</v>
      </c>
      <c r="V137" s="143">
        <v>1</v>
      </c>
      <c r="W137" s="143">
        <v>2</v>
      </c>
      <c r="X137" s="143">
        <v>1</v>
      </c>
      <c r="Y137" s="93">
        <v>4</v>
      </c>
      <c r="Z137" s="93">
        <v>2</v>
      </c>
      <c r="AA137" s="143">
        <v>7</v>
      </c>
      <c r="AB137" s="143">
        <v>4</v>
      </c>
      <c r="AC137" s="143">
        <v>8</v>
      </c>
      <c r="AD137" s="143">
        <v>4</v>
      </c>
      <c r="AE137" s="93">
        <v>6.6</v>
      </c>
      <c r="AF137" s="93">
        <v>546.1</v>
      </c>
      <c r="AG137" s="93">
        <v>327.5</v>
      </c>
      <c r="AH137" s="93">
        <f t="shared" si="5"/>
        <v>873.6</v>
      </c>
      <c r="AI137" s="93">
        <v>7.77</v>
      </c>
      <c r="AJ137" s="93">
        <v>13.8</v>
      </c>
      <c r="AK137" s="93">
        <v>15.4</v>
      </c>
    </row>
    <row r="138" spans="1:37" s="112" customFormat="1">
      <c r="A138" s="112">
        <v>136</v>
      </c>
      <c r="B138" s="112">
        <v>1</v>
      </c>
      <c r="C138" s="112">
        <f t="shared" si="4"/>
        <v>3</v>
      </c>
      <c r="D138" s="112">
        <v>1</v>
      </c>
      <c r="E138" s="112">
        <v>6</v>
      </c>
      <c r="F138" s="112">
        <f>VLOOKUP(C138,'Names &amp; Rates'!$M$3:$O$12,2,0)</f>
        <v>1</v>
      </c>
      <c r="G138" s="112">
        <v>3</v>
      </c>
      <c r="H138" s="79" t="s">
        <v>27</v>
      </c>
      <c r="I138" s="112">
        <f>VLOOKUP(F138,'Names &amp; Rates'!$B$3:$C$6,2,0)</f>
        <v>0.25</v>
      </c>
      <c r="J138" s="126" t="str">
        <f>VLOOKUP(G138,'Names &amp; Rates'!$E$3:$F$6,2,0)</f>
        <v>Custodia® 320 SC</v>
      </c>
      <c r="K138" s="112" t="s">
        <v>28</v>
      </c>
      <c r="L138" s="79" t="s">
        <v>29</v>
      </c>
      <c r="M138" s="112">
        <v>10</v>
      </c>
      <c r="N138" s="112">
        <v>67</v>
      </c>
      <c r="O138" s="112">
        <v>72</v>
      </c>
      <c r="Q138" s="129">
        <v>1</v>
      </c>
      <c r="R138" s="142"/>
      <c r="S138" s="128">
        <v>4</v>
      </c>
      <c r="T138" s="128"/>
      <c r="U138" s="128">
        <v>6</v>
      </c>
      <c r="V138" s="128">
        <v>3</v>
      </c>
      <c r="W138" s="128">
        <v>7</v>
      </c>
      <c r="X138" s="128">
        <v>4</v>
      </c>
      <c r="Y138" s="112">
        <v>8</v>
      </c>
      <c r="Z138" s="112">
        <v>4</v>
      </c>
      <c r="AA138" s="128">
        <v>8</v>
      </c>
      <c r="AB138" s="128">
        <v>5</v>
      </c>
      <c r="AC138" s="128">
        <v>8</v>
      </c>
      <c r="AD138" s="128">
        <v>5</v>
      </c>
      <c r="AE138" s="112">
        <v>6.8</v>
      </c>
      <c r="AF138" s="112">
        <v>1241.5</v>
      </c>
      <c r="AG138" s="112">
        <v>88.3</v>
      </c>
      <c r="AH138" s="112">
        <f t="shared" si="5"/>
        <v>1329.8</v>
      </c>
      <c r="AI138" s="112">
        <v>7.98</v>
      </c>
      <c r="AJ138" s="112">
        <v>14.7</v>
      </c>
      <c r="AK138" s="112">
        <v>14.4</v>
      </c>
    </row>
    <row r="139" spans="1:37" s="112" customFormat="1">
      <c r="A139" s="112">
        <v>137</v>
      </c>
      <c r="B139" s="112">
        <v>1</v>
      </c>
      <c r="C139" s="112">
        <f t="shared" si="4"/>
        <v>3</v>
      </c>
      <c r="D139" s="112">
        <v>2</v>
      </c>
      <c r="E139" s="112">
        <v>6</v>
      </c>
      <c r="F139" s="112">
        <f>VLOOKUP(C139,'Names &amp; Rates'!$M$3:$O$12,2,0)</f>
        <v>1</v>
      </c>
      <c r="G139" s="112">
        <v>1</v>
      </c>
      <c r="H139" s="79" t="s">
        <v>21</v>
      </c>
      <c r="I139" s="112">
        <f>VLOOKUP(F139,'Names &amp; Rates'!$B$3:$C$6,2,0)</f>
        <v>0.25</v>
      </c>
      <c r="J139" s="126" t="str">
        <f>VLOOKUP(G139,'Names &amp; Rates'!$E$3:$F$6,2,0)</f>
        <v>Folicur® 430 SC</v>
      </c>
      <c r="K139" s="112" t="s">
        <v>28</v>
      </c>
      <c r="L139" s="79" t="s">
        <v>29</v>
      </c>
      <c r="M139" s="112">
        <v>10</v>
      </c>
      <c r="N139" s="112">
        <v>43</v>
      </c>
      <c r="O139" s="112">
        <v>53</v>
      </c>
      <c r="P139" s="112" t="s">
        <v>95</v>
      </c>
      <c r="Q139" s="129">
        <v>2</v>
      </c>
      <c r="R139" s="142"/>
      <c r="S139" s="128">
        <v>2</v>
      </c>
      <c r="T139" s="128"/>
      <c r="U139" s="128">
        <v>5</v>
      </c>
      <c r="V139" s="128">
        <v>3</v>
      </c>
      <c r="W139" s="128">
        <v>6</v>
      </c>
      <c r="X139" s="128">
        <v>3</v>
      </c>
      <c r="Y139" s="112">
        <v>8</v>
      </c>
      <c r="Z139" s="112">
        <v>4</v>
      </c>
      <c r="AA139" s="128">
        <v>8</v>
      </c>
      <c r="AB139" s="128">
        <v>5</v>
      </c>
      <c r="AC139" s="128">
        <v>8</v>
      </c>
      <c r="AD139" s="128">
        <v>5</v>
      </c>
      <c r="AE139" s="112">
        <v>6.9</v>
      </c>
      <c r="AF139" s="112">
        <v>1022.4</v>
      </c>
      <c r="AG139" s="112">
        <v>78.8</v>
      </c>
      <c r="AH139" s="112">
        <f t="shared" si="5"/>
        <v>1101.2</v>
      </c>
      <c r="AI139" s="112">
        <v>7.74</v>
      </c>
      <c r="AJ139" s="112">
        <v>14.7</v>
      </c>
      <c r="AK139" s="112">
        <v>14.2</v>
      </c>
    </row>
    <row r="140" spans="1:37" s="120" customFormat="1">
      <c r="A140" s="120">
        <v>138</v>
      </c>
      <c r="B140" s="120">
        <v>1</v>
      </c>
      <c r="C140" s="120">
        <f t="shared" si="4"/>
        <v>3</v>
      </c>
      <c r="D140" s="120">
        <v>3</v>
      </c>
      <c r="E140" s="120">
        <v>6</v>
      </c>
      <c r="F140" s="120">
        <f>VLOOKUP(C140,'Names &amp; Rates'!$M$3:$O$12,2,0)</f>
        <v>1</v>
      </c>
      <c r="G140" s="120">
        <v>2</v>
      </c>
      <c r="H140" s="14" t="s">
        <v>23</v>
      </c>
      <c r="I140" s="120">
        <f>VLOOKUP(F140,'Names &amp; Rates'!$B$3:$C$6,2,0)</f>
        <v>0.25</v>
      </c>
      <c r="J140" s="122" t="str">
        <f>VLOOKUP(G140,'Names &amp; Rates'!$E$3:$F$6,2,0)</f>
        <v>Throttle® 500</v>
      </c>
      <c r="K140" s="120" t="s">
        <v>30</v>
      </c>
      <c r="L140" s="14" t="s">
        <v>31</v>
      </c>
      <c r="M140" s="120">
        <v>10</v>
      </c>
      <c r="N140" s="120">
        <v>69</v>
      </c>
      <c r="O140" s="120">
        <v>64</v>
      </c>
      <c r="Q140" s="125">
        <v>1</v>
      </c>
      <c r="R140" s="141"/>
      <c r="S140" s="124">
        <v>2</v>
      </c>
      <c r="T140" s="124"/>
      <c r="U140" s="124">
        <v>2</v>
      </c>
      <c r="V140" s="124">
        <v>1</v>
      </c>
      <c r="W140" s="124">
        <v>2</v>
      </c>
      <c r="X140" s="124">
        <v>1</v>
      </c>
      <c r="Y140" s="120">
        <v>7</v>
      </c>
      <c r="Z140" s="120">
        <v>2</v>
      </c>
      <c r="AA140" s="124">
        <v>7</v>
      </c>
      <c r="AB140" s="124">
        <v>3</v>
      </c>
      <c r="AC140" s="124">
        <v>8</v>
      </c>
      <c r="AD140" s="124">
        <v>3</v>
      </c>
      <c r="AE140" s="120">
        <v>6.9</v>
      </c>
      <c r="AF140" s="120">
        <v>755.4</v>
      </c>
      <c r="AG140" s="120">
        <v>207.2</v>
      </c>
      <c r="AH140" s="120">
        <f t="shared" si="5"/>
        <v>962.59999999999991</v>
      </c>
      <c r="AI140" s="120">
        <v>7.45</v>
      </c>
      <c r="AJ140" s="120">
        <v>14.8</v>
      </c>
      <c r="AK140" s="120">
        <v>14.3</v>
      </c>
    </row>
    <row r="141" spans="1:37" s="120" customFormat="1">
      <c r="A141" s="120">
        <v>139</v>
      </c>
      <c r="B141" s="120">
        <v>1</v>
      </c>
      <c r="C141" s="120">
        <f t="shared" si="4"/>
        <v>3</v>
      </c>
      <c r="D141" s="120">
        <v>4</v>
      </c>
      <c r="E141" s="120">
        <v>6</v>
      </c>
      <c r="F141" s="120">
        <f>VLOOKUP(C141,'Names &amp; Rates'!$M$3:$O$12,2,0)</f>
        <v>1</v>
      </c>
      <c r="G141" s="120">
        <v>1</v>
      </c>
      <c r="H141" s="14" t="s">
        <v>21</v>
      </c>
      <c r="I141" s="120">
        <f>VLOOKUP(F141,'Names &amp; Rates'!$B$3:$C$6,2,0)</f>
        <v>0.25</v>
      </c>
      <c r="J141" s="122" t="str">
        <f>VLOOKUP(G141,'Names &amp; Rates'!$E$3:$F$6,2,0)</f>
        <v>Folicur® 430 SC</v>
      </c>
      <c r="K141" s="120" t="s">
        <v>33</v>
      </c>
      <c r="L141" s="14" t="s">
        <v>34</v>
      </c>
      <c r="M141" s="120">
        <v>10</v>
      </c>
      <c r="N141" s="120">
        <v>65</v>
      </c>
      <c r="O141" s="120">
        <v>67</v>
      </c>
      <c r="Q141" s="125">
        <v>1</v>
      </c>
      <c r="R141" s="141"/>
      <c r="S141" s="124">
        <v>2</v>
      </c>
      <c r="T141" s="124"/>
      <c r="U141" s="124">
        <v>2</v>
      </c>
      <c r="V141" s="124">
        <v>1</v>
      </c>
      <c r="W141" s="124">
        <v>2</v>
      </c>
      <c r="X141" s="124">
        <v>1</v>
      </c>
      <c r="Y141" s="120">
        <v>4</v>
      </c>
      <c r="Z141" s="120">
        <v>2</v>
      </c>
      <c r="AA141" s="124">
        <v>7</v>
      </c>
      <c r="AB141" s="124">
        <v>2</v>
      </c>
      <c r="AC141" s="124">
        <v>7</v>
      </c>
      <c r="AD141" s="124">
        <v>2</v>
      </c>
      <c r="AE141" s="120">
        <v>6.7</v>
      </c>
      <c r="AF141" s="120">
        <v>607</v>
      </c>
      <c r="AG141" s="120">
        <v>221.4</v>
      </c>
      <c r="AH141" s="120">
        <f t="shared" si="5"/>
        <v>828.4</v>
      </c>
      <c r="AI141" s="120">
        <v>7.2</v>
      </c>
      <c r="AJ141" s="120">
        <v>14</v>
      </c>
      <c r="AK141" s="120">
        <v>14.3</v>
      </c>
    </row>
    <row r="142" spans="1:37" s="120" customFormat="1">
      <c r="A142" s="120">
        <v>140</v>
      </c>
      <c r="B142" s="120">
        <v>1</v>
      </c>
      <c r="C142" s="120">
        <f t="shared" si="4"/>
        <v>3</v>
      </c>
      <c r="D142" s="120">
        <v>5</v>
      </c>
      <c r="E142" s="120">
        <v>6</v>
      </c>
      <c r="F142" s="120">
        <f>VLOOKUP(C142,'Names &amp; Rates'!$M$3:$O$12,2,0)</f>
        <v>1</v>
      </c>
      <c r="G142" s="120">
        <v>2</v>
      </c>
      <c r="H142" s="14" t="s">
        <v>23</v>
      </c>
      <c r="I142" s="120">
        <f>VLOOKUP(F142,'Names &amp; Rates'!$B$3:$C$6,2,0)</f>
        <v>0.25</v>
      </c>
      <c r="J142" s="122" t="str">
        <f>VLOOKUP(G142,'Names &amp; Rates'!$E$3:$F$6,2,0)</f>
        <v>Throttle® 500</v>
      </c>
      <c r="K142" s="120" t="s">
        <v>35</v>
      </c>
      <c r="L142" s="14" t="s">
        <v>36</v>
      </c>
      <c r="M142" s="120">
        <v>10</v>
      </c>
      <c r="N142" s="120">
        <v>70</v>
      </c>
      <c r="O142" s="120">
        <v>74</v>
      </c>
      <c r="Q142" s="125">
        <v>1</v>
      </c>
      <c r="R142" s="141"/>
      <c r="S142" s="124">
        <v>2</v>
      </c>
      <c r="T142" s="124"/>
      <c r="U142" s="124">
        <v>2</v>
      </c>
      <c r="V142" s="124">
        <v>1</v>
      </c>
      <c r="W142" s="124">
        <v>2</v>
      </c>
      <c r="X142" s="124">
        <v>1</v>
      </c>
      <c r="Y142" s="120">
        <v>4</v>
      </c>
      <c r="Z142" s="120">
        <v>2</v>
      </c>
      <c r="AA142" s="124">
        <v>7</v>
      </c>
      <c r="AB142" s="124">
        <v>3</v>
      </c>
      <c r="AC142" s="124">
        <v>8</v>
      </c>
      <c r="AD142" s="124">
        <v>3</v>
      </c>
      <c r="AE142" s="120">
        <v>6.8</v>
      </c>
      <c r="AF142" s="120">
        <v>756.4</v>
      </c>
      <c r="AG142" s="120">
        <v>245.1</v>
      </c>
      <c r="AH142" s="120">
        <f t="shared" si="5"/>
        <v>1001.5</v>
      </c>
      <c r="AI142" s="120">
        <v>7.96</v>
      </c>
      <c r="AJ142" s="120">
        <v>14.3</v>
      </c>
      <c r="AK142" s="120">
        <v>17.5</v>
      </c>
    </row>
    <row r="143" spans="1:37" s="120" customFormat="1">
      <c r="A143" s="120">
        <v>141</v>
      </c>
      <c r="B143" s="120">
        <v>1</v>
      </c>
      <c r="C143" s="120">
        <f t="shared" si="4"/>
        <v>3</v>
      </c>
      <c r="D143" s="120">
        <v>6</v>
      </c>
      <c r="E143" s="120">
        <v>6</v>
      </c>
      <c r="F143" s="120">
        <f>VLOOKUP(C143,'Names &amp; Rates'!$M$3:$O$12,2,0)</f>
        <v>1</v>
      </c>
      <c r="G143" s="120">
        <v>3</v>
      </c>
      <c r="H143" s="14" t="s">
        <v>27</v>
      </c>
      <c r="I143" s="120">
        <f>VLOOKUP(F143,'Names &amp; Rates'!$B$3:$C$6,2,0)</f>
        <v>0.25</v>
      </c>
      <c r="J143" s="122" t="str">
        <f>VLOOKUP(G143,'Names &amp; Rates'!$E$3:$F$6,2,0)</f>
        <v>Custodia® 320 SC</v>
      </c>
      <c r="K143" s="120" t="s">
        <v>30</v>
      </c>
      <c r="L143" s="14" t="s">
        <v>31</v>
      </c>
      <c r="M143" s="120">
        <v>10</v>
      </c>
      <c r="N143" s="120">
        <v>65</v>
      </c>
      <c r="O143" s="120">
        <v>57</v>
      </c>
      <c r="Q143" s="125">
        <v>1</v>
      </c>
      <c r="R143" s="141"/>
      <c r="S143" s="124">
        <v>2</v>
      </c>
      <c r="T143" s="124"/>
      <c r="U143" s="124">
        <v>2</v>
      </c>
      <c r="V143" s="124">
        <v>1</v>
      </c>
      <c r="W143" s="124">
        <v>2</v>
      </c>
      <c r="X143" s="124">
        <v>1</v>
      </c>
      <c r="Y143" s="120">
        <v>4</v>
      </c>
      <c r="Z143" s="120">
        <v>2</v>
      </c>
      <c r="AA143" s="124">
        <v>7</v>
      </c>
      <c r="AB143" s="124">
        <v>3</v>
      </c>
      <c r="AC143" s="124">
        <v>8</v>
      </c>
      <c r="AD143" s="124">
        <v>3</v>
      </c>
      <c r="AE143" s="120">
        <v>6.7</v>
      </c>
      <c r="AF143" s="120">
        <v>358.4</v>
      </c>
      <c r="AG143" s="120">
        <v>204.2</v>
      </c>
      <c r="AH143" s="120">
        <f t="shared" si="5"/>
        <v>562.59999999999991</v>
      </c>
      <c r="AI143" s="120">
        <v>7.15</v>
      </c>
      <c r="AJ143" s="120">
        <v>14</v>
      </c>
      <c r="AK143" s="120">
        <v>16.600000000000001</v>
      </c>
    </row>
    <row r="144" spans="1:37" s="120" customFormat="1">
      <c r="A144" s="120">
        <v>142</v>
      </c>
      <c r="B144" s="120">
        <v>1</v>
      </c>
      <c r="C144" s="120">
        <f t="shared" si="4"/>
        <v>3</v>
      </c>
      <c r="D144" s="120">
        <v>7</v>
      </c>
      <c r="E144" s="120">
        <v>6</v>
      </c>
      <c r="F144" s="120">
        <f>VLOOKUP(C144,'Names &amp; Rates'!$M$3:$O$12,2,0)</f>
        <v>1</v>
      </c>
      <c r="G144" s="120">
        <v>3</v>
      </c>
      <c r="H144" s="14" t="s">
        <v>27</v>
      </c>
      <c r="I144" s="120">
        <f>VLOOKUP(F144,'Names &amp; Rates'!$B$3:$C$6,2,0)</f>
        <v>0.25</v>
      </c>
      <c r="J144" s="122" t="str">
        <f>VLOOKUP(G144,'Names &amp; Rates'!$E$3:$F$6,2,0)</f>
        <v>Custodia® 320 SC</v>
      </c>
      <c r="K144" s="120" t="s">
        <v>39</v>
      </c>
      <c r="L144" s="14" t="s">
        <v>40</v>
      </c>
      <c r="M144" s="120">
        <v>10</v>
      </c>
      <c r="N144" s="120">
        <v>63</v>
      </c>
      <c r="O144" s="120">
        <v>67</v>
      </c>
      <c r="Q144" s="125">
        <v>2</v>
      </c>
      <c r="R144" s="141"/>
      <c r="S144" s="124">
        <v>2</v>
      </c>
      <c r="T144" s="124"/>
      <c r="U144" s="124">
        <v>2</v>
      </c>
      <c r="V144" s="124">
        <v>1</v>
      </c>
      <c r="W144" s="124">
        <v>2</v>
      </c>
      <c r="X144" s="124">
        <v>1</v>
      </c>
      <c r="Y144" s="120">
        <v>4</v>
      </c>
      <c r="Z144" s="120">
        <v>2</v>
      </c>
      <c r="AA144" s="124">
        <v>4</v>
      </c>
      <c r="AB144" s="124">
        <v>2</v>
      </c>
      <c r="AC144" s="124">
        <v>7</v>
      </c>
      <c r="AD144" s="124">
        <v>2</v>
      </c>
      <c r="AE144" s="120">
        <v>6.8</v>
      </c>
      <c r="AF144" s="120">
        <v>500.6</v>
      </c>
      <c r="AG144" s="120">
        <v>230.8</v>
      </c>
      <c r="AH144" s="120">
        <f t="shared" si="5"/>
        <v>731.40000000000009</v>
      </c>
      <c r="AI144" s="120">
        <v>8.0500000000000007</v>
      </c>
      <c r="AJ144" s="120">
        <v>14.2</v>
      </c>
      <c r="AK144" s="120">
        <v>18.2</v>
      </c>
    </row>
    <row r="145" spans="1:37" s="120" customFormat="1">
      <c r="A145" s="120">
        <v>143</v>
      </c>
      <c r="B145" s="120">
        <v>1</v>
      </c>
      <c r="C145" s="120">
        <f t="shared" si="4"/>
        <v>3</v>
      </c>
      <c r="D145" s="120">
        <v>8</v>
      </c>
      <c r="E145" s="120">
        <v>6</v>
      </c>
      <c r="F145" s="120">
        <f>VLOOKUP(C145,'Names &amp; Rates'!$M$3:$O$12,2,0)</f>
        <v>1</v>
      </c>
      <c r="G145" s="120">
        <v>2</v>
      </c>
      <c r="H145" s="14" t="s">
        <v>23</v>
      </c>
      <c r="I145" s="120">
        <f>VLOOKUP(F145,'Names &amp; Rates'!$B$3:$C$6,2,0)</f>
        <v>0.25</v>
      </c>
      <c r="J145" s="122" t="str">
        <f>VLOOKUP(G145,'Names &amp; Rates'!$E$3:$F$6,2,0)</f>
        <v>Throttle® 500</v>
      </c>
      <c r="K145" s="120" t="s">
        <v>33</v>
      </c>
      <c r="L145" s="14" t="s">
        <v>34</v>
      </c>
      <c r="M145" s="120">
        <v>10</v>
      </c>
      <c r="N145" s="120">
        <v>60</v>
      </c>
      <c r="O145" s="120">
        <v>73</v>
      </c>
      <c r="Q145" s="125">
        <v>2</v>
      </c>
      <c r="R145" s="141"/>
      <c r="S145" s="124">
        <v>2</v>
      </c>
      <c r="T145" s="124"/>
      <c r="U145" s="124">
        <v>2</v>
      </c>
      <c r="V145" s="124">
        <v>1</v>
      </c>
      <c r="W145" s="124">
        <v>2</v>
      </c>
      <c r="X145" s="124">
        <v>1</v>
      </c>
      <c r="Y145" s="120">
        <v>2</v>
      </c>
      <c r="Z145" s="120">
        <v>1</v>
      </c>
      <c r="AA145" s="124">
        <v>3</v>
      </c>
      <c r="AB145" s="124">
        <v>1</v>
      </c>
      <c r="AC145" s="124">
        <v>7</v>
      </c>
      <c r="AD145" s="124">
        <v>1</v>
      </c>
      <c r="AE145" s="120">
        <v>6.1</v>
      </c>
      <c r="AF145" s="120">
        <v>509.6</v>
      </c>
      <c r="AG145" s="120">
        <v>227</v>
      </c>
      <c r="AH145" s="120">
        <f t="shared" si="5"/>
        <v>736.6</v>
      </c>
      <c r="AI145" s="120">
        <v>7.61</v>
      </c>
      <c r="AJ145" s="120">
        <v>14.2</v>
      </c>
      <c r="AK145" s="120">
        <v>18.2</v>
      </c>
    </row>
    <row r="146" spans="1:37" s="120" customFormat="1">
      <c r="A146" s="120">
        <v>144</v>
      </c>
      <c r="B146" s="120">
        <v>1</v>
      </c>
      <c r="C146" s="120">
        <f t="shared" si="4"/>
        <v>3</v>
      </c>
      <c r="D146" s="120">
        <v>9</v>
      </c>
      <c r="E146" s="120">
        <v>6</v>
      </c>
      <c r="F146" s="120">
        <f>VLOOKUP(C146,'Names &amp; Rates'!$M$3:$O$12,2,0)</f>
        <v>1</v>
      </c>
      <c r="G146" s="120">
        <v>1</v>
      </c>
      <c r="H146" s="14" t="s">
        <v>21</v>
      </c>
      <c r="I146" s="120">
        <f>VLOOKUP(F146,'Names &amp; Rates'!$B$3:$C$6,2,0)</f>
        <v>0.25</v>
      </c>
      <c r="J146" s="122" t="str">
        <f>VLOOKUP(G146,'Names &amp; Rates'!$E$3:$F$6,2,0)</f>
        <v>Folicur® 430 SC</v>
      </c>
      <c r="K146" s="120" t="s">
        <v>41</v>
      </c>
      <c r="L146" s="14" t="s">
        <v>42</v>
      </c>
      <c r="M146" s="120">
        <v>10</v>
      </c>
      <c r="N146" s="120">
        <v>69</v>
      </c>
      <c r="O146" s="120">
        <v>70</v>
      </c>
      <c r="Q146" s="125">
        <v>1</v>
      </c>
      <c r="R146" s="141"/>
      <c r="S146" s="124">
        <v>2</v>
      </c>
      <c r="T146" s="124"/>
      <c r="U146" s="124">
        <v>2</v>
      </c>
      <c r="V146" s="124">
        <v>1</v>
      </c>
      <c r="W146" s="124">
        <v>3</v>
      </c>
      <c r="X146" s="124">
        <v>1</v>
      </c>
      <c r="Y146" s="120">
        <v>4</v>
      </c>
      <c r="Z146" s="120">
        <v>2</v>
      </c>
      <c r="AA146" s="124">
        <v>7</v>
      </c>
      <c r="AB146" s="124">
        <v>3</v>
      </c>
      <c r="AC146" s="124">
        <v>7</v>
      </c>
      <c r="AD146" s="124">
        <v>2</v>
      </c>
      <c r="AE146" s="120">
        <v>6.7</v>
      </c>
      <c r="AF146" s="120">
        <v>691.6</v>
      </c>
      <c r="AG146" s="120">
        <v>305.2</v>
      </c>
      <c r="AH146" s="120">
        <f t="shared" si="5"/>
        <v>996.8</v>
      </c>
      <c r="AI146" s="120">
        <v>7.79</v>
      </c>
      <c r="AJ146" s="120">
        <v>13.9</v>
      </c>
      <c r="AK146" s="120">
        <v>15.4</v>
      </c>
    </row>
    <row r="147" spans="1:37">
      <c r="A147" s="93">
        <v>145</v>
      </c>
      <c r="B147" s="93">
        <v>2</v>
      </c>
      <c r="C147" s="93">
        <f t="shared" si="4"/>
        <v>6</v>
      </c>
      <c r="D147" s="93">
        <v>10</v>
      </c>
      <c r="E147" s="93">
        <v>6</v>
      </c>
      <c r="F147" s="93">
        <f>VLOOKUP(C147,'Names &amp; Rates'!$M$3:$O$12,2,0)</f>
        <v>2</v>
      </c>
      <c r="G147" s="93">
        <v>3</v>
      </c>
      <c r="H147" t="s">
        <v>27</v>
      </c>
      <c r="I147" s="93">
        <f>VLOOKUP(F147,'Names &amp; Rates'!$B$3:$C$6,2,0)</f>
        <v>0.5</v>
      </c>
      <c r="J147" s="105" t="str">
        <f>VLOOKUP(G147,'Names &amp; Rates'!$E$3:$F$6,2,0)</f>
        <v>Custodia® 320 SC</v>
      </c>
      <c r="K147" s="144" t="s">
        <v>33</v>
      </c>
      <c r="L147" s="115" t="s">
        <v>34</v>
      </c>
      <c r="M147" s="93">
        <v>10</v>
      </c>
      <c r="N147" s="93">
        <v>102</v>
      </c>
      <c r="O147" s="93">
        <v>103</v>
      </c>
      <c r="Q147" s="104">
        <v>1</v>
      </c>
      <c r="R147" s="140"/>
      <c r="S147" s="143">
        <v>2</v>
      </c>
      <c r="T147" s="143"/>
      <c r="U147" s="143">
        <v>2</v>
      </c>
      <c r="V147" s="143">
        <v>1</v>
      </c>
      <c r="W147" s="143">
        <v>2</v>
      </c>
      <c r="X147" s="143">
        <v>1</v>
      </c>
      <c r="Y147" s="93">
        <v>2</v>
      </c>
      <c r="Z147" s="93">
        <v>1</v>
      </c>
      <c r="AA147" s="143">
        <v>4</v>
      </c>
      <c r="AB147" s="143">
        <v>2</v>
      </c>
      <c r="AC147" s="143">
        <v>7</v>
      </c>
      <c r="AD147" s="143">
        <v>2</v>
      </c>
      <c r="AE147" s="93">
        <v>6.7</v>
      </c>
      <c r="AF147" s="93">
        <v>464.6</v>
      </c>
      <c r="AG147" s="93">
        <v>228.5</v>
      </c>
      <c r="AH147" s="93">
        <f t="shared" si="5"/>
        <v>693.1</v>
      </c>
      <c r="AI147" s="93">
        <v>8.42</v>
      </c>
      <c r="AJ147" s="93">
        <v>14</v>
      </c>
      <c r="AK147" s="93">
        <v>17.399999999999999</v>
      </c>
    </row>
    <row r="148" spans="1:37">
      <c r="A148" s="93">
        <v>146</v>
      </c>
      <c r="B148" s="93">
        <v>2</v>
      </c>
      <c r="C148" s="93">
        <f t="shared" si="4"/>
        <v>6</v>
      </c>
      <c r="D148" s="93">
        <v>11</v>
      </c>
      <c r="E148" s="93">
        <v>6</v>
      </c>
      <c r="F148" s="93">
        <f>VLOOKUP(C148,'Names &amp; Rates'!$M$3:$O$12,2,0)</f>
        <v>2</v>
      </c>
      <c r="G148" s="93">
        <v>1</v>
      </c>
      <c r="H148" t="s">
        <v>21</v>
      </c>
      <c r="I148" s="93">
        <f>VLOOKUP(F148,'Names &amp; Rates'!$B$3:$C$6,2,0)</f>
        <v>0.5</v>
      </c>
      <c r="J148" s="105" t="str">
        <f>VLOOKUP(G148,'Names &amp; Rates'!$E$3:$F$6,2,0)</f>
        <v>Folicur® 430 SC</v>
      </c>
      <c r="K148" s="144" t="s">
        <v>35</v>
      </c>
      <c r="L148" s="115" t="s">
        <v>36</v>
      </c>
      <c r="M148" s="93">
        <v>10</v>
      </c>
      <c r="N148" s="93">
        <v>101</v>
      </c>
      <c r="O148" s="93">
        <v>97</v>
      </c>
      <c r="Q148" s="104">
        <v>1</v>
      </c>
      <c r="R148" s="140"/>
      <c r="S148" s="143">
        <v>3</v>
      </c>
      <c r="T148" s="143"/>
      <c r="U148" s="143">
        <v>3</v>
      </c>
      <c r="V148" s="143">
        <v>1</v>
      </c>
      <c r="W148" s="143">
        <v>4</v>
      </c>
      <c r="X148" s="143">
        <v>2</v>
      </c>
      <c r="Y148" s="93">
        <v>7</v>
      </c>
      <c r="Z148" s="93">
        <v>3</v>
      </c>
      <c r="AA148" s="143">
        <v>7</v>
      </c>
      <c r="AB148" s="143">
        <v>3</v>
      </c>
      <c r="AC148" s="143">
        <v>8</v>
      </c>
      <c r="AD148" s="143">
        <v>4</v>
      </c>
      <c r="AE148" s="93">
        <v>6.7</v>
      </c>
      <c r="AF148" s="93">
        <v>399.4</v>
      </c>
      <c r="AG148" s="93">
        <v>238.9</v>
      </c>
      <c r="AH148" s="93">
        <f t="shared" si="5"/>
        <v>638.29999999999995</v>
      </c>
      <c r="AI148" s="93">
        <v>7.49</v>
      </c>
      <c r="AJ148" s="93">
        <v>13.5</v>
      </c>
      <c r="AK148" s="93">
        <v>16.5</v>
      </c>
    </row>
    <row r="149" spans="1:37">
      <c r="A149" s="93">
        <v>147</v>
      </c>
      <c r="B149" s="93">
        <v>2</v>
      </c>
      <c r="C149" s="93">
        <f t="shared" si="4"/>
        <v>6</v>
      </c>
      <c r="D149" s="93">
        <v>12</v>
      </c>
      <c r="E149" s="93">
        <v>6</v>
      </c>
      <c r="F149" s="93">
        <f>VLOOKUP(C149,'Names &amp; Rates'!$M$3:$O$12,2,0)</f>
        <v>2</v>
      </c>
      <c r="G149" s="93">
        <v>1</v>
      </c>
      <c r="H149" t="s">
        <v>21</v>
      </c>
      <c r="I149" s="93">
        <f>VLOOKUP(F149,'Names &amp; Rates'!$B$3:$C$6,2,0)</f>
        <v>0.5</v>
      </c>
      <c r="J149" s="105" t="str">
        <f>VLOOKUP(G149,'Names &amp; Rates'!$E$3:$F$6,2,0)</f>
        <v>Folicur® 430 SC</v>
      </c>
      <c r="K149" s="144" t="s">
        <v>30</v>
      </c>
      <c r="L149" s="115" t="s">
        <v>31</v>
      </c>
      <c r="M149" s="93">
        <v>10</v>
      </c>
      <c r="N149" s="93">
        <v>102</v>
      </c>
      <c r="O149" s="93">
        <v>97</v>
      </c>
      <c r="Q149" s="104">
        <v>1</v>
      </c>
      <c r="R149" s="140"/>
      <c r="S149" s="143">
        <v>2</v>
      </c>
      <c r="T149" s="143"/>
      <c r="U149" s="143">
        <v>2</v>
      </c>
      <c r="V149" s="143">
        <v>1</v>
      </c>
      <c r="W149" s="143">
        <v>2</v>
      </c>
      <c r="X149" s="143">
        <v>1</v>
      </c>
      <c r="Y149" s="93">
        <v>7</v>
      </c>
      <c r="Z149" s="93">
        <v>3</v>
      </c>
      <c r="AA149" s="143">
        <v>7</v>
      </c>
      <c r="AB149" s="143">
        <v>3</v>
      </c>
      <c r="AC149" s="143">
        <v>8</v>
      </c>
      <c r="AD149" s="143">
        <v>4</v>
      </c>
      <c r="AE149" s="93">
        <v>6.7</v>
      </c>
      <c r="AF149" s="93">
        <v>509.3</v>
      </c>
      <c r="AG149" s="93">
        <v>276</v>
      </c>
      <c r="AH149" s="93">
        <f t="shared" si="5"/>
        <v>785.3</v>
      </c>
      <c r="AI149" s="93">
        <v>7.27</v>
      </c>
      <c r="AJ149" s="93">
        <v>13.9</v>
      </c>
      <c r="AK149" s="93">
        <v>17.100000000000001</v>
      </c>
    </row>
    <row r="150" spans="1:37">
      <c r="A150" s="93">
        <v>148</v>
      </c>
      <c r="B150" s="93">
        <v>2</v>
      </c>
      <c r="C150" s="93">
        <f t="shared" si="4"/>
        <v>6</v>
      </c>
      <c r="D150" s="93">
        <v>13</v>
      </c>
      <c r="E150" s="93">
        <v>6</v>
      </c>
      <c r="F150" s="93">
        <f>VLOOKUP(C150,'Names &amp; Rates'!$M$3:$O$12,2,0)</f>
        <v>2</v>
      </c>
      <c r="G150" s="93">
        <v>3</v>
      </c>
      <c r="H150" t="s">
        <v>27</v>
      </c>
      <c r="I150" s="93">
        <f>VLOOKUP(F150,'Names &amp; Rates'!$B$3:$C$6,2,0)</f>
        <v>0.5</v>
      </c>
      <c r="J150" s="105" t="str">
        <f>VLOOKUP(G150,'Names &amp; Rates'!$E$3:$F$6,2,0)</f>
        <v>Custodia® 320 SC</v>
      </c>
      <c r="K150" s="144" t="s">
        <v>30</v>
      </c>
      <c r="L150" s="115" t="s">
        <v>31</v>
      </c>
      <c r="M150" s="93">
        <v>10</v>
      </c>
      <c r="N150" s="93">
        <v>109</v>
      </c>
      <c r="O150" s="93">
        <v>122</v>
      </c>
      <c r="Q150" s="104">
        <v>1</v>
      </c>
      <c r="R150" s="140"/>
      <c r="S150" s="143">
        <v>2</v>
      </c>
      <c r="T150" s="143"/>
      <c r="U150" s="143">
        <v>2</v>
      </c>
      <c r="V150" s="143">
        <v>1</v>
      </c>
      <c r="W150" s="143">
        <v>2</v>
      </c>
      <c r="X150" s="143">
        <v>1</v>
      </c>
      <c r="Y150" s="93">
        <v>4</v>
      </c>
      <c r="Z150" s="93">
        <v>2</v>
      </c>
      <c r="AA150" s="143">
        <v>7</v>
      </c>
      <c r="AB150" s="143">
        <v>3</v>
      </c>
      <c r="AC150" s="143">
        <v>8</v>
      </c>
      <c r="AD150" s="143">
        <v>4</v>
      </c>
      <c r="AE150" s="93">
        <v>6.7</v>
      </c>
      <c r="AF150" s="93">
        <v>498.8</v>
      </c>
      <c r="AG150" s="93">
        <v>256.2</v>
      </c>
      <c r="AH150" s="93">
        <f t="shared" si="5"/>
        <v>755</v>
      </c>
      <c r="AI150" s="93">
        <v>7.78</v>
      </c>
      <c r="AJ150" s="93">
        <v>14.2</v>
      </c>
      <c r="AK150" s="93">
        <v>18.100000000000001</v>
      </c>
    </row>
    <row r="151" spans="1:37">
      <c r="A151" s="93">
        <v>149</v>
      </c>
      <c r="B151" s="93">
        <v>2</v>
      </c>
      <c r="C151" s="93">
        <f t="shared" si="4"/>
        <v>6</v>
      </c>
      <c r="D151" s="93">
        <v>14</v>
      </c>
      <c r="E151" s="93">
        <v>6</v>
      </c>
      <c r="F151" s="93">
        <f>VLOOKUP(C151,'Names &amp; Rates'!$M$3:$O$12,2,0)</f>
        <v>2</v>
      </c>
      <c r="G151" s="93">
        <v>3</v>
      </c>
      <c r="H151" t="s">
        <v>27</v>
      </c>
      <c r="I151" s="93">
        <f>VLOOKUP(F151,'Names &amp; Rates'!$B$3:$C$6,2,0)</f>
        <v>0.5</v>
      </c>
      <c r="J151" s="105" t="str">
        <f>VLOOKUP(G151,'Names &amp; Rates'!$E$3:$F$6,2,0)</f>
        <v>Custodia® 320 SC</v>
      </c>
      <c r="K151" s="112" t="s">
        <v>28</v>
      </c>
      <c r="L151" s="79" t="s">
        <v>29</v>
      </c>
      <c r="M151" s="93">
        <v>10</v>
      </c>
      <c r="N151" s="93">
        <v>87</v>
      </c>
      <c r="O151" s="93">
        <v>95</v>
      </c>
      <c r="Q151" s="104">
        <v>1</v>
      </c>
      <c r="R151" s="140"/>
      <c r="S151" s="143">
        <v>2</v>
      </c>
      <c r="T151" s="143"/>
      <c r="U151" s="143">
        <v>4</v>
      </c>
      <c r="V151" s="143">
        <v>1</v>
      </c>
      <c r="W151" s="143">
        <v>6</v>
      </c>
      <c r="X151" s="143">
        <v>3</v>
      </c>
      <c r="Y151" s="93">
        <v>8</v>
      </c>
      <c r="Z151" s="93">
        <v>4</v>
      </c>
      <c r="AA151" s="143">
        <v>8</v>
      </c>
      <c r="AB151" s="143">
        <v>5</v>
      </c>
      <c r="AC151" s="143">
        <v>8</v>
      </c>
      <c r="AD151" s="143">
        <v>5</v>
      </c>
      <c r="AE151" s="93">
        <v>6.6</v>
      </c>
      <c r="AF151" s="93">
        <v>622.9</v>
      </c>
      <c r="AG151" s="93">
        <v>283.8</v>
      </c>
      <c r="AH151" s="93">
        <f t="shared" si="5"/>
        <v>906.7</v>
      </c>
      <c r="AI151" s="93">
        <v>7.86</v>
      </c>
      <c r="AJ151" s="93">
        <v>13.9</v>
      </c>
      <c r="AK151" s="93">
        <v>14.1</v>
      </c>
    </row>
    <row r="152" spans="1:37">
      <c r="A152" s="93">
        <v>150</v>
      </c>
      <c r="B152" s="93">
        <v>2</v>
      </c>
      <c r="C152" s="93">
        <f t="shared" si="4"/>
        <v>6</v>
      </c>
      <c r="D152" s="93">
        <v>15</v>
      </c>
      <c r="E152" s="93">
        <v>6</v>
      </c>
      <c r="F152" s="93">
        <f>VLOOKUP(C152,'Names &amp; Rates'!$M$3:$O$12,2,0)</f>
        <v>2</v>
      </c>
      <c r="G152" s="93">
        <v>1</v>
      </c>
      <c r="H152" t="s">
        <v>21</v>
      </c>
      <c r="I152" s="93">
        <f>VLOOKUP(F152,'Names &amp; Rates'!$B$3:$C$6,2,0)</f>
        <v>0.5</v>
      </c>
      <c r="J152" s="105" t="str">
        <f>VLOOKUP(G152,'Names &amp; Rates'!$E$3:$F$6,2,0)</f>
        <v>Folicur® 430 SC</v>
      </c>
      <c r="K152" s="144" t="s">
        <v>39</v>
      </c>
      <c r="L152" s="115" t="s">
        <v>40</v>
      </c>
      <c r="M152" s="93">
        <v>10</v>
      </c>
      <c r="N152" s="93">
        <v>93</v>
      </c>
      <c r="O152" s="93">
        <v>98</v>
      </c>
      <c r="Q152" s="104">
        <v>1</v>
      </c>
      <c r="R152" s="140"/>
      <c r="S152" s="143">
        <v>2</v>
      </c>
      <c r="T152" s="143"/>
      <c r="U152" s="143">
        <v>2</v>
      </c>
      <c r="V152" s="143">
        <v>1</v>
      </c>
      <c r="W152" s="143">
        <v>2</v>
      </c>
      <c r="X152" s="143">
        <v>1</v>
      </c>
      <c r="Y152" s="93">
        <v>3</v>
      </c>
      <c r="Z152" s="93">
        <v>2</v>
      </c>
      <c r="AA152" s="143">
        <v>7</v>
      </c>
      <c r="AB152" s="143">
        <v>3</v>
      </c>
      <c r="AC152" s="143">
        <v>7</v>
      </c>
      <c r="AD152" s="143">
        <v>2</v>
      </c>
      <c r="AE152" s="93">
        <v>6.6</v>
      </c>
      <c r="AF152" s="93">
        <v>731</v>
      </c>
      <c r="AG152" s="93">
        <v>356.2</v>
      </c>
      <c r="AH152" s="93">
        <f t="shared" si="5"/>
        <v>1087.2</v>
      </c>
      <c r="AI152" s="93">
        <v>8.26</v>
      </c>
      <c r="AJ152" s="93">
        <v>14</v>
      </c>
      <c r="AK152" s="93">
        <v>17.2</v>
      </c>
    </row>
    <row r="153" spans="1:37">
      <c r="A153" s="93">
        <v>151</v>
      </c>
      <c r="B153" s="93">
        <v>2</v>
      </c>
      <c r="C153" s="93">
        <f t="shared" si="4"/>
        <v>6</v>
      </c>
      <c r="D153" s="93">
        <v>16</v>
      </c>
      <c r="E153" s="93">
        <v>6</v>
      </c>
      <c r="F153" s="93">
        <f>VLOOKUP(C153,'Names &amp; Rates'!$M$3:$O$12,2,0)</f>
        <v>2</v>
      </c>
      <c r="G153" s="93">
        <v>2</v>
      </c>
      <c r="H153" t="s">
        <v>23</v>
      </c>
      <c r="I153" s="93">
        <f>VLOOKUP(F153,'Names &amp; Rates'!$B$3:$C$6,2,0)</f>
        <v>0.5</v>
      </c>
      <c r="J153" s="105" t="str">
        <f>VLOOKUP(G153,'Names &amp; Rates'!$E$3:$F$6,2,0)</f>
        <v>Throttle® 500</v>
      </c>
      <c r="K153" s="112" t="s">
        <v>28</v>
      </c>
      <c r="L153" s="79" t="s">
        <v>29</v>
      </c>
      <c r="M153" s="93">
        <v>10</v>
      </c>
      <c r="N153" s="93">
        <v>95</v>
      </c>
      <c r="O153" s="93">
        <v>84</v>
      </c>
      <c r="Q153" s="104">
        <v>1</v>
      </c>
      <c r="R153" s="140"/>
      <c r="S153" s="143">
        <v>2</v>
      </c>
      <c r="T153" s="143"/>
      <c r="U153" s="143">
        <v>3</v>
      </c>
      <c r="V153" s="143">
        <v>1</v>
      </c>
      <c r="W153" s="143">
        <v>4</v>
      </c>
      <c r="X153" s="143">
        <v>2</v>
      </c>
      <c r="Y153" s="93">
        <v>7</v>
      </c>
      <c r="Z153" s="93">
        <v>3</v>
      </c>
      <c r="AA153" s="143">
        <v>7</v>
      </c>
      <c r="AB153" s="143">
        <v>4</v>
      </c>
      <c r="AC153" s="143">
        <v>8</v>
      </c>
      <c r="AD153" s="143">
        <v>4</v>
      </c>
      <c r="AE153" s="93">
        <v>6.7</v>
      </c>
      <c r="AF153" s="93">
        <v>844.9</v>
      </c>
      <c r="AG153" s="93">
        <v>325.5</v>
      </c>
      <c r="AH153" s="93">
        <f t="shared" si="5"/>
        <v>1170.4000000000001</v>
      </c>
      <c r="AI153" s="93">
        <v>8.59</v>
      </c>
      <c r="AJ153" s="93">
        <v>14.5</v>
      </c>
      <c r="AK153" s="93">
        <v>14.3</v>
      </c>
    </row>
    <row r="154" spans="1:37">
      <c r="A154" s="93">
        <v>152</v>
      </c>
      <c r="B154" s="93">
        <v>2</v>
      </c>
      <c r="C154" s="93">
        <f t="shared" si="4"/>
        <v>6</v>
      </c>
      <c r="D154" s="93">
        <v>17</v>
      </c>
      <c r="E154" s="93">
        <v>6</v>
      </c>
      <c r="F154" s="93">
        <f>VLOOKUP(C154,'Names &amp; Rates'!$M$3:$O$12,2,0)</f>
        <v>2</v>
      </c>
      <c r="G154" s="93">
        <v>2</v>
      </c>
      <c r="H154" t="s">
        <v>23</v>
      </c>
      <c r="I154" s="93">
        <f>VLOOKUP(F154,'Names &amp; Rates'!$B$3:$C$6,2,0)</f>
        <v>0.5</v>
      </c>
      <c r="J154" s="105" t="str">
        <f>VLOOKUP(G154,'Names &amp; Rates'!$E$3:$F$6,2,0)</f>
        <v>Throttle® 500</v>
      </c>
      <c r="K154" s="144" t="s">
        <v>33</v>
      </c>
      <c r="L154" s="115" t="s">
        <v>34</v>
      </c>
      <c r="M154" s="93">
        <v>10</v>
      </c>
      <c r="N154" s="93">
        <v>92</v>
      </c>
      <c r="O154" s="93">
        <v>88</v>
      </c>
      <c r="Q154" s="104">
        <v>1</v>
      </c>
      <c r="R154" s="140"/>
      <c r="S154" s="143">
        <v>2</v>
      </c>
      <c r="T154" s="143"/>
      <c r="U154" s="143">
        <v>2</v>
      </c>
      <c r="V154" s="143">
        <v>1</v>
      </c>
      <c r="W154" s="143">
        <v>2</v>
      </c>
      <c r="X154" s="143">
        <v>1</v>
      </c>
      <c r="Y154" s="93">
        <v>2</v>
      </c>
      <c r="Z154" s="93">
        <v>1</v>
      </c>
      <c r="AA154" s="143">
        <v>4</v>
      </c>
      <c r="AB154" s="143">
        <v>2</v>
      </c>
      <c r="AC154" s="143">
        <v>7</v>
      </c>
      <c r="AD154" s="143">
        <v>2</v>
      </c>
      <c r="AE154" s="93">
        <v>6.6</v>
      </c>
      <c r="AF154" s="93">
        <v>290.8</v>
      </c>
      <c r="AG154" s="93">
        <v>186.9</v>
      </c>
      <c r="AH154" s="93">
        <f t="shared" si="5"/>
        <v>477.70000000000005</v>
      </c>
      <c r="AI154" s="93">
        <v>7.05</v>
      </c>
      <c r="AJ154" s="93">
        <v>14</v>
      </c>
      <c r="AK154" s="93">
        <v>15.8</v>
      </c>
    </row>
    <row r="155" spans="1:37">
      <c r="A155" s="93">
        <v>153</v>
      </c>
      <c r="B155" s="93">
        <v>2</v>
      </c>
      <c r="C155" s="93">
        <f t="shared" si="4"/>
        <v>6</v>
      </c>
      <c r="D155" s="93">
        <v>18</v>
      </c>
      <c r="E155" s="93">
        <v>6</v>
      </c>
      <c r="F155" s="93">
        <f>VLOOKUP(C155,'Names &amp; Rates'!$M$3:$O$12,2,0)</f>
        <v>2</v>
      </c>
      <c r="G155" s="93">
        <v>2</v>
      </c>
      <c r="H155" t="s">
        <v>23</v>
      </c>
      <c r="I155" s="93">
        <f>VLOOKUP(F155,'Names &amp; Rates'!$B$3:$C$6,2,0)</f>
        <v>0.5</v>
      </c>
      <c r="J155" s="105" t="str">
        <f>VLOOKUP(G155,'Names &amp; Rates'!$E$3:$F$6,2,0)</f>
        <v>Throttle® 500</v>
      </c>
      <c r="K155" s="144" t="s">
        <v>41</v>
      </c>
      <c r="L155" s="115" t="s">
        <v>42</v>
      </c>
      <c r="M155" s="93">
        <v>10</v>
      </c>
      <c r="N155" s="93">
        <v>96</v>
      </c>
      <c r="O155" s="93">
        <v>89</v>
      </c>
      <c r="Q155" s="104">
        <v>2</v>
      </c>
      <c r="R155" s="140"/>
      <c r="S155" s="143">
        <v>3</v>
      </c>
      <c r="T155" s="143"/>
      <c r="U155" s="143">
        <v>3</v>
      </c>
      <c r="V155" s="143">
        <v>2</v>
      </c>
      <c r="W155" s="143">
        <v>3</v>
      </c>
      <c r="X155" s="143">
        <v>1</v>
      </c>
      <c r="Y155" s="93">
        <v>3</v>
      </c>
      <c r="Z155" s="93">
        <v>2</v>
      </c>
      <c r="AA155" s="143">
        <v>7</v>
      </c>
      <c r="AB155" s="143">
        <v>2</v>
      </c>
      <c r="AC155" s="143">
        <v>7</v>
      </c>
      <c r="AD155" s="143">
        <v>2</v>
      </c>
      <c r="AE155" s="93">
        <v>6.6</v>
      </c>
      <c r="AF155" s="93">
        <v>374.1</v>
      </c>
      <c r="AG155" s="93">
        <v>264.10000000000002</v>
      </c>
      <c r="AH155" s="93">
        <f t="shared" si="5"/>
        <v>638.20000000000005</v>
      </c>
      <c r="AI155" s="93">
        <v>7.97</v>
      </c>
      <c r="AJ155" s="93">
        <v>14.2</v>
      </c>
      <c r="AK155" s="93">
        <v>18.3</v>
      </c>
    </row>
    <row r="156" spans="1:37">
      <c r="A156" s="93">
        <v>154</v>
      </c>
      <c r="B156" s="93">
        <v>3</v>
      </c>
      <c r="C156" s="93">
        <f t="shared" si="4"/>
        <v>9</v>
      </c>
      <c r="D156" s="93">
        <v>19</v>
      </c>
      <c r="E156" s="93">
        <v>6</v>
      </c>
      <c r="F156" s="93">
        <f>VLOOKUP(C156,'Names &amp; Rates'!$M$3:$O$12,2,0)</f>
        <v>3</v>
      </c>
      <c r="G156" s="93">
        <v>1</v>
      </c>
      <c r="H156" t="s">
        <v>21</v>
      </c>
      <c r="I156" s="93">
        <f>VLOOKUP(F156,'Names &amp; Rates'!$B$3:$C$6,2,0)</f>
        <v>1</v>
      </c>
      <c r="J156" s="105" t="str">
        <f>VLOOKUP(G156,'Names &amp; Rates'!$E$3:$F$6,2,0)</f>
        <v>Folicur® 430 SC</v>
      </c>
      <c r="K156" s="112" t="s">
        <v>28</v>
      </c>
      <c r="L156" s="79" t="s">
        <v>29</v>
      </c>
      <c r="M156" s="93">
        <v>10</v>
      </c>
      <c r="N156" s="93">
        <v>150</v>
      </c>
      <c r="O156" s="93">
        <v>153</v>
      </c>
      <c r="Q156" s="104">
        <v>1</v>
      </c>
      <c r="R156" s="140"/>
      <c r="S156" s="143">
        <v>3</v>
      </c>
      <c r="T156" s="143"/>
      <c r="U156" s="143">
        <v>5</v>
      </c>
      <c r="V156" s="143">
        <v>2</v>
      </c>
      <c r="W156" s="143">
        <v>6</v>
      </c>
      <c r="X156" s="143">
        <v>3</v>
      </c>
      <c r="Y156" s="93">
        <v>8</v>
      </c>
      <c r="Z156" s="93">
        <v>4</v>
      </c>
      <c r="AA156" s="143">
        <v>8</v>
      </c>
      <c r="AB156" s="143">
        <v>5</v>
      </c>
      <c r="AC156" s="143">
        <v>8</v>
      </c>
      <c r="AD156" s="143">
        <v>5</v>
      </c>
      <c r="AE156" s="93">
        <v>6.7</v>
      </c>
      <c r="AF156" s="93">
        <v>538.5</v>
      </c>
      <c r="AG156" s="93">
        <v>217.3</v>
      </c>
      <c r="AH156" s="93">
        <f t="shared" si="5"/>
        <v>755.8</v>
      </c>
      <c r="AI156" s="93">
        <v>8.0299999999999994</v>
      </c>
      <c r="AJ156" s="93">
        <v>14.2</v>
      </c>
      <c r="AK156" s="93">
        <v>18.2</v>
      </c>
    </row>
    <row r="157" spans="1:37">
      <c r="A157" s="93">
        <v>155</v>
      </c>
      <c r="B157" s="93">
        <v>3</v>
      </c>
      <c r="C157" s="93">
        <f t="shared" si="4"/>
        <v>9</v>
      </c>
      <c r="D157" s="93">
        <v>20</v>
      </c>
      <c r="E157" s="93">
        <v>6</v>
      </c>
      <c r="F157" s="93">
        <f>VLOOKUP(C157,'Names &amp; Rates'!$M$3:$O$12,2,0)</f>
        <v>3</v>
      </c>
      <c r="G157" s="93">
        <v>2</v>
      </c>
      <c r="H157" t="s">
        <v>23</v>
      </c>
      <c r="I157" s="93">
        <f>VLOOKUP(F157,'Names &amp; Rates'!$B$3:$C$6,2,0)</f>
        <v>1</v>
      </c>
      <c r="J157" s="105" t="str">
        <f>VLOOKUP(G157,'Names &amp; Rates'!$E$3:$F$6,2,0)</f>
        <v>Throttle® 500</v>
      </c>
      <c r="K157" s="144" t="s">
        <v>30</v>
      </c>
      <c r="L157" s="115" t="s">
        <v>31</v>
      </c>
      <c r="M157" s="93">
        <v>10</v>
      </c>
      <c r="N157" s="93">
        <v>162</v>
      </c>
      <c r="O157" s="93">
        <v>161</v>
      </c>
      <c r="Q157" s="104">
        <v>1</v>
      </c>
      <c r="R157" s="140"/>
      <c r="S157" s="143">
        <v>2</v>
      </c>
      <c r="T157" s="143"/>
      <c r="U157" s="143">
        <v>2</v>
      </c>
      <c r="V157" s="143">
        <v>1</v>
      </c>
      <c r="W157" s="143">
        <v>2</v>
      </c>
      <c r="X157" s="143">
        <v>1</v>
      </c>
      <c r="Y157" s="93">
        <v>3</v>
      </c>
      <c r="Z157" s="93">
        <v>2</v>
      </c>
      <c r="AA157" s="143">
        <v>7</v>
      </c>
      <c r="AB157" s="143">
        <v>3</v>
      </c>
      <c r="AC157" s="143">
        <v>8</v>
      </c>
      <c r="AD157" s="143">
        <v>3</v>
      </c>
      <c r="AE157" s="93">
        <v>6.6</v>
      </c>
      <c r="AF157" s="93">
        <v>538.5</v>
      </c>
      <c r="AG157" s="93">
        <v>274.2</v>
      </c>
      <c r="AH157" s="93">
        <f t="shared" si="5"/>
        <v>812.7</v>
      </c>
      <c r="AI157" s="93">
        <v>8.02</v>
      </c>
      <c r="AJ157" s="93">
        <v>14</v>
      </c>
      <c r="AK157" s="93">
        <v>17.7</v>
      </c>
    </row>
    <row r="158" spans="1:37">
      <c r="A158" s="93">
        <v>156</v>
      </c>
      <c r="B158" s="93">
        <v>3</v>
      </c>
      <c r="C158" s="93">
        <f t="shared" si="4"/>
        <v>9</v>
      </c>
      <c r="D158" s="93">
        <v>21</v>
      </c>
      <c r="E158" s="93">
        <v>6</v>
      </c>
      <c r="F158" s="93">
        <f>VLOOKUP(C158,'Names &amp; Rates'!$M$3:$O$12,2,0)</f>
        <v>3</v>
      </c>
      <c r="G158" s="93">
        <v>2</v>
      </c>
      <c r="H158" t="s">
        <v>23</v>
      </c>
      <c r="I158" s="93">
        <f>VLOOKUP(F158,'Names &amp; Rates'!$B$3:$C$6,2,0)</f>
        <v>1</v>
      </c>
      <c r="J158" s="105" t="str">
        <f>VLOOKUP(G158,'Names &amp; Rates'!$E$3:$F$6,2,0)</f>
        <v>Throttle® 500</v>
      </c>
      <c r="K158" s="144" t="s">
        <v>39</v>
      </c>
      <c r="L158" s="115" t="s">
        <v>40</v>
      </c>
      <c r="M158" s="93">
        <v>10</v>
      </c>
      <c r="N158" s="93">
        <v>163</v>
      </c>
      <c r="O158" s="93">
        <v>159</v>
      </c>
      <c r="Q158" s="104">
        <v>1</v>
      </c>
      <c r="R158" s="140"/>
      <c r="S158" s="143">
        <v>2</v>
      </c>
      <c r="T158" s="143"/>
      <c r="U158" s="143">
        <v>2</v>
      </c>
      <c r="V158" s="143">
        <v>1</v>
      </c>
      <c r="W158" s="143">
        <v>2</v>
      </c>
      <c r="X158" s="143">
        <v>1</v>
      </c>
      <c r="Y158" s="93">
        <v>2</v>
      </c>
      <c r="Z158" s="93">
        <v>1</v>
      </c>
      <c r="AA158" s="143">
        <v>4</v>
      </c>
      <c r="AB158" s="143">
        <v>1</v>
      </c>
      <c r="AC158" s="143">
        <v>7</v>
      </c>
      <c r="AD158" s="143">
        <v>1</v>
      </c>
      <c r="AE158" s="93">
        <v>6.5</v>
      </c>
      <c r="AF158" s="93">
        <v>525.6</v>
      </c>
      <c r="AG158" s="93">
        <v>231.6</v>
      </c>
      <c r="AH158" s="93">
        <f t="shared" si="5"/>
        <v>757.2</v>
      </c>
      <c r="AI158" s="93">
        <v>7.68</v>
      </c>
      <c r="AJ158" s="93">
        <v>13.7</v>
      </c>
      <c r="AK158" s="93">
        <v>15.7</v>
      </c>
    </row>
    <row r="159" spans="1:37">
      <c r="A159" s="93">
        <v>157</v>
      </c>
      <c r="B159" s="93">
        <v>3</v>
      </c>
      <c r="C159" s="93">
        <f t="shared" si="4"/>
        <v>9</v>
      </c>
      <c r="D159" s="93">
        <v>22</v>
      </c>
      <c r="E159" s="93">
        <v>6</v>
      </c>
      <c r="F159" s="93">
        <f>VLOOKUP(C159,'Names &amp; Rates'!$M$3:$O$12,2,0)</f>
        <v>3</v>
      </c>
      <c r="G159" s="93">
        <v>3</v>
      </c>
      <c r="H159" t="s">
        <v>27</v>
      </c>
      <c r="I159" s="93">
        <f>VLOOKUP(F159,'Names &amp; Rates'!$B$3:$C$6,2,0)</f>
        <v>1</v>
      </c>
      <c r="J159" s="105" t="str">
        <f>VLOOKUP(G159,'Names &amp; Rates'!$E$3:$F$6,2,0)</f>
        <v>Custodia® 320 SC</v>
      </c>
      <c r="K159" s="144" t="s">
        <v>33</v>
      </c>
      <c r="L159" s="115" t="s">
        <v>34</v>
      </c>
      <c r="M159" s="93">
        <v>10</v>
      </c>
      <c r="N159" s="93">
        <v>164</v>
      </c>
      <c r="O159" s="93">
        <v>162</v>
      </c>
      <c r="Q159" s="104">
        <v>1</v>
      </c>
      <c r="R159" s="140"/>
      <c r="S159" s="143">
        <v>3</v>
      </c>
      <c r="T159" s="143"/>
      <c r="U159" s="143">
        <v>2</v>
      </c>
      <c r="V159" s="143">
        <v>1</v>
      </c>
      <c r="W159" s="143">
        <v>2</v>
      </c>
      <c r="X159" s="143">
        <v>1</v>
      </c>
      <c r="Y159" s="93">
        <v>2</v>
      </c>
      <c r="Z159" s="93">
        <v>1</v>
      </c>
      <c r="AA159" s="143">
        <v>6</v>
      </c>
      <c r="AB159" s="143">
        <v>2</v>
      </c>
      <c r="AC159" s="143">
        <v>7</v>
      </c>
      <c r="AD159" s="143">
        <v>2</v>
      </c>
      <c r="AE159" s="93">
        <v>6.5</v>
      </c>
      <c r="AF159" s="93">
        <v>547.5</v>
      </c>
      <c r="AG159" s="93">
        <v>230.1</v>
      </c>
      <c r="AH159" s="93">
        <f t="shared" si="5"/>
        <v>777.6</v>
      </c>
      <c r="AI159" s="93">
        <v>7.84</v>
      </c>
      <c r="AJ159" s="93">
        <v>14.1</v>
      </c>
      <c r="AK159" s="93">
        <v>17.100000000000001</v>
      </c>
    </row>
    <row r="160" spans="1:37">
      <c r="A160" s="93">
        <v>158</v>
      </c>
      <c r="B160" s="93">
        <v>3</v>
      </c>
      <c r="C160" s="93">
        <f t="shared" si="4"/>
        <v>9</v>
      </c>
      <c r="D160" s="93">
        <v>23</v>
      </c>
      <c r="E160" s="93">
        <v>6</v>
      </c>
      <c r="F160" s="93">
        <f>VLOOKUP(C160,'Names &amp; Rates'!$M$3:$O$12,2,0)</f>
        <v>3</v>
      </c>
      <c r="G160" s="93">
        <v>3</v>
      </c>
      <c r="H160" t="s">
        <v>27</v>
      </c>
      <c r="I160" s="93">
        <f>VLOOKUP(F160,'Names &amp; Rates'!$B$3:$C$6,2,0)</f>
        <v>1</v>
      </c>
      <c r="J160" s="105" t="str">
        <f>VLOOKUP(G160,'Names &amp; Rates'!$E$3:$F$6,2,0)</f>
        <v>Custodia® 320 SC</v>
      </c>
      <c r="K160" s="144" t="s">
        <v>35</v>
      </c>
      <c r="L160" s="115" t="s">
        <v>36</v>
      </c>
      <c r="M160" s="93">
        <v>10</v>
      </c>
      <c r="N160" s="93">
        <v>155</v>
      </c>
      <c r="O160" s="93">
        <v>171</v>
      </c>
      <c r="Q160" s="104">
        <v>1</v>
      </c>
      <c r="R160" s="140"/>
      <c r="S160" s="143">
        <v>2</v>
      </c>
      <c r="T160" s="143"/>
      <c r="U160" s="143">
        <v>3</v>
      </c>
      <c r="V160" s="143">
        <v>2</v>
      </c>
      <c r="W160" s="143">
        <v>3</v>
      </c>
      <c r="X160" s="143">
        <v>1</v>
      </c>
      <c r="Y160" s="93">
        <v>2</v>
      </c>
      <c r="Z160" s="93">
        <v>1</v>
      </c>
      <c r="AA160" s="143">
        <v>7</v>
      </c>
      <c r="AB160" s="143">
        <v>3</v>
      </c>
      <c r="AC160" s="143">
        <v>7</v>
      </c>
      <c r="AD160" s="143">
        <v>3</v>
      </c>
      <c r="AE160" s="93">
        <v>6.5</v>
      </c>
      <c r="AF160" s="93">
        <v>465.8</v>
      </c>
      <c r="AG160" s="93">
        <v>280.3</v>
      </c>
      <c r="AH160" s="93">
        <f t="shared" si="5"/>
        <v>746.1</v>
      </c>
      <c r="AI160" s="93">
        <v>8.09</v>
      </c>
      <c r="AJ160" s="93">
        <v>14.2</v>
      </c>
      <c r="AK160" s="93">
        <v>17.899999999999999</v>
      </c>
    </row>
    <row r="161" spans="1:37">
      <c r="A161" s="93">
        <v>159</v>
      </c>
      <c r="B161" s="93">
        <v>3</v>
      </c>
      <c r="C161" s="93">
        <f t="shared" si="4"/>
        <v>9</v>
      </c>
      <c r="D161" s="93">
        <v>24</v>
      </c>
      <c r="E161" s="93">
        <v>6</v>
      </c>
      <c r="F161" s="93">
        <f>VLOOKUP(C161,'Names &amp; Rates'!$M$3:$O$12,2,0)</f>
        <v>3</v>
      </c>
      <c r="G161" s="93">
        <v>2</v>
      </c>
      <c r="H161" t="s">
        <v>23</v>
      </c>
      <c r="I161" s="93">
        <f>VLOOKUP(F161,'Names &amp; Rates'!$B$3:$C$6,2,0)</f>
        <v>1</v>
      </c>
      <c r="J161" s="105" t="str">
        <f>VLOOKUP(G161,'Names &amp; Rates'!$E$3:$F$6,2,0)</f>
        <v>Throttle® 500</v>
      </c>
      <c r="K161" s="112" t="s">
        <v>28</v>
      </c>
      <c r="L161" s="79" t="s">
        <v>29</v>
      </c>
      <c r="M161" s="93">
        <v>10</v>
      </c>
      <c r="N161" s="93">
        <v>175</v>
      </c>
      <c r="O161" s="93">
        <v>149</v>
      </c>
      <c r="Q161" s="104">
        <v>2</v>
      </c>
      <c r="R161" s="140"/>
      <c r="S161" s="143">
        <v>2</v>
      </c>
      <c r="T161" s="143"/>
      <c r="U161" s="143">
        <v>3</v>
      </c>
      <c r="V161" s="143">
        <v>1</v>
      </c>
      <c r="W161" s="143">
        <v>4</v>
      </c>
      <c r="X161" s="143">
        <v>2</v>
      </c>
      <c r="Y161" s="93">
        <v>6</v>
      </c>
      <c r="Z161" s="93">
        <v>3</v>
      </c>
      <c r="AA161" s="143">
        <v>8</v>
      </c>
      <c r="AB161" s="143">
        <v>5</v>
      </c>
      <c r="AC161" s="143">
        <v>8</v>
      </c>
      <c r="AD161" s="143">
        <v>5</v>
      </c>
      <c r="AE161" s="93">
        <v>6.5</v>
      </c>
      <c r="AF161" s="93">
        <v>325.89999999999998</v>
      </c>
      <c r="AG161" s="93">
        <v>250.2</v>
      </c>
      <c r="AH161" s="93">
        <f t="shared" si="5"/>
        <v>576.09999999999991</v>
      </c>
      <c r="AI161" s="93">
        <v>8.1999999999999993</v>
      </c>
      <c r="AJ161" s="93">
        <v>14.3</v>
      </c>
      <c r="AK161" s="93">
        <v>17.399999999999999</v>
      </c>
    </row>
    <row r="162" spans="1:37">
      <c r="A162" s="93">
        <v>160</v>
      </c>
      <c r="B162" s="93">
        <v>3</v>
      </c>
      <c r="C162" s="93">
        <f t="shared" si="4"/>
        <v>9</v>
      </c>
      <c r="D162" s="93">
        <v>25</v>
      </c>
      <c r="E162" s="93">
        <v>6</v>
      </c>
      <c r="F162" s="93">
        <f>VLOOKUP(C162,'Names &amp; Rates'!$M$3:$O$12,2,0)</f>
        <v>3</v>
      </c>
      <c r="G162" s="93">
        <v>3</v>
      </c>
      <c r="H162" t="s">
        <v>27</v>
      </c>
      <c r="I162" s="93">
        <f>VLOOKUP(F162,'Names &amp; Rates'!$B$3:$C$6,2,0)</f>
        <v>1</v>
      </c>
      <c r="J162" s="105" t="str">
        <f>VLOOKUP(G162,'Names &amp; Rates'!$E$3:$F$6,2,0)</f>
        <v>Custodia® 320 SC</v>
      </c>
      <c r="K162" s="144" t="s">
        <v>41</v>
      </c>
      <c r="L162" s="115" t="s">
        <v>42</v>
      </c>
      <c r="M162" s="93">
        <v>10</v>
      </c>
      <c r="N162" s="93">
        <v>126</v>
      </c>
      <c r="O162" s="93">
        <v>152</v>
      </c>
      <c r="Q162" s="104">
        <v>1</v>
      </c>
      <c r="R162" s="140"/>
      <c r="S162" s="143">
        <v>2</v>
      </c>
      <c r="T162" s="143"/>
      <c r="U162" s="143">
        <v>3</v>
      </c>
      <c r="V162" s="143">
        <v>1</v>
      </c>
      <c r="W162" s="143">
        <v>2</v>
      </c>
      <c r="X162" s="143">
        <v>1</v>
      </c>
      <c r="Y162" s="93">
        <v>2</v>
      </c>
      <c r="Z162" s="93">
        <v>2</v>
      </c>
      <c r="AA162" s="143">
        <v>7</v>
      </c>
      <c r="AB162" s="143">
        <v>2</v>
      </c>
      <c r="AC162" s="143">
        <v>7</v>
      </c>
      <c r="AD162" s="143">
        <v>2</v>
      </c>
      <c r="AE162" s="93">
        <v>6.5</v>
      </c>
      <c r="AF162" s="93">
        <v>370.3</v>
      </c>
      <c r="AG162" s="93">
        <v>220.3</v>
      </c>
      <c r="AH162" s="93">
        <f t="shared" si="5"/>
        <v>590.6</v>
      </c>
      <c r="AI162" s="93">
        <v>8.19</v>
      </c>
      <c r="AJ162" s="93">
        <v>14</v>
      </c>
      <c r="AK162" s="93">
        <v>15.8</v>
      </c>
    </row>
    <row r="163" spans="1:37">
      <c r="A163" s="93">
        <v>161</v>
      </c>
      <c r="B163" s="93">
        <v>3</v>
      </c>
      <c r="C163" s="93">
        <f t="shared" si="4"/>
        <v>9</v>
      </c>
      <c r="D163" s="93">
        <v>26</v>
      </c>
      <c r="E163" s="93">
        <v>6</v>
      </c>
      <c r="F163" s="93">
        <f>VLOOKUP(C163,'Names &amp; Rates'!$M$3:$O$12,2,0)</f>
        <v>3</v>
      </c>
      <c r="G163" s="93">
        <v>1</v>
      </c>
      <c r="H163" t="s">
        <v>21</v>
      </c>
      <c r="I163" s="93">
        <f>VLOOKUP(F163,'Names &amp; Rates'!$B$3:$C$6,2,0)</f>
        <v>1</v>
      </c>
      <c r="J163" s="105" t="str">
        <f>VLOOKUP(G163,'Names &amp; Rates'!$E$3:$F$6,2,0)</f>
        <v>Folicur® 430 SC</v>
      </c>
      <c r="K163" s="144" t="s">
        <v>30</v>
      </c>
      <c r="L163" s="115" t="s">
        <v>31</v>
      </c>
      <c r="M163" s="93">
        <v>10</v>
      </c>
      <c r="N163" s="93">
        <v>146</v>
      </c>
      <c r="O163" s="93">
        <v>147</v>
      </c>
      <c r="Q163" s="104">
        <v>1</v>
      </c>
      <c r="R163" s="140"/>
      <c r="S163" s="143">
        <v>2</v>
      </c>
      <c r="T163" s="143"/>
      <c r="U163" s="143">
        <v>2</v>
      </c>
      <c r="V163" s="143">
        <v>1</v>
      </c>
      <c r="W163" s="143">
        <v>2</v>
      </c>
      <c r="X163" s="143">
        <v>1</v>
      </c>
      <c r="Y163" s="93">
        <v>2</v>
      </c>
      <c r="Z163" s="93">
        <v>1</v>
      </c>
      <c r="AA163" s="143">
        <v>7</v>
      </c>
      <c r="AB163" s="143">
        <v>2</v>
      </c>
      <c r="AC163" s="143">
        <v>7</v>
      </c>
      <c r="AD163" s="143">
        <v>2</v>
      </c>
      <c r="AE163" s="93">
        <v>6.4</v>
      </c>
      <c r="AF163" s="93">
        <v>320.7</v>
      </c>
      <c r="AG163" s="93">
        <v>239.3</v>
      </c>
      <c r="AH163" s="93">
        <f t="shared" si="5"/>
        <v>560</v>
      </c>
      <c r="AI163" s="93">
        <v>7.88</v>
      </c>
      <c r="AJ163" s="93">
        <v>14.3</v>
      </c>
      <c r="AK163" s="93">
        <v>17.399999999999999</v>
      </c>
    </row>
    <row r="164" spans="1:37">
      <c r="A164" s="93">
        <v>162</v>
      </c>
      <c r="B164" s="93">
        <v>3</v>
      </c>
      <c r="C164" s="93">
        <f t="shared" si="4"/>
        <v>9</v>
      </c>
      <c r="D164" s="93">
        <v>27</v>
      </c>
      <c r="E164" s="93">
        <v>6</v>
      </c>
      <c r="F164" s="93">
        <f>VLOOKUP(C164,'Names &amp; Rates'!$M$3:$O$12,2,0)</f>
        <v>3</v>
      </c>
      <c r="G164" s="93">
        <v>1</v>
      </c>
      <c r="H164" t="s">
        <v>21</v>
      </c>
      <c r="I164" s="93">
        <f>VLOOKUP(F164,'Names &amp; Rates'!$B$3:$C$6,2,0)</f>
        <v>1</v>
      </c>
      <c r="J164" s="105" t="str">
        <f>VLOOKUP(G164,'Names &amp; Rates'!$E$3:$F$6,2,0)</f>
        <v>Folicur® 430 SC</v>
      </c>
      <c r="K164" s="144" t="s">
        <v>33</v>
      </c>
      <c r="L164" s="115" t="s">
        <v>34</v>
      </c>
      <c r="M164" s="93">
        <v>10</v>
      </c>
      <c r="N164" s="93">
        <v>156</v>
      </c>
      <c r="O164" s="93">
        <v>151</v>
      </c>
      <c r="Q164" s="104">
        <v>1</v>
      </c>
      <c r="R164" s="140"/>
      <c r="S164" s="143">
        <v>2</v>
      </c>
      <c r="T164" s="143"/>
      <c r="U164" s="143">
        <v>2</v>
      </c>
      <c r="V164" s="143">
        <v>1</v>
      </c>
      <c r="W164" s="143">
        <v>2</v>
      </c>
      <c r="X164" s="143">
        <v>1</v>
      </c>
      <c r="Y164" s="93">
        <v>2</v>
      </c>
      <c r="Z164" s="93">
        <v>1</v>
      </c>
      <c r="AA164" s="143">
        <v>7</v>
      </c>
      <c r="AB164" s="143">
        <v>2</v>
      </c>
      <c r="AC164" s="143">
        <v>7</v>
      </c>
      <c r="AD164" s="143">
        <v>2</v>
      </c>
      <c r="AE164" s="93">
        <v>6.4</v>
      </c>
      <c r="AF164" s="93">
        <v>332.1</v>
      </c>
      <c r="AG164" s="93">
        <v>208</v>
      </c>
      <c r="AH164" s="93">
        <f t="shared" si="5"/>
        <v>540.1</v>
      </c>
      <c r="AI164" s="93">
        <v>8.17</v>
      </c>
      <c r="AJ164" s="93">
        <v>14.2</v>
      </c>
      <c r="AK164" s="93">
        <v>18.399999999999999</v>
      </c>
    </row>
    <row r="165" spans="1:37">
      <c r="K165" s="144"/>
      <c r="Q165" s="104"/>
      <c r="R165" s="140"/>
    </row>
    <row r="167" spans="1:37">
      <c r="J167" s="105" t="s">
        <v>5</v>
      </c>
      <c r="K167" s="144" t="s">
        <v>6</v>
      </c>
      <c r="L167" s="114" t="s">
        <v>7</v>
      </c>
    </row>
    <row r="168" spans="1:37">
      <c r="J168" s="105" t="s">
        <v>13</v>
      </c>
      <c r="K168" s="144" t="s">
        <v>35</v>
      </c>
      <c r="L168" s="115" t="s">
        <v>36</v>
      </c>
    </row>
    <row r="169" spans="1:37">
      <c r="J169" s="105" t="s">
        <v>15</v>
      </c>
      <c r="K169" s="144" t="s">
        <v>39</v>
      </c>
      <c r="L169" s="115" t="s">
        <v>40</v>
      </c>
    </row>
    <row r="170" spans="1:37">
      <c r="J170" s="105" t="s">
        <v>13</v>
      </c>
      <c r="K170" s="144" t="s">
        <v>39</v>
      </c>
      <c r="L170" s="115" t="s">
        <v>40</v>
      </c>
    </row>
    <row r="171" spans="1:37">
      <c r="J171" s="105" t="s">
        <v>15</v>
      </c>
      <c r="K171" s="144" t="s">
        <v>33</v>
      </c>
      <c r="L171" s="115" t="s">
        <v>34</v>
      </c>
    </row>
    <row r="172" spans="1:37">
      <c r="J172" s="105" t="s">
        <v>13</v>
      </c>
      <c r="K172" s="144" t="s">
        <v>41</v>
      </c>
      <c r="L172" s="115" t="s">
        <v>42</v>
      </c>
    </row>
    <row r="173" spans="1:37">
      <c r="J173" s="105" t="s">
        <v>11</v>
      </c>
      <c r="K173" s="144">
        <v>1</v>
      </c>
      <c r="L173" s="114" t="s">
        <v>12</v>
      </c>
    </row>
    <row r="174" spans="1:37">
      <c r="J174" s="105" t="s">
        <v>15</v>
      </c>
      <c r="K174" s="144" t="s">
        <v>30</v>
      </c>
      <c r="L174" s="115" t="s">
        <v>31</v>
      </c>
    </row>
    <row r="175" spans="1:37">
      <c r="J175" s="105" t="s">
        <v>11</v>
      </c>
      <c r="K175" s="144" t="s">
        <v>33</v>
      </c>
      <c r="L175" s="115" t="s">
        <v>34</v>
      </c>
    </row>
    <row r="176" spans="1:37">
      <c r="J176" s="105" t="s">
        <v>11</v>
      </c>
      <c r="K176" s="144" t="s">
        <v>35</v>
      </c>
      <c r="L176" s="115" t="s">
        <v>36</v>
      </c>
    </row>
    <row r="177" spans="10:12">
      <c r="J177" s="105" t="s">
        <v>13</v>
      </c>
      <c r="K177" s="144" t="s">
        <v>33</v>
      </c>
      <c r="L177" s="115" t="s">
        <v>34</v>
      </c>
    </row>
    <row r="178" spans="10:12">
      <c r="J178" s="105" t="s">
        <v>15</v>
      </c>
      <c r="K178" s="144">
        <v>1</v>
      </c>
      <c r="L178" s="114" t="s">
        <v>12</v>
      </c>
    </row>
    <row r="179" spans="10:12">
      <c r="J179" s="105" t="s">
        <v>11</v>
      </c>
      <c r="K179" s="144" t="s">
        <v>39</v>
      </c>
      <c r="L179" s="115" t="s">
        <v>40</v>
      </c>
    </row>
    <row r="180" spans="10:12">
      <c r="J180" s="105" t="s">
        <v>13</v>
      </c>
      <c r="K180" s="144" t="s">
        <v>39</v>
      </c>
      <c r="L180" s="115" t="s">
        <v>40</v>
      </c>
    </row>
    <row r="181" spans="10:12">
      <c r="J181" s="105" t="s">
        <v>15</v>
      </c>
      <c r="K181" s="144" t="s">
        <v>35</v>
      </c>
      <c r="L181" s="115" t="s">
        <v>36</v>
      </c>
    </row>
    <row r="182" spans="10:12">
      <c r="J182" s="105" t="s">
        <v>13</v>
      </c>
      <c r="K182" s="144" t="s">
        <v>30</v>
      </c>
      <c r="L182" s="115" t="s">
        <v>31</v>
      </c>
    </row>
    <row r="183" spans="10:12">
      <c r="J183" s="105" t="s">
        <v>11</v>
      </c>
      <c r="K183" s="144" t="s">
        <v>41</v>
      </c>
      <c r="L183" s="115" t="s">
        <v>42</v>
      </c>
    </row>
    <row r="184" spans="10:12">
      <c r="J184" s="105" t="s">
        <v>11</v>
      </c>
      <c r="K184" s="144" t="s">
        <v>35</v>
      </c>
      <c r="L184" s="115" t="s">
        <v>36</v>
      </c>
    </row>
    <row r="185" spans="10:12">
      <c r="J185" s="105" t="s">
        <v>15</v>
      </c>
      <c r="K185" s="144" t="s">
        <v>33</v>
      </c>
      <c r="L185" s="115" t="s">
        <v>34</v>
      </c>
    </row>
    <row r="186" spans="10:12">
      <c r="J186" s="105" t="s">
        <v>13</v>
      </c>
      <c r="K186" s="144" t="s">
        <v>33</v>
      </c>
      <c r="L186" s="115" t="s">
        <v>34</v>
      </c>
    </row>
    <row r="187" spans="10:12">
      <c r="J187" s="105" t="s">
        <v>11</v>
      </c>
      <c r="K187" s="144" t="s">
        <v>30</v>
      </c>
      <c r="L187" s="115" t="s">
        <v>31</v>
      </c>
    </row>
    <row r="188" spans="10:12">
      <c r="J188" s="105" t="s">
        <v>11</v>
      </c>
      <c r="K188" s="144" t="s">
        <v>33</v>
      </c>
      <c r="L188" s="115" t="s">
        <v>34</v>
      </c>
    </row>
    <row r="189" spans="10:12">
      <c r="J189" s="105" t="s">
        <v>11</v>
      </c>
      <c r="K189" s="144" t="s">
        <v>39</v>
      </c>
      <c r="L189" s="115" t="s">
        <v>40</v>
      </c>
    </row>
    <row r="190" spans="10:12">
      <c r="J190" s="105" t="s">
        <v>15</v>
      </c>
      <c r="K190" s="144" t="s">
        <v>41</v>
      </c>
      <c r="L190" s="115" t="s">
        <v>42</v>
      </c>
    </row>
    <row r="191" spans="10:12">
      <c r="J191" s="105" t="s">
        <v>13</v>
      </c>
      <c r="K191" s="144" t="s">
        <v>35</v>
      </c>
      <c r="L191" s="115" t="s">
        <v>36</v>
      </c>
    </row>
    <row r="192" spans="10:12">
      <c r="J192" s="105" t="s">
        <v>15</v>
      </c>
      <c r="K192" s="144" t="s">
        <v>35</v>
      </c>
      <c r="L192" s="115" t="s">
        <v>36</v>
      </c>
    </row>
    <row r="193" spans="10:12">
      <c r="J193" s="105" t="s">
        <v>13</v>
      </c>
      <c r="K193" s="144">
        <v>1</v>
      </c>
      <c r="L193" s="114" t="s">
        <v>12</v>
      </c>
    </row>
    <row r="194" spans="10:12">
      <c r="J194" s="105" t="s">
        <v>15</v>
      </c>
      <c r="K194" s="144" t="s">
        <v>39</v>
      </c>
      <c r="L194" s="115" t="s">
        <v>40</v>
      </c>
    </row>
    <row r="195" spans="10:12">
      <c r="J195" s="105" t="s">
        <v>11</v>
      </c>
      <c r="K195" s="144" t="s">
        <v>41</v>
      </c>
      <c r="L195" s="115" t="s">
        <v>42</v>
      </c>
    </row>
    <row r="196" spans="10:12">
      <c r="J196" s="105" t="s">
        <v>11</v>
      </c>
      <c r="K196" s="144" t="s">
        <v>30</v>
      </c>
      <c r="L196" s="115" t="s">
        <v>31</v>
      </c>
    </row>
    <row r="197" spans="10:12">
      <c r="J197" s="105" t="s">
        <v>15</v>
      </c>
      <c r="K197" s="144">
        <v>1</v>
      </c>
      <c r="L197" s="114" t="s">
        <v>12</v>
      </c>
    </row>
    <row r="198" spans="10:12">
      <c r="J198" s="105" t="s">
        <v>13</v>
      </c>
      <c r="K198" s="144" t="s">
        <v>30</v>
      </c>
      <c r="L198" s="115" t="s">
        <v>31</v>
      </c>
    </row>
    <row r="199" spans="10:12">
      <c r="J199" s="105" t="s">
        <v>11</v>
      </c>
      <c r="K199" s="144" t="s">
        <v>39</v>
      </c>
      <c r="L199" s="115" t="s">
        <v>40</v>
      </c>
    </row>
    <row r="200" spans="10:12">
      <c r="J200" s="105" t="s">
        <v>15</v>
      </c>
      <c r="K200" s="144" t="s">
        <v>41</v>
      </c>
      <c r="L200" s="115" t="s">
        <v>42</v>
      </c>
    </row>
    <row r="201" spans="10:12">
      <c r="J201" s="105" t="s">
        <v>13</v>
      </c>
      <c r="K201" s="144">
        <v>1</v>
      </c>
      <c r="L201" s="114" t="s">
        <v>12</v>
      </c>
    </row>
    <row r="202" spans="10:12">
      <c r="J202" s="105" t="s">
        <v>15</v>
      </c>
      <c r="K202" s="144" t="s">
        <v>35</v>
      </c>
      <c r="L202" s="115" t="s">
        <v>36</v>
      </c>
    </row>
    <row r="203" spans="10:12">
      <c r="J203" s="105" t="s">
        <v>13</v>
      </c>
      <c r="K203" s="144" t="s">
        <v>33</v>
      </c>
      <c r="L203" s="115" t="s">
        <v>34</v>
      </c>
    </row>
    <row r="204" spans="10:12">
      <c r="J204" s="105" t="s">
        <v>15</v>
      </c>
      <c r="K204" s="144" t="s">
        <v>30</v>
      </c>
      <c r="L204" s="115" t="s">
        <v>31</v>
      </c>
    </row>
    <row r="205" spans="10:12">
      <c r="J205" s="105" t="s">
        <v>13</v>
      </c>
      <c r="K205" s="144" t="s">
        <v>41</v>
      </c>
      <c r="L205" s="115" t="s">
        <v>42</v>
      </c>
    </row>
    <row r="206" spans="10:12">
      <c r="J206" s="105" t="s">
        <v>13</v>
      </c>
      <c r="K206" s="144" t="s">
        <v>35</v>
      </c>
      <c r="L206" s="115" t="s">
        <v>36</v>
      </c>
    </row>
    <row r="207" spans="10:12">
      <c r="J207" s="105" t="s">
        <v>15</v>
      </c>
      <c r="K207" s="144" t="s">
        <v>41</v>
      </c>
      <c r="L207" s="115" t="s">
        <v>42</v>
      </c>
    </row>
    <row r="208" spans="10:12">
      <c r="J208" s="105" t="s">
        <v>11</v>
      </c>
      <c r="K208" s="144">
        <v>1</v>
      </c>
      <c r="L208" s="114" t="s">
        <v>12</v>
      </c>
    </row>
    <row r="209" spans="10:12">
      <c r="J209" s="105" t="s">
        <v>11</v>
      </c>
      <c r="K209" s="144" t="s">
        <v>33</v>
      </c>
      <c r="L209" s="115" t="s">
        <v>34</v>
      </c>
    </row>
    <row r="210" spans="10:12">
      <c r="J210" s="105" t="s">
        <v>15</v>
      </c>
      <c r="K210" s="144" t="s">
        <v>39</v>
      </c>
      <c r="L210" s="115" t="s">
        <v>40</v>
      </c>
    </row>
    <row r="211" spans="10:12">
      <c r="J211" s="105" t="s">
        <v>13</v>
      </c>
      <c r="K211" s="144">
        <v>1</v>
      </c>
      <c r="L211" s="114" t="s">
        <v>12</v>
      </c>
    </row>
    <row r="212" spans="10:12">
      <c r="J212" s="105" t="s">
        <v>11</v>
      </c>
      <c r="K212" s="144" t="s">
        <v>30</v>
      </c>
      <c r="L212" s="115" t="s">
        <v>31</v>
      </c>
    </row>
    <row r="213" spans="10:12">
      <c r="J213" s="105" t="s">
        <v>11</v>
      </c>
      <c r="K213" s="144" t="s">
        <v>41</v>
      </c>
      <c r="L213" s="115" t="s">
        <v>42</v>
      </c>
    </row>
    <row r="214" spans="10:12">
      <c r="J214" s="105" t="s">
        <v>13</v>
      </c>
      <c r="K214" s="144" t="s">
        <v>41</v>
      </c>
      <c r="L214" s="115" t="s">
        <v>42</v>
      </c>
    </row>
    <row r="215" spans="10:12">
      <c r="J215" s="105" t="s">
        <v>15</v>
      </c>
      <c r="K215" s="144">
        <v>1</v>
      </c>
      <c r="L215" s="114" t="s">
        <v>12</v>
      </c>
    </row>
    <row r="216" spans="10:12">
      <c r="J216" s="105" t="s">
        <v>13</v>
      </c>
      <c r="K216" s="144" t="s">
        <v>30</v>
      </c>
      <c r="L216" s="115" t="s">
        <v>31</v>
      </c>
    </row>
    <row r="217" spans="10:12">
      <c r="J217" s="105" t="s">
        <v>11</v>
      </c>
      <c r="K217" s="144" t="s">
        <v>35</v>
      </c>
      <c r="L217" s="115" t="s">
        <v>36</v>
      </c>
    </row>
    <row r="218" spans="10:12">
      <c r="J218" s="105" t="s">
        <v>15</v>
      </c>
      <c r="K218" s="144" t="s">
        <v>30</v>
      </c>
      <c r="L218" s="115" t="s">
        <v>31</v>
      </c>
    </row>
    <row r="219" spans="10:12">
      <c r="J219" s="105" t="s">
        <v>13</v>
      </c>
      <c r="K219" s="144" t="s">
        <v>39</v>
      </c>
      <c r="L219" s="115" t="s">
        <v>40</v>
      </c>
    </row>
    <row r="220" spans="10:12">
      <c r="J220" s="105" t="s">
        <v>15</v>
      </c>
      <c r="K220" s="144" t="s">
        <v>33</v>
      </c>
      <c r="L220" s="115" t="s">
        <v>34</v>
      </c>
    </row>
    <row r="221" spans="10:12">
      <c r="J221" s="105" t="s">
        <v>11</v>
      </c>
      <c r="K221" s="144">
        <v>1</v>
      </c>
      <c r="L221" s="114" t="s">
        <v>12</v>
      </c>
    </row>
    <row r="222" spans="10:12">
      <c r="J222" s="105" t="s">
        <v>13</v>
      </c>
      <c r="K222" s="144">
        <v>1</v>
      </c>
      <c r="L222" s="114" t="s">
        <v>12</v>
      </c>
    </row>
    <row r="223" spans="10:12">
      <c r="J223" s="105" t="s">
        <v>11</v>
      </c>
      <c r="K223" s="144" t="s">
        <v>41</v>
      </c>
      <c r="L223" s="115" t="s">
        <v>42</v>
      </c>
    </row>
    <row r="224" spans="10:12">
      <c r="J224" s="105" t="s">
        <v>11</v>
      </c>
      <c r="K224" s="144">
        <v>1</v>
      </c>
      <c r="L224" s="114" t="s">
        <v>12</v>
      </c>
    </row>
    <row r="225" spans="10:12">
      <c r="J225" s="105" t="s">
        <v>11</v>
      </c>
      <c r="K225" s="144" t="s">
        <v>39</v>
      </c>
      <c r="L225" s="115" t="s">
        <v>40</v>
      </c>
    </row>
    <row r="226" spans="10:12">
      <c r="J226" s="105" t="s">
        <v>15</v>
      </c>
      <c r="K226" s="144" t="s">
        <v>41</v>
      </c>
      <c r="L226" s="115" t="s">
        <v>42</v>
      </c>
    </row>
    <row r="227" spans="10:12">
      <c r="J227" s="105" t="s">
        <v>15</v>
      </c>
      <c r="K227" s="144" t="s">
        <v>33</v>
      </c>
      <c r="L227" s="115" t="s">
        <v>34</v>
      </c>
    </row>
    <row r="228" spans="10:12">
      <c r="J228" s="105" t="s">
        <v>13</v>
      </c>
      <c r="K228" s="144" t="s">
        <v>39</v>
      </c>
      <c r="L228" s="115" t="s">
        <v>40</v>
      </c>
    </row>
    <row r="229" spans="10:12">
      <c r="J229" s="105" t="s">
        <v>15</v>
      </c>
      <c r="K229" s="144" t="s">
        <v>30</v>
      </c>
      <c r="L229" s="115" t="s">
        <v>31</v>
      </c>
    </row>
    <row r="230" spans="10:12">
      <c r="J230" s="105" t="s">
        <v>13</v>
      </c>
      <c r="K230" s="144" t="s">
        <v>35</v>
      </c>
      <c r="L230" s="115" t="s">
        <v>36</v>
      </c>
    </row>
    <row r="231" spans="10:12">
      <c r="J231" s="105" t="s">
        <v>11</v>
      </c>
      <c r="K231" s="144" t="s">
        <v>30</v>
      </c>
      <c r="L231" s="115" t="s">
        <v>31</v>
      </c>
    </row>
    <row r="232" spans="10:12">
      <c r="J232" s="105" t="s">
        <v>13</v>
      </c>
      <c r="K232" s="144" t="s">
        <v>39</v>
      </c>
      <c r="L232" s="115" t="s">
        <v>40</v>
      </c>
    </row>
    <row r="233" spans="10:12">
      <c r="J233" s="105" t="s">
        <v>15</v>
      </c>
      <c r="K233" s="144" t="s">
        <v>35</v>
      </c>
      <c r="L233" s="115" t="s">
        <v>36</v>
      </c>
    </row>
    <row r="234" spans="10:12">
      <c r="J234" s="105" t="s">
        <v>11</v>
      </c>
      <c r="K234" s="144">
        <v>1</v>
      </c>
      <c r="L234" s="114" t="s">
        <v>12</v>
      </c>
    </row>
    <row r="235" spans="10:12">
      <c r="J235" s="105" t="s">
        <v>11</v>
      </c>
      <c r="K235" s="144" t="s">
        <v>41</v>
      </c>
      <c r="L235" s="115" t="s">
        <v>42</v>
      </c>
    </row>
    <row r="236" spans="10:12">
      <c r="J236" s="105" t="s">
        <v>15</v>
      </c>
      <c r="K236" s="144" t="s">
        <v>39</v>
      </c>
      <c r="L236" s="115" t="s">
        <v>40</v>
      </c>
    </row>
    <row r="237" spans="10:12">
      <c r="J237" s="105" t="s">
        <v>13</v>
      </c>
      <c r="K237" s="144" t="s">
        <v>41</v>
      </c>
      <c r="L237" s="115" t="s">
        <v>42</v>
      </c>
    </row>
    <row r="238" spans="10:12">
      <c r="J238" s="105" t="s">
        <v>15</v>
      </c>
      <c r="K238" s="144">
        <v>1</v>
      </c>
      <c r="L238" s="114" t="s">
        <v>12</v>
      </c>
    </row>
    <row r="239" spans="10:12">
      <c r="J239" s="105" t="s">
        <v>13</v>
      </c>
      <c r="K239" s="144" t="s">
        <v>33</v>
      </c>
      <c r="L239" s="115" t="s">
        <v>34</v>
      </c>
    </row>
    <row r="240" spans="10:12">
      <c r="J240" s="105" t="s">
        <v>11</v>
      </c>
      <c r="K240" s="144" t="s">
        <v>33</v>
      </c>
      <c r="L240" s="115" t="s">
        <v>34</v>
      </c>
    </row>
    <row r="241" spans="10:12">
      <c r="J241" s="105" t="s">
        <v>11</v>
      </c>
      <c r="K241" s="144" t="s">
        <v>39</v>
      </c>
      <c r="L241" s="115" t="s">
        <v>40</v>
      </c>
    </row>
    <row r="242" spans="10:12">
      <c r="J242" s="105" t="s">
        <v>13</v>
      </c>
      <c r="K242" s="144" t="s">
        <v>30</v>
      </c>
      <c r="L242" s="115" t="s">
        <v>31</v>
      </c>
    </row>
    <row r="243" spans="10:12">
      <c r="J243" s="105" t="s">
        <v>11</v>
      </c>
      <c r="K243" s="144" t="s">
        <v>35</v>
      </c>
      <c r="L243" s="115" t="s">
        <v>36</v>
      </c>
    </row>
    <row r="244" spans="10:12">
      <c r="J244" s="105" t="s">
        <v>15</v>
      </c>
      <c r="K244" s="144" t="s">
        <v>39</v>
      </c>
      <c r="L244" s="115" t="s">
        <v>40</v>
      </c>
    </row>
    <row r="245" spans="10:12">
      <c r="J245" s="105" t="s">
        <v>15</v>
      </c>
      <c r="K245" s="144">
        <v>1</v>
      </c>
      <c r="L245" s="114" t="s">
        <v>12</v>
      </c>
    </row>
    <row r="246" spans="10:12">
      <c r="J246" s="105" t="s">
        <v>13</v>
      </c>
      <c r="K246" s="144">
        <v>1</v>
      </c>
      <c r="L246" s="114" t="s">
        <v>12</v>
      </c>
    </row>
    <row r="247" spans="10:12">
      <c r="J247" s="105" t="s">
        <v>13</v>
      </c>
      <c r="K247" s="144" t="s">
        <v>41</v>
      </c>
      <c r="L247" s="115" t="s">
        <v>42</v>
      </c>
    </row>
    <row r="248" spans="10:12">
      <c r="J248" s="105" t="s">
        <v>15</v>
      </c>
      <c r="K248" s="144" t="s">
        <v>41</v>
      </c>
      <c r="L248" s="115" t="s">
        <v>42</v>
      </c>
    </row>
    <row r="249" spans="10:12">
      <c r="J249" s="105" t="s">
        <v>15</v>
      </c>
      <c r="K249" s="144" t="s">
        <v>39</v>
      </c>
      <c r="L249" s="115" t="s">
        <v>40</v>
      </c>
    </row>
    <row r="250" spans="10:12">
      <c r="J250" s="105" t="s">
        <v>13</v>
      </c>
      <c r="K250" s="144" t="s">
        <v>30</v>
      </c>
      <c r="L250" s="115" t="s">
        <v>31</v>
      </c>
    </row>
    <row r="251" spans="10:12">
      <c r="J251" s="105" t="s">
        <v>13</v>
      </c>
      <c r="K251" s="144" t="s">
        <v>33</v>
      </c>
      <c r="L251" s="115" t="s">
        <v>34</v>
      </c>
    </row>
    <row r="252" spans="10:12">
      <c r="J252" s="105" t="s">
        <v>15</v>
      </c>
      <c r="K252" s="144" t="s">
        <v>35</v>
      </c>
      <c r="L252" s="115" t="s">
        <v>36</v>
      </c>
    </row>
    <row r="253" spans="10:12">
      <c r="J253" s="105" t="s">
        <v>11</v>
      </c>
      <c r="K253" s="144" t="s">
        <v>33</v>
      </c>
      <c r="L253" s="115" t="s">
        <v>34</v>
      </c>
    </row>
    <row r="254" spans="10:12">
      <c r="J254" s="105" t="s">
        <v>11</v>
      </c>
      <c r="K254" s="144" t="s">
        <v>35</v>
      </c>
      <c r="L254" s="115" t="s">
        <v>36</v>
      </c>
    </row>
    <row r="255" spans="10:12">
      <c r="J255" s="105" t="s">
        <v>15</v>
      </c>
      <c r="K255" s="144">
        <v>1</v>
      </c>
      <c r="L255" s="114" t="s">
        <v>12</v>
      </c>
    </row>
    <row r="256" spans="10:12">
      <c r="J256" s="105" t="s">
        <v>13</v>
      </c>
      <c r="K256" s="144" t="s">
        <v>41</v>
      </c>
      <c r="L256" s="115" t="s">
        <v>42</v>
      </c>
    </row>
    <row r="257" spans="10:12">
      <c r="J257" s="105" t="s">
        <v>11</v>
      </c>
      <c r="K257" s="144" t="s">
        <v>30</v>
      </c>
      <c r="L257" s="115" t="s">
        <v>31</v>
      </c>
    </row>
    <row r="258" spans="10:12">
      <c r="J258" s="105" t="s">
        <v>15</v>
      </c>
      <c r="K258" s="144" t="s">
        <v>41</v>
      </c>
      <c r="L258" s="115" t="s">
        <v>42</v>
      </c>
    </row>
    <row r="259" spans="10:12">
      <c r="J259" s="105" t="s">
        <v>15</v>
      </c>
      <c r="K259" s="144" t="s">
        <v>30</v>
      </c>
      <c r="L259" s="115" t="s">
        <v>31</v>
      </c>
    </row>
    <row r="260" spans="10:12">
      <c r="J260" s="105" t="s">
        <v>13</v>
      </c>
      <c r="K260" s="144" t="s">
        <v>30</v>
      </c>
      <c r="L260" s="115" t="s">
        <v>31</v>
      </c>
    </row>
    <row r="261" spans="10:12">
      <c r="J261" s="105" t="s">
        <v>13</v>
      </c>
      <c r="K261" s="144" t="s">
        <v>35</v>
      </c>
      <c r="L261" s="115" t="s">
        <v>36</v>
      </c>
    </row>
    <row r="262" spans="10:12">
      <c r="J262" s="105" t="s">
        <v>13</v>
      </c>
      <c r="K262" s="144">
        <v>1</v>
      </c>
      <c r="L262" s="114" t="s">
        <v>12</v>
      </c>
    </row>
    <row r="263" spans="10:12">
      <c r="J263" s="105" t="s">
        <v>11</v>
      </c>
      <c r="K263" s="144" t="s">
        <v>35</v>
      </c>
      <c r="L263" s="115" t="s">
        <v>36</v>
      </c>
    </row>
    <row r="264" spans="10:12">
      <c r="J264" s="105" t="s">
        <v>15</v>
      </c>
      <c r="K264" s="144" t="s">
        <v>33</v>
      </c>
      <c r="L264" s="115" t="s">
        <v>34</v>
      </c>
    </row>
    <row r="265" spans="10:12">
      <c r="J265" s="105" t="s">
        <v>11</v>
      </c>
      <c r="K265" s="144" t="s">
        <v>33</v>
      </c>
      <c r="L265" s="115" t="s">
        <v>34</v>
      </c>
    </row>
    <row r="266" spans="10:12">
      <c r="J266" s="105" t="s">
        <v>11</v>
      </c>
      <c r="K266" s="144" t="s">
        <v>39</v>
      </c>
      <c r="L266" s="115" t="s">
        <v>40</v>
      </c>
    </row>
    <row r="267" spans="10:12">
      <c r="J267" s="105" t="s">
        <v>13</v>
      </c>
      <c r="K267" s="144" t="s">
        <v>39</v>
      </c>
      <c r="L267" s="115" t="s">
        <v>40</v>
      </c>
    </row>
    <row r="268" spans="10:12">
      <c r="J268" s="105" t="s">
        <v>15</v>
      </c>
      <c r="K268" s="144" t="s">
        <v>33</v>
      </c>
      <c r="L268" s="115" t="s">
        <v>34</v>
      </c>
    </row>
    <row r="269" spans="10:12">
      <c r="J269" s="105" t="s">
        <v>11</v>
      </c>
      <c r="K269" s="144">
        <v>1</v>
      </c>
      <c r="L269" s="114" t="s">
        <v>12</v>
      </c>
    </row>
    <row r="270" spans="10:12">
      <c r="J270" s="105" t="s">
        <v>15</v>
      </c>
      <c r="K270" s="144" t="s">
        <v>30</v>
      </c>
      <c r="L270" s="115" t="s">
        <v>31</v>
      </c>
    </row>
    <row r="271" spans="10:12">
      <c r="J271" s="105" t="s">
        <v>13</v>
      </c>
      <c r="K271" s="144" t="s">
        <v>35</v>
      </c>
      <c r="L271" s="115" t="s">
        <v>36</v>
      </c>
    </row>
    <row r="272" spans="10:12">
      <c r="J272" s="105" t="s">
        <v>11</v>
      </c>
      <c r="K272" s="144" t="s">
        <v>41</v>
      </c>
      <c r="L272" s="115" t="s">
        <v>42</v>
      </c>
    </row>
    <row r="273" spans="10:12">
      <c r="J273" s="105" t="s">
        <v>11</v>
      </c>
      <c r="K273" s="144" t="s">
        <v>30</v>
      </c>
      <c r="L273" s="115" t="s">
        <v>31</v>
      </c>
    </row>
    <row r="274" spans="10:12">
      <c r="J274" s="105" t="s">
        <v>15</v>
      </c>
      <c r="K274" s="144" t="s">
        <v>35</v>
      </c>
      <c r="L274" s="115" t="s">
        <v>36</v>
      </c>
    </row>
    <row r="275" spans="10:12">
      <c r="J275" s="105" t="s">
        <v>13</v>
      </c>
      <c r="K275" s="144" t="s">
        <v>33</v>
      </c>
      <c r="L275" s="115" t="s">
        <v>34</v>
      </c>
    </row>
    <row r="276" spans="10:12">
      <c r="J276" s="105" t="s">
        <v>11</v>
      </c>
      <c r="K276" s="144" t="s">
        <v>35</v>
      </c>
      <c r="L276" s="115" t="s">
        <v>36</v>
      </c>
    </row>
    <row r="277" spans="10:12">
      <c r="J277" s="105" t="s">
        <v>13</v>
      </c>
      <c r="K277" s="144" t="s">
        <v>39</v>
      </c>
      <c r="L277" s="115" t="s">
        <v>40</v>
      </c>
    </row>
    <row r="278" spans="10:12">
      <c r="J278" s="105" t="s">
        <v>15</v>
      </c>
      <c r="K278" s="144" t="s">
        <v>41</v>
      </c>
      <c r="L278" s="115" t="s">
        <v>42</v>
      </c>
    </row>
    <row r="279" spans="10:12">
      <c r="J279" s="105" t="s">
        <v>13</v>
      </c>
      <c r="K279" s="144">
        <v>1</v>
      </c>
      <c r="L279" s="114" t="s">
        <v>12</v>
      </c>
    </row>
    <row r="280" spans="10:12">
      <c r="J280" s="105" t="s">
        <v>15</v>
      </c>
      <c r="K280" s="144" t="s">
        <v>33</v>
      </c>
      <c r="L280" s="115" t="s">
        <v>34</v>
      </c>
    </row>
    <row r="281" spans="10:12">
      <c r="J281" s="105" t="s">
        <v>11</v>
      </c>
      <c r="K281" s="144" t="s">
        <v>39</v>
      </c>
      <c r="L281" s="115" t="s">
        <v>40</v>
      </c>
    </row>
    <row r="282" spans="10:12">
      <c r="J282" s="105" t="s">
        <v>13</v>
      </c>
      <c r="K282" s="144" t="s">
        <v>41</v>
      </c>
      <c r="L282" s="115" t="s">
        <v>42</v>
      </c>
    </row>
    <row r="283" spans="10:12">
      <c r="J283" s="105" t="s">
        <v>11</v>
      </c>
      <c r="K283" s="144" t="s">
        <v>30</v>
      </c>
      <c r="L283" s="115" t="s">
        <v>31</v>
      </c>
    </row>
    <row r="284" spans="10:12">
      <c r="J284" s="105" t="s">
        <v>15</v>
      </c>
      <c r="K284" s="144" t="s">
        <v>35</v>
      </c>
      <c r="L284" s="115" t="s">
        <v>36</v>
      </c>
    </row>
    <row r="285" spans="10:12">
      <c r="J285" s="105" t="s">
        <v>11</v>
      </c>
      <c r="K285" s="144">
        <v>1</v>
      </c>
      <c r="L285" s="114" t="s">
        <v>12</v>
      </c>
    </row>
    <row r="286" spans="10:12">
      <c r="J286" s="105" t="s">
        <v>13</v>
      </c>
      <c r="K286" s="144" t="s">
        <v>30</v>
      </c>
      <c r="L286" s="115" t="s">
        <v>31</v>
      </c>
    </row>
    <row r="287" spans="10:12">
      <c r="J287" s="105" t="s">
        <v>13</v>
      </c>
      <c r="K287" s="144" t="s">
        <v>39</v>
      </c>
      <c r="L287" s="115" t="s">
        <v>40</v>
      </c>
    </row>
    <row r="288" spans="10:12">
      <c r="J288" s="105" t="s">
        <v>11</v>
      </c>
      <c r="K288" s="144" t="s">
        <v>41</v>
      </c>
      <c r="L288" s="115" t="s">
        <v>42</v>
      </c>
    </row>
    <row r="289" spans="10:12">
      <c r="J289" s="105" t="s">
        <v>13</v>
      </c>
      <c r="K289" s="144" t="s">
        <v>35</v>
      </c>
      <c r="L289" s="115" t="s">
        <v>36</v>
      </c>
    </row>
    <row r="290" spans="10:12">
      <c r="J290" s="105" t="s">
        <v>15</v>
      </c>
      <c r="K290" s="144" t="s">
        <v>41</v>
      </c>
      <c r="L290" s="115" t="s">
        <v>42</v>
      </c>
    </row>
    <row r="291" spans="10:12">
      <c r="J291" s="105" t="s">
        <v>15</v>
      </c>
      <c r="K291" s="144" t="s">
        <v>35</v>
      </c>
      <c r="L291" s="115" t="s">
        <v>36</v>
      </c>
    </row>
    <row r="292" spans="10:12">
      <c r="J292" s="105" t="s">
        <v>15</v>
      </c>
      <c r="K292" s="144" t="s">
        <v>39</v>
      </c>
      <c r="L292" s="115" t="s">
        <v>40</v>
      </c>
    </row>
    <row r="293" spans="10:12">
      <c r="J293" s="105" t="s">
        <v>11</v>
      </c>
      <c r="K293" s="144" t="s">
        <v>33</v>
      </c>
      <c r="L293" s="115" t="s">
        <v>34</v>
      </c>
    </row>
    <row r="294" spans="10:12">
      <c r="J294" s="105" t="s">
        <v>13</v>
      </c>
      <c r="K294" s="144" t="s">
        <v>41</v>
      </c>
      <c r="L294" s="115" t="s">
        <v>42</v>
      </c>
    </row>
    <row r="295" spans="10:12">
      <c r="J295" s="105" t="s">
        <v>15</v>
      </c>
      <c r="K295" s="144" t="s">
        <v>39</v>
      </c>
      <c r="L295" s="115" t="s">
        <v>40</v>
      </c>
    </row>
    <row r="296" spans="10:12">
      <c r="J296" s="105" t="s">
        <v>11</v>
      </c>
      <c r="K296" s="144" t="s">
        <v>35</v>
      </c>
      <c r="L296" s="115" t="s">
        <v>36</v>
      </c>
    </row>
    <row r="297" spans="10:12">
      <c r="J297" s="105" t="s">
        <v>11</v>
      </c>
      <c r="K297" s="144" t="s">
        <v>41</v>
      </c>
      <c r="L297" s="115" t="s">
        <v>42</v>
      </c>
    </row>
    <row r="298" spans="10:12">
      <c r="J298" s="105" t="s">
        <v>13</v>
      </c>
      <c r="K298" s="144" t="s">
        <v>33</v>
      </c>
      <c r="L298" s="115" t="s">
        <v>34</v>
      </c>
    </row>
    <row r="299" spans="10:12">
      <c r="J299" s="105" t="s">
        <v>11</v>
      </c>
      <c r="K299" s="144" t="s">
        <v>39</v>
      </c>
      <c r="L299" s="115" t="s">
        <v>40</v>
      </c>
    </row>
    <row r="300" spans="10:12">
      <c r="J300" s="105" t="s">
        <v>13</v>
      </c>
      <c r="K300" s="144" t="s">
        <v>35</v>
      </c>
      <c r="L300" s="115" t="s">
        <v>36</v>
      </c>
    </row>
    <row r="301" spans="10:12">
      <c r="J301" s="105" t="s">
        <v>15</v>
      </c>
      <c r="K301" s="144">
        <v>1</v>
      </c>
      <c r="L301" s="114" t="s">
        <v>12</v>
      </c>
    </row>
    <row r="302" spans="10:12">
      <c r="J302" s="105" t="s">
        <v>15</v>
      </c>
      <c r="K302" s="144" t="s">
        <v>30</v>
      </c>
      <c r="L302" s="115" t="s">
        <v>31</v>
      </c>
    </row>
    <row r="303" spans="10:12">
      <c r="J303" s="105" t="s">
        <v>15</v>
      </c>
      <c r="K303" s="144">
        <v>1</v>
      </c>
      <c r="L303" s="114" t="s">
        <v>12</v>
      </c>
    </row>
    <row r="304" spans="10:12">
      <c r="J304" s="105" t="s">
        <v>11</v>
      </c>
      <c r="K304" s="144">
        <v>1</v>
      </c>
      <c r="L304" s="114" t="s">
        <v>12</v>
      </c>
    </row>
    <row r="305" spans="10:12">
      <c r="J305" s="105" t="s">
        <v>13</v>
      </c>
      <c r="K305" s="144" t="s">
        <v>30</v>
      </c>
      <c r="L305" s="115" t="s">
        <v>31</v>
      </c>
    </row>
    <row r="306" spans="10:12">
      <c r="J306" s="105" t="s">
        <v>11</v>
      </c>
      <c r="K306" s="144" t="s">
        <v>33</v>
      </c>
      <c r="L306" s="115" t="s">
        <v>34</v>
      </c>
    </row>
    <row r="307" spans="10:12">
      <c r="J307" s="105" t="s">
        <v>13</v>
      </c>
      <c r="K307" s="144" t="s">
        <v>35</v>
      </c>
      <c r="L307" s="115" t="s">
        <v>36</v>
      </c>
    </row>
    <row r="308" spans="10:12">
      <c r="J308" s="105" t="s">
        <v>15</v>
      </c>
      <c r="K308" s="144" t="s">
        <v>30</v>
      </c>
      <c r="L308" s="115" t="s">
        <v>31</v>
      </c>
    </row>
    <row r="309" spans="10:12">
      <c r="J309" s="105" t="s">
        <v>15</v>
      </c>
      <c r="K309" s="144" t="s">
        <v>39</v>
      </c>
      <c r="L309" s="115" t="s">
        <v>40</v>
      </c>
    </row>
    <row r="310" spans="10:12">
      <c r="J310" s="105" t="s">
        <v>13</v>
      </c>
      <c r="K310" s="144" t="s">
        <v>33</v>
      </c>
      <c r="L310" s="115" t="s">
        <v>34</v>
      </c>
    </row>
    <row r="311" spans="10:12">
      <c r="J311" s="105" t="s">
        <v>11</v>
      </c>
      <c r="K311" s="144" t="s">
        <v>41</v>
      </c>
      <c r="L311" s="115" t="s">
        <v>42</v>
      </c>
    </row>
    <row r="312" spans="10:12">
      <c r="J312" s="105" t="s">
        <v>15</v>
      </c>
      <c r="K312" s="144" t="s">
        <v>33</v>
      </c>
      <c r="L312" s="115" t="s">
        <v>34</v>
      </c>
    </row>
    <row r="313" spans="10:12">
      <c r="J313" s="105" t="s">
        <v>11</v>
      </c>
      <c r="K313" s="144" t="s">
        <v>35</v>
      </c>
      <c r="L313" s="115" t="s">
        <v>36</v>
      </c>
    </row>
    <row r="314" spans="10:12">
      <c r="J314" s="105" t="s">
        <v>11</v>
      </c>
      <c r="K314" s="144" t="s">
        <v>30</v>
      </c>
      <c r="L314" s="115" t="s">
        <v>31</v>
      </c>
    </row>
    <row r="315" spans="10:12">
      <c r="J315" s="105" t="s">
        <v>15</v>
      </c>
      <c r="K315" s="144" t="s">
        <v>30</v>
      </c>
      <c r="L315" s="115" t="s">
        <v>31</v>
      </c>
    </row>
    <row r="316" spans="10:12">
      <c r="J316" s="105" t="s">
        <v>15</v>
      </c>
      <c r="K316" s="144">
        <v>1</v>
      </c>
      <c r="L316" s="114" t="s">
        <v>12</v>
      </c>
    </row>
    <row r="317" spans="10:12">
      <c r="J317" s="105" t="s">
        <v>11</v>
      </c>
      <c r="K317" s="144" t="s">
        <v>39</v>
      </c>
      <c r="L317" s="115" t="s">
        <v>40</v>
      </c>
    </row>
    <row r="318" spans="10:12">
      <c r="J318" s="105" t="s">
        <v>13</v>
      </c>
      <c r="K318" s="144">
        <v>1</v>
      </c>
      <c r="L318" s="114" t="s">
        <v>12</v>
      </c>
    </row>
    <row r="319" spans="10:12">
      <c r="J319" s="105" t="s">
        <v>13</v>
      </c>
      <c r="K319" s="144" t="s">
        <v>33</v>
      </c>
      <c r="L319" s="115" t="s">
        <v>34</v>
      </c>
    </row>
    <row r="320" spans="10:12">
      <c r="J320" s="105" t="s">
        <v>13</v>
      </c>
      <c r="K320" s="144" t="s">
        <v>41</v>
      </c>
      <c r="L320" s="115" t="s">
        <v>42</v>
      </c>
    </row>
    <row r="321" spans="10:12">
      <c r="J321" s="105" t="s">
        <v>11</v>
      </c>
      <c r="K321" s="144">
        <v>1</v>
      </c>
      <c r="L321" s="114" t="s">
        <v>12</v>
      </c>
    </row>
    <row r="322" spans="10:12">
      <c r="J322" s="105" t="s">
        <v>13</v>
      </c>
      <c r="K322" s="144" t="s">
        <v>30</v>
      </c>
      <c r="L322" s="115" t="s">
        <v>31</v>
      </c>
    </row>
    <row r="323" spans="10:12">
      <c r="J323" s="105" t="s">
        <v>13</v>
      </c>
      <c r="K323" s="144" t="s">
        <v>39</v>
      </c>
      <c r="L323" s="115" t="s">
        <v>40</v>
      </c>
    </row>
    <row r="324" spans="10:12">
      <c r="J324" s="105" t="s">
        <v>15</v>
      </c>
      <c r="K324" s="144" t="s">
        <v>33</v>
      </c>
      <c r="L324" s="115" t="s">
        <v>34</v>
      </c>
    </row>
    <row r="325" spans="10:12">
      <c r="J325" s="105" t="s">
        <v>15</v>
      </c>
      <c r="K325" s="144" t="s">
        <v>35</v>
      </c>
      <c r="L325" s="115" t="s">
        <v>36</v>
      </c>
    </row>
    <row r="326" spans="10:12">
      <c r="J326" s="105" t="s">
        <v>13</v>
      </c>
      <c r="K326" s="144">
        <v>1</v>
      </c>
      <c r="L326" s="114" t="s">
        <v>12</v>
      </c>
    </row>
    <row r="327" spans="10:12">
      <c r="J327" s="105" t="s">
        <v>15</v>
      </c>
      <c r="K327" s="144" t="s">
        <v>41</v>
      </c>
      <c r="L327" s="115" t="s">
        <v>42</v>
      </c>
    </row>
    <row r="328" spans="10:12">
      <c r="J328" s="105" t="s">
        <v>11</v>
      </c>
      <c r="K328" s="144" t="s">
        <v>30</v>
      </c>
      <c r="L328" s="115" t="s">
        <v>31</v>
      </c>
    </row>
    <row r="329" spans="10:12">
      <c r="J329" s="105" t="s">
        <v>11</v>
      </c>
      <c r="K329" s="144" t="s">
        <v>33</v>
      </c>
      <c r="L329" s="115" t="s">
        <v>34</v>
      </c>
    </row>
  </sheetData>
  <sortState ref="A2:H163">
    <sortCondition ref="E2:E163"/>
    <sortCondition ref="D2:D163"/>
  </sortState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30"/>
  <sheetViews>
    <sheetView tabSelected="1" topLeftCell="Q1" workbookViewId="0">
      <selection activeCell="U2" sqref="U2"/>
    </sheetView>
  </sheetViews>
  <sheetFormatPr defaultColWidth="8.85546875" defaultRowHeight="15"/>
  <cols>
    <col min="1" max="5" width="8.85546875" style="113"/>
    <col min="6" max="6" width="9.140625" style="113" customWidth="1"/>
    <col min="7" max="7" width="11.28515625" style="113" customWidth="1"/>
    <col min="8" max="8" width="38.28515625" style="113" bestFit="1" customWidth="1"/>
    <col min="9" max="9" width="14.28515625" style="113" customWidth="1"/>
    <col min="10" max="10" width="15.140625" style="114" bestFit="1" customWidth="1"/>
    <col min="11" max="11" width="10.5703125" style="113" customWidth="1"/>
    <col min="12" max="12" width="42.5703125" style="114" customWidth="1"/>
    <col min="13" max="13" width="16.85546875" style="113" bestFit="1" customWidth="1"/>
    <col min="14" max="14" width="9.5703125" style="113" bestFit="1" customWidth="1"/>
    <col min="15" max="15" width="8.7109375" style="113" bestFit="1" customWidth="1"/>
    <col min="16" max="16" width="15.42578125" style="113" bestFit="1" customWidth="1"/>
    <col min="17" max="17" width="14.140625" style="134" bestFit="1" customWidth="1"/>
    <col min="18" max="18" width="9.5703125" style="113" bestFit="1" customWidth="1"/>
    <col min="19" max="20" width="10.5703125" style="113" bestFit="1" customWidth="1"/>
    <col min="21" max="21" width="13.28515625" style="113" customWidth="1"/>
    <col min="22" max="24" width="10.5703125" style="113" bestFit="1" customWidth="1"/>
    <col min="25" max="26" width="9.5703125" style="113" bestFit="1" customWidth="1"/>
    <col min="27" max="28" width="10.5703125" style="113" bestFit="1" customWidth="1"/>
    <col min="29" max="29" width="19" style="113" bestFit="1" customWidth="1"/>
    <col min="30" max="30" width="12.42578125" style="113" customWidth="1"/>
    <col min="31" max="31" width="12" style="113" customWidth="1"/>
    <col min="32" max="33" width="12.7109375" style="113" customWidth="1"/>
    <col min="34" max="34" width="14.140625" style="113" bestFit="1" customWidth="1"/>
    <col min="35" max="35" width="13.42578125" style="113" customWidth="1"/>
    <col min="36" max="36" width="12.42578125" style="113" customWidth="1"/>
    <col min="37" max="39" width="8.85546875" style="113"/>
    <col min="40" max="40" width="21" style="113" customWidth="1"/>
    <col min="41" max="41" width="15.5703125" style="113" customWidth="1"/>
    <col min="42" max="44" width="12" style="113" customWidth="1"/>
    <col min="45" max="45" width="21.7109375" style="113" customWidth="1"/>
    <col min="46" max="54" width="21.7109375" style="113" bestFit="1" customWidth="1"/>
    <col min="55" max="57" width="26.42578125" style="113" bestFit="1" customWidth="1"/>
    <col min="58" max="58" width="25.42578125" style="113" bestFit="1" customWidth="1"/>
    <col min="59" max="59" width="26.42578125" style="113" bestFit="1" customWidth="1"/>
    <col min="60" max="16384" width="8.85546875" style="113"/>
  </cols>
  <sheetData>
    <row r="1" spans="1:59">
      <c r="A1" s="144"/>
      <c r="B1" s="144"/>
      <c r="C1" s="144"/>
      <c r="D1" s="144"/>
      <c r="E1" s="144"/>
      <c r="F1" s="144"/>
      <c r="G1" s="144"/>
      <c r="H1" s="144"/>
      <c r="I1" s="144"/>
      <c r="K1" s="144"/>
      <c r="M1" s="144"/>
      <c r="N1" s="144"/>
      <c r="O1" s="144"/>
      <c r="P1" s="144"/>
      <c r="Q1" s="145" t="s">
        <v>96</v>
      </c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  <c r="BE1" s="144"/>
      <c r="BF1" s="144"/>
      <c r="BG1" s="144"/>
    </row>
    <row r="2" spans="1:59">
      <c r="A2" s="144"/>
      <c r="B2" s="144"/>
      <c r="C2" s="144"/>
      <c r="D2" s="144"/>
      <c r="E2" s="144"/>
      <c r="F2" s="144"/>
      <c r="G2" s="144"/>
      <c r="H2" s="144"/>
      <c r="I2" s="144"/>
      <c r="K2" s="144"/>
      <c r="M2" s="144"/>
      <c r="N2" s="144"/>
      <c r="O2" s="144"/>
      <c r="P2" s="144"/>
      <c r="Q2" s="144" t="s">
        <v>65</v>
      </c>
      <c r="R2" s="144" t="s">
        <v>65</v>
      </c>
      <c r="S2" s="144" t="s">
        <v>65</v>
      </c>
      <c r="T2" s="144" t="s">
        <v>66</v>
      </c>
      <c r="U2" s="144" t="s">
        <v>65</v>
      </c>
      <c r="V2" s="144" t="s">
        <v>66</v>
      </c>
      <c r="W2" s="144" t="s">
        <v>65</v>
      </c>
      <c r="X2" s="144" t="s">
        <v>66</v>
      </c>
      <c r="Y2" s="144" t="s">
        <v>65</v>
      </c>
      <c r="Z2" s="144" t="s">
        <v>66</v>
      </c>
      <c r="AA2" s="144" t="s">
        <v>65</v>
      </c>
      <c r="AB2" s="144" t="s">
        <v>66</v>
      </c>
      <c r="AC2" s="130" t="s">
        <v>68</v>
      </c>
      <c r="AD2" s="144" t="s">
        <v>69</v>
      </c>
      <c r="AE2" s="144" t="s">
        <v>69</v>
      </c>
      <c r="AF2" s="144" t="s">
        <v>69</v>
      </c>
      <c r="AG2" s="144"/>
      <c r="AH2" s="144"/>
      <c r="AI2" s="144"/>
      <c r="AJ2" s="144"/>
      <c r="AK2" s="131" t="s">
        <v>70</v>
      </c>
      <c r="AL2" s="132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</row>
    <row r="3" spans="1:59">
      <c r="A3" s="144" t="s">
        <v>72</v>
      </c>
      <c r="B3" s="144" t="s">
        <v>9</v>
      </c>
      <c r="C3" s="144" t="s">
        <v>10</v>
      </c>
      <c r="D3" s="144" t="s">
        <v>73</v>
      </c>
      <c r="E3" s="144" t="s">
        <v>74</v>
      </c>
      <c r="F3" s="144" t="s">
        <v>2</v>
      </c>
      <c r="G3" s="144" t="s">
        <v>4</v>
      </c>
      <c r="H3" s="144" t="s">
        <v>24</v>
      </c>
      <c r="I3" s="144" t="s">
        <v>3</v>
      </c>
      <c r="J3" s="114" t="s">
        <v>5</v>
      </c>
      <c r="K3" s="144" t="s">
        <v>6</v>
      </c>
      <c r="L3" s="114" t="s">
        <v>7</v>
      </c>
      <c r="M3" s="144" t="s">
        <v>75</v>
      </c>
      <c r="N3" s="144" t="s">
        <v>76</v>
      </c>
      <c r="O3" s="144" t="s">
        <v>77</v>
      </c>
      <c r="P3" s="133" t="s">
        <v>78</v>
      </c>
      <c r="Q3" s="133">
        <v>42818</v>
      </c>
      <c r="R3" s="133" t="s">
        <v>97</v>
      </c>
      <c r="S3" s="133" t="s">
        <v>98</v>
      </c>
      <c r="T3" s="133">
        <v>42836</v>
      </c>
      <c r="U3" s="133" t="s">
        <v>99</v>
      </c>
      <c r="V3" s="133">
        <v>42843</v>
      </c>
      <c r="W3" s="133" t="s">
        <v>100</v>
      </c>
      <c r="X3" s="133">
        <v>42849</v>
      </c>
      <c r="Y3" s="133" t="s">
        <v>101</v>
      </c>
      <c r="Z3" s="133">
        <v>42858</v>
      </c>
      <c r="AA3" s="133" t="s">
        <v>102</v>
      </c>
      <c r="AB3" s="133">
        <v>42866</v>
      </c>
      <c r="AC3" s="134" t="s">
        <v>79</v>
      </c>
      <c r="AD3" s="135" t="s">
        <v>80</v>
      </c>
      <c r="AE3" s="136" t="s">
        <v>81</v>
      </c>
      <c r="AF3" s="137" t="s">
        <v>82</v>
      </c>
      <c r="AG3" s="136" t="s">
        <v>103</v>
      </c>
      <c r="AH3" s="136" t="s">
        <v>104</v>
      </c>
      <c r="AI3" s="136" t="s">
        <v>105</v>
      </c>
      <c r="AJ3" s="135" t="s">
        <v>83</v>
      </c>
      <c r="AK3" s="134" t="s">
        <v>106</v>
      </c>
      <c r="AL3" s="134" t="s">
        <v>85</v>
      </c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</row>
    <row r="4" spans="1:59" s="120" customFormat="1">
      <c r="A4" s="120">
        <v>1</v>
      </c>
      <c r="B4" s="120">
        <v>1</v>
      </c>
      <c r="C4" s="120">
        <v>1</v>
      </c>
      <c r="D4" s="120">
        <v>1</v>
      </c>
      <c r="E4" s="120">
        <v>1</v>
      </c>
      <c r="F4" s="120">
        <f>VLOOKUP(C4,'Names &amp; Rates'!$M$3:$O$12,2,0)</f>
        <v>3</v>
      </c>
      <c r="G4" s="120">
        <v>2</v>
      </c>
      <c r="H4" s="14" t="s">
        <v>23</v>
      </c>
      <c r="I4" s="120">
        <f>VLOOKUP(F4,'Names &amp; Rates'!$B$3:$C$6,2,0)</f>
        <v>1</v>
      </c>
      <c r="J4" s="122" t="str">
        <f>VLOOKUP(G4,'Names &amp; Rates'!$E$3:$F$6,2,0)</f>
        <v>Throttle® 500</v>
      </c>
      <c r="K4" s="120" t="s">
        <v>35</v>
      </c>
      <c r="L4" s="14" t="s">
        <v>36</v>
      </c>
      <c r="M4" s="120">
        <v>10</v>
      </c>
      <c r="N4" s="120">
        <v>132</v>
      </c>
      <c r="O4" s="120">
        <v>142</v>
      </c>
      <c r="P4" s="123"/>
      <c r="Q4" s="123">
        <v>2</v>
      </c>
      <c r="R4" s="124">
        <v>4</v>
      </c>
      <c r="S4" s="124">
        <v>3</v>
      </c>
      <c r="T4" s="124">
        <v>2</v>
      </c>
      <c r="U4" s="124">
        <v>4</v>
      </c>
      <c r="V4" s="124">
        <v>2</v>
      </c>
      <c r="W4" s="124">
        <v>4</v>
      </c>
      <c r="X4" s="124">
        <v>3</v>
      </c>
      <c r="Y4" s="124">
        <v>7</v>
      </c>
      <c r="Z4" s="124">
        <v>3</v>
      </c>
      <c r="AA4" s="124">
        <v>8</v>
      </c>
      <c r="AB4" s="124">
        <v>4</v>
      </c>
      <c r="AC4" s="120">
        <v>6.8</v>
      </c>
      <c r="AD4" s="120">
        <v>301</v>
      </c>
      <c r="AE4" s="120">
        <v>38.799999999999997</v>
      </c>
      <c r="AF4" s="120">
        <f>(AD4+AE4)</f>
        <v>339.8</v>
      </c>
      <c r="AG4" s="120">
        <f>SUM(AF4/1000000)</f>
        <v>3.3980000000000002E-4</v>
      </c>
      <c r="AH4" s="120">
        <f>SUM(AC4*2)/10000</f>
        <v>1.3599999999999999E-3</v>
      </c>
      <c r="AI4" s="120">
        <f>SUM(AG4/AH4)</f>
        <v>0.24985294117647061</v>
      </c>
      <c r="AJ4" s="120">
        <v>8.35</v>
      </c>
      <c r="AK4" s="120">
        <v>14.7</v>
      </c>
      <c r="AL4" s="120">
        <v>12.5</v>
      </c>
    </row>
    <row r="5" spans="1:59" s="120" customFormat="1">
      <c r="A5" s="120">
        <v>2</v>
      </c>
      <c r="B5" s="120">
        <v>1</v>
      </c>
      <c r="C5" s="120">
        <v>1</v>
      </c>
      <c r="D5" s="120">
        <v>2</v>
      </c>
      <c r="E5" s="120">
        <v>1</v>
      </c>
      <c r="F5" s="120">
        <f>VLOOKUP(C5,'Names &amp; Rates'!$M$3:$O$12,2,0)</f>
        <v>3</v>
      </c>
      <c r="G5" s="120">
        <v>3</v>
      </c>
      <c r="H5" s="14" t="s">
        <v>27</v>
      </c>
      <c r="I5" s="120">
        <f>VLOOKUP(F5,'Names &amp; Rates'!$B$3:$C$6,2,0)</f>
        <v>1</v>
      </c>
      <c r="J5" s="122" t="str">
        <f>VLOOKUP(G5,'Names &amp; Rates'!$E$3:$F$6,2,0)</f>
        <v>Custodia® 320 SC</v>
      </c>
      <c r="K5" s="120" t="s">
        <v>39</v>
      </c>
      <c r="L5" s="14" t="s">
        <v>40</v>
      </c>
      <c r="M5" s="120">
        <v>10</v>
      </c>
      <c r="N5" s="120">
        <v>151</v>
      </c>
      <c r="O5" s="120">
        <v>157</v>
      </c>
      <c r="P5" s="123"/>
      <c r="Q5" s="123">
        <v>2</v>
      </c>
      <c r="R5" s="124">
        <v>6</v>
      </c>
      <c r="S5" s="124">
        <v>4</v>
      </c>
      <c r="T5" s="124">
        <v>2</v>
      </c>
      <c r="U5" s="124">
        <v>5</v>
      </c>
      <c r="V5" s="124">
        <v>3</v>
      </c>
      <c r="W5" s="124">
        <v>5</v>
      </c>
      <c r="X5" s="124">
        <v>3</v>
      </c>
      <c r="Y5" s="124">
        <v>5</v>
      </c>
      <c r="Z5" s="124">
        <v>3</v>
      </c>
      <c r="AA5" s="124">
        <v>7</v>
      </c>
      <c r="AB5" s="124">
        <v>3</v>
      </c>
      <c r="AC5" s="120">
        <v>6.7</v>
      </c>
      <c r="AD5" s="120">
        <v>409.3</v>
      </c>
      <c r="AE5" s="120">
        <v>47.4</v>
      </c>
      <c r="AF5" s="120">
        <f t="shared" ref="AF5:AF68" si="0">(AD5+AE5)</f>
        <v>456.7</v>
      </c>
      <c r="AG5" s="120">
        <f t="shared" ref="AG5:AG68" si="1">SUM(AF5/1000000)</f>
        <v>4.5669999999999999E-4</v>
      </c>
      <c r="AH5" s="120">
        <f t="shared" ref="AH5:AH68" si="2">SUM(AC5*2)/10000</f>
        <v>1.34E-3</v>
      </c>
      <c r="AI5" s="120">
        <f t="shared" ref="AI5:AI68" si="3">SUM(AG5/AH5)</f>
        <v>0.34082089552238803</v>
      </c>
      <c r="AJ5" s="120">
        <v>8.17</v>
      </c>
      <c r="AK5" s="120">
        <v>14.6</v>
      </c>
      <c r="AL5" s="120">
        <v>13.2</v>
      </c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s="120" customFormat="1">
      <c r="A6" s="120">
        <v>3</v>
      </c>
      <c r="B6" s="120">
        <v>1</v>
      </c>
      <c r="C6" s="120">
        <v>1</v>
      </c>
      <c r="D6" s="120">
        <v>3</v>
      </c>
      <c r="E6" s="120">
        <v>1</v>
      </c>
      <c r="F6" s="120">
        <f>VLOOKUP(C6,'Names &amp; Rates'!$M$3:$O$12,2,0)</f>
        <v>3</v>
      </c>
      <c r="G6" s="120">
        <v>2</v>
      </c>
      <c r="H6" s="14" t="s">
        <v>23</v>
      </c>
      <c r="I6" s="120">
        <f>VLOOKUP(F6,'Names &amp; Rates'!$B$3:$C$6,2,0)</f>
        <v>1</v>
      </c>
      <c r="J6" s="122" t="str">
        <f>VLOOKUP(G6,'Names &amp; Rates'!$E$3:$F$6,2,0)</f>
        <v>Throttle® 500</v>
      </c>
      <c r="K6" s="120" t="s">
        <v>39</v>
      </c>
      <c r="L6" s="14" t="s">
        <v>40</v>
      </c>
      <c r="M6" s="120">
        <v>10</v>
      </c>
      <c r="N6" s="120">
        <v>173</v>
      </c>
      <c r="O6" s="120">
        <v>189</v>
      </c>
      <c r="P6" s="123"/>
      <c r="Q6" s="123">
        <v>2</v>
      </c>
      <c r="R6" s="124">
        <v>3</v>
      </c>
      <c r="S6" s="124">
        <v>4</v>
      </c>
      <c r="T6" s="124">
        <v>2</v>
      </c>
      <c r="U6" s="124">
        <v>5</v>
      </c>
      <c r="V6" s="124">
        <v>3</v>
      </c>
      <c r="W6" s="124">
        <v>4</v>
      </c>
      <c r="X6" s="124">
        <v>3</v>
      </c>
      <c r="Y6" s="124">
        <v>4</v>
      </c>
      <c r="Z6" s="124">
        <v>3</v>
      </c>
      <c r="AA6" s="124">
        <v>7</v>
      </c>
      <c r="AB6" s="124">
        <v>3</v>
      </c>
      <c r="AC6" s="120">
        <v>6.8</v>
      </c>
      <c r="AD6" s="120">
        <v>221.2</v>
      </c>
      <c r="AE6" s="120">
        <v>31.2</v>
      </c>
      <c r="AF6" s="120">
        <f t="shared" si="0"/>
        <v>252.39999999999998</v>
      </c>
      <c r="AG6" s="120">
        <f t="shared" si="1"/>
        <v>2.5239999999999996E-4</v>
      </c>
      <c r="AH6" s="120">
        <f t="shared" si="2"/>
        <v>1.3599999999999999E-3</v>
      </c>
      <c r="AI6" s="120">
        <f t="shared" si="3"/>
        <v>0.18558823529411764</v>
      </c>
      <c r="AJ6" s="120">
        <v>7.12</v>
      </c>
      <c r="AK6" s="120">
        <v>14.7</v>
      </c>
      <c r="AL6" s="120">
        <v>13.4</v>
      </c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>
      <c r="A7" s="144">
        <v>4</v>
      </c>
      <c r="B7" s="144">
        <v>1</v>
      </c>
      <c r="C7" s="144">
        <v>1</v>
      </c>
      <c r="D7" s="144">
        <v>4</v>
      </c>
      <c r="E7" s="144">
        <v>1</v>
      </c>
      <c r="F7" s="144">
        <f>VLOOKUP(C7,'Names &amp; Rates'!$M$3:$O$12,2,0)</f>
        <v>3</v>
      </c>
      <c r="G7" s="144">
        <v>3</v>
      </c>
      <c r="H7" s="115" t="s">
        <v>27</v>
      </c>
      <c r="I7" s="144">
        <f>VLOOKUP(F7,'Names &amp; Rates'!$B$3:$C$6,2,0)</f>
        <v>1</v>
      </c>
      <c r="J7" s="114" t="str">
        <f>VLOOKUP(G7,'Names &amp; Rates'!$E$3:$F$6,2,0)</f>
        <v>Custodia® 320 SC</v>
      </c>
      <c r="K7" s="144" t="s">
        <v>33</v>
      </c>
      <c r="L7" s="115" t="s">
        <v>34</v>
      </c>
      <c r="M7" s="144">
        <v>10</v>
      </c>
      <c r="N7" s="144">
        <v>159</v>
      </c>
      <c r="O7" s="144">
        <v>161</v>
      </c>
      <c r="P7" s="134"/>
      <c r="Q7" s="134">
        <v>2</v>
      </c>
      <c r="R7" s="143">
        <v>3</v>
      </c>
      <c r="S7" s="143">
        <v>3</v>
      </c>
      <c r="T7" s="143">
        <v>2</v>
      </c>
      <c r="U7" s="143">
        <v>3</v>
      </c>
      <c r="V7" s="143">
        <v>1</v>
      </c>
      <c r="W7" s="143">
        <v>3</v>
      </c>
      <c r="X7" s="143">
        <v>2</v>
      </c>
      <c r="Y7" s="143">
        <v>4</v>
      </c>
      <c r="Z7" s="143">
        <v>3</v>
      </c>
      <c r="AA7" s="143">
        <v>7</v>
      </c>
      <c r="AB7" s="143">
        <v>3</v>
      </c>
      <c r="AC7" s="144">
        <v>6.8</v>
      </c>
      <c r="AD7" s="144">
        <v>256.60000000000002</v>
      </c>
      <c r="AE7" s="144">
        <v>151.9</v>
      </c>
      <c r="AF7" s="144">
        <f t="shared" si="0"/>
        <v>408.5</v>
      </c>
      <c r="AG7" s="144">
        <f t="shared" si="1"/>
        <v>4.0850000000000001E-4</v>
      </c>
      <c r="AH7" s="144">
        <f t="shared" si="2"/>
        <v>1.3599999999999999E-3</v>
      </c>
      <c r="AI7" s="144">
        <f t="shared" si="3"/>
        <v>0.30036764705882357</v>
      </c>
      <c r="AJ7" s="144">
        <v>8.07</v>
      </c>
      <c r="AK7" s="144">
        <v>14.1</v>
      </c>
      <c r="AL7" s="144">
        <v>15.2</v>
      </c>
      <c r="AM7" s="144"/>
      <c r="AN7" s="114"/>
      <c r="AO7" s="138"/>
      <c r="AP7" s="138"/>
      <c r="AQ7" s="138"/>
      <c r="AR7" s="138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</row>
    <row r="8" spans="1:59">
      <c r="A8" s="144">
        <v>5</v>
      </c>
      <c r="B8" s="144">
        <v>1</v>
      </c>
      <c r="C8" s="144">
        <v>1</v>
      </c>
      <c r="D8" s="144">
        <v>5</v>
      </c>
      <c r="E8" s="144">
        <v>1</v>
      </c>
      <c r="F8" s="144">
        <f>VLOOKUP(C8,'Names &amp; Rates'!$M$3:$O$12,2,0)</f>
        <v>3</v>
      </c>
      <c r="G8" s="144">
        <v>2</v>
      </c>
      <c r="H8" s="115" t="s">
        <v>23</v>
      </c>
      <c r="I8" s="144">
        <f>VLOOKUP(F8,'Names &amp; Rates'!$B$3:$C$6,2,0)</f>
        <v>1</v>
      </c>
      <c r="J8" s="114" t="str">
        <f>VLOOKUP(G8,'Names &amp; Rates'!$E$3:$F$6,2,0)</f>
        <v>Throttle® 500</v>
      </c>
      <c r="K8" s="144" t="s">
        <v>41</v>
      </c>
      <c r="L8" s="115" t="s">
        <v>42</v>
      </c>
      <c r="M8" s="144">
        <v>10</v>
      </c>
      <c r="N8" s="144">
        <v>142</v>
      </c>
      <c r="O8" s="144">
        <v>173</v>
      </c>
      <c r="P8" s="134"/>
      <c r="Q8" s="134">
        <v>2</v>
      </c>
      <c r="R8" s="143">
        <v>5</v>
      </c>
      <c r="S8" s="143">
        <v>5</v>
      </c>
      <c r="T8" s="143">
        <v>3</v>
      </c>
      <c r="U8" s="143">
        <v>6</v>
      </c>
      <c r="V8" s="143">
        <v>3</v>
      </c>
      <c r="W8" s="143">
        <v>6</v>
      </c>
      <c r="X8" s="143">
        <v>3</v>
      </c>
      <c r="Y8" s="143">
        <v>7</v>
      </c>
      <c r="Z8" s="143">
        <v>3</v>
      </c>
      <c r="AA8" s="143">
        <v>7</v>
      </c>
      <c r="AB8" s="143">
        <v>3</v>
      </c>
      <c r="AC8" s="144">
        <v>6.8</v>
      </c>
      <c r="AD8" s="144">
        <v>130.5</v>
      </c>
      <c r="AE8" s="144">
        <v>96.9</v>
      </c>
      <c r="AF8" s="144">
        <f t="shared" si="0"/>
        <v>227.4</v>
      </c>
      <c r="AG8" s="144">
        <f t="shared" si="1"/>
        <v>2.274E-4</v>
      </c>
      <c r="AH8" s="144">
        <f t="shared" si="2"/>
        <v>1.3599999999999999E-3</v>
      </c>
      <c r="AI8" s="144">
        <f t="shared" si="3"/>
        <v>0.16720588235294118</v>
      </c>
      <c r="AJ8" s="144">
        <v>7.95</v>
      </c>
      <c r="AK8" s="144">
        <v>14.2</v>
      </c>
      <c r="AL8" s="144">
        <v>15.6</v>
      </c>
      <c r="AM8" s="144"/>
      <c r="AN8" s="114"/>
      <c r="AO8" s="138"/>
      <c r="AP8" s="138"/>
      <c r="AQ8" s="138"/>
      <c r="AR8" s="138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</row>
    <row r="9" spans="1:59">
      <c r="A9" s="144">
        <v>6</v>
      </c>
      <c r="B9" s="144">
        <v>1</v>
      </c>
      <c r="C9" s="144">
        <v>1</v>
      </c>
      <c r="D9" s="144">
        <v>6</v>
      </c>
      <c r="E9" s="144">
        <v>1</v>
      </c>
      <c r="F9" s="144">
        <f>VLOOKUP(C9,'Names &amp; Rates'!$M$3:$O$12,2,0)</f>
        <v>3</v>
      </c>
      <c r="G9" s="144">
        <v>1</v>
      </c>
      <c r="H9" s="115" t="s">
        <v>21</v>
      </c>
      <c r="I9" s="144">
        <f>VLOOKUP(F9,'Names &amp; Rates'!$B$3:$C$6,2,0)</f>
        <v>1</v>
      </c>
      <c r="J9" s="114" t="str">
        <f>VLOOKUP(G9,'Names &amp; Rates'!$E$3:$F$6,2,0)</f>
        <v>Folicur® 430 SC</v>
      </c>
      <c r="K9" s="144">
        <v>1</v>
      </c>
      <c r="L9" s="114" t="str">
        <f>VLOOKUP(K9,'Names &amp; Rates'!$H$3:$I$9,2,0)</f>
        <v>untreated</v>
      </c>
      <c r="M9" s="144">
        <v>10</v>
      </c>
      <c r="N9" s="144">
        <v>166</v>
      </c>
      <c r="O9" s="144">
        <v>164</v>
      </c>
      <c r="P9" s="134"/>
      <c r="Q9" s="134">
        <v>2</v>
      </c>
      <c r="R9" s="143">
        <v>6</v>
      </c>
      <c r="S9" s="143">
        <v>6</v>
      </c>
      <c r="T9" s="143">
        <v>3</v>
      </c>
      <c r="U9" s="143">
        <v>7</v>
      </c>
      <c r="V9" s="143">
        <v>4</v>
      </c>
      <c r="W9" s="143">
        <v>7</v>
      </c>
      <c r="X9" s="143">
        <v>4</v>
      </c>
      <c r="Y9" s="143">
        <v>8</v>
      </c>
      <c r="Z9" s="143">
        <v>5</v>
      </c>
      <c r="AA9" s="143">
        <v>8</v>
      </c>
      <c r="AB9" s="143">
        <v>5</v>
      </c>
      <c r="AC9" s="144">
        <v>7</v>
      </c>
      <c r="AD9" s="144">
        <v>278.8</v>
      </c>
      <c r="AE9" s="144">
        <v>172.1</v>
      </c>
      <c r="AF9" s="144">
        <f t="shared" si="0"/>
        <v>450.9</v>
      </c>
      <c r="AG9" s="144">
        <f t="shared" si="1"/>
        <v>4.5089999999999996E-4</v>
      </c>
      <c r="AH9" s="144">
        <f t="shared" si="2"/>
        <v>1.4E-3</v>
      </c>
      <c r="AI9" s="144">
        <f t="shared" si="3"/>
        <v>0.32207142857142856</v>
      </c>
      <c r="AJ9" s="144">
        <v>7.84</v>
      </c>
      <c r="AK9" s="144">
        <v>14.3</v>
      </c>
      <c r="AL9" s="144">
        <v>18.399999999999999</v>
      </c>
      <c r="AM9" s="144"/>
      <c r="AN9" s="114"/>
      <c r="AO9" s="138"/>
      <c r="AP9" s="138"/>
      <c r="AQ9" s="138"/>
      <c r="AR9" s="138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</row>
    <row r="10" spans="1:59">
      <c r="A10" s="144">
        <v>7</v>
      </c>
      <c r="B10" s="144">
        <v>1</v>
      </c>
      <c r="C10" s="144">
        <v>1</v>
      </c>
      <c r="D10" s="144">
        <v>7</v>
      </c>
      <c r="E10" s="144">
        <v>1</v>
      </c>
      <c r="F10" s="144">
        <f>VLOOKUP(C10,'Names &amp; Rates'!$M$3:$O$12,2,0)</f>
        <v>3</v>
      </c>
      <c r="G10" s="144">
        <v>3</v>
      </c>
      <c r="H10" s="115" t="s">
        <v>27</v>
      </c>
      <c r="I10" s="144">
        <f>VLOOKUP(F10,'Names &amp; Rates'!$B$3:$C$6,2,0)</f>
        <v>1</v>
      </c>
      <c r="J10" s="114" t="str">
        <f>VLOOKUP(G10,'Names &amp; Rates'!$E$3:$F$6,2,0)</f>
        <v>Custodia® 320 SC</v>
      </c>
      <c r="K10" s="144" t="s">
        <v>30</v>
      </c>
      <c r="L10" s="115" t="s">
        <v>31</v>
      </c>
      <c r="M10" s="144">
        <v>10</v>
      </c>
      <c r="N10" s="144">
        <v>159</v>
      </c>
      <c r="O10" s="144">
        <v>183</v>
      </c>
      <c r="P10" s="134"/>
      <c r="Q10" s="134">
        <v>2</v>
      </c>
      <c r="R10" s="143">
        <v>2</v>
      </c>
      <c r="S10" s="143">
        <v>3</v>
      </c>
      <c r="T10" s="143">
        <v>2</v>
      </c>
      <c r="U10" s="143">
        <v>6</v>
      </c>
      <c r="V10" s="143">
        <v>3</v>
      </c>
      <c r="W10" s="143">
        <v>7</v>
      </c>
      <c r="X10" s="143">
        <v>3</v>
      </c>
      <c r="Y10" s="143">
        <v>8</v>
      </c>
      <c r="Z10" s="143">
        <v>4</v>
      </c>
      <c r="AA10" s="143">
        <v>8</v>
      </c>
      <c r="AB10" s="143">
        <v>4</v>
      </c>
      <c r="AC10" s="144">
        <v>6.9</v>
      </c>
      <c r="AD10" s="144">
        <v>196.6</v>
      </c>
      <c r="AE10" s="144">
        <v>134.80000000000001</v>
      </c>
      <c r="AF10" s="144">
        <f t="shared" si="0"/>
        <v>331.4</v>
      </c>
      <c r="AG10" s="144">
        <f t="shared" si="1"/>
        <v>3.3139999999999998E-4</v>
      </c>
      <c r="AH10" s="144">
        <f t="shared" si="2"/>
        <v>1.3800000000000002E-3</v>
      </c>
      <c r="AI10" s="144">
        <f t="shared" si="3"/>
        <v>0.24014492753623184</v>
      </c>
      <c r="AJ10" s="144">
        <v>7.76</v>
      </c>
      <c r="AK10" s="144">
        <v>14.3</v>
      </c>
      <c r="AL10" s="144">
        <v>17.399999999999999</v>
      </c>
      <c r="AM10" s="144"/>
      <c r="AN10" s="114"/>
      <c r="AO10" s="138"/>
      <c r="AP10" s="138"/>
      <c r="AQ10" s="138"/>
      <c r="AR10" s="138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</row>
    <row r="11" spans="1:59">
      <c r="A11" s="144">
        <v>8</v>
      </c>
      <c r="B11" s="144">
        <v>1</v>
      </c>
      <c r="C11" s="144">
        <v>1</v>
      </c>
      <c r="D11" s="144">
        <v>8</v>
      </c>
      <c r="E11" s="144">
        <v>1</v>
      </c>
      <c r="F11" s="144">
        <f>VLOOKUP(C11,'Names &amp; Rates'!$M$3:$O$12,2,0)</f>
        <v>3</v>
      </c>
      <c r="G11" s="144">
        <v>1</v>
      </c>
      <c r="H11" s="115" t="s">
        <v>21</v>
      </c>
      <c r="I11" s="144">
        <f>VLOOKUP(F11,'Names &amp; Rates'!$B$3:$C$6,2,0)</f>
        <v>1</v>
      </c>
      <c r="J11" s="114" t="str">
        <f>VLOOKUP(G11,'Names &amp; Rates'!$E$3:$F$6,2,0)</f>
        <v>Folicur® 430 SC</v>
      </c>
      <c r="K11" s="144" t="s">
        <v>33</v>
      </c>
      <c r="L11" s="115" t="s">
        <v>34</v>
      </c>
      <c r="M11" s="144">
        <v>10</v>
      </c>
      <c r="N11" s="144">
        <v>175</v>
      </c>
      <c r="O11" s="144">
        <v>162</v>
      </c>
      <c r="P11" s="134"/>
      <c r="Q11" s="134">
        <v>2</v>
      </c>
      <c r="R11" s="143">
        <v>3</v>
      </c>
      <c r="S11" s="143">
        <v>3</v>
      </c>
      <c r="T11" s="143">
        <v>2</v>
      </c>
      <c r="U11" s="143">
        <v>4</v>
      </c>
      <c r="V11" s="143">
        <v>2</v>
      </c>
      <c r="W11" s="143">
        <v>4</v>
      </c>
      <c r="X11" s="143">
        <v>2</v>
      </c>
      <c r="Y11" s="143">
        <v>4</v>
      </c>
      <c r="Z11" s="143">
        <v>2</v>
      </c>
      <c r="AA11" s="143">
        <v>7</v>
      </c>
      <c r="AB11" s="143">
        <v>3</v>
      </c>
      <c r="AC11" s="144">
        <v>6.7</v>
      </c>
      <c r="AD11" s="144">
        <v>392.2</v>
      </c>
      <c r="AE11" s="144">
        <v>183.2</v>
      </c>
      <c r="AF11" s="144">
        <f t="shared" si="0"/>
        <v>575.4</v>
      </c>
      <c r="AG11" s="144">
        <f t="shared" si="1"/>
        <v>5.754E-4</v>
      </c>
      <c r="AH11" s="144">
        <f t="shared" si="2"/>
        <v>1.34E-3</v>
      </c>
      <c r="AI11" s="144">
        <f t="shared" si="3"/>
        <v>0.42940298507462688</v>
      </c>
      <c r="AJ11" s="144">
        <v>7.92</v>
      </c>
      <c r="AK11" s="144">
        <v>14.1</v>
      </c>
      <c r="AL11" s="144">
        <v>18.100000000000001</v>
      </c>
      <c r="AM11" s="144"/>
      <c r="AN11" s="114"/>
      <c r="AO11" s="138"/>
      <c r="AP11" s="138"/>
      <c r="AQ11" s="138"/>
      <c r="AR11" s="138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</row>
    <row r="12" spans="1:59">
      <c r="A12" s="144">
        <v>9</v>
      </c>
      <c r="B12" s="144">
        <v>1</v>
      </c>
      <c r="C12" s="144">
        <v>1</v>
      </c>
      <c r="D12" s="144">
        <v>9</v>
      </c>
      <c r="E12" s="144">
        <v>1</v>
      </c>
      <c r="F12" s="144">
        <f>VLOOKUP(C12,'Names &amp; Rates'!$M$3:$O$12,2,0)</f>
        <v>3</v>
      </c>
      <c r="G12" s="144">
        <v>1</v>
      </c>
      <c r="H12" s="115" t="s">
        <v>21</v>
      </c>
      <c r="I12" s="144">
        <f>VLOOKUP(F12,'Names &amp; Rates'!$B$3:$C$6,2,0)</f>
        <v>1</v>
      </c>
      <c r="J12" s="114" t="str">
        <f>VLOOKUP(G12,'Names &amp; Rates'!$E$3:$F$6,2,0)</f>
        <v>Folicur® 430 SC</v>
      </c>
      <c r="K12" s="144" t="s">
        <v>35</v>
      </c>
      <c r="L12" s="115" t="s">
        <v>36</v>
      </c>
      <c r="M12" s="144">
        <v>10</v>
      </c>
      <c r="N12" s="144">
        <v>183</v>
      </c>
      <c r="O12" s="144">
        <v>158</v>
      </c>
      <c r="P12" s="134"/>
      <c r="Q12" s="134">
        <v>2</v>
      </c>
      <c r="R12" s="143">
        <v>3</v>
      </c>
      <c r="S12" s="143">
        <v>3</v>
      </c>
      <c r="T12" s="143">
        <v>2</v>
      </c>
      <c r="U12" s="143">
        <v>4</v>
      </c>
      <c r="V12" s="143">
        <v>2</v>
      </c>
      <c r="W12" s="143">
        <v>4</v>
      </c>
      <c r="X12" s="143">
        <v>3</v>
      </c>
      <c r="Y12" s="143">
        <v>7</v>
      </c>
      <c r="Z12" s="143">
        <v>3</v>
      </c>
      <c r="AA12" s="143">
        <v>8</v>
      </c>
      <c r="AB12" s="143">
        <v>4</v>
      </c>
      <c r="AC12" s="144">
        <v>6.7</v>
      </c>
      <c r="AD12" s="144">
        <v>273.7</v>
      </c>
      <c r="AE12" s="144">
        <v>204.2</v>
      </c>
      <c r="AF12" s="144">
        <f t="shared" si="0"/>
        <v>477.9</v>
      </c>
      <c r="AG12" s="144">
        <f t="shared" si="1"/>
        <v>4.7789999999999996E-4</v>
      </c>
      <c r="AH12" s="144">
        <f t="shared" si="2"/>
        <v>1.34E-3</v>
      </c>
      <c r="AI12" s="144">
        <f t="shared" si="3"/>
        <v>0.35664179104477606</v>
      </c>
      <c r="AJ12" s="144">
        <v>7.56</v>
      </c>
      <c r="AK12" s="144">
        <v>14.3</v>
      </c>
      <c r="AL12" s="144">
        <v>18.100000000000001</v>
      </c>
      <c r="AM12" s="144"/>
      <c r="AN12" s="115"/>
      <c r="AO12" s="115"/>
      <c r="AP12" s="115"/>
      <c r="AQ12" s="115"/>
      <c r="AR12" s="115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</row>
    <row r="13" spans="1:59">
      <c r="A13" s="144">
        <v>10</v>
      </c>
      <c r="B13" s="144">
        <v>2</v>
      </c>
      <c r="C13" s="144">
        <v>4</v>
      </c>
      <c r="D13" s="144">
        <v>10</v>
      </c>
      <c r="E13" s="144">
        <v>1</v>
      </c>
      <c r="F13" s="144">
        <f>VLOOKUP(C13,'Names &amp; Rates'!$M$3:$O$12,2,0)</f>
        <v>1</v>
      </c>
      <c r="G13" s="144">
        <v>2</v>
      </c>
      <c r="H13" s="115" t="s">
        <v>23</v>
      </c>
      <c r="I13" s="144">
        <f>VLOOKUP(F13,'Names &amp; Rates'!$B$3:$C$6,2,0)</f>
        <v>0.25</v>
      </c>
      <c r="J13" s="114" t="str">
        <f>VLOOKUP(G13,'Names &amp; Rates'!$E$3:$F$6,2,0)</f>
        <v>Throttle® 500</v>
      </c>
      <c r="K13" s="144" t="s">
        <v>33</v>
      </c>
      <c r="L13" s="115" t="s">
        <v>34</v>
      </c>
      <c r="M13" s="144">
        <v>10</v>
      </c>
      <c r="N13" s="144">
        <v>60</v>
      </c>
      <c r="O13" s="144">
        <v>55</v>
      </c>
      <c r="P13" s="134"/>
      <c r="Q13" s="134">
        <v>2</v>
      </c>
      <c r="R13" s="143">
        <v>2</v>
      </c>
      <c r="S13" s="143">
        <v>2</v>
      </c>
      <c r="T13" s="143">
        <v>1</v>
      </c>
      <c r="U13" s="143">
        <v>3</v>
      </c>
      <c r="V13" s="143">
        <v>1</v>
      </c>
      <c r="W13" s="143">
        <v>3</v>
      </c>
      <c r="X13" s="143">
        <v>1</v>
      </c>
      <c r="Y13" s="143">
        <v>3</v>
      </c>
      <c r="Z13" s="143">
        <v>1</v>
      </c>
      <c r="AA13" s="143">
        <v>7</v>
      </c>
      <c r="AB13" s="143">
        <v>2</v>
      </c>
      <c r="AC13" s="144">
        <v>6.8</v>
      </c>
      <c r="AD13" s="144">
        <v>485.6</v>
      </c>
      <c r="AE13" s="144">
        <v>307</v>
      </c>
      <c r="AF13" s="144">
        <f t="shared" si="0"/>
        <v>792.6</v>
      </c>
      <c r="AG13" s="144">
        <f t="shared" si="1"/>
        <v>7.9260000000000008E-4</v>
      </c>
      <c r="AH13" s="144">
        <f t="shared" si="2"/>
        <v>1.3599999999999999E-3</v>
      </c>
      <c r="AI13" s="144">
        <f t="shared" si="3"/>
        <v>0.58279411764705891</v>
      </c>
      <c r="AJ13" s="144">
        <v>7.66</v>
      </c>
      <c r="AK13" s="144">
        <v>13.9</v>
      </c>
      <c r="AL13" s="144">
        <v>15.6</v>
      </c>
      <c r="AM13" s="144"/>
      <c r="AN13" s="115"/>
      <c r="AO13" s="115"/>
      <c r="AP13" s="115"/>
      <c r="AQ13" s="115"/>
      <c r="AR13" s="115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</row>
    <row r="14" spans="1:59">
      <c r="A14" s="144">
        <v>11</v>
      </c>
      <c r="B14" s="144">
        <v>2</v>
      </c>
      <c r="C14" s="144">
        <v>4</v>
      </c>
      <c r="D14" s="144">
        <v>11</v>
      </c>
      <c r="E14" s="144">
        <v>1</v>
      </c>
      <c r="F14" s="144">
        <f>VLOOKUP(C14,'Names &amp; Rates'!$M$3:$O$12,2,0)</f>
        <v>1</v>
      </c>
      <c r="G14" s="144">
        <v>3</v>
      </c>
      <c r="H14" s="115" t="s">
        <v>27</v>
      </c>
      <c r="I14" s="144">
        <f>VLOOKUP(F14,'Names &amp; Rates'!$B$3:$C$6,2,0)</f>
        <v>0.25</v>
      </c>
      <c r="J14" s="114" t="str">
        <f>VLOOKUP(G14,'Names &amp; Rates'!$E$3:$F$6,2,0)</f>
        <v>Custodia® 320 SC</v>
      </c>
      <c r="K14" s="144">
        <v>1</v>
      </c>
      <c r="L14" s="114" t="str">
        <f>VLOOKUP(K14,'Names &amp; Rates'!$H$3:$I$9,2,0)</f>
        <v>untreated</v>
      </c>
      <c r="M14" s="144">
        <v>10</v>
      </c>
      <c r="N14" s="144">
        <v>56</v>
      </c>
      <c r="O14" s="144">
        <v>60</v>
      </c>
      <c r="P14" s="134"/>
      <c r="Q14" s="134">
        <v>2</v>
      </c>
      <c r="R14" s="143">
        <v>5</v>
      </c>
      <c r="S14" s="143">
        <v>6</v>
      </c>
      <c r="T14" s="143">
        <v>3</v>
      </c>
      <c r="U14" s="143">
        <v>7</v>
      </c>
      <c r="V14" s="143">
        <v>3</v>
      </c>
      <c r="W14" s="143">
        <v>7</v>
      </c>
      <c r="X14" s="143">
        <v>4</v>
      </c>
      <c r="Y14" s="143">
        <v>7</v>
      </c>
      <c r="Z14" s="143">
        <v>4</v>
      </c>
      <c r="AA14" s="143">
        <v>8</v>
      </c>
      <c r="AB14" s="143">
        <v>5</v>
      </c>
      <c r="AC14" s="144">
        <v>6.8</v>
      </c>
      <c r="AD14" s="144">
        <v>373.7</v>
      </c>
      <c r="AE14" s="144">
        <v>249</v>
      </c>
      <c r="AF14" s="144">
        <f t="shared" si="0"/>
        <v>622.70000000000005</v>
      </c>
      <c r="AG14" s="144">
        <f t="shared" si="1"/>
        <v>6.2270000000000001E-4</v>
      </c>
      <c r="AH14" s="144">
        <f t="shared" si="2"/>
        <v>1.3599999999999999E-3</v>
      </c>
      <c r="AI14" s="144">
        <f t="shared" si="3"/>
        <v>0.4578676470588236</v>
      </c>
      <c r="AJ14" s="144">
        <v>7.85</v>
      </c>
      <c r="AK14" s="144">
        <v>14.4</v>
      </c>
      <c r="AL14" s="144">
        <v>17.8</v>
      </c>
      <c r="AM14" s="144"/>
      <c r="AN14" s="115"/>
      <c r="AO14" s="115"/>
      <c r="AP14" s="115"/>
      <c r="AQ14" s="115"/>
      <c r="AR14" s="115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</row>
    <row r="15" spans="1:59">
      <c r="A15" s="144">
        <v>12</v>
      </c>
      <c r="B15" s="144">
        <v>2</v>
      </c>
      <c r="C15" s="144">
        <v>4</v>
      </c>
      <c r="D15" s="144">
        <v>12</v>
      </c>
      <c r="E15" s="144">
        <v>1</v>
      </c>
      <c r="F15" s="144">
        <f>VLOOKUP(C15,'Names &amp; Rates'!$M$3:$O$12,2,0)</f>
        <v>1</v>
      </c>
      <c r="G15" s="144">
        <v>1</v>
      </c>
      <c r="H15" s="115" t="s">
        <v>21</v>
      </c>
      <c r="I15" s="144">
        <f>VLOOKUP(F15,'Names &amp; Rates'!$B$3:$C$6,2,0)</f>
        <v>0.25</v>
      </c>
      <c r="J15" s="114" t="str">
        <f>VLOOKUP(G15,'Names &amp; Rates'!$E$3:$F$6,2,0)</f>
        <v>Folicur® 430 SC</v>
      </c>
      <c r="K15" s="144" t="s">
        <v>39</v>
      </c>
      <c r="L15" s="115" t="s">
        <v>40</v>
      </c>
      <c r="M15" s="144">
        <v>10</v>
      </c>
      <c r="N15" s="144">
        <v>78</v>
      </c>
      <c r="O15" s="144">
        <v>68</v>
      </c>
      <c r="P15" s="134"/>
      <c r="Q15" s="134">
        <v>2</v>
      </c>
      <c r="R15" s="143">
        <v>6</v>
      </c>
      <c r="S15" s="143">
        <v>5</v>
      </c>
      <c r="T15" s="143">
        <v>2</v>
      </c>
      <c r="U15" s="143">
        <v>7</v>
      </c>
      <c r="V15" s="143">
        <v>3</v>
      </c>
      <c r="W15" s="143">
        <v>7</v>
      </c>
      <c r="X15" s="143">
        <v>3</v>
      </c>
      <c r="Y15" s="143">
        <v>7</v>
      </c>
      <c r="Z15" s="143">
        <v>3</v>
      </c>
      <c r="AA15" s="143">
        <v>7</v>
      </c>
      <c r="AB15" s="143">
        <v>3</v>
      </c>
      <c r="AC15" s="144">
        <v>7</v>
      </c>
      <c r="AD15" s="144">
        <v>514.6</v>
      </c>
      <c r="AE15" s="144">
        <v>321.10000000000002</v>
      </c>
      <c r="AF15" s="144">
        <f t="shared" si="0"/>
        <v>835.7</v>
      </c>
      <c r="AG15" s="144">
        <f t="shared" si="1"/>
        <v>8.3570000000000009E-4</v>
      </c>
      <c r="AH15" s="144">
        <f t="shared" si="2"/>
        <v>1.4E-3</v>
      </c>
      <c r="AI15" s="144">
        <f t="shared" si="3"/>
        <v>0.59692857142857148</v>
      </c>
      <c r="AJ15" s="144">
        <v>7.93</v>
      </c>
      <c r="AK15" s="144">
        <v>14.2</v>
      </c>
      <c r="AL15" s="144">
        <v>18.100000000000001</v>
      </c>
      <c r="AM15" s="144"/>
      <c r="AN15" s="115"/>
      <c r="AO15" s="115"/>
      <c r="AP15" s="115"/>
      <c r="AQ15" s="115"/>
      <c r="AR15" s="115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</row>
    <row r="16" spans="1:59">
      <c r="A16" s="144">
        <v>13</v>
      </c>
      <c r="B16" s="144">
        <v>2</v>
      </c>
      <c r="C16" s="144">
        <v>4</v>
      </c>
      <c r="D16" s="144">
        <v>13</v>
      </c>
      <c r="E16" s="144">
        <v>1</v>
      </c>
      <c r="F16" s="144">
        <f>VLOOKUP(C16,'Names &amp; Rates'!$M$3:$O$12,2,0)</f>
        <v>1</v>
      </c>
      <c r="G16" s="144">
        <v>2</v>
      </c>
      <c r="H16" s="115" t="s">
        <v>23</v>
      </c>
      <c r="I16" s="144">
        <f>VLOOKUP(F16,'Names &amp; Rates'!$B$3:$C$6,2,0)</f>
        <v>0.25</v>
      </c>
      <c r="J16" s="114" t="str">
        <f>VLOOKUP(G16,'Names &amp; Rates'!$E$3:$F$6,2,0)</f>
        <v>Throttle® 500</v>
      </c>
      <c r="K16" s="144" t="s">
        <v>39</v>
      </c>
      <c r="L16" s="115" t="s">
        <v>40</v>
      </c>
      <c r="M16" s="144">
        <v>10</v>
      </c>
      <c r="N16" s="144">
        <v>79</v>
      </c>
      <c r="O16" s="144">
        <v>63</v>
      </c>
      <c r="P16" s="134"/>
      <c r="Q16" s="134">
        <v>2</v>
      </c>
      <c r="R16" s="143">
        <v>4</v>
      </c>
      <c r="S16" s="143">
        <v>3</v>
      </c>
      <c r="T16" s="143">
        <v>2</v>
      </c>
      <c r="U16" s="143">
        <v>3</v>
      </c>
      <c r="V16" s="143">
        <v>1</v>
      </c>
      <c r="W16" s="143">
        <v>3</v>
      </c>
      <c r="X16" s="143">
        <v>1</v>
      </c>
      <c r="Y16" s="143">
        <v>3</v>
      </c>
      <c r="Z16" s="143">
        <v>1</v>
      </c>
      <c r="AA16" s="143">
        <v>7</v>
      </c>
      <c r="AB16" s="143">
        <v>2</v>
      </c>
      <c r="AC16" s="144">
        <v>6.7</v>
      </c>
      <c r="AD16" s="144">
        <v>525.5</v>
      </c>
      <c r="AE16" s="144">
        <v>334.8</v>
      </c>
      <c r="AF16" s="144">
        <f t="shared" si="0"/>
        <v>860.3</v>
      </c>
      <c r="AG16" s="144">
        <f t="shared" si="1"/>
        <v>8.6029999999999993E-4</v>
      </c>
      <c r="AH16" s="144">
        <f t="shared" si="2"/>
        <v>1.34E-3</v>
      </c>
      <c r="AI16" s="144">
        <f t="shared" si="3"/>
        <v>0.6420149253731342</v>
      </c>
      <c r="AJ16" s="144">
        <v>7.93</v>
      </c>
      <c r="AK16" s="144">
        <v>14</v>
      </c>
      <c r="AL16" s="144">
        <v>14.9</v>
      </c>
      <c r="AM16" s="144"/>
      <c r="AN16" s="115"/>
      <c r="AO16" s="115"/>
      <c r="AP16" s="115"/>
      <c r="AQ16" s="115"/>
      <c r="AR16" s="115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</row>
    <row r="17" spans="1:44">
      <c r="A17" s="144">
        <v>14</v>
      </c>
      <c r="B17" s="144">
        <v>2</v>
      </c>
      <c r="C17" s="144">
        <v>4</v>
      </c>
      <c r="D17" s="144">
        <v>14</v>
      </c>
      <c r="E17" s="144">
        <v>1</v>
      </c>
      <c r="F17" s="144">
        <f>VLOOKUP(C17,'Names &amp; Rates'!$M$3:$O$12,2,0)</f>
        <v>1</v>
      </c>
      <c r="G17" s="144">
        <v>3</v>
      </c>
      <c r="H17" s="115" t="s">
        <v>27</v>
      </c>
      <c r="I17" s="144">
        <f>VLOOKUP(F17,'Names &amp; Rates'!$B$3:$C$6,2,0)</f>
        <v>0.25</v>
      </c>
      <c r="J17" s="114" t="str">
        <f>VLOOKUP(G17,'Names &amp; Rates'!$E$3:$F$6,2,0)</f>
        <v>Custodia® 320 SC</v>
      </c>
      <c r="K17" s="144" t="s">
        <v>35</v>
      </c>
      <c r="L17" s="115" t="s">
        <v>36</v>
      </c>
      <c r="M17" s="144">
        <v>10</v>
      </c>
      <c r="N17" s="144">
        <v>73</v>
      </c>
      <c r="O17" s="144">
        <v>61</v>
      </c>
      <c r="P17" s="134"/>
      <c r="Q17" s="134">
        <v>2</v>
      </c>
      <c r="R17" s="143">
        <v>3</v>
      </c>
      <c r="S17" s="143">
        <v>3</v>
      </c>
      <c r="T17" s="143">
        <v>2</v>
      </c>
      <c r="U17" s="143">
        <v>4</v>
      </c>
      <c r="V17" s="143">
        <v>2</v>
      </c>
      <c r="W17" s="143">
        <v>4</v>
      </c>
      <c r="X17" s="143">
        <v>2</v>
      </c>
      <c r="Y17" s="143">
        <v>7</v>
      </c>
      <c r="Z17" s="143">
        <v>2</v>
      </c>
      <c r="AA17" s="143">
        <v>8</v>
      </c>
      <c r="AB17" s="143">
        <v>3</v>
      </c>
      <c r="AC17" s="144">
        <v>6.8</v>
      </c>
      <c r="AD17" s="144">
        <v>637.70000000000005</v>
      </c>
      <c r="AE17" s="144">
        <v>303.5</v>
      </c>
      <c r="AF17" s="144">
        <f>(AD17+AE17)</f>
        <v>941.2</v>
      </c>
      <c r="AG17" s="144">
        <f>SUM(AF17/1000000)</f>
        <v>9.412E-4</v>
      </c>
      <c r="AH17" s="144">
        <f>SUM(AC17*2)/10000</f>
        <v>1.3599999999999999E-3</v>
      </c>
      <c r="AI17" s="144">
        <f>SUM(AG17/AH17)</f>
        <v>0.69205882352941184</v>
      </c>
      <c r="AJ17" s="144">
        <v>7.94</v>
      </c>
      <c r="AK17" s="144">
        <v>13.9</v>
      </c>
      <c r="AL17" s="144">
        <v>17.2</v>
      </c>
      <c r="AM17" s="144"/>
      <c r="AN17" s="115"/>
      <c r="AO17" s="115"/>
      <c r="AP17" s="115"/>
      <c r="AQ17" s="115"/>
      <c r="AR17" s="115"/>
    </row>
    <row r="18" spans="1:44">
      <c r="A18" s="144">
        <v>15</v>
      </c>
      <c r="B18" s="144">
        <v>2</v>
      </c>
      <c r="C18" s="144">
        <v>4</v>
      </c>
      <c r="D18" s="144">
        <v>15</v>
      </c>
      <c r="E18" s="144">
        <v>1</v>
      </c>
      <c r="F18" s="144">
        <f>VLOOKUP(C18,'Names &amp; Rates'!$M$3:$O$12,2,0)</f>
        <v>1</v>
      </c>
      <c r="G18" s="144">
        <v>2</v>
      </c>
      <c r="H18" s="115" t="s">
        <v>23</v>
      </c>
      <c r="I18" s="144">
        <f>VLOOKUP(F18,'Names &amp; Rates'!$B$3:$C$6,2,0)</f>
        <v>0.25</v>
      </c>
      <c r="J18" s="114" t="str">
        <f>VLOOKUP(G18,'Names &amp; Rates'!$E$3:$F$6,2,0)</f>
        <v>Throttle® 500</v>
      </c>
      <c r="K18" s="144" t="s">
        <v>30</v>
      </c>
      <c r="L18" s="115" t="s">
        <v>31</v>
      </c>
      <c r="M18" s="144">
        <v>10</v>
      </c>
      <c r="N18" s="144">
        <v>61</v>
      </c>
      <c r="O18" s="144">
        <v>57</v>
      </c>
      <c r="P18" s="134"/>
      <c r="Q18" s="134">
        <v>1</v>
      </c>
      <c r="R18" s="143">
        <v>2</v>
      </c>
      <c r="S18" s="143">
        <v>2</v>
      </c>
      <c r="T18" s="143">
        <v>1</v>
      </c>
      <c r="U18" s="143">
        <v>2</v>
      </c>
      <c r="V18" s="143">
        <v>1</v>
      </c>
      <c r="W18" s="143">
        <v>4</v>
      </c>
      <c r="X18" s="143">
        <v>2</v>
      </c>
      <c r="Y18" s="143">
        <v>7</v>
      </c>
      <c r="Z18" s="143">
        <v>2</v>
      </c>
      <c r="AA18" s="143">
        <v>8</v>
      </c>
      <c r="AB18" s="143">
        <v>3</v>
      </c>
      <c r="AC18" s="144">
        <v>6.8</v>
      </c>
      <c r="AD18" s="144">
        <v>447.2</v>
      </c>
      <c r="AE18" s="144">
        <v>285.8</v>
      </c>
      <c r="AF18" s="144">
        <f t="shared" si="0"/>
        <v>733</v>
      </c>
      <c r="AG18" s="144">
        <f t="shared" si="1"/>
        <v>7.3300000000000004E-4</v>
      </c>
      <c r="AH18" s="144">
        <f t="shared" si="2"/>
        <v>1.3599999999999999E-3</v>
      </c>
      <c r="AI18" s="144">
        <f t="shared" si="3"/>
        <v>0.5389705882352942</v>
      </c>
      <c r="AJ18" s="144">
        <v>7.91</v>
      </c>
      <c r="AK18" s="144">
        <v>13.7</v>
      </c>
      <c r="AL18" s="144">
        <v>15.7</v>
      </c>
      <c r="AM18" s="144"/>
      <c r="AN18" s="115"/>
      <c r="AO18" s="115"/>
      <c r="AP18" s="115"/>
      <c r="AQ18" s="115"/>
      <c r="AR18" s="115"/>
    </row>
    <row r="19" spans="1:44">
      <c r="A19" s="144">
        <v>16</v>
      </c>
      <c r="B19" s="144">
        <v>2</v>
      </c>
      <c r="C19" s="144">
        <v>4</v>
      </c>
      <c r="D19" s="144">
        <v>16</v>
      </c>
      <c r="E19" s="144">
        <v>1</v>
      </c>
      <c r="F19" s="144">
        <f>VLOOKUP(C19,'Names &amp; Rates'!$M$3:$O$12,2,0)</f>
        <v>1</v>
      </c>
      <c r="G19" s="144">
        <v>1</v>
      </c>
      <c r="H19" s="115" t="s">
        <v>21</v>
      </c>
      <c r="I19" s="144">
        <f>VLOOKUP(F19,'Names &amp; Rates'!$B$3:$C$6,2,0)</f>
        <v>0.25</v>
      </c>
      <c r="J19" s="114" t="str">
        <f>VLOOKUP(G19,'Names &amp; Rates'!$E$3:$F$6,2,0)</f>
        <v>Folicur® 430 SC</v>
      </c>
      <c r="K19" s="144" t="s">
        <v>41</v>
      </c>
      <c r="L19" s="115" t="s">
        <v>42</v>
      </c>
      <c r="M19" s="144">
        <v>10</v>
      </c>
      <c r="N19" s="144">
        <v>67</v>
      </c>
      <c r="O19" s="144">
        <v>66</v>
      </c>
      <c r="P19" s="134"/>
      <c r="Q19" s="134">
        <v>2</v>
      </c>
      <c r="R19" s="143">
        <v>5</v>
      </c>
      <c r="S19" s="143">
        <v>6</v>
      </c>
      <c r="T19" s="143">
        <v>2</v>
      </c>
      <c r="U19" s="143">
        <v>7</v>
      </c>
      <c r="V19" s="143">
        <v>3</v>
      </c>
      <c r="W19" s="143">
        <v>7</v>
      </c>
      <c r="X19" s="143">
        <v>3</v>
      </c>
      <c r="Y19" s="143">
        <v>7</v>
      </c>
      <c r="Z19" s="143">
        <v>3</v>
      </c>
      <c r="AA19" s="143">
        <v>8</v>
      </c>
      <c r="AB19" s="143">
        <v>3</v>
      </c>
      <c r="AC19" s="144">
        <v>6.7</v>
      </c>
      <c r="AD19" s="144">
        <v>356.3</v>
      </c>
      <c r="AE19" s="144">
        <v>189.1</v>
      </c>
      <c r="AF19" s="144">
        <f t="shared" si="0"/>
        <v>545.4</v>
      </c>
      <c r="AG19" s="144">
        <f t="shared" si="1"/>
        <v>5.4540000000000003E-4</v>
      </c>
      <c r="AH19" s="144">
        <f t="shared" si="2"/>
        <v>1.34E-3</v>
      </c>
      <c r="AI19" s="144">
        <f t="shared" si="3"/>
        <v>0.40701492537313433</v>
      </c>
      <c r="AJ19" s="144">
        <v>8.5</v>
      </c>
      <c r="AK19" s="144">
        <v>14.2</v>
      </c>
      <c r="AL19" s="144">
        <v>18.2</v>
      </c>
      <c r="AM19" s="144"/>
      <c r="AN19" s="115"/>
      <c r="AO19" s="115"/>
      <c r="AP19" s="115"/>
      <c r="AQ19" s="115"/>
      <c r="AR19" s="115"/>
    </row>
    <row r="20" spans="1:44">
      <c r="A20" s="144">
        <v>17</v>
      </c>
      <c r="B20" s="144">
        <v>2</v>
      </c>
      <c r="C20" s="144">
        <v>4</v>
      </c>
      <c r="D20" s="144">
        <v>17</v>
      </c>
      <c r="E20" s="144">
        <v>1</v>
      </c>
      <c r="F20" s="144">
        <f>VLOOKUP(C20,'Names &amp; Rates'!$M$3:$O$12,2,0)</f>
        <v>1</v>
      </c>
      <c r="G20" s="144">
        <v>1</v>
      </c>
      <c r="H20" s="115" t="s">
        <v>21</v>
      </c>
      <c r="I20" s="144">
        <f>VLOOKUP(F20,'Names &amp; Rates'!$B$3:$C$6,2,0)</f>
        <v>0.25</v>
      </c>
      <c r="J20" s="114" t="str">
        <f>VLOOKUP(G20,'Names &amp; Rates'!$E$3:$F$6,2,0)</f>
        <v>Folicur® 430 SC</v>
      </c>
      <c r="K20" s="144" t="s">
        <v>35</v>
      </c>
      <c r="L20" s="115" t="s">
        <v>36</v>
      </c>
      <c r="M20" s="144">
        <v>10</v>
      </c>
      <c r="N20" s="144">
        <v>68</v>
      </c>
      <c r="O20" s="144">
        <v>63</v>
      </c>
      <c r="P20" s="134"/>
      <c r="Q20" s="134">
        <v>2</v>
      </c>
      <c r="R20" s="143">
        <v>5</v>
      </c>
      <c r="S20" s="143">
        <v>4</v>
      </c>
      <c r="T20" s="143">
        <v>2</v>
      </c>
      <c r="U20" s="143">
        <v>4</v>
      </c>
      <c r="V20" s="143">
        <v>2</v>
      </c>
      <c r="W20" s="143">
        <v>7</v>
      </c>
      <c r="X20" s="143">
        <v>3</v>
      </c>
      <c r="Y20" s="143">
        <v>7</v>
      </c>
      <c r="Z20" s="143">
        <v>3</v>
      </c>
      <c r="AA20" s="143">
        <v>8</v>
      </c>
      <c r="AB20" s="143">
        <v>4</v>
      </c>
      <c r="AC20" s="144">
        <v>6.7</v>
      </c>
      <c r="AD20" s="144">
        <v>324.60000000000002</v>
      </c>
      <c r="AE20" s="144">
        <v>272.89999999999998</v>
      </c>
      <c r="AF20" s="144">
        <f t="shared" si="0"/>
        <v>597.5</v>
      </c>
      <c r="AG20" s="144">
        <f t="shared" si="1"/>
        <v>5.9750000000000005E-4</v>
      </c>
      <c r="AH20" s="144">
        <f t="shared" si="2"/>
        <v>1.34E-3</v>
      </c>
      <c r="AI20" s="144">
        <f t="shared" si="3"/>
        <v>0.44589552238805974</v>
      </c>
      <c r="AJ20" s="144">
        <v>7.7</v>
      </c>
      <c r="AK20" s="144">
        <v>13.9</v>
      </c>
      <c r="AL20" s="144">
        <v>15.2</v>
      </c>
      <c r="AM20" s="144"/>
      <c r="AN20" s="115"/>
      <c r="AO20" s="115"/>
      <c r="AP20" s="115"/>
      <c r="AQ20" s="115"/>
      <c r="AR20" s="115"/>
    </row>
    <row r="21" spans="1:44">
      <c r="A21" s="144">
        <v>18</v>
      </c>
      <c r="B21" s="144">
        <v>2</v>
      </c>
      <c r="C21" s="144">
        <v>4</v>
      </c>
      <c r="D21" s="144">
        <v>18</v>
      </c>
      <c r="E21" s="144">
        <v>1</v>
      </c>
      <c r="F21" s="144">
        <f>VLOOKUP(C21,'Names &amp; Rates'!$M$3:$O$12,2,0)</f>
        <v>1</v>
      </c>
      <c r="G21" s="144">
        <v>3</v>
      </c>
      <c r="H21" s="115" t="s">
        <v>27</v>
      </c>
      <c r="I21" s="144">
        <f>VLOOKUP(F21,'Names &amp; Rates'!$B$3:$C$6,2,0)</f>
        <v>0.25</v>
      </c>
      <c r="J21" s="114" t="str">
        <f>VLOOKUP(G21,'Names &amp; Rates'!$E$3:$F$6,2,0)</f>
        <v>Custodia® 320 SC</v>
      </c>
      <c r="K21" s="144" t="s">
        <v>33</v>
      </c>
      <c r="L21" s="115" t="s">
        <v>34</v>
      </c>
      <c r="M21" s="144">
        <v>10</v>
      </c>
      <c r="N21" s="144">
        <v>71</v>
      </c>
      <c r="O21" s="144">
        <v>58</v>
      </c>
      <c r="P21" s="134"/>
      <c r="Q21" s="134">
        <v>2</v>
      </c>
      <c r="R21" s="143">
        <v>2</v>
      </c>
      <c r="S21" s="143">
        <v>3</v>
      </c>
      <c r="T21" s="143">
        <v>1</v>
      </c>
      <c r="U21" s="143">
        <v>2</v>
      </c>
      <c r="V21" s="143">
        <v>1</v>
      </c>
      <c r="W21" s="143">
        <v>3</v>
      </c>
      <c r="X21" s="143">
        <v>1</v>
      </c>
      <c r="Y21" s="143">
        <v>3</v>
      </c>
      <c r="Z21" s="143">
        <v>1</v>
      </c>
      <c r="AA21" s="143">
        <v>7</v>
      </c>
      <c r="AB21" s="143">
        <v>2</v>
      </c>
      <c r="AC21" s="144">
        <v>6.5</v>
      </c>
      <c r="AD21" s="144">
        <v>393.4</v>
      </c>
      <c r="AE21" s="144">
        <v>317.8</v>
      </c>
      <c r="AF21" s="144">
        <f t="shared" si="0"/>
        <v>711.2</v>
      </c>
      <c r="AG21" s="144">
        <f t="shared" si="1"/>
        <v>7.1120000000000005E-4</v>
      </c>
      <c r="AH21" s="144">
        <f t="shared" si="2"/>
        <v>1.2999999999999999E-3</v>
      </c>
      <c r="AI21" s="144">
        <f t="shared" si="3"/>
        <v>0.54707692307692313</v>
      </c>
      <c r="AJ21" s="144">
        <v>7.59</v>
      </c>
      <c r="AK21" s="144">
        <v>13.7</v>
      </c>
      <c r="AL21" s="144">
        <v>16.600000000000001</v>
      </c>
      <c r="AM21" s="144"/>
      <c r="AN21" s="115"/>
      <c r="AO21" s="115"/>
      <c r="AP21" s="115"/>
      <c r="AQ21" s="115"/>
      <c r="AR21" s="115"/>
    </row>
    <row r="22" spans="1:44">
      <c r="A22" s="144">
        <v>19</v>
      </c>
      <c r="B22" s="144">
        <v>3</v>
      </c>
      <c r="C22" s="144">
        <v>7</v>
      </c>
      <c r="D22" s="144">
        <v>19</v>
      </c>
      <c r="E22" s="144">
        <v>1</v>
      </c>
      <c r="F22" s="144">
        <f>VLOOKUP(C22,'Names &amp; Rates'!$M$3:$O$12,2,0)</f>
        <v>2</v>
      </c>
      <c r="G22" s="144">
        <v>2</v>
      </c>
      <c r="H22" s="115" t="s">
        <v>23</v>
      </c>
      <c r="I22" s="144">
        <f>VLOOKUP(F22,'Names &amp; Rates'!$B$3:$C$6,2,0)</f>
        <v>0.5</v>
      </c>
      <c r="J22" s="114" t="str">
        <f>VLOOKUP(G22,'Names &amp; Rates'!$E$3:$F$6,2,0)</f>
        <v>Throttle® 500</v>
      </c>
      <c r="K22" s="144" t="s">
        <v>33</v>
      </c>
      <c r="L22" s="115" t="s">
        <v>34</v>
      </c>
      <c r="M22" s="144">
        <v>10</v>
      </c>
      <c r="N22" s="144">
        <v>112</v>
      </c>
      <c r="O22" s="144">
        <v>104</v>
      </c>
      <c r="P22" s="134"/>
      <c r="Q22" s="134">
        <v>2</v>
      </c>
      <c r="R22" s="143">
        <v>2</v>
      </c>
      <c r="S22" s="143">
        <v>2</v>
      </c>
      <c r="T22" s="143">
        <v>1</v>
      </c>
      <c r="U22" s="143">
        <v>2</v>
      </c>
      <c r="V22" s="143">
        <v>1</v>
      </c>
      <c r="W22" s="143">
        <v>2</v>
      </c>
      <c r="X22" s="143">
        <v>1</v>
      </c>
      <c r="Y22" s="143">
        <v>2</v>
      </c>
      <c r="Z22" s="143">
        <v>1</v>
      </c>
      <c r="AA22" s="143">
        <v>7</v>
      </c>
      <c r="AB22" s="143">
        <v>2</v>
      </c>
      <c r="AC22" s="144">
        <v>6.8</v>
      </c>
      <c r="AD22" s="144">
        <v>177.8</v>
      </c>
      <c r="AE22" s="144">
        <v>133.6</v>
      </c>
      <c r="AF22" s="144">
        <f t="shared" si="0"/>
        <v>311.39999999999998</v>
      </c>
      <c r="AG22" s="144">
        <f t="shared" si="1"/>
        <v>3.1139999999999998E-4</v>
      </c>
      <c r="AH22" s="144">
        <f t="shared" si="2"/>
        <v>1.3599999999999999E-3</v>
      </c>
      <c r="AI22" s="144">
        <f t="shared" si="3"/>
        <v>0.22897058823529412</v>
      </c>
      <c r="AJ22" s="144">
        <v>8.1300000000000008</v>
      </c>
      <c r="AK22" s="144">
        <v>13.7</v>
      </c>
      <c r="AL22" s="144">
        <v>18.2</v>
      </c>
      <c r="AM22" s="144"/>
      <c r="AN22" s="115"/>
      <c r="AO22" s="115"/>
      <c r="AP22" s="115"/>
      <c r="AQ22" s="115"/>
      <c r="AR22" s="115"/>
    </row>
    <row r="23" spans="1:44">
      <c r="A23" s="144">
        <v>20</v>
      </c>
      <c r="B23" s="144">
        <v>3</v>
      </c>
      <c r="C23" s="144">
        <v>7</v>
      </c>
      <c r="D23" s="144">
        <v>20</v>
      </c>
      <c r="E23" s="144">
        <v>1</v>
      </c>
      <c r="F23" s="144">
        <f>VLOOKUP(C23,'Names &amp; Rates'!$M$3:$O$12,2,0)</f>
        <v>2</v>
      </c>
      <c r="G23" s="144">
        <v>1</v>
      </c>
      <c r="H23" s="115" t="s">
        <v>21</v>
      </c>
      <c r="I23" s="144">
        <f>VLOOKUP(F23,'Names &amp; Rates'!$B$3:$C$6,2,0)</f>
        <v>0.5</v>
      </c>
      <c r="J23" s="114" t="str">
        <f>VLOOKUP(G23,'Names &amp; Rates'!$E$3:$F$6,2,0)</f>
        <v>Folicur® 430 SC</v>
      </c>
      <c r="K23" s="144" t="s">
        <v>30</v>
      </c>
      <c r="L23" s="115" t="s">
        <v>31</v>
      </c>
      <c r="M23" s="144">
        <v>10</v>
      </c>
      <c r="N23" s="144">
        <v>116</v>
      </c>
      <c r="O23" s="144">
        <v>97</v>
      </c>
      <c r="P23" s="134"/>
      <c r="Q23" s="134">
        <v>2</v>
      </c>
      <c r="R23" s="143">
        <v>2</v>
      </c>
      <c r="S23" s="143">
        <v>3</v>
      </c>
      <c r="T23" s="143">
        <v>1</v>
      </c>
      <c r="U23" s="143">
        <v>4</v>
      </c>
      <c r="V23" s="143">
        <v>2</v>
      </c>
      <c r="W23" s="143">
        <v>5</v>
      </c>
      <c r="X23" s="143">
        <v>2</v>
      </c>
      <c r="Y23" s="143">
        <v>7</v>
      </c>
      <c r="Z23" s="143">
        <v>3</v>
      </c>
      <c r="AA23" s="143">
        <v>8</v>
      </c>
      <c r="AB23" s="143">
        <v>3</v>
      </c>
      <c r="AC23" s="144">
        <v>6.8</v>
      </c>
      <c r="AD23" s="144">
        <v>332.9</v>
      </c>
      <c r="AE23" s="144">
        <v>231.2</v>
      </c>
      <c r="AF23" s="144">
        <f t="shared" si="0"/>
        <v>564.09999999999991</v>
      </c>
      <c r="AG23" s="144">
        <f t="shared" si="1"/>
        <v>5.6409999999999989E-4</v>
      </c>
      <c r="AH23" s="144">
        <f t="shared" si="2"/>
        <v>1.3599999999999999E-3</v>
      </c>
      <c r="AI23" s="144">
        <f t="shared" si="3"/>
        <v>0.41477941176470584</v>
      </c>
      <c r="AJ23" s="144">
        <v>7.32</v>
      </c>
      <c r="AK23" s="144">
        <v>13.7</v>
      </c>
      <c r="AL23" s="144">
        <v>16.399999999999999</v>
      </c>
      <c r="AM23" s="144"/>
      <c r="AN23" s="115"/>
      <c r="AO23" s="115"/>
      <c r="AP23" s="115"/>
      <c r="AQ23" s="115"/>
      <c r="AR23" s="115"/>
    </row>
    <row r="24" spans="1:44">
      <c r="A24" s="144">
        <v>21</v>
      </c>
      <c r="B24" s="144">
        <v>3</v>
      </c>
      <c r="C24" s="144">
        <v>7</v>
      </c>
      <c r="D24" s="144">
        <v>21</v>
      </c>
      <c r="E24" s="144">
        <v>1</v>
      </c>
      <c r="F24" s="144">
        <f>VLOOKUP(C24,'Names &amp; Rates'!$M$3:$O$12,2,0)</f>
        <v>2</v>
      </c>
      <c r="G24" s="144">
        <v>1</v>
      </c>
      <c r="H24" s="115" t="s">
        <v>21</v>
      </c>
      <c r="I24" s="144">
        <f>VLOOKUP(F24,'Names &amp; Rates'!$B$3:$C$6,2,0)</f>
        <v>0.5</v>
      </c>
      <c r="J24" s="114" t="str">
        <f>VLOOKUP(G24,'Names &amp; Rates'!$E$3:$F$6,2,0)</f>
        <v>Folicur® 430 SC</v>
      </c>
      <c r="K24" s="144" t="s">
        <v>33</v>
      </c>
      <c r="L24" s="115" t="s">
        <v>34</v>
      </c>
      <c r="M24" s="144">
        <v>10</v>
      </c>
      <c r="N24" s="144">
        <v>101</v>
      </c>
      <c r="O24" s="144">
        <v>100</v>
      </c>
      <c r="P24" s="134"/>
      <c r="Q24" s="134">
        <v>2</v>
      </c>
      <c r="R24" s="143">
        <v>2</v>
      </c>
      <c r="S24" s="143">
        <v>3</v>
      </c>
      <c r="T24" s="143">
        <v>1</v>
      </c>
      <c r="U24" s="143">
        <v>3</v>
      </c>
      <c r="V24" s="143">
        <v>1</v>
      </c>
      <c r="W24" s="143">
        <v>3</v>
      </c>
      <c r="X24" s="143">
        <v>1</v>
      </c>
      <c r="Y24" s="143">
        <v>3</v>
      </c>
      <c r="Z24" s="143">
        <v>1</v>
      </c>
      <c r="AA24" s="143">
        <v>7</v>
      </c>
      <c r="AB24" s="143">
        <v>2</v>
      </c>
      <c r="AC24" s="144">
        <v>6.9</v>
      </c>
      <c r="AD24" s="144">
        <v>296.7</v>
      </c>
      <c r="AE24" s="144">
        <v>218.6</v>
      </c>
      <c r="AF24" s="144">
        <f t="shared" si="0"/>
        <v>515.29999999999995</v>
      </c>
      <c r="AG24" s="144">
        <f t="shared" si="1"/>
        <v>5.153E-4</v>
      </c>
      <c r="AH24" s="144">
        <f t="shared" si="2"/>
        <v>1.3800000000000002E-3</v>
      </c>
      <c r="AI24" s="144">
        <f t="shared" si="3"/>
        <v>0.37340579710144922</v>
      </c>
      <c r="AJ24" s="144">
        <v>7.79</v>
      </c>
      <c r="AK24" s="144">
        <v>14.2</v>
      </c>
      <c r="AL24" s="144">
        <v>17.8</v>
      </c>
      <c r="AM24" s="144"/>
      <c r="AN24" s="115"/>
      <c r="AO24" s="115"/>
      <c r="AP24" s="115"/>
      <c r="AQ24" s="115"/>
      <c r="AR24" s="115"/>
    </row>
    <row r="25" spans="1:44">
      <c r="A25" s="144">
        <v>22</v>
      </c>
      <c r="B25" s="144">
        <v>3</v>
      </c>
      <c r="C25" s="144">
        <v>7</v>
      </c>
      <c r="D25" s="144">
        <v>22</v>
      </c>
      <c r="E25" s="144">
        <v>1</v>
      </c>
      <c r="F25" s="144">
        <f>VLOOKUP(C25,'Names &amp; Rates'!$M$3:$O$12,2,0)</f>
        <v>2</v>
      </c>
      <c r="G25" s="144">
        <v>1</v>
      </c>
      <c r="H25" s="115" t="s">
        <v>21</v>
      </c>
      <c r="I25" s="144">
        <f>VLOOKUP(F25,'Names &amp; Rates'!$B$3:$C$6,2,0)</f>
        <v>0.5</v>
      </c>
      <c r="J25" s="114" t="str">
        <f>VLOOKUP(G25,'Names &amp; Rates'!$E$3:$F$6,2,0)</f>
        <v>Folicur® 430 SC</v>
      </c>
      <c r="K25" s="144" t="s">
        <v>39</v>
      </c>
      <c r="L25" s="115" t="s">
        <v>40</v>
      </c>
      <c r="M25" s="144">
        <v>10</v>
      </c>
      <c r="N25" s="144">
        <v>122</v>
      </c>
      <c r="O25" s="144">
        <v>97</v>
      </c>
      <c r="P25" s="134"/>
      <c r="Q25" s="134">
        <v>2</v>
      </c>
      <c r="R25" s="143">
        <v>3</v>
      </c>
      <c r="S25" s="143">
        <v>4</v>
      </c>
      <c r="T25" s="143">
        <v>2</v>
      </c>
      <c r="U25" s="143">
        <v>4</v>
      </c>
      <c r="V25" s="143">
        <v>3</v>
      </c>
      <c r="W25" s="143">
        <v>4</v>
      </c>
      <c r="X25" s="143">
        <v>3</v>
      </c>
      <c r="Y25" s="143">
        <v>4</v>
      </c>
      <c r="Z25" s="143">
        <v>2</v>
      </c>
      <c r="AA25" s="143">
        <v>7</v>
      </c>
      <c r="AB25" s="143">
        <v>2</v>
      </c>
      <c r="AC25" s="144">
        <v>6.9</v>
      </c>
      <c r="AD25" s="144">
        <v>522.20000000000005</v>
      </c>
      <c r="AE25" s="144">
        <v>208.9</v>
      </c>
      <c r="AF25" s="144">
        <f t="shared" si="0"/>
        <v>731.1</v>
      </c>
      <c r="AG25" s="144">
        <f t="shared" si="1"/>
        <v>7.3110000000000004E-4</v>
      </c>
      <c r="AH25" s="144">
        <f t="shared" si="2"/>
        <v>1.3800000000000002E-3</v>
      </c>
      <c r="AI25" s="144">
        <f t="shared" si="3"/>
        <v>0.52978260869565219</v>
      </c>
      <c r="AJ25" s="144">
        <v>7.74</v>
      </c>
      <c r="AK25" s="144">
        <v>14</v>
      </c>
      <c r="AL25" s="144">
        <v>14.7</v>
      </c>
      <c r="AM25" s="144"/>
      <c r="AN25" s="115"/>
      <c r="AO25" s="115"/>
      <c r="AP25" s="115"/>
      <c r="AQ25" s="115"/>
      <c r="AR25" s="115"/>
    </row>
    <row r="26" spans="1:44">
      <c r="A26" s="144">
        <v>23</v>
      </c>
      <c r="B26" s="144">
        <v>3</v>
      </c>
      <c r="C26" s="144">
        <v>7</v>
      </c>
      <c r="D26" s="144">
        <v>23</v>
      </c>
      <c r="E26" s="144">
        <v>1</v>
      </c>
      <c r="F26" s="144">
        <f>VLOOKUP(C26,'Names &amp; Rates'!$M$3:$O$12,2,0)</f>
        <v>2</v>
      </c>
      <c r="G26" s="144">
        <v>3</v>
      </c>
      <c r="H26" s="115" t="s">
        <v>27</v>
      </c>
      <c r="I26" s="144">
        <f>VLOOKUP(F26,'Names &amp; Rates'!$B$3:$C$6,2,0)</f>
        <v>0.5</v>
      </c>
      <c r="J26" s="114" t="str">
        <f>VLOOKUP(G26,'Names &amp; Rates'!$E$3:$F$6,2,0)</f>
        <v>Custodia® 320 SC</v>
      </c>
      <c r="K26" s="144" t="s">
        <v>41</v>
      </c>
      <c r="L26" s="115" t="s">
        <v>42</v>
      </c>
      <c r="M26" s="144">
        <v>10</v>
      </c>
      <c r="N26" s="144">
        <v>112</v>
      </c>
      <c r="O26" s="144">
        <v>110</v>
      </c>
      <c r="P26" s="134"/>
      <c r="Q26" s="134">
        <v>2</v>
      </c>
      <c r="R26" s="143">
        <v>4</v>
      </c>
      <c r="S26" s="143">
        <v>4</v>
      </c>
      <c r="T26" s="143">
        <v>2</v>
      </c>
      <c r="U26" s="143">
        <v>4</v>
      </c>
      <c r="V26" s="143">
        <v>2</v>
      </c>
      <c r="W26" s="143">
        <v>4</v>
      </c>
      <c r="X26" s="143">
        <v>3</v>
      </c>
      <c r="Y26" s="143">
        <v>7</v>
      </c>
      <c r="Z26" s="143">
        <v>3</v>
      </c>
      <c r="AA26" s="143">
        <v>7</v>
      </c>
      <c r="AB26" s="143">
        <v>4</v>
      </c>
      <c r="AC26" s="144">
        <v>6.9</v>
      </c>
      <c r="AD26" s="144">
        <v>522.79999999999995</v>
      </c>
      <c r="AE26" s="144">
        <v>305.10000000000002</v>
      </c>
      <c r="AF26" s="144">
        <f t="shared" si="0"/>
        <v>827.9</v>
      </c>
      <c r="AG26" s="144">
        <f t="shared" si="1"/>
        <v>8.2790000000000001E-4</v>
      </c>
      <c r="AH26" s="144">
        <f t="shared" si="2"/>
        <v>1.3800000000000002E-3</v>
      </c>
      <c r="AI26" s="144">
        <f t="shared" si="3"/>
        <v>0.599927536231884</v>
      </c>
      <c r="AJ26" s="144">
        <v>8.18</v>
      </c>
      <c r="AK26" s="144">
        <v>14.1</v>
      </c>
      <c r="AL26" s="144">
        <v>18.3</v>
      </c>
      <c r="AM26" s="144"/>
      <c r="AN26" s="115"/>
      <c r="AO26" s="115"/>
      <c r="AP26" s="115"/>
      <c r="AQ26" s="115"/>
      <c r="AR26" s="115"/>
    </row>
    <row r="27" spans="1:44">
      <c r="A27" s="144">
        <v>24</v>
      </c>
      <c r="B27" s="144">
        <v>3</v>
      </c>
      <c r="C27" s="144">
        <v>7</v>
      </c>
      <c r="D27" s="144">
        <v>24</v>
      </c>
      <c r="E27" s="144">
        <v>1</v>
      </c>
      <c r="F27" s="144">
        <f>VLOOKUP(C27,'Names &amp; Rates'!$M$3:$O$12,2,0)</f>
        <v>2</v>
      </c>
      <c r="G27" s="144">
        <v>2</v>
      </c>
      <c r="H27" s="115" t="s">
        <v>23</v>
      </c>
      <c r="I27" s="144">
        <f>VLOOKUP(F27,'Names &amp; Rates'!$B$3:$C$6,2,0)</f>
        <v>0.5</v>
      </c>
      <c r="J27" s="114" t="str">
        <f>VLOOKUP(G27,'Names &amp; Rates'!$E$3:$F$6,2,0)</f>
        <v>Throttle® 500</v>
      </c>
      <c r="K27" s="144" t="s">
        <v>35</v>
      </c>
      <c r="L27" s="115" t="s">
        <v>36</v>
      </c>
      <c r="M27" s="144">
        <v>10</v>
      </c>
      <c r="N27" s="144">
        <v>104</v>
      </c>
      <c r="O27" s="144">
        <v>99</v>
      </c>
      <c r="P27" s="134"/>
      <c r="Q27" s="134">
        <v>2</v>
      </c>
      <c r="R27" s="143">
        <v>3</v>
      </c>
      <c r="S27" s="143">
        <v>3</v>
      </c>
      <c r="T27" s="143">
        <v>2</v>
      </c>
      <c r="U27" s="143">
        <v>4</v>
      </c>
      <c r="V27" s="143">
        <v>2</v>
      </c>
      <c r="W27" s="143">
        <v>7</v>
      </c>
      <c r="X27" s="143">
        <v>2</v>
      </c>
      <c r="Y27" s="143">
        <v>7</v>
      </c>
      <c r="Z27" s="143">
        <v>3</v>
      </c>
      <c r="AA27" s="143">
        <v>8</v>
      </c>
      <c r="AB27" s="143">
        <v>4</v>
      </c>
      <c r="AC27" s="144">
        <v>6.8</v>
      </c>
      <c r="AD27" s="144">
        <v>565.5</v>
      </c>
      <c r="AE27" s="144">
        <v>354.8</v>
      </c>
      <c r="AF27" s="144">
        <f t="shared" si="0"/>
        <v>920.3</v>
      </c>
      <c r="AG27" s="144">
        <f t="shared" si="1"/>
        <v>9.2029999999999998E-4</v>
      </c>
      <c r="AH27" s="144">
        <f t="shared" si="2"/>
        <v>1.3599999999999999E-3</v>
      </c>
      <c r="AI27" s="144">
        <f t="shared" si="3"/>
        <v>0.6766911764705883</v>
      </c>
      <c r="AJ27" s="144">
        <v>8.18</v>
      </c>
      <c r="AK27" s="144">
        <v>14.2</v>
      </c>
      <c r="AL27" s="144">
        <v>18</v>
      </c>
      <c r="AM27" s="144"/>
      <c r="AN27" s="115"/>
      <c r="AO27" s="115"/>
      <c r="AP27" s="115"/>
      <c r="AQ27" s="115"/>
      <c r="AR27" s="115"/>
    </row>
    <row r="28" spans="1:44">
      <c r="A28" s="144">
        <v>25</v>
      </c>
      <c r="B28" s="144">
        <v>3</v>
      </c>
      <c r="C28" s="144">
        <v>7</v>
      </c>
      <c r="D28" s="144">
        <v>25</v>
      </c>
      <c r="E28" s="144">
        <v>1</v>
      </c>
      <c r="F28" s="144">
        <f>VLOOKUP(C28,'Names &amp; Rates'!$M$3:$O$12,2,0)</f>
        <v>2</v>
      </c>
      <c r="G28" s="144">
        <v>3</v>
      </c>
      <c r="H28" s="115" t="s">
        <v>27</v>
      </c>
      <c r="I28" s="144">
        <f>VLOOKUP(F28,'Names &amp; Rates'!$B$3:$C$6,2,0)</f>
        <v>0.5</v>
      </c>
      <c r="J28" s="114" t="str">
        <f>VLOOKUP(G28,'Names &amp; Rates'!$E$3:$F$6,2,0)</f>
        <v>Custodia® 320 SC</v>
      </c>
      <c r="K28" s="144" t="s">
        <v>35</v>
      </c>
      <c r="L28" s="115" t="s">
        <v>36</v>
      </c>
      <c r="M28" s="144">
        <v>10</v>
      </c>
      <c r="N28" s="144">
        <v>97</v>
      </c>
      <c r="O28" s="144">
        <v>102</v>
      </c>
      <c r="P28" s="134"/>
      <c r="Q28" s="134">
        <v>2</v>
      </c>
      <c r="R28" s="143">
        <v>4</v>
      </c>
      <c r="S28" s="143">
        <v>4</v>
      </c>
      <c r="T28" s="143">
        <v>2</v>
      </c>
      <c r="U28" s="143">
        <v>5</v>
      </c>
      <c r="V28" s="143">
        <v>2</v>
      </c>
      <c r="W28" s="143">
        <v>7</v>
      </c>
      <c r="X28" s="143">
        <v>3</v>
      </c>
      <c r="Y28" s="143">
        <v>7</v>
      </c>
      <c r="Z28" s="143">
        <v>3</v>
      </c>
      <c r="AA28" s="143">
        <v>8</v>
      </c>
      <c r="AB28" s="143">
        <v>4</v>
      </c>
      <c r="AC28" s="144">
        <v>6.8</v>
      </c>
      <c r="AD28" s="144">
        <v>417.6</v>
      </c>
      <c r="AE28" s="144">
        <v>296.60000000000002</v>
      </c>
      <c r="AF28" s="144">
        <f t="shared" si="0"/>
        <v>714.2</v>
      </c>
      <c r="AG28" s="144">
        <f t="shared" si="1"/>
        <v>7.1420000000000001E-4</v>
      </c>
      <c r="AH28" s="144">
        <f t="shared" si="2"/>
        <v>1.3599999999999999E-3</v>
      </c>
      <c r="AI28" s="144">
        <f t="shared" si="3"/>
        <v>0.52514705882352952</v>
      </c>
      <c r="AJ28" s="144">
        <v>7.56</v>
      </c>
      <c r="AK28" s="144">
        <v>14</v>
      </c>
      <c r="AL28" s="144">
        <v>15.7</v>
      </c>
      <c r="AM28" s="144"/>
      <c r="AN28" s="115"/>
      <c r="AO28" s="115"/>
      <c r="AP28" s="115"/>
      <c r="AQ28" s="115"/>
      <c r="AR28" s="115"/>
    </row>
    <row r="29" spans="1:44">
      <c r="A29" s="144">
        <v>26</v>
      </c>
      <c r="B29" s="144">
        <v>3</v>
      </c>
      <c r="C29" s="144">
        <v>7</v>
      </c>
      <c r="D29" s="144">
        <v>26</v>
      </c>
      <c r="E29" s="144">
        <v>1</v>
      </c>
      <c r="F29" s="144">
        <f>VLOOKUP(C29,'Names &amp; Rates'!$M$3:$O$12,2,0)</f>
        <v>2</v>
      </c>
      <c r="G29" s="144">
        <v>2</v>
      </c>
      <c r="H29" s="115" t="s">
        <v>23</v>
      </c>
      <c r="I29" s="144">
        <f>VLOOKUP(F29,'Names &amp; Rates'!$B$3:$C$6,2,0)</f>
        <v>0.5</v>
      </c>
      <c r="J29" s="114" t="str">
        <f>VLOOKUP(G29,'Names &amp; Rates'!$E$3:$F$6,2,0)</f>
        <v>Throttle® 500</v>
      </c>
      <c r="K29" s="144">
        <v>1</v>
      </c>
      <c r="L29" s="114" t="str">
        <f>VLOOKUP(K29,'Names &amp; Rates'!$H$3:$I$9,2,0)</f>
        <v>untreated</v>
      </c>
      <c r="M29" s="144">
        <v>10</v>
      </c>
      <c r="N29" s="144">
        <v>117</v>
      </c>
      <c r="O29" s="144">
        <v>103</v>
      </c>
      <c r="P29" s="134"/>
      <c r="Q29" s="134">
        <v>2</v>
      </c>
      <c r="R29" s="143">
        <v>5</v>
      </c>
      <c r="S29" s="143">
        <v>6</v>
      </c>
      <c r="T29" s="143">
        <v>3</v>
      </c>
      <c r="U29" s="143">
        <v>6</v>
      </c>
      <c r="V29" s="143">
        <v>3</v>
      </c>
      <c r="W29" s="143">
        <v>8</v>
      </c>
      <c r="X29" s="143">
        <v>4</v>
      </c>
      <c r="Y29" s="143">
        <v>8</v>
      </c>
      <c r="Z29" s="143">
        <v>4</v>
      </c>
      <c r="AA29" s="143">
        <v>8</v>
      </c>
      <c r="AB29" s="143">
        <v>5</v>
      </c>
      <c r="AC29" s="144">
        <v>6.8</v>
      </c>
      <c r="AD29" s="144">
        <v>563</v>
      </c>
      <c r="AE29" s="144">
        <v>337.4</v>
      </c>
      <c r="AF29" s="144">
        <f t="shared" si="0"/>
        <v>900.4</v>
      </c>
      <c r="AG29" s="144">
        <f t="shared" si="1"/>
        <v>9.0039999999999999E-4</v>
      </c>
      <c r="AH29" s="144">
        <f t="shared" si="2"/>
        <v>1.3599999999999999E-3</v>
      </c>
      <c r="AI29" s="144">
        <f t="shared" si="3"/>
        <v>0.66205882352941181</v>
      </c>
      <c r="AJ29" s="144">
        <v>8.18</v>
      </c>
      <c r="AK29" s="144">
        <v>13.9</v>
      </c>
      <c r="AL29" s="144">
        <v>14.5</v>
      </c>
      <c r="AM29" s="144"/>
      <c r="AN29" s="115"/>
      <c r="AO29" s="115"/>
      <c r="AP29" s="115"/>
      <c r="AQ29" s="115"/>
      <c r="AR29" s="115"/>
    </row>
    <row r="30" spans="1:44">
      <c r="A30" s="144">
        <v>27</v>
      </c>
      <c r="B30" s="144">
        <v>3</v>
      </c>
      <c r="C30" s="144">
        <v>7</v>
      </c>
      <c r="D30" s="144">
        <v>27</v>
      </c>
      <c r="E30" s="144">
        <v>1</v>
      </c>
      <c r="F30" s="144">
        <f>VLOOKUP(C30,'Names &amp; Rates'!$M$3:$O$12,2,0)</f>
        <v>2</v>
      </c>
      <c r="G30" s="144">
        <v>3</v>
      </c>
      <c r="H30" s="115" t="s">
        <v>27</v>
      </c>
      <c r="I30" s="144">
        <f>VLOOKUP(F30,'Names &amp; Rates'!$B$3:$C$6,2,0)</f>
        <v>0.5</v>
      </c>
      <c r="J30" s="114" t="str">
        <f>VLOOKUP(G30,'Names &amp; Rates'!$E$3:$F$6,2,0)</f>
        <v>Custodia® 320 SC</v>
      </c>
      <c r="K30" s="144" t="s">
        <v>39</v>
      </c>
      <c r="L30" s="115" t="s">
        <v>40</v>
      </c>
      <c r="M30" s="144">
        <v>10</v>
      </c>
      <c r="N30" s="144">
        <v>110</v>
      </c>
      <c r="O30" s="144">
        <v>104</v>
      </c>
      <c r="P30" s="134"/>
      <c r="Q30" s="134">
        <v>2</v>
      </c>
      <c r="R30" s="143">
        <v>2</v>
      </c>
      <c r="S30" s="143">
        <v>3</v>
      </c>
      <c r="T30" s="143">
        <v>1</v>
      </c>
      <c r="U30" s="143">
        <v>4</v>
      </c>
      <c r="V30" s="143">
        <v>2</v>
      </c>
      <c r="W30" s="143">
        <v>4</v>
      </c>
      <c r="X30" s="143">
        <v>2</v>
      </c>
      <c r="Y30" s="143">
        <v>7</v>
      </c>
      <c r="Z30" s="143">
        <v>3</v>
      </c>
      <c r="AA30" s="143">
        <v>7</v>
      </c>
      <c r="AB30" s="143">
        <v>2</v>
      </c>
      <c r="AC30" s="144">
        <v>6.8</v>
      </c>
      <c r="AD30" s="144">
        <v>634.79999999999995</v>
      </c>
      <c r="AE30" s="144">
        <v>331.6</v>
      </c>
      <c r="AF30" s="144">
        <f t="shared" si="0"/>
        <v>966.4</v>
      </c>
      <c r="AG30" s="144">
        <f t="shared" si="1"/>
        <v>9.6639999999999996E-4</v>
      </c>
      <c r="AH30" s="144">
        <f t="shared" si="2"/>
        <v>1.3599999999999999E-3</v>
      </c>
      <c r="AI30" s="144">
        <f t="shared" si="3"/>
        <v>0.71058823529411763</v>
      </c>
      <c r="AJ30" s="144">
        <v>7.97</v>
      </c>
      <c r="AK30" s="144">
        <v>13.6</v>
      </c>
      <c r="AL30" s="144">
        <v>15.7</v>
      </c>
      <c r="AM30" s="144"/>
      <c r="AN30" s="115"/>
      <c r="AO30" s="115"/>
      <c r="AP30" s="115"/>
      <c r="AQ30" s="115"/>
      <c r="AR30" s="115"/>
    </row>
    <row r="31" spans="1:44" s="120" customFormat="1">
      <c r="A31" s="120">
        <v>28</v>
      </c>
      <c r="B31" s="120">
        <v>1</v>
      </c>
      <c r="C31" s="120">
        <f>C4</f>
        <v>1</v>
      </c>
      <c r="D31" s="120">
        <v>1</v>
      </c>
      <c r="E31" s="120">
        <v>2</v>
      </c>
      <c r="F31" s="120">
        <f>VLOOKUP(C31,'Names &amp; Rates'!$M$3:$O$12,2,0)</f>
        <v>3</v>
      </c>
      <c r="G31" s="120">
        <v>1</v>
      </c>
      <c r="H31" s="14" t="s">
        <v>21</v>
      </c>
      <c r="I31" s="120">
        <f>VLOOKUP(F31,'Names &amp; Rates'!$B$3:$C$6,2,0)</f>
        <v>1</v>
      </c>
      <c r="J31" s="122" t="str">
        <f>VLOOKUP(G31,'Names &amp; Rates'!$E$3:$F$6,2,0)</f>
        <v>Folicur® 430 SC</v>
      </c>
      <c r="K31" s="120" t="s">
        <v>41</v>
      </c>
      <c r="L31" s="14" t="s">
        <v>42</v>
      </c>
      <c r="M31" s="120">
        <v>10</v>
      </c>
      <c r="N31" s="120">
        <v>122</v>
      </c>
      <c r="O31" s="120">
        <v>115</v>
      </c>
      <c r="Q31" s="125">
        <v>2</v>
      </c>
      <c r="R31" s="124">
        <v>5</v>
      </c>
      <c r="S31" s="124">
        <v>6</v>
      </c>
      <c r="T31" s="124">
        <v>4</v>
      </c>
      <c r="U31" s="124">
        <v>7</v>
      </c>
      <c r="V31" s="124">
        <v>3</v>
      </c>
      <c r="W31" s="124">
        <v>7</v>
      </c>
      <c r="X31" s="124">
        <v>4</v>
      </c>
      <c r="Y31" s="124">
        <v>7</v>
      </c>
      <c r="Z31" s="124">
        <v>4</v>
      </c>
      <c r="AA31" s="124">
        <v>8</v>
      </c>
      <c r="AB31" s="124">
        <v>4</v>
      </c>
      <c r="AC31" s="120">
        <v>6.5</v>
      </c>
      <c r="AD31" s="120">
        <v>629.6</v>
      </c>
      <c r="AE31" s="120">
        <v>56.2</v>
      </c>
      <c r="AF31" s="120">
        <f t="shared" si="0"/>
        <v>685.80000000000007</v>
      </c>
      <c r="AG31" s="120">
        <f t="shared" si="1"/>
        <v>6.8580000000000008E-4</v>
      </c>
      <c r="AH31" s="120">
        <f t="shared" si="2"/>
        <v>1.2999999999999999E-3</v>
      </c>
      <c r="AI31" s="120">
        <f t="shared" si="3"/>
        <v>0.52753846153846162</v>
      </c>
      <c r="AJ31" s="120">
        <v>8.42</v>
      </c>
      <c r="AK31" s="120">
        <v>14.8</v>
      </c>
      <c r="AL31" s="120">
        <v>14.2</v>
      </c>
      <c r="AN31" s="14"/>
      <c r="AO31" s="14"/>
      <c r="AP31" s="14"/>
      <c r="AQ31" s="14"/>
      <c r="AR31" s="14"/>
    </row>
    <row r="32" spans="1:44" s="120" customFormat="1">
      <c r="A32" s="120">
        <v>29</v>
      </c>
      <c r="B32" s="120">
        <v>1</v>
      </c>
      <c r="C32" s="120">
        <f t="shared" ref="C32:C57" si="4">C5</f>
        <v>1</v>
      </c>
      <c r="D32" s="120">
        <v>2</v>
      </c>
      <c r="E32" s="120">
        <v>2</v>
      </c>
      <c r="F32" s="120">
        <f>VLOOKUP(C32,'Names &amp; Rates'!$M$3:$O$12,2,0)</f>
        <v>3</v>
      </c>
      <c r="G32" s="120">
        <v>1</v>
      </c>
      <c r="H32" s="14" t="s">
        <v>21</v>
      </c>
      <c r="I32" s="120">
        <f>VLOOKUP(F32,'Names &amp; Rates'!$B$3:$C$6,2,0)</f>
        <v>1</v>
      </c>
      <c r="J32" s="122" t="str">
        <f>VLOOKUP(G32,'Names &amp; Rates'!$E$3:$F$6,2,0)</f>
        <v>Folicur® 430 SC</v>
      </c>
      <c r="K32" s="120" t="s">
        <v>30</v>
      </c>
      <c r="L32" s="14" t="s">
        <v>31</v>
      </c>
      <c r="M32" s="120">
        <v>10</v>
      </c>
      <c r="N32" s="120">
        <v>170</v>
      </c>
      <c r="O32" s="120">
        <v>102</v>
      </c>
      <c r="P32" s="120" t="s">
        <v>92</v>
      </c>
      <c r="Q32" s="125">
        <v>2</v>
      </c>
      <c r="R32" s="124">
        <v>2</v>
      </c>
      <c r="S32" s="124">
        <v>3</v>
      </c>
      <c r="T32" s="124">
        <v>2</v>
      </c>
      <c r="U32" s="124">
        <v>5</v>
      </c>
      <c r="V32" s="124">
        <v>2</v>
      </c>
      <c r="W32" s="124">
        <v>6</v>
      </c>
      <c r="X32" s="124">
        <v>3</v>
      </c>
      <c r="Y32" s="124">
        <v>7</v>
      </c>
      <c r="Z32" s="124">
        <v>3</v>
      </c>
      <c r="AA32" s="124">
        <v>8</v>
      </c>
      <c r="AB32" s="124">
        <v>4</v>
      </c>
      <c r="AC32" s="120">
        <v>6.6</v>
      </c>
      <c r="AD32" s="120">
        <v>726.4</v>
      </c>
      <c r="AE32" s="120">
        <v>64.900000000000006</v>
      </c>
      <c r="AF32" s="120">
        <f t="shared" si="0"/>
        <v>791.3</v>
      </c>
      <c r="AG32" s="120">
        <f t="shared" si="1"/>
        <v>7.9129999999999999E-4</v>
      </c>
      <c r="AH32" s="120">
        <f t="shared" si="2"/>
        <v>1.32E-3</v>
      </c>
      <c r="AI32" s="120">
        <f t="shared" si="3"/>
        <v>0.59946969696969699</v>
      </c>
      <c r="AJ32" s="120">
        <v>7.52</v>
      </c>
      <c r="AK32" s="120">
        <v>14.7</v>
      </c>
      <c r="AL32" s="120">
        <v>13.4</v>
      </c>
      <c r="AN32" s="14"/>
      <c r="AO32" s="14"/>
      <c r="AP32" s="14"/>
      <c r="AQ32" s="14"/>
      <c r="AR32" s="14"/>
    </row>
    <row r="33" spans="1:44" s="120" customFormat="1">
      <c r="A33" s="120">
        <v>30</v>
      </c>
      <c r="B33" s="120">
        <v>1</v>
      </c>
      <c r="C33" s="120">
        <f t="shared" si="4"/>
        <v>1</v>
      </c>
      <c r="D33" s="120">
        <v>3</v>
      </c>
      <c r="E33" s="120">
        <v>2</v>
      </c>
      <c r="F33" s="120">
        <f>VLOOKUP(C33,'Names &amp; Rates'!$M$3:$O$12,2,0)</f>
        <v>3</v>
      </c>
      <c r="G33" s="120">
        <v>3</v>
      </c>
      <c r="H33" s="14" t="s">
        <v>27</v>
      </c>
      <c r="I33" s="120">
        <f>VLOOKUP(F33,'Names &amp; Rates'!$B$3:$C$6,2,0)</f>
        <v>1</v>
      </c>
      <c r="J33" s="122" t="str">
        <f>VLOOKUP(G33,'Names &amp; Rates'!$E$3:$F$6,2,0)</f>
        <v>Custodia® 320 SC</v>
      </c>
      <c r="K33" s="120">
        <v>1</v>
      </c>
      <c r="L33" s="122" t="str">
        <f>VLOOKUP(K33,'Names &amp; Rates'!$H$3:$I$9,2,0)</f>
        <v>untreated</v>
      </c>
      <c r="M33" s="120">
        <v>10</v>
      </c>
      <c r="N33" s="120">
        <v>182</v>
      </c>
      <c r="O33" s="120">
        <v>187</v>
      </c>
      <c r="Q33" s="125">
        <v>2</v>
      </c>
      <c r="R33" s="124">
        <v>3</v>
      </c>
      <c r="S33" s="124">
        <v>7</v>
      </c>
      <c r="T33" s="124">
        <v>3</v>
      </c>
      <c r="U33" s="124">
        <v>7</v>
      </c>
      <c r="V33" s="124">
        <v>4</v>
      </c>
      <c r="W33" s="124">
        <v>7</v>
      </c>
      <c r="X33" s="124">
        <v>4</v>
      </c>
      <c r="Y33" s="124">
        <v>8</v>
      </c>
      <c r="Z33" s="124">
        <v>5</v>
      </c>
      <c r="AA33" s="124">
        <v>8</v>
      </c>
      <c r="AB33" s="124">
        <v>5</v>
      </c>
      <c r="AC33" s="120">
        <v>6.6</v>
      </c>
      <c r="AD33" s="120">
        <v>465.4</v>
      </c>
      <c r="AE33" s="120">
        <v>48.2</v>
      </c>
      <c r="AF33" s="120">
        <f t="shared" si="0"/>
        <v>513.6</v>
      </c>
      <c r="AG33" s="120">
        <f t="shared" si="1"/>
        <v>5.1360000000000002E-4</v>
      </c>
      <c r="AH33" s="120">
        <f t="shared" si="2"/>
        <v>1.32E-3</v>
      </c>
      <c r="AI33" s="120">
        <f t="shared" si="3"/>
        <v>0.3890909090909091</v>
      </c>
      <c r="AJ33" s="120">
        <v>7.54</v>
      </c>
      <c r="AK33" s="120">
        <v>14.8</v>
      </c>
      <c r="AL33" s="120">
        <v>14.4</v>
      </c>
      <c r="AN33" s="14"/>
      <c r="AO33" s="14"/>
      <c r="AP33" s="14"/>
      <c r="AQ33" s="14"/>
      <c r="AR33" s="14"/>
    </row>
    <row r="34" spans="1:44">
      <c r="A34" s="144">
        <v>31</v>
      </c>
      <c r="B34" s="144">
        <v>1</v>
      </c>
      <c r="C34" s="144">
        <f t="shared" si="4"/>
        <v>1</v>
      </c>
      <c r="D34" s="144">
        <v>4</v>
      </c>
      <c r="E34" s="144">
        <v>2</v>
      </c>
      <c r="F34" s="144">
        <f>VLOOKUP(C34,'Names &amp; Rates'!$M$3:$O$12,2,0)</f>
        <v>3</v>
      </c>
      <c r="G34" s="144">
        <v>2</v>
      </c>
      <c r="H34" s="115" t="s">
        <v>23</v>
      </c>
      <c r="I34" s="144">
        <f>VLOOKUP(F34,'Names &amp; Rates'!$B$3:$C$6,2,0)</f>
        <v>1</v>
      </c>
      <c r="J34" s="114" t="str">
        <f>VLOOKUP(G34,'Names &amp; Rates'!$E$3:$F$6,2,0)</f>
        <v>Throttle® 500</v>
      </c>
      <c r="K34" s="144" t="s">
        <v>30</v>
      </c>
      <c r="L34" s="115" t="s">
        <v>31</v>
      </c>
      <c r="M34" s="144">
        <v>10</v>
      </c>
      <c r="N34" s="144">
        <v>187</v>
      </c>
      <c r="O34" s="144">
        <v>159</v>
      </c>
      <c r="P34" s="144"/>
      <c r="Q34" s="139">
        <v>1</v>
      </c>
      <c r="R34" s="143">
        <v>3</v>
      </c>
      <c r="S34" s="143">
        <v>2</v>
      </c>
      <c r="T34" s="143">
        <v>1</v>
      </c>
      <c r="U34" s="143">
        <v>2</v>
      </c>
      <c r="V34" s="143">
        <v>1</v>
      </c>
      <c r="W34" s="143">
        <v>4</v>
      </c>
      <c r="X34" s="143">
        <v>1</v>
      </c>
      <c r="Y34" s="143">
        <v>7</v>
      </c>
      <c r="Z34" s="143">
        <v>3</v>
      </c>
      <c r="AA34" s="143">
        <v>8</v>
      </c>
      <c r="AB34" s="143">
        <v>3</v>
      </c>
      <c r="AC34" s="144">
        <v>6.5</v>
      </c>
      <c r="AD34" s="144">
        <v>595.4</v>
      </c>
      <c r="AE34" s="144">
        <v>269.39999999999998</v>
      </c>
      <c r="AF34" s="144">
        <f t="shared" si="0"/>
        <v>864.8</v>
      </c>
      <c r="AG34" s="144">
        <f t="shared" si="1"/>
        <v>8.6479999999999999E-4</v>
      </c>
      <c r="AH34" s="144">
        <f t="shared" si="2"/>
        <v>1.2999999999999999E-3</v>
      </c>
      <c r="AI34" s="144">
        <f t="shared" si="3"/>
        <v>0.66523076923076929</v>
      </c>
      <c r="AJ34" s="144">
        <v>7.71</v>
      </c>
      <c r="AK34" s="144">
        <v>14.3</v>
      </c>
      <c r="AL34" s="144">
        <v>17.600000000000001</v>
      </c>
      <c r="AM34" s="144"/>
      <c r="AN34" s="115"/>
      <c r="AO34" s="115"/>
      <c r="AP34" s="115"/>
      <c r="AQ34" s="115"/>
      <c r="AR34" s="115"/>
    </row>
    <row r="35" spans="1:44">
      <c r="A35" s="144">
        <v>32</v>
      </c>
      <c r="B35" s="144">
        <v>1</v>
      </c>
      <c r="C35" s="144">
        <f t="shared" si="4"/>
        <v>1</v>
      </c>
      <c r="D35" s="144">
        <v>5</v>
      </c>
      <c r="E35" s="144">
        <v>2</v>
      </c>
      <c r="F35" s="144">
        <f>VLOOKUP(C35,'Names &amp; Rates'!$M$3:$O$12,2,0)</f>
        <v>3</v>
      </c>
      <c r="G35" s="144">
        <v>1</v>
      </c>
      <c r="H35" s="115" t="s">
        <v>21</v>
      </c>
      <c r="I35" s="144">
        <f>VLOOKUP(F35,'Names &amp; Rates'!$B$3:$C$6,2,0)</f>
        <v>1</v>
      </c>
      <c r="J35" s="114" t="str">
        <f>VLOOKUP(G35,'Names &amp; Rates'!$E$3:$F$6,2,0)</f>
        <v>Folicur® 430 SC</v>
      </c>
      <c r="K35" s="144" t="s">
        <v>39</v>
      </c>
      <c r="L35" s="115" t="s">
        <v>40</v>
      </c>
      <c r="M35" s="144">
        <v>10</v>
      </c>
      <c r="N35" s="144">
        <v>141</v>
      </c>
      <c r="O35" s="144">
        <v>165</v>
      </c>
      <c r="P35" s="144"/>
      <c r="Q35" s="139">
        <v>2</v>
      </c>
      <c r="R35" s="143">
        <v>4</v>
      </c>
      <c r="S35" s="143">
        <v>5</v>
      </c>
      <c r="T35" s="143">
        <v>2</v>
      </c>
      <c r="U35" s="143">
        <v>5</v>
      </c>
      <c r="V35" s="143">
        <v>3</v>
      </c>
      <c r="W35" s="143">
        <v>5</v>
      </c>
      <c r="X35" s="143">
        <v>3</v>
      </c>
      <c r="Y35" s="143">
        <v>7</v>
      </c>
      <c r="Z35" s="143">
        <v>3</v>
      </c>
      <c r="AA35" s="143">
        <v>7</v>
      </c>
      <c r="AB35" s="143">
        <v>3</v>
      </c>
      <c r="AC35" s="144">
        <v>6.6</v>
      </c>
      <c r="AD35" s="144">
        <v>454.1</v>
      </c>
      <c r="AE35" s="144">
        <v>246.6</v>
      </c>
      <c r="AF35" s="144">
        <f t="shared" si="0"/>
        <v>700.7</v>
      </c>
      <c r="AG35" s="144">
        <f t="shared" si="1"/>
        <v>7.0070000000000006E-4</v>
      </c>
      <c r="AH35" s="144">
        <f t="shared" si="2"/>
        <v>1.32E-3</v>
      </c>
      <c r="AI35" s="144">
        <f t="shared" si="3"/>
        <v>0.53083333333333338</v>
      </c>
      <c r="AJ35" s="144">
        <v>7.78</v>
      </c>
      <c r="AK35" s="144">
        <v>14.3</v>
      </c>
      <c r="AL35" s="144">
        <v>18.399999999999999</v>
      </c>
      <c r="AM35" s="144"/>
      <c r="AN35" s="115"/>
      <c r="AO35" s="115"/>
      <c r="AP35" s="115"/>
      <c r="AQ35" s="115"/>
      <c r="AR35" s="115"/>
    </row>
    <row r="36" spans="1:44">
      <c r="A36" s="144">
        <v>33</v>
      </c>
      <c r="B36" s="144">
        <v>1</v>
      </c>
      <c r="C36" s="144">
        <f t="shared" si="4"/>
        <v>1</v>
      </c>
      <c r="D36" s="144">
        <v>6</v>
      </c>
      <c r="E36" s="144">
        <v>2</v>
      </c>
      <c r="F36" s="144">
        <f>VLOOKUP(C36,'Names &amp; Rates'!$M$3:$O$12,2,0)</f>
        <v>3</v>
      </c>
      <c r="G36" s="144">
        <v>3</v>
      </c>
      <c r="H36" s="115" t="s">
        <v>27</v>
      </c>
      <c r="I36" s="144">
        <f>VLOOKUP(F36,'Names &amp; Rates'!$B$3:$C$6,2,0)</f>
        <v>1</v>
      </c>
      <c r="J36" s="114" t="str">
        <f>VLOOKUP(G36,'Names &amp; Rates'!$E$3:$F$6,2,0)</f>
        <v>Custodia® 320 SC</v>
      </c>
      <c r="K36" s="144" t="s">
        <v>41</v>
      </c>
      <c r="L36" s="115" t="s">
        <v>42</v>
      </c>
      <c r="M36" s="144">
        <v>10</v>
      </c>
      <c r="N36" s="144">
        <v>177</v>
      </c>
      <c r="O36" s="144">
        <v>174</v>
      </c>
      <c r="P36" s="144"/>
      <c r="Q36" s="139">
        <v>2</v>
      </c>
      <c r="R36" s="143">
        <v>5</v>
      </c>
      <c r="S36" s="143">
        <v>5</v>
      </c>
      <c r="T36" s="143">
        <v>2</v>
      </c>
      <c r="U36" s="143">
        <v>5</v>
      </c>
      <c r="V36" s="143">
        <v>3</v>
      </c>
      <c r="W36" s="143">
        <v>5</v>
      </c>
      <c r="X36" s="143">
        <v>3</v>
      </c>
      <c r="Y36" s="143">
        <v>7</v>
      </c>
      <c r="Z36" s="143">
        <v>4</v>
      </c>
      <c r="AA36" s="143">
        <v>8</v>
      </c>
      <c r="AB36" s="143">
        <v>4</v>
      </c>
      <c r="AC36" s="144">
        <v>6.7</v>
      </c>
      <c r="AD36" s="144">
        <v>600.1</v>
      </c>
      <c r="AE36" s="144">
        <v>286</v>
      </c>
      <c r="AF36" s="144">
        <f t="shared" si="0"/>
        <v>886.1</v>
      </c>
      <c r="AG36" s="144">
        <f t="shared" si="1"/>
        <v>8.8610000000000002E-4</v>
      </c>
      <c r="AH36" s="144">
        <f t="shared" si="2"/>
        <v>1.34E-3</v>
      </c>
      <c r="AI36" s="144">
        <f t="shared" si="3"/>
        <v>0.66126865671641788</v>
      </c>
      <c r="AJ36" s="144">
        <v>7.58</v>
      </c>
      <c r="AK36" s="144">
        <v>14</v>
      </c>
      <c r="AL36" s="144">
        <v>17.899999999999999</v>
      </c>
      <c r="AM36" s="144"/>
      <c r="AN36" s="115"/>
      <c r="AO36" s="115"/>
      <c r="AP36" s="115"/>
      <c r="AQ36" s="115"/>
      <c r="AR36" s="115"/>
    </row>
    <row r="37" spans="1:44">
      <c r="A37" s="144">
        <v>34</v>
      </c>
      <c r="B37" s="144">
        <v>1</v>
      </c>
      <c r="C37" s="144">
        <f t="shared" si="4"/>
        <v>1</v>
      </c>
      <c r="D37" s="144">
        <v>7</v>
      </c>
      <c r="E37" s="144">
        <v>2</v>
      </c>
      <c r="F37" s="144">
        <f>VLOOKUP(C37,'Names &amp; Rates'!$M$3:$O$12,2,0)</f>
        <v>3</v>
      </c>
      <c r="G37" s="144">
        <v>2</v>
      </c>
      <c r="H37" s="115" t="s">
        <v>23</v>
      </c>
      <c r="I37" s="144">
        <f>VLOOKUP(F37,'Names &amp; Rates'!$B$3:$C$6,2,0)</f>
        <v>1</v>
      </c>
      <c r="J37" s="114" t="str">
        <f>VLOOKUP(G37,'Names &amp; Rates'!$E$3:$F$6,2,0)</f>
        <v>Throttle® 500</v>
      </c>
      <c r="K37" s="144">
        <v>1</v>
      </c>
      <c r="L37" s="114" t="str">
        <f>VLOOKUP(K37,'Names &amp; Rates'!$H$3:$I$9,2,0)</f>
        <v>untreated</v>
      </c>
      <c r="M37" s="144">
        <v>10</v>
      </c>
      <c r="N37" s="144">
        <v>184</v>
      </c>
      <c r="O37" s="144">
        <v>175</v>
      </c>
      <c r="P37" s="144"/>
      <c r="Q37" s="139">
        <v>2</v>
      </c>
      <c r="R37" s="143">
        <v>4</v>
      </c>
      <c r="S37" s="143">
        <v>5</v>
      </c>
      <c r="T37" s="143">
        <v>2</v>
      </c>
      <c r="U37" s="143">
        <v>7</v>
      </c>
      <c r="V37" s="143">
        <v>3</v>
      </c>
      <c r="W37" s="143">
        <v>7</v>
      </c>
      <c r="X37" s="143">
        <v>3</v>
      </c>
      <c r="Y37" s="143">
        <v>7</v>
      </c>
      <c r="Z37" s="143">
        <v>4</v>
      </c>
      <c r="AA37" s="143">
        <v>8</v>
      </c>
      <c r="AB37" s="143">
        <v>5</v>
      </c>
      <c r="AC37" s="144">
        <v>6.7</v>
      </c>
      <c r="AD37" s="144">
        <v>488</v>
      </c>
      <c r="AE37" s="144">
        <v>236.1</v>
      </c>
      <c r="AF37" s="144">
        <f t="shared" si="0"/>
        <v>724.1</v>
      </c>
      <c r="AG37" s="144">
        <f t="shared" si="1"/>
        <v>7.2409999999999998E-4</v>
      </c>
      <c r="AH37" s="144">
        <f t="shared" si="2"/>
        <v>1.34E-3</v>
      </c>
      <c r="AI37" s="144">
        <f t="shared" si="3"/>
        <v>0.54037313432835821</v>
      </c>
      <c r="AJ37" s="144">
        <v>8.23</v>
      </c>
      <c r="AK37" s="144">
        <v>14.3</v>
      </c>
      <c r="AL37" s="144">
        <v>18</v>
      </c>
      <c r="AM37" s="144"/>
      <c r="AN37" s="115"/>
      <c r="AO37" s="115"/>
      <c r="AP37" s="115"/>
      <c r="AQ37" s="115"/>
      <c r="AR37" s="115"/>
    </row>
    <row r="38" spans="1:44">
      <c r="A38" s="144">
        <v>35</v>
      </c>
      <c r="B38" s="144">
        <v>1</v>
      </c>
      <c r="C38" s="144">
        <f t="shared" si="4"/>
        <v>1</v>
      </c>
      <c r="D38" s="144">
        <v>8</v>
      </c>
      <c r="E38" s="144">
        <v>2</v>
      </c>
      <c r="F38" s="144">
        <f>VLOOKUP(C38,'Names &amp; Rates'!$M$3:$O$12,2,0)</f>
        <v>3</v>
      </c>
      <c r="G38" s="144">
        <v>3</v>
      </c>
      <c r="H38" s="115" t="s">
        <v>27</v>
      </c>
      <c r="I38" s="144">
        <f>VLOOKUP(F38,'Names &amp; Rates'!$B$3:$C$6,2,0)</f>
        <v>1</v>
      </c>
      <c r="J38" s="114" t="str">
        <f>VLOOKUP(G38,'Names &amp; Rates'!$E$3:$F$6,2,0)</f>
        <v>Custodia® 320 SC</v>
      </c>
      <c r="K38" s="144" t="s">
        <v>35</v>
      </c>
      <c r="L38" s="115" t="s">
        <v>36</v>
      </c>
      <c r="M38" s="144">
        <v>10</v>
      </c>
      <c r="N38" s="144">
        <v>189</v>
      </c>
      <c r="O38" s="144">
        <v>158</v>
      </c>
      <c r="P38" s="144"/>
      <c r="Q38" s="139">
        <v>2</v>
      </c>
      <c r="R38" s="143">
        <v>3</v>
      </c>
      <c r="S38" s="143">
        <v>4</v>
      </c>
      <c r="T38" s="143">
        <v>2</v>
      </c>
      <c r="U38" s="143">
        <v>4</v>
      </c>
      <c r="V38" s="143">
        <v>2</v>
      </c>
      <c r="W38" s="143">
        <v>5</v>
      </c>
      <c r="X38" s="143">
        <v>1</v>
      </c>
      <c r="Y38" s="143">
        <v>7</v>
      </c>
      <c r="Z38" s="143">
        <v>3</v>
      </c>
      <c r="AA38" s="143">
        <v>8</v>
      </c>
      <c r="AB38" s="143">
        <v>4</v>
      </c>
      <c r="AC38" s="144">
        <v>6.6</v>
      </c>
      <c r="AD38" s="144">
        <v>600.20000000000005</v>
      </c>
      <c r="AE38" s="144">
        <v>220.8</v>
      </c>
      <c r="AF38" s="144">
        <f t="shared" si="0"/>
        <v>821</v>
      </c>
      <c r="AG38" s="144">
        <f t="shared" si="1"/>
        <v>8.2100000000000001E-4</v>
      </c>
      <c r="AH38" s="144">
        <f t="shared" si="2"/>
        <v>1.32E-3</v>
      </c>
      <c r="AI38" s="144">
        <f t="shared" si="3"/>
        <v>0.62196969696969695</v>
      </c>
      <c r="AJ38" s="144">
        <v>7.65</v>
      </c>
      <c r="AK38" s="144">
        <v>13.9</v>
      </c>
      <c r="AL38" s="144">
        <v>17.8</v>
      </c>
      <c r="AM38" s="144"/>
      <c r="AN38" s="115"/>
      <c r="AO38" s="115"/>
      <c r="AP38" s="115"/>
      <c r="AQ38" s="115"/>
      <c r="AR38" s="115"/>
    </row>
    <row r="39" spans="1:44">
      <c r="A39" s="144">
        <v>36</v>
      </c>
      <c r="B39" s="144">
        <v>1</v>
      </c>
      <c r="C39" s="144">
        <f t="shared" si="4"/>
        <v>1</v>
      </c>
      <c r="D39" s="144">
        <v>9</v>
      </c>
      <c r="E39" s="144">
        <v>2</v>
      </c>
      <c r="F39" s="144">
        <f>VLOOKUP(C39,'Names &amp; Rates'!$M$3:$O$12,2,0)</f>
        <v>3</v>
      </c>
      <c r="G39" s="144">
        <v>2</v>
      </c>
      <c r="H39" s="115" t="s">
        <v>23</v>
      </c>
      <c r="I39" s="144">
        <f>VLOOKUP(F39,'Names &amp; Rates'!$B$3:$C$6,2,0)</f>
        <v>1</v>
      </c>
      <c r="J39" s="114" t="str">
        <f>VLOOKUP(G39,'Names &amp; Rates'!$E$3:$F$6,2,0)</f>
        <v>Throttle® 500</v>
      </c>
      <c r="K39" s="144" t="s">
        <v>33</v>
      </c>
      <c r="L39" s="115" t="s">
        <v>34</v>
      </c>
      <c r="M39" s="144">
        <v>10</v>
      </c>
      <c r="N39" s="144">
        <v>174</v>
      </c>
      <c r="O39" s="144">
        <v>175</v>
      </c>
      <c r="P39" s="144"/>
      <c r="Q39" s="139">
        <v>2</v>
      </c>
      <c r="R39" s="143">
        <v>3</v>
      </c>
      <c r="S39" s="143">
        <v>3</v>
      </c>
      <c r="T39" s="143">
        <v>1</v>
      </c>
      <c r="U39" s="143">
        <v>3</v>
      </c>
      <c r="V39" s="143">
        <v>1</v>
      </c>
      <c r="W39" s="143">
        <v>3</v>
      </c>
      <c r="X39" s="143">
        <v>1</v>
      </c>
      <c r="Y39" s="143">
        <v>3</v>
      </c>
      <c r="Z39" s="143">
        <v>1</v>
      </c>
      <c r="AA39" s="143">
        <v>7</v>
      </c>
      <c r="AB39" s="143">
        <v>2</v>
      </c>
      <c r="AC39" s="144">
        <v>6.7</v>
      </c>
      <c r="AD39" s="144">
        <v>606.6</v>
      </c>
      <c r="AE39" s="144">
        <v>286.89999999999998</v>
      </c>
      <c r="AF39" s="144">
        <f t="shared" si="0"/>
        <v>893.5</v>
      </c>
      <c r="AG39" s="144">
        <f t="shared" si="1"/>
        <v>8.9349999999999998E-4</v>
      </c>
      <c r="AH39" s="144">
        <f t="shared" si="2"/>
        <v>1.34E-3</v>
      </c>
      <c r="AI39" s="144">
        <f t="shared" si="3"/>
        <v>0.66679104477611939</v>
      </c>
      <c r="AJ39" s="144">
        <v>7.59</v>
      </c>
      <c r="AK39" s="144">
        <v>14.2</v>
      </c>
      <c r="AL39" s="144">
        <v>18</v>
      </c>
      <c r="AM39" s="144"/>
      <c r="AN39" s="115"/>
      <c r="AO39" s="115"/>
      <c r="AP39" s="115"/>
      <c r="AQ39" s="115"/>
      <c r="AR39" s="115"/>
    </row>
    <row r="40" spans="1:44">
      <c r="A40" s="144">
        <v>37</v>
      </c>
      <c r="B40" s="144">
        <v>2</v>
      </c>
      <c r="C40" s="144">
        <f t="shared" si="4"/>
        <v>4</v>
      </c>
      <c r="D40" s="144">
        <v>10</v>
      </c>
      <c r="E40" s="144">
        <v>2</v>
      </c>
      <c r="F40" s="144">
        <f>VLOOKUP(C40,'Names &amp; Rates'!$M$3:$O$12,2,0)</f>
        <v>1</v>
      </c>
      <c r="G40" s="144">
        <v>3</v>
      </c>
      <c r="H40" s="115" t="s">
        <v>27</v>
      </c>
      <c r="I40" s="144">
        <f>VLOOKUP(F40,'Names &amp; Rates'!$B$3:$C$6,2,0)</f>
        <v>0.25</v>
      </c>
      <c r="J40" s="114" t="str">
        <f>VLOOKUP(G40,'Names &amp; Rates'!$E$3:$F$6,2,0)</f>
        <v>Custodia® 320 SC</v>
      </c>
      <c r="K40" s="144" t="s">
        <v>30</v>
      </c>
      <c r="L40" s="115" t="s">
        <v>31</v>
      </c>
      <c r="M40" s="144">
        <v>10</v>
      </c>
      <c r="N40" s="144">
        <v>59</v>
      </c>
      <c r="O40" s="144">
        <v>56</v>
      </c>
      <c r="P40" s="144"/>
      <c r="Q40" s="139">
        <v>1</v>
      </c>
      <c r="R40" s="143">
        <v>2</v>
      </c>
      <c r="S40" s="143">
        <v>2</v>
      </c>
      <c r="T40" s="143">
        <v>1</v>
      </c>
      <c r="U40" s="143">
        <v>3</v>
      </c>
      <c r="V40" s="143">
        <v>1</v>
      </c>
      <c r="W40" s="143">
        <v>3</v>
      </c>
      <c r="X40" s="143">
        <v>1</v>
      </c>
      <c r="Y40" s="143">
        <v>7</v>
      </c>
      <c r="Z40" s="143">
        <v>2</v>
      </c>
      <c r="AA40" s="143">
        <v>7</v>
      </c>
      <c r="AB40" s="143">
        <v>2</v>
      </c>
      <c r="AC40" s="144">
        <v>6.5</v>
      </c>
      <c r="AD40" s="144">
        <v>742.2</v>
      </c>
      <c r="AE40" s="144">
        <v>321.2</v>
      </c>
      <c r="AF40" s="144">
        <f t="shared" si="0"/>
        <v>1063.4000000000001</v>
      </c>
      <c r="AG40" s="144">
        <f t="shared" si="1"/>
        <v>1.0634000000000002E-3</v>
      </c>
      <c r="AH40" s="144">
        <f t="shared" si="2"/>
        <v>1.2999999999999999E-3</v>
      </c>
      <c r="AI40" s="144">
        <f t="shared" si="3"/>
        <v>0.81800000000000017</v>
      </c>
      <c r="AJ40" s="144">
        <v>8.02</v>
      </c>
      <c r="AK40" s="144">
        <v>14</v>
      </c>
      <c r="AL40" s="144">
        <v>16.899999999999999</v>
      </c>
      <c r="AM40" s="144"/>
      <c r="AN40" s="115"/>
      <c r="AO40" s="115"/>
      <c r="AP40" s="115"/>
      <c r="AQ40" s="115"/>
      <c r="AR40" s="115"/>
    </row>
    <row r="41" spans="1:44">
      <c r="A41" s="144">
        <v>38</v>
      </c>
      <c r="B41" s="144">
        <v>2</v>
      </c>
      <c r="C41" s="144">
        <f t="shared" si="4"/>
        <v>4</v>
      </c>
      <c r="D41" s="144">
        <v>11</v>
      </c>
      <c r="E41" s="144">
        <v>2</v>
      </c>
      <c r="F41" s="144">
        <f>VLOOKUP(C41,'Names &amp; Rates'!$M$3:$O$12,2,0)</f>
        <v>1</v>
      </c>
      <c r="G41" s="144">
        <v>2</v>
      </c>
      <c r="H41" s="115" t="s">
        <v>23</v>
      </c>
      <c r="I41" s="144">
        <f>VLOOKUP(F41,'Names &amp; Rates'!$B$3:$C$6,2,0)</f>
        <v>0.25</v>
      </c>
      <c r="J41" s="114" t="str">
        <f>VLOOKUP(G41,'Names &amp; Rates'!$E$3:$F$6,2,0)</f>
        <v>Throttle® 500</v>
      </c>
      <c r="K41" s="144" t="s">
        <v>41</v>
      </c>
      <c r="L41" s="115" t="s">
        <v>42</v>
      </c>
      <c r="M41" s="144">
        <v>10</v>
      </c>
      <c r="N41" s="144">
        <v>60</v>
      </c>
      <c r="O41" s="144">
        <v>59</v>
      </c>
      <c r="P41" s="144"/>
      <c r="Q41" s="139">
        <v>2</v>
      </c>
      <c r="R41" s="143">
        <v>5</v>
      </c>
      <c r="S41" s="143">
        <v>4</v>
      </c>
      <c r="T41" s="143">
        <v>2</v>
      </c>
      <c r="U41" s="143">
        <v>5</v>
      </c>
      <c r="V41" s="143">
        <v>2</v>
      </c>
      <c r="W41" s="143">
        <v>5</v>
      </c>
      <c r="X41" s="143">
        <v>2</v>
      </c>
      <c r="Y41" s="143">
        <v>7</v>
      </c>
      <c r="Z41" s="143">
        <v>2</v>
      </c>
      <c r="AA41" s="143">
        <v>7</v>
      </c>
      <c r="AB41" s="143">
        <v>2</v>
      </c>
      <c r="AC41" s="144">
        <v>6.6</v>
      </c>
      <c r="AD41" s="144">
        <v>693</v>
      </c>
      <c r="AE41" s="144">
        <v>313.3</v>
      </c>
      <c r="AF41" s="144">
        <f t="shared" si="0"/>
        <v>1006.3</v>
      </c>
      <c r="AG41" s="144">
        <f t="shared" si="1"/>
        <v>1.0062999999999999E-3</v>
      </c>
      <c r="AH41" s="144">
        <f t="shared" si="2"/>
        <v>1.32E-3</v>
      </c>
      <c r="AI41" s="144">
        <f t="shared" si="3"/>
        <v>0.76234848484848483</v>
      </c>
      <c r="AJ41" s="144">
        <v>7.35</v>
      </c>
      <c r="AK41" s="144">
        <v>14.3</v>
      </c>
      <c r="AL41" s="144">
        <v>18.399999999999999</v>
      </c>
      <c r="AM41" s="144"/>
      <c r="AN41" s="115"/>
      <c r="AO41" s="115"/>
      <c r="AP41" s="115"/>
      <c r="AQ41" s="115"/>
      <c r="AR41" s="115"/>
    </row>
    <row r="42" spans="1:44">
      <c r="A42" s="144">
        <v>39</v>
      </c>
      <c r="B42" s="144">
        <v>2</v>
      </c>
      <c r="C42" s="144">
        <f t="shared" si="4"/>
        <v>4</v>
      </c>
      <c r="D42" s="144">
        <v>12</v>
      </c>
      <c r="E42" s="144">
        <v>2</v>
      </c>
      <c r="F42" s="144">
        <f>VLOOKUP(C42,'Names &amp; Rates'!$M$3:$O$12,2,0)</f>
        <v>1</v>
      </c>
      <c r="G42" s="144">
        <v>2</v>
      </c>
      <c r="H42" s="115" t="s">
        <v>23</v>
      </c>
      <c r="I42" s="144">
        <f>VLOOKUP(F42,'Names &amp; Rates'!$B$3:$C$6,2,0)</f>
        <v>0.25</v>
      </c>
      <c r="J42" s="114" t="str">
        <f>VLOOKUP(G42,'Names &amp; Rates'!$E$3:$F$6,2,0)</f>
        <v>Throttle® 500</v>
      </c>
      <c r="K42" s="144" t="s">
        <v>35</v>
      </c>
      <c r="L42" s="115" t="s">
        <v>36</v>
      </c>
      <c r="M42" s="144">
        <v>10</v>
      </c>
      <c r="N42" s="144">
        <v>62</v>
      </c>
      <c r="O42" s="144">
        <v>64</v>
      </c>
      <c r="P42" s="144"/>
      <c r="Q42" s="139">
        <v>2</v>
      </c>
      <c r="R42" s="143">
        <v>4</v>
      </c>
      <c r="S42" s="143">
        <v>3</v>
      </c>
      <c r="T42" s="143">
        <v>1</v>
      </c>
      <c r="U42" s="143">
        <v>4</v>
      </c>
      <c r="V42" s="143">
        <v>2</v>
      </c>
      <c r="W42" s="143">
        <v>5</v>
      </c>
      <c r="X42" s="143">
        <v>3</v>
      </c>
      <c r="Y42" s="143">
        <v>7</v>
      </c>
      <c r="Z42" s="143">
        <v>3</v>
      </c>
      <c r="AA42" s="143">
        <v>8</v>
      </c>
      <c r="AB42" s="143">
        <v>3</v>
      </c>
      <c r="AC42" s="144">
        <v>6.6</v>
      </c>
      <c r="AD42" s="144">
        <v>735</v>
      </c>
      <c r="AE42" s="144">
        <v>299.3</v>
      </c>
      <c r="AF42" s="144">
        <f t="shared" si="0"/>
        <v>1034.3</v>
      </c>
      <c r="AG42" s="144">
        <f t="shared" si="1"/>
        <v>1.0342999999999999E-3</v>
      </c>
      <c r="AH42" s="144">
        <f t="shared" si="2"/>
        <v>1.32E-3</v>
      </c>
      <c r="AI42" s="144">
        <f t="shared" si="3"/>
        <v>0.78356060606060607</v>
      </c>
      <c r="AJ42" s="144">
        <v>7.71</v>
      </c>
      <c r="AK42" s="144">
        <v>13.8</v>
      </c>
      <c r="AL42" s="144">
        <v>14.4</v>
      </c>
      <c r="AM42" s="144"/>
      <c r="AN42" s="144"/>
      <c r="AO42" s="144"/>
      <c r="AP42" s="144"/>
      <c r="AQ42" s="144"/>
      <c r="AR42" s="144"/>
    </row>
    <row r="43" spans="1:44">
      <c r="A43" s="144">
        <v>40</v>
      </c>
      <c r="B43" s="144">
        <v>2</v>
      </c>
      <c r="C43" s="144">
        <f t="shared" si="4"/>
        <v>4</v>
      </c>
      <c r="D43" s="144">
        <v>13</v>
      </c>
      <c r="E43" s="144">
        <v>2</v>
      </c>
      <c r="F43" s="144">
        <f>VLOOKUP(C43,'Names &amp; Rates'!$M$3:$O$12,2,0)</f>
        <v>1</v>
      </c>
      <c r="G43" s="144">
        <v>3</v>
      </c>
      <c r="H43" s="115" t="s">
        <v>27</v>
      </c>
      <c r="I43" s="144">
        <f>VLOOKUP(F43,'Names &amp; Rates'!$B$3:$C$6,2,0)</f>
        <v>0.25</v>
      </c>
      <c r="J43" s="114" t="str">
        <f>VLOOKUP(G43,'Names &amp; Rates'!$E$3:$F$6,2,0)</f>
        <v>Custodia® 320 SC</v>
      </c>
      <c r="K43" s="144" t="s">
        <v>41</v>
      </c>
      <c r="L43" s="115" t="s">
        <v>42</v>
      </c>
      <c r="M43" s="144">
        <v>10</v>
      </c>
      <c r="N43" s="144">
        <v>66</v>
      </c>
      <c r="O43" s="144">
        <v>64</v>
      </c>
      <c r="P43" s="144"/>
      <c r="Q43" s="139">
        <v>2</v>
      </c>
      <c r="R43" s="143">
        <v>4</v>
      </c>
      <c r="S43" s="143">
        <v>4</v>
      </c>
      <c r="T43" s="143">
        <v>2</v>
      </c>
      <c r="U43" s="143">
        <v>5</v>
      </c>
      <c r="V43" s="143">
        <v>3</v>
      </c>
      <c r="W43" s="143">
        <v>6</v>
      </c>
      <c r="X43" s="143">
        <v>3</v>
      </c>
      <c r="Y43" s="143">
        <v>7</v>
      </c>
      <c r="Z43" s="143">
        <v>3</v>
      </c>
      <c r="AA43" s="143">
        <v>7</v>
      </c>
      <c r="AB43" s="143">
        <v>3</v>
      </c>
      <c r="AC43" s="144">
        <v>6.5</v>
      </c>
      <c r="AD43" s="144">
        <v>755.7</v>
      </c>
      <c r="AE43" s="144">
        <v>367.9</v>
      </c>
      <c r="AF43" s="144">
        <f t="shared" si="0"/>
        <v>1123.5999999999999</v>
      </c>
      <c r="AG43" s="144">
        <f t="shared" si="1"/>
        <v>1.1236E-3</v>
      </c>
      <c r="AH43" s="144">
        <f t="shared" si="2"/>
        <v>1.2999999999999999E-3</v>
      </c>
      <c r="AI43" s="144">
        <f t="shared" si="3"/>
        <v>0.86430769230769233</v>
      </c>
      <c r="AJ43" s="144">
        <v>7.7</v>
      </c>
      <c r="AK43" s="144">
        <v>14.2</v>
      </c>
      <c r="AL43" s="144">
        <v>17.8</v>
      </c>
      <c r="AM43" s="144"/>
      <c r="AN43" s="144"/>
      <c r="AO43" s="144"/>
      <c r="AP43" s="144"/>
      <c r="AQ43" s="144"/>
      <c r="AR43" s="144"/>
    </row>
    <row r="44" spans="1:44">
      <c r="A44" s="144">
        <v>41</v>
      </c>
      <c r="B44" s="144">
        <v>2</v>
      </c>
      <c r="C44" s="144">
        <f t="shared" si="4"/>
        <v>4</v>
      </c>
      <c r="D44" s="144">
        <v>14</v>
      </c>
      <c r="E44" s="144">
        <v>2</v>
      </c>
      <c r="F44" s="144">
        <f>VLOOKUP(C44,'Names &amp; Rates'!$M$3:$O$12,2,0)</f>
        <v>1</v>
      </c>
      <c r="G44" s="144">
        <v>1</v>
      </c>
      <c r="H44" s="115" t="s">
        <v>21</v>
      </c>
      <c r="I44" s="144">
        <f>VLOOKUP(F44,'Names &amp; Rates'!$B$3:$C$6,2,0)</f>
        <v>0.25</v>
      </c>
      <c r="J44" s="114" t="str">
        <f>VLOOKUP(G44,'Names &amp; Rates'!$E$3:$F$6,2,0)</f>
        <v>Folicur® 430 SC</v>
      </c>
      <c r="K44" s="144">
        <v>1</v>
      </c>
      <c r="L44" s="114" t="str">
        <f>VLOOKUP(K44,'Names &amp; Rates'!$H$3:$I$9,2,0)</f>
        <v>untreated</v>
      </c>
      <c r="M44" s="144">
        <v>10</v>
      </c>
      <c r="N44" s="144">
        <v>63</v>
      </c>
      <c r="O44" s="144">
        <v>57</v>
      </c>
      <c r="P44" s="144"/>
      <c r="Q44" s="139">
        <v>2</v>
      </c>
      <c r="R44" s="143">
        <v>4</v>
      </c>
      <c r="S44" s="143">
        <v>6</v>
      </c>
      <c r="T44" s="143">
        <v>3</v>
      </c>
      <c r="U44" s="143">
        <v>7</v>
      </c>
      <c r="V44" s="143">
        <v>3</v>
      </c>
      <c r="W44" s="143">
        <v>7</v>
      </c>
      <c r="X44" s="143">
        <v>4</v>
      </c>
      <c r="Y44" s="143">
        <v>8</v>
      </c>
      <c r="Z44" s="143">
        <v>5</v>
      </c>
      <c r="AA44" s="143">
        <v>8</v>
      </c>
      <c r="AB44" s="143">
        <v>5</v>
      </c>
      <c r="AC44" s="144">
        <v>6.4</v>
      </c>
      <c r="AD44" s="144">
        <v>632.6</v>
      </c>
      <c r="AE44" s="144">
        <v>356.2</v>
      </c>
      <c r="AF44" s="144">
        <f t="shared" si="0"/>
        <v>988.8</v>
      </c>
      <c r="AG44" s="144">
        <f t="shared" si="1"/>
        <v>9.8879999999999997E-4</v>
      </c>
      <c r="AH44" s="144">
        <f t="shared" si="2"/>
        <v>1.2800000000000001E-3</v>
      </c>
      <c r="AI44" s="144">
        <f t="shared" si="3"/>
        <v>0.77249999999999996</v>
      </c>
      <c r="AJ44" s="144">
        <v>8.07</v>
      </c>
      <c r="AK44" s="144">
        <v>14.2</v>
      </c>
      <c r="AL44" s="144">
        <v>15.7</v>
      </c>
      <c r="AM44" s="144"/>
      <c r="AN44" s="144"/>
      <c r="AO44" s="144"/>
      <c r="AP44" s="144"/>
      <c r="AQ44" s="144"/>
      <c r="AR44" s="144"/>
    </row>
    <row r="45" spans="1:44">
      <c r="A45" s="144">
        <v>42</v>
      </c>
      <c r="B45" s="144">
        <v>2</v>
      </c>
      <c r="C45" s="144">
        <f t="shared" si="4"/>
        <v>4</v>
      </c>
      <c r="D45" s="144">
        <v>15</v>
      </c>
      <c r="E45" s="144">
        <v>2</v>
      </c>
      <c r="F45" s="144">
        <f>VLOOKUP(C45,'Names &amp; Rates'!$M$3:$O$12,2,0)</f>
        <v>1</v>
      </c>
      <c r="G45" s="144">
        <v>1</v>
      </c>
      <c r="H45" s="115" t="s">
        <v>21</v>
      </c>
      <c r="I45" s="144">
        <f>VLOOKUP(F45,'Names &amp; Rates'!$B$3:$C$6,2,0)</f>
        <v>0.25</v>
      </c>
      <c r="J45" s="114" t="str">
        <f>VLOOKUP(G45,'Names &amp; Rates'!$E$3:$F$6,2,0)</f>
        <v>Folicur® 430 SC</v>
      </c>
      <c r="K45" s="144" t="s">
        <v>33</v>
      </c>
      <c r="L45" s="115" t="s">
        <v>34</v>
      </c>
      <c r="M45" s="144">
        <v>10</v>
      </c>
      <c r="N45" s="144">
        <v>61</v>
      </c>
      <c r="O45" s="144">
        <v>63</v>
      </c>
      <c r="P45" s="144"/>
      <c r="Q45" s="139">
        <v>2</v>
      </c>
      <c r="R45" s="143">
        <v>2</v>
      </c>
      <c r="S45" s="143">
        <v>3</v>
      </c>
      <c r="T45" s="143">
        <v>1</v>
      </c>
      <c r="U45" s="143">
        <v>3</v>
      </c>
      <c r="V45" s="143">
        <v>1</v>
      </c>
      <c r="W45" s="143">
        <v>3</v>
      </c>
      <c r="X45" s="143">
        <v>1</v>
      </c>
      <c r="Y45" s="143">
        <v>4</v>
      </c>
      <c r="Z45" s="143">
        <v>2</v>
      </c>
      <c r="AA45" s="143">
        <v>7</v>
      </c>
      <c r="AB45" s="143">
        <v>2</v>
      </c>
      <c r="AC45" s="144">
        <v>6.4</v>
      </c>
      <c r="AD45" s="144">
        <v>700.3</v>
      </c>
      <c r="AE45" s="144">
        <v>391.3</v>
      </c>
      <c r="AF45" s="144">
        <f t="shared" si="0"/>
        <v>1091.5999999999999</v>
      </c>
      <c r="AG45" s="144">
        <f t="shared" si="1"/>
        <v>1.0915999999999999E-3</v>
      </c>
      <c r="AH45" s="144">
        <f t="shared" si="2"/>
        <v>1.2800000000000001E-3</v>
      </c>
      <c r="AI45" s="144">
        <f t="shared" si="3"/>
        <v>0.85281249999999986</v>
      </c>
      <c r="AJ45" s="144">
        <v>8.36</v>
      </c>
      <c r="AK45" s="144">
        <v>13.7</v>
      </c>
      <c r="AL45" s="144">
        <v>15.5</v>
      </c>
      <c r="AM45" s="144"/>
      <c r="AN45" s="144"/>
      <c r="AO45" s="144"/>
      <c r="AP45" s="144"/>
      <c r="AQ45" s="144"/>
      <c r="AR45" s="144"/>
    </row>
    <row r="46" spans="1:44">
      <c r="A46" s="144">
        <v>43</v>
      </c>
      <c r="B46" s="144">
        <v>2</v>
      </c>
      <c r="C46" s="144">
        <f t="shared" si="4"/>
        <v>4</v>
      </c>
      <c r="D46" s="144">
        <v>16</v>
      </c>
      <c r="E46" s="144">
        <v>2</v>
      </c>
      <c r="F46" s="144">
        <f>VLOOKUP(C46,'Names &amp; Rates'!$M$3:$O$12,2,0)</f>
        <v>1</v>
      </c>
      <c r="G46" s="144">
        <v>3</v>
      </c>
      <c r="H46" s="115" t="s">
        <v>27</v>
      </c>
      <c r="I46" s="144">
        <f>VLOOKUP(F46,'Names &amp; Rates'!$B$3:$C$6,2,0)</f>
        <v>0.25</v>
      </c>
      <c r="J46" s="114" t="str">
        <f>VLOOKUP(G46,'Names &amp; Rates'!$E$3:$F$6,2,0)</f>
        <v>Custodia® 320 SC</v>
      </c>
      <c r="K46" s="144" t="s">
        <v>39</v>
      </c>
      <c r="L46" s="115" t="s">
        <v>40</v>
      </c>
      <c r="M46" s="144">
        <v>10</v>
      </c>
      <c r="N46" s="144">
        <v>66</v>
      </c>
      <c r="O46" s="144">
        <v>63</v>
      </c>
      <c r="P46" s="144"/>
      <c r="Q46" s="139">
        <v>2</v>
      </c>
      <c r="R46" s="143">
        <v>3</v>
      </c>
      <c r="S46" s="143">
        <v>4</v>
      </c>
      <c r="T46" s="143">
        <v>2</v>
      </c>
      <c r="U46" s="143">
        <v>4</v>
      </c>
      <c r="V46" s="143">
        <v>2</v>
      </c>
      <c r="W46" s="143">
        <v>5</v>
      </c>
      <c r="X46" s="143">
        <v>2</v>
      </c>
      <c r="Y46" s="143">
        <v>7</v>
      </c>
      <c r="Z46" s="143">
        <v>2</v>
      </c>
      <c r="AA46" s="143">
        <v>7</v>
      </c>
      <c r="AB46" s="143">
        <v>2</v>
      </c>
      <c r="AC46" s="144">
        <v>6.6</v>
      </c>
      <c r="AD46" s="144">
        <v>584.6</v>
      </c>
      <c r="AE46" s="144">
        <v>284</v>
      </c>
      <c r="AF46" s="144">
        <f t="shared" si="0"/>
        <v>868.6</v>
      </c>
      <c r="AG46" s="144">
        <f t="shared" si="1"/>
        <v>8.6859999999999997E-4</v>
      </c>
      <c r="AH46" s="144">
        <f t="shared" si="2"/>
        <v>1.32E-3</v>
      </c>
      <c r="AI46" s="144">
        <f t="shared" si="3"/>
        <v>0.65803030303030297</v>
      </c>
      <c r="AJ46" s="144">
        <v>7.93</v>
      </c>
      <c r="AK46" s="144">
        <v>14.4</v>
      </c>
      <c r="AL46" s="144">
        <v>17.399999999999999</v>
      </c>
      <c r="AM46" s="144"/>
      <c r="AN46" s="144"/>
      <c r="AO46" s="144"/>
      <c r="AP46" s="144"/>
      <c r="AQ46" s="144"/>
      <c r="AR46" s="144"/>
    </row>
    <row r="47" spans="1:44">
      <c r="A47" s="144">
        <v>44</v>
      </c>
      <c r="B47" s="144">
        <v>2</v>
      </c>
      <c r="C47" s="144">
        <f t="shared" si="4"/>
        <v>4</v>
      </c>
      <c r="D47" s="144">
        <v>17</v>
      </c>
      <c r="E47" s="144">
        <v>2</v>
      </c>
      <c r="F47" s="144">
        <f>VLOOKUP(C47,'Names &amp; Rates'!$M$3:$O$12,2,0)</f>
        <v>1</v>
      </c>
      <c r="G47" s="144">
        <v>2</v>
      </c>
      <c r="H47" s="115" t="s">
        <v>23</v>
      </c>
      <c r="I47" s="144">
        <f>VLOOKUP(F47,'Names &amp; Rates'!$B$3:$C$6,2,0)</f>
        <v>0.25</v>
      </c>
      <c r="J47" s="114" t="str">
        <f>VLOOKUP(G47,'Names &amp; Rates'!$E$3:$F$6,2,0)</f>
        <v>Throttle® 500</v>
      </c>
      <c r="K47" s="144">
        <v>1</v>
      </c>
      <c r="L47" s="114" t="str">
        <f>VLOOKUP(K47,'Names &amp; Rates'!$H$3:$I$9,2,0)</f>
        <v>untreated</v>
      </c>
      <c r="M47" s="144">
        <v>10</v>
      </c>
      <c r="N47" s="144">
        <v>66</v>
      </c>
      <c r="O47" s="144">
        <v>63</v>
      </c>
      <c r="P47" s="144"/>
      <c r="Q47" s="139">
        <v>2</v>
      </c>
      <c r="R47" s="143">
        <v>3</v>
      </c>
      <c r="S47" s="143">
        <v>5</v>
      </c>
      <c r="T47" s="143">
        <v>2</v>
      </c>
      <c r="U47" s="143">
        <v>7</v>
      </c>
      <c r="V47" s="143">
        <v>3</v>
      </c>
      <c r="W47" s="143">
        <v>7</v>
      </c>
      <c r="X47" s="143">
        <v>3</v>
      </c>
      <c r="Y47" s="143">
        <v>8</v>
      </c>
      <c r="Z47" s="143">
        <v>4</v>
      </c>
      <c r="AA47" s="143">
        <v>8</v>
      </c>
      <c r="AB47" s="143">
        <v>5</v>
      </c>
      <c r="AC47" s="144">
        <v>6.5</v>
      </c>
      <c r="AD47" s="144">
        <v>437.4</v>
      </c>
      <c r="AE47" s="144">
        <v>311.2</v>
      </c>
      <c r="AF47" s="144">
        <f t="shared" si="0"/>
        <v>748.59999999999991</v>
      </c>
      <c r="AG47" s="144">
        <f t="shared" si="1"/>
        <v>7.4859999999999987E-4</v>
      </c>
      <c r="AH47" s="144">
        <f t="shared" si="2"/>
        <v>1.2999999999999999E-3</v>
      </c>
      <c r="AI47" s="144">
        <f t="shared" si="3"/>
        <v>0.57584615384615379</v>
      </c>
      <c r="AJ47" s="144">
        <v>7.51</v>
      </c>
      <c r="AK47" s="144">
        <v>13.7</v>
      </c>
      <c r="AL47" s="144">
        <v>16.100000000000001</v>
      </c>
      <c r="AM47" s="144"/>
      <c r="AN47" s="144"/>
      <c r="AO47" s="144"/>
      <c r="AP47" s="144"/>
      <c r="AQ47" s="144"/>
      <c r="AR47" s="144"/>
    </row>
    <row r="48" spans="1:44">
      <c r="A48" s="144">
        <v>45</v>
      </c>
      <c r="B48" s="144">
        <v>2</v>
      </c>
      <c r="C48" s="144">
        <f t="shared" si="4"/>
        <v>4</v>
      </c>
      <c r="D48" s="144">
        <v>18</v>
      </c>
      <c r="E48" s="144">
        <v>2</v>
      </c>
      <c r="F48" s="144">
        <f>VLOOKUP(C48,'Names &amp; Rates'!$M$3:$O$12,2,0)</f>
        <v>1</v>
      </c>
      <c r="G48" s="144">
        <v>1</v>
      </c>
      <c r="H48" s="115" t="s">
        <v>21</v>
      </c>
      <c r="I48" s="144">
        <f>VLOOKUP(F48,'Names &amp; Rates'!$B$3:$C$6,2,0)</f>
        <v>0.25</v>
      </c>
      <c r="J48" s="114" t="str">
        <f>VLOOKUP(G48,'Names &amp; Rates'!$E$3:$F$6,2,0)</f>
        <v>Folicur® 430 SC</v>
      </c>
      <c r="K48" s="144" t="s">
        <v>30</v>
      </c>
      <c r="L48" s="115" t="s">
        <v>31</v>
      </c>
      <c r="M48" s="144">
        <v>10</v>
      </c>
      <c r="N48" s="144">
        <v>56</v>
      </c>
      <c r="O48" s="144">
        <v>53</v>
      </c>
      <c r="P48" s="144"/>
      <c r="Q48" s="139">
        <v>1</v>
      </c>
      <c r="R48" s="143">
        <v>2</v>
      </c>
      <c r="S48" s="143">
        <v>2</v>
      </c>
      <c r="T48" s="143">
        <v>1</v>
      </c>
      <c r="U48" s="143">
        <v>3</v>
      </c>
      <c r="V48" s="143">
        <v>1</v>
      </c>
      <c r="W48" s="143">
        <v>4</v>
      </c>
      <c r="X48" s="143">
        <v>2</v>
      </c>
      <c r="Y48" s="143">
        <v>7</v>
      </c>
      <c r="Z48" s="143">
        <v>3</v>
      </c>
      <c r="AA48" s="143">
        <v>8</v>
      </c>
      <c r="AB48" s="143">
        <v>4</v>
      </c>
      <c r="AC48" s="144">
        <v>6.5</v>
      </c>
      <c r="AD48" s="144">
        <v>461.2</v>
      </c>
      <c r="AE48" s="144">
        <v>344.1</v>
      </c>
      <c r="AF48" s="144">
        <f t="shared" si="0"/>
        <v>805.3</v>
      </c>
      <c r="AG48" s="144">
        <f t="shared" si="1"/>
        <v>8.053E-4</v>
      </c>
      <c r="AH48" s="144">
        <f t="shared" si="2"/>
        <v>1.2999999999999999E-3</v>
      </c>
      <c r="AI48" s="144">
        <f t="shared" si="3"/>
        <v>0.61946153846153851</v>
      </c>
      <c r="AJ48" s="144">
        <v>7.45</v>
      </c>
      <c r="AK48" s="144">
        <v>13.8</v>
      </c>
      <c r="AL48" s="144">
        <v>15.1</v>
      </c>
      <c r="AM48" s="144"/>
      <c r="AN48" s="144"/>
      <c r="AO48" s="144"/>
      <c r="AP48" s="144"/>
      <c r="AQ48" s="144"/>
      <c r="AR48" s="144"/>
    </row>
    <row r="49" spans="1:38">
      <c r="A49" s="144">
        <v>46</v>
      </c>
      <c r="B49" s="144">
        <v>3</v>
      </c>
      <c r="C49" s="144">
        <f t="shared" si="4"/>
        <v>7</v>
      </c>
      <c r="D49" s="144">
        <v>19</v>
      </c>
      <c r="E49" s="144">
        <v>2</v>
      </c>
      <c r="F49" s="144">
        <f>VLOOKUP(C49,'Names &amp; Rates'!$M$3:$O$12,2,0)</f>
        <v>2</v>
      </c>
      <c r="G49" s="144">
        <v>1</v>
      </c>
      <c r="H49" s="115" t="s">
        <v>21</v>
      </c>
      <c r="I49" s="144">
        <f>VLOOKUP(F49,'Names &amp; Rates'!$B$3:$C$6,2,0)</f>
        <v>0.5</v>
      </c>
      <c r="J49" s="114" t="str">
        <f>VLOOKUP(G49,'Names &amp; Rates'!$E$3:$F$6,2,0)</f>
        <v>Folicur® 430 SC</v>
      </c>
      <c r="K49" s="144" t="s">
        <v>41</v>
      </c>
      <c r="L49" s="115" t="s">
        <v>42</v>
      </c>
      <c r="M49" s="144">
        <v>10</v>
      </c>
      <c r="N49" s="144">
        <v>102</v>
      </c>
      <c r="O49" s="144">
        <v>99</v>
      </c>
      <c r="P49" s="144"/>
      <c r="Q49" s="139">
        <v>2</v>
      </c>
      <c r="R49" s="143">
        <v>4</v>
      </c>
      <c r="S49" s="143">
        <v>4</v>
      </c>
      <c r="T49" s="143">
        <v>2</v>
      </c>
      <c r="U49" s="143">
        <v>4</v>
      </c>
      <c r="V49" s="143">
        <v>2</v>
      </c>
      <c r="W49" s="143">
        <v>4</v>
      </c>
      <c r="X49" s="143">
        <v>3</v>
      </c>
      <c r="Y49" s="143">
        <v>7</v>
      </c>
      <c r="Z49" s="143">
        <v>3</v>
      </c>
      <c r="AA49" s="143">
        <v>8</v>
      </c>
      <c r="AB49" s="143">
        <v>3</v>
      </c>
      <c r="AC49" s="144">
        <v>6.4</v>
      </c>
      <c r="AD49" s="144">
        <v>290</v>
      </c>
      <c r="AE49" s="144">
        <v>186.2</v>
      </c>
      <c r="AF49" s="144">
        <f t="shared" si="0"/>
        <v>476.2</v>
      </c>
      <c r="AG49" s="144">
        <f t="shared" si="1"/>
        <v>4.7619999999999997E-4</v>
      </c>
      <c r="AH49" s="144">
        <f t="shared" si="2"/>
        <v>1.2800000000000001E-3</v>
      </c>
      <c r="AI49" s="144">
        <f t="shared" si="3"/>
        <v>0.37203124999999992</v>
      </c>
      <c r="AJ49" s="144">
        <v>7.62</v>
      </c>
      <c r="AK49" s="144">
        <v>13.8</v>
      </c>
      <c r="AL49" s="144">
        <v>15.8</v>
      </c>
    </row>
    <row r="50" spans="1:38">
      <c r="A50" s="144">
        <v>47</v>
      </c>
      <c r="B50" s="144">
        <v>3</v>
      </c>
      <c r="C50" s="144">
        <f t="shared" si="4"/>
        <v>7</v>
      </c>
      <c r="D50" s="144">
        <v>20</v>
      </c>
      <c r="E50" s="144">
        <v>2</v>
      </c>
      <c r="F50" s="144">
        <f>VLOOKUP(C50,'Names &amp; Rates'!$M$3:$O$12,2,0)</f>
        <v>2</v>
      </c>
      <c r="G50" s="144">
        <v>2</v>
      </c>
      <c r="H50" s="115" t="s">
        <v>23</v>
      </c>
      <c r="I50" s="144">
        <f>VLOOKUP(F50,'Names &amp; Rates'!$B$3:$C$6,2,0)</f>
        <v>0.5</v>
      </c>
      <c r="J50" s="114" t="str">
        <f>VLOOKUP(G50,'Names &amp; Rates'!$E$3:$F$6,2,0)</f>
        <v>Throttle® 500</v>
      </c>
      <c r="K50" s="144" t="s">
        <v>41</v>
      </c>
      <c r="L50" s="115" t="s">
        <v>42</v>
      </c>
      <c r="M50" s="144">
        <v>10</v>
      </c>
      <c r="N50" s="144">
        <v>100</v>
      </c>
      <c r="O50" s="144">
        <v>98</v>
      </c>
      <c r="P50" s="144"/>
      <c r="Q50" s="139">
        <v>2</v>
      </c>
      <c r="R50" s="143">
        <v>4</v>
      </c>
      <c r="S50" s="143">
        <v>4</v>
      </c>
      <c r="T50" s="143">
        <v>3</v>
      </c>
      <c r="U50" s="143">
        <v>4</v>
      </c>
      <c r="V50" s="143">
        <v>2</v>
      </c>
      <c r="W50" s="143">
        <v>4</v>
      </c>
      <c r="X50" s="143">
        <v>2</v>
      </c>
      <c r="Y50" s="143">
        <v>7</v>
      </c>
      <c r="Z50" s="143">
        <v>2</v>
      </c>
      <c r="AA50" s="143">
        <v>7</v>
      </c>
      <c r="AB50" s="143">
        <v>3</v>
      </c>
      <c r="AC50" s="144">
        <v>6.4</v>
      </c>
      <c r="AD50" s="144">
        <v>320.2</v>
      </c>
      <c r="AE50" s="144">
        <v>190</v>
      </c>
      <c r="AF50" s="144">
        <f t="shared" si="0"/>
        <v>510.2</v>
      </c>
      <c r="AG50" s="144">
        <f t="shared" si="1"/>
        <v>5.1020000000000004E-4</v>
      </c>
      <c r="AH50" s="144">
        <f t="shared" si="2"/>
        <v>1.2800000000000001E-3</v>
      </c>
      <c r="AI50" s="144">
        <f t="shared" si="3"/>
        <v>0.39859375000000002</v>
      </c>
      <c r="AJ50" s="144">
        <v>7.86</v>
      </c>
      <c r="AK50" s="144">
        <v>14</v>
      </c>
      <c r="AL50" s="144">
        <v>16.399999999999999</v>
      </c>
    </row>
    <row r="51" spans="1:38">
      <c r="A51" s="144">
        <v>48</v>
      </c>
      <c r="B51" s="144">
        <v>3</v>
      </c>
      <c r="C51" s="144">
        <f t="shared" si="4"/>
        <v>7</v>
      </c>
      <c r="D51" s="144">
        <v>21</v>
      </c>
      <c r="E51" s="144">
        <v>2</v>
      </c>
      <c r="F51" s="144">
        <f>VLOOKUP(C51,'Names &amp; Rates'!$M$3:$O$12,2,0)</f>
        <v>2</v>
      </c>
      <c r="G51" s="144">
        <v>3</v>
      </c>
      <c r="H51" s="115" t="s">
        <v>27</v>
      </c>
      <c r="I51" s="144">
        <f>VLOOKUP(F51,'Names &amp; Rates'!$B$3:$C$6,2,0)</f>
        <v>0.5</v>
      </c>
      <c r="J51" s="114" t="str">
        <f>VLOOKUP(G51,'Names &amp; Rates'!$E$3:$F$6,2,0)</f>
        <v>Custodia® 320 SC</v>
      </c>
      <c r="K51" s="144">
        <v>1</v>
      </c>
      <c r="L51" s="114" t="str">
        <f>VLOOKUP(K51,'Names &amp; Rates'!$H$3:$I$9,2,0)</f>
        <v>untreated</v>
      </c>
      <c r="M51" s="144">
        <v>10</v>
      </c>
      <c r="N51" s="144">
        <v>110</v>
      </c>
      <c r="O51" s="144">
        <v>105</v>
      </c>
      <c r="P51" s="144"/>
      <c r="Q51" s="139">
        <v>2</v>
      </c>
      <c r="R51" s="143">
        <v>3</v>
      </c>
      <c r="S51" s="143">
        <v>4</v>
      </c>
      <c r="T51" s="143">
        <v>2</v>
      </c>
      <c r="U51" s="143">
        <v>6</v>
      </c>
      <c r="V51" s="143">
        <v>3</v>
      </c>
      <c r="W51" s="143">
        <v>7</v>
      </c>
      <c r="X51" s="143">
        <v>3</v>
      </c>
      <c r="Y51" s="143">
        <v>8</v>
      </c>
      <c r="Z51" s="143">
        <v>5</v>
      </c>
      <c r="AA51" s="143">
        <v>8</v>
      </c>
      <c r="AB51" s="143">
        <v>5</v>
      </c>
      <c r="AC51" s="144">
        <v>6.4</v>
      </c>
      <c r="AD51" s="144">
        <v>319.7</v>
      </c>
      <c r="AE51" s="144">
        <v>225.2</v>
      </c>
      <c r="AF51" s="144">
        <f t="shared" si="0"/>
        <v>544.9</v>
      </c>
      <c r="AG51" s="144">
        <f t="shared" si="1"/>
        <v>5.4489999999999996E-4</v>
      </c>
      <c r="AH51" s="144">
        <f t="shared" si="2"/>
        <v>1.2800000000000001E-3</v>
      </c>
      <c r="AI51" s="144">
        <f t="shared" si="3"/>
        <v>0.42570312499999996</v>
      </c>
      <c r="AJ51" s="144">
        <v>7.38</v>
      </c>
      <c r="AK51" s="144">
        <v>14</v>
      </c>
      <c r="AL51" s="144">
        <v>16.2</v>
      </c>
    </row>
    <row r="52" spans="1:38">
      <c r="A52" s="144">
        <v>49</v>
      </c>
      <c r="B52" s="144">
        <v>3</v>
      </c>
      <c r="C52" s="144">
        <f t="shared" si="4"/>
        <v>7</v>
      </c>
      <c r="D52" s="144">
        <v>22</v>
      </c>
      <c r="E52" s="144">
        <v>2</v>
      </c>
      <c r="F52" s="144">
        <f>VLOOKUP(C52,'Names &amp; Rates'!$M$3:$O$12,2,0)</f>
        <v>2</v>
      </c>
      <c r="G52" s="144">
        <v>2</v>
      </c>
      <c r="H52" s="115" t="s">
        <v>23</v>
      </c>
      <c r="I52" s="144">
        <f>VLOOKUP(F52,'Names &amp; Rates'!$B$3:$C$6,2,0)</f>
        <v>0.5</v>
      </c>
      <c r="J52" s="114" t="str">
        <f>VLOOKUP(G52,'Names &amp; Rates'!$E$3:$F$6,2,0)</f>
        <v>Throttle® 500</v>
      </c>
      <c r="K52" s="144" t="s">
        <v>30</v>
      </c>
      <c r="L52" s="115" t="s">
        <v>31</v>
      </c>
      <c r="M52" s="144">
        <v>10</v>
      </c>
      <c r="N52" s="144">
        <v>99</v>
      </c>
      <c r="O52" s="144">
        <v>101</v>
      </c>
      <c r="P52" s="144"/>
      <c r="Q52" s="139">
        <v>1</v>
      </c>
      <c r="R52" s="143">
        <v>2</v>
      </c>
      <c r="S52" s="143">
        <v>2</v>
      </c>
      <c r="T52" s="143">
        <v>1</v>
      </c>
      <c r="U52" s="143">
        <v>2</v>
      </c>
      <c r="V52" s="143">
        <v>1</v>
      </c>
      <c r="W52" s="143">
        <v>3</v>
      </c>
      <c r="X52" s="143">
        <v>1</v>
      </c>
      <c r="Y52" s="143">
        <v>7</v>
      </c>
      <c r="Z52" s="143">
        <v>1</v>
      </c>
      <c r="AA52" s="143">
        <v>8</v>
      </c>
      <c r="AB52" s="143">
        <v>3</v>
      </c>
      <c r="AC52" s="144">
        <v>6.4</v>
      </c>
      <c r="AD52" s="144">
        <v>440</v>
      </c>
      <c r="AE52" s="144">
        <v>246.4</v>
      </c>
      <c r="AF52" s="144">
        <f t="shared" si="0"/>
        <v>686.4</v>
      </c>
      <c r="AG52" s="144">
        <f t="shared" si="1"/>
        <v>6.8639999999999999E-4</v>
      </c>
      <c r="AH52" s="144">
        <f t="shared" si="2"/>
        <v>1.2800000000000001E-3</v>
      </c>
      <c r="AI52" s="144">
        <f t="shared" si="3"/>
        <v>0.53624999999999989</v>
      </c>
      <c r="AJ52" s="144">
        <v>7.89</v>
      </c>
      <c r="AK52" s="144">
        <v>14.3</v>
      </c>
      <c r="AL52" s="144">
        <v>17.899999999999999</v>
      </c>
    </row>
    <row r="53" spans="1:38">
      <c r="A53" s="144">
        <v>50</v>
      </c>
      <c r="B53" s="144">
        <v>3</v>
      </c>
      <c r="C53" s="144">
        <f t="shared" si="4"/>
        <v>7</v>
      </c>
      <c r="D53" s="144">
        <v>23</v>
      </c>
      <c r="E53" s="144">
        <v>2</v>
      </c>
      <c r="F53" s="144">
        <f>VLOOKUP(C53,'Names &amp; Rates'!$M$3:$O$12,2,0)</f>
        <v>2</v>
      </c>
      <c r="G53" s="144">
        <v>1</v>
      </c>
      <c r="H53" s="115" t="s">
        <v>21</v>
      </c>
      <c r="I53" s="144">
        <f>VLOOKUP(F53,'Names &amp; Rates'!$B$3:$C$6,2,0)</f>
        <v>0.5</v>
      </c>
      <c r="J53" s="114" t="str">
        <f>VLOOKUP(G53,'Names &amp; Rates'!$E$3:$F$6,2,0)</f>
        <v>Folicur® 430 SC</v>
      </c>
      <c r="K53" s="144" t="s">
        <v>35</v>
      </c>
      <c r="L53" s="115" t="s">
        <v>36</v>
      </c>
      <c r="M53" s="144">
        <v>10</v>
      </c>
      <c r="N53" s="144">
        <v>121</v>
      </c>
      <c r="O53" s="144">
        <v>103</v>
      </c>
      <c r="P53" s="144"/>
      <c r="Q53" s="139">
        <v>2</v>
      </c>
      <c r="R53" s="143">
        <v>4</v>
      </c>
      <c r="S53" s="143">
        <v>3</v>
      </c>
      <c r="T53" s="143">
        <v>1</v>
      </c>
      <c r="U53" s="143">
        <v>2</v>
      </c>
      <c r="V53" s="143">
        <v>1</v>
      </c>
      <c r="W53" s="143">
        <v>3</v>
      </c>
      <c r="X53" s="143">
        <v>1</v>
      </c>
      <c r="Y53" s="143">
        <v>7</v>
      </c>
      <c r="Z53" s="143">
        <v>1</v>
      </c>
      <c r="AA53" s="143">
        <v>8</v>
      </c>
      <c r="AB53" s="143">
        <v>3</v>
      </c>
      <c r="AC53" s="144">
        <v>6.4</v>
      </c>
      <c r="AD53" s="144">
        <v>284.10000000000002</v>
      </c>
      <c r="AE53" s="144">
        <v>183.3</v>
      </c>
      <c r="AF53" s="144">
        <f t="shared" si="0"/>
        <v>467.40000000000003</v>
      </c>
      <c r="AG53" s="144">
        <f t="shared" si="1"/>
        <v>4.6740000000000003E-4</v>
      </c>
      <c r="AH53" s="144">
        <f t="shared" si="2"/>
        <v>1.2800000000000001E-3</v>
      </c>
      <c r="AI53" s="144">
        <f t="shared" si="3"/>
        <v>0.36515625000000002</v>
      </c>
      <c r="AJ53" s="144">
        <v>6.94</v>
      </c>
      <c r="AK53" s="144">
        <v>14.1</v>
      </c>
      <c r="AL53" s="144">
        <v>16.8</v>
      </c>
    </row>
    <row r="54" spans="1:38">
      <c r="A54" s="144">
        <v>51</v>
      </c>
      <c r="B54" s="144">
        <v>3</v>
      </c>
      <c r="C54" s="144">
        <f t="shared" si="4"/>
        <v>7</v>
      </c>
      <c r="D54" s="144">
        <v>24</v>
      </c>
      <c r="E54" s="144">
        <v>2</v>
      </c>
      <c r="F54" s="144">
        <f>VLOOKUP(C54,'Names &amp; Rates'!$M$3:$O$12,2,0)</f>
        <v>2</v>
      </c>
      <c r="G54" s="144">
        <v>3</v>
      </c>
      <c r="H54" s="115" t="s">
        <v>27</v>
      </c>
      <c r="I54" s="144">
        <f>VLOOKUP(F54,'Names &amp; Rates'!$B$3:$C$6,2,0)</f>
        <v>0.5</v>
      </c>
      <c r="J54" s="114" t="str">
        <f>VLOOKUP(G54,'Names &amp; Rates'!$E$3:$F$6,2,0)</f>
        <v>Custodia® 320 SC</v>
      </c>
      <c r="K54" s="144" t="s">
        <v>30</v>
      </c>
      <c r="L54" s="115" t="s">
        <v>31</v>
      </c>
      <c r="M54" s="144">
        <v>10</v>
      </c>
      <c r="N54" s="144">
        <v>110</v>
      </c>
      <c r="O54" s="144">
        <v>95</v>
      </c>
      <c r="P54" s="144"/>
      <c r="Q54" s="139">
        <v>1</v>
      </c>
      <c r="R54" s="143">
        <v>2</v>
      </c>
      <c r="S54" s="143">
        <v>2</v>
      </c>
      <c r="T54" s="143">
        <v>1</v>
      </c>
      <c r="U54" s="143">
        <v>2</v>
      </c>
      <c r="V54" s="143">
        <v>1</v>
      </c>
      <c r="W54" s="143">
        <v>3</v>
      </c>
      <c r="X54" s="143">
        <v>1</v>
      </c>
      <c r="Y54" s="143">
        <v>7</v>
      </c>
      <c r="Z54" s="143">
        <v>1</v>
      </c>
      <c r="AA54" s="143">
        <v>8</v>
      </c>
      <c r="AB54" s="143">
        <v>3</v>
      </c>
      <c r="AC54" s="144">
        <v>6.4</v>
      </c>
      <c r="AD54" s="144">
        <v>359</v>
      </c>
      <c r="AE54" s="144">
        <v>239.2</v>
      </c>
      <c r="AF54" s="144">
        <f t="shared" si="0"/>
        <v>598.20000000000005</v>
      </c>
      <c r="AG54" s="144">
        <f t="shared" si="1"/>
        <v>5.9820000000000001E-4</v>
      </c>
      <c r="AH54" s="144">
        <f t="shared" si="2"/>
        <v>1.2800000000000001E-3</v>
      </c>
      <c r="AI54" s="144">
        <f t="shared" si="3"/>
        <v>0.46734374999999995</v>
      </c>
      <c r="AJ54" s="144">
        <v>7.48</v>
      </c>
      <c r="AK54" s="144">
        <v>13.7</v>
      </c>
      <c r="AL54" s="144">
        <v>16.5</v>
      </c>
    </row>
    <row r="55" spans="1:38">
      <c r="A55" s="144">
        <v>52</v>
      </c>
      <c r="B55" s="144">
        <v>3</v>
      </c>
      <c r="C55" s="144">
        <f t="shared" si="4"/>
        <v>7</v>
      </c>
      <c r="D55" s="144">
        <v>25</v>
      </c>
      <c r="E55" s="144">
        <v>2</v>
      </c>
      <c r="F55" s="144">
        <f>VLOOKUP(C55,'Names &amp; Rates'!$M$3:$O$12,2,0)</f>
        <v>2</v>
      </c>
      <c r="G55" s="144">
        <v>2</v>
      </c>
      <c r="H55" s="115" t="s">
        <v>23</v>
      </c>
      <c r="I55" s="144">
        <f>VLOOKUP(F55,'Names &amp; Rates'!$B$3:$C$6,2,0)</f>
        <v>0.5</v>
      </c>
      <c r="J55" s="114" t="str">
        <f>VLOOKUP(G55,'Names &amp; Rates'!$E$3:$F$6,2,0)</f>
        <v>Throttle® 500</v>
      </c>
      <c r="K55" s="144" t="s">
        <v>39</v>
      </c>
      <c r="L55" s="115" t="s">
        <v>40</v>
      </c>
      <c r="M55" s="144">
        <v>10</v>
      </c>
      <c r="N55" s="144">
        <v>122</v>
      </c>
      <c r="O55" s="144">
        <v>79</v>
      </c>
      <c r="P55" s="144"/>
      <c r="Q55" s="139">
        <v>2</v>
      </c>
      <c r="R55" s="143">
        <v>2</v>
      </c>
      <c r="S55" s="143">
        <v>2</v>
      </c>
      <c r="T55" s="143">
        <v>1</v>
      </c>
      <c r="U55" s="143">
        <v>2</v>
      </c>
      <c r="V55" s="143">
        <v>1</v>
      </c>
      <c r="W55" s="143">
        <v>2</v>
      </c>
      <c r="X55" s="143">
        <v>1</v>
      </c>
      <c r="Y55" s="143">
        <v>2</v>
      </c>
      <c r="Z55" s="143">
        <v>1</v>
      </c>
      <c r="AA55" s="143">
        <v>2</v>
      </c>
      <c r="AB55" s="143">
        <v>2</v>
      </c>
      <c r="AC55" s="144">
        <v>6.3</v>
      </c>
      <c r="AD55" s="144">
        <v>390.1</v>
      </c>
      <c r="AE55" s="144">
        <v>276.2</v>
      </c>
      <c r="AF55" s="144">
        <f t="shared" si="0"/>
        <v>666.3</v>
      </c>
      <c r="AG55" s="144">
        <f t="shared" si="1"/>
        <v>6.6629999999999999E-4</v>
      </c>
      <c r="AH55" s="144">
        <f t="shared" si="2"/>
        <v>1.2600000000000001E-3</v>
      </c>
      <c r="AI55" s="144">
        <f t="shared" si="3"/>
        <v>0.52880952380952373</v>
      </c>
      <c r="AJ55" s="144">
        <v>7.56</v>
      </c>
      <c r="AK55" s="144">
        <v>14</v>
      </c>
      <c r="AL55" s="144">
        <v>13.8</v>
      </c>
    </row>
    <row r="56" spans="1:38">
      <c r="A56" s="144">
        <v>53</v>
      </c>
      <c r="B56" s="144">
        <v>3</v>
      </c>
      <c r="C56" s="144">
        <f t="shared" si="4"/>
        <v>7</v>
      </c>
      <c r="D56" s="144">
        <v>26</v>
      </c>
      <c r="E56" s="144">
        <v>2</v>
      </c>
      <c r="F56" s="144">
        <f>VLOOKUP(C56,'Names &amp; Rates'!$M$3:$O$12,2,0)</f>
        <v>2</v>
      </c>
      <c r="G56" s="144">
        <v>3</v>
      </c>
      <c r="H56" s="115" t="s">
        <v>27</v>
      </c>
      <c r="I56" s="144">
        <f>VLOOKUP(F56,'Names &amp; Rates'!$B$3:$C$6,2,0)</f>
        <v>0.5</v>
      </c>
      <c r="J56" s="114" t="str">
        <f>VLOOKUP(G56,'Names &amp; Rates'!$E$3:$F$6,2,0)</f>
        <v>Custodia® 320 SC</v>
      </c>
      <c r="K56" s="144" t="s">
        <v>33</v>
      </c>
      <c r="L56" s="115" t="s">
        <v>34</v>
      </c>
      <c r="M56" s="144">
        <v>10</v>
      </c>
      <c r="N56" s="144">
        <v>121</v>
      </c>
      <c r="O56" s="144">
        <v>94</v>
      </c>
      <c r="P56" s="144"/>
      <c r="Q56" s="139">
        <v>1</v>
      </c>
      <c r="R56" s="143">
        <v>2</v>
      </c>
      <c r="S56" s="143">
        <v>3</v>
      </c>
      <c r="T56" s="143">
        <v>1</v>
      </c>
      <c r="U56" s="143">
        <v>3</v>
      </c>
      <c r="V56" s="143">
        <v>1</v>
      </c>
      <c r="W56" s="143">
        <v>3</v>
      </c>
      <c r="X56" s="143">
        <v>1</v>
      </c>
      <c r="Y56" s="143">
        <v>3</v>
      </c>
      <c r="Z56" s="143">
        <v>1</v>
      </c>
      <c r="AA56" s="143">
        <v>7</v>
      </c>
      <c r="AB56" s="143">
        <v>2</v>
      </c>
      <c r="AC56" s="144">
        <v>6.4</v>
      </c>
      <c r="AD56" s="144">
        <v>485</v>
      </c>
      <c r="AE56" s="144">
        <v>311</v>
      </c>
      <c r="AF56" s="144">
        <f t="shared" si="0"/>
        <v>796</v>
      </c>
      <c r="AG56" s="144">
        <f t="shared" si="1"/>
        <v>7.9600000000000005E-4</v>
      </c>
      <c r="AH56" s="144">
        <f t="shared" si="2"/>
        <v>1.2800000000000001E-3</v>
      </c>
      <c r="AI56" s="144">
        <f t="shared" si="3"/>
        <v>0.62187499999999996</v>
      </c>
      <c r="AJ56" s="144">
        <v>8.14</v>
      </c>
      <c r="AK56" s="144">
        <v>14</v>
      </c>
      <c r="AL56" s="144">
        <v>17.899999999999999</v>
      </c>
    </row>
    <row r="57" spans="1:38">
      <c r="A57" s="144">
        <v>54</v>
      </c>
      <c r="B57" s="144">
        <v>3</v>
      </c>
      <c r="C57" s="144">
        <f t="shared" si="4"/>
        <v>7</v>
      </c>
      <c r="D57" s="144">
        <v>27</v>
      </c>
      <c r="E57" s="144">
        <v>2</v>
      </c>
      <c r="F57" s="144">
        <f>VLOOKUP(C57,'Names &amp; Rates'!$M$3:$O$12,2,0)</f>
        <v>2</v>
      </c>
      <c r="G57" s="144">
        <v>1</v>
      </c>
      <c r="H57" s="115" t="s">
        <v>21</v>
      </c>
      <c r="I57" s="144">
        <f>VLOOKUP(F57,'Names &amp; Rates'!$B$3:$C$6,2,0)</f>
        <v>0.5</v>
      </c>
      <c r="J57" s="114" t="str">
        <f>VLOOKUP(G57,'Names &amp; Rates'!$E$3:$F$6,2,0)</f>
        <v>Folicur® 430 SC</v>
      </c>
      <c r="K57" s="144">
        <v>1</v>
      </c>
      <c r="L57" s="114" t="str">
        <f>VLOOKUP(K57,'Names &amp; Rates'!$H$3:$I$9,2,0)</f>
        <v>untreated</v>
      </c>
      <c r="M57" s="144">
        <v>10</v>
      </c>
      <c r="N57" s="144">
        <v>97</v>
      </c>
      <c r="O57" s="144">
        <v>106</v>
      </c>
      <c r="P57" s="144"/>
      <c r="Q57" s="139">
        <v>2</v>
      </c>
      <c r="R57" s="143">
        <v>4</v>
      </c>
      <c r="S57" s="143">
        <v>6</v>
      </c>
      <c r="T57" s="143">
        <v>3</v>
      </c>
      <c r="U57" s="143">
        <v>7</v>
      </c>
      <c r="V57" s="143">
        <v>3</v>
      </c>
      <c r="W57" s="143">
        <v>7</v>
      </c>
      <c r="X57" s="143">
        <v>4</v>
      </c>
      <c r="Y57" s="143">
        <v>8</v>
      </c>
      <c r="Z57" s="143">
        <v>4</v>
      </c>
      <c r="AA57" s="143">
        <v>8</v>
      </c>
      <c r="AB57" s="143">
        <v>5</v>
      </c>
      <c r="AC57" s="144">
        <v>6.3</v>
      </c>
      <c r="AD57" s="144">
        <v>528.9</v>
      </c>
      <c r="AE57" s="144">
        <v>299.7</v>
      </c>
      <c r="AF57" s="144">
        <f t="shared" si="0"/>
        <v>828.59999999999991</v>
      </c>
      <c r="AG57" s="144">
        <f t="shared" si="1"/>
        <v>8.2859999999999987E-4</v>
      </c>
      <c r="AH57" s="144">
        <f t="shared" si="2"/>
        <v>1.2600000000000001E-3</v>
      </c>
      <c r="AI57" s="144">
        <f t="shared" si="3"/>
        <v>0.65761904761904744</v>
      </c>
      <c r="AJ57" s="144">
        <v>8.3800000000000008</v>
      </c>
      <c r="AK57" s="144">
        <v>14.3</v>
      </c>
      <c r="AL57" s="144">
        <v>17.100000000000001</v>
      </c>
    </row>
    <row r="58" spans="1:38" s="120" customFormat="1">
      <c r="A58" s="120">
        <v>55</v>
      </c>
      <c r="B58" s="120">
        <v>1</v>
      </c>
      <c r="C58" s="120">
        <f>C4+1</f>
        <v>2</v>
      </c>
      <c r="D58" s="120">
        <v>1</v>
      </c>
      <c r="E58" s="120">
        <v>3</v>
      </c>
      <c r="F58" s="120">
        <f>VLOOKUP(C58,'Names &amp; Rates'!$M$3:$O$12,2,0)</f>
        <v>2</v>
      </c>
      <c r="G58" s="120">
        <v>2</v>
      </c>
      <c r="H58" s="14" t="s">
        <v>23</v>
      </c>
      <c r="I58" s="120">
        <f>VLOOKUP(F58,'Names &amp; Rates'!$B$3:$C$6,2,0)</f>
        <v>0.5</v>
      </c>
      <c r="J58" s="122" t="str">
        <f>VLOOKUP(G58,'Names &amp; Rates'!$E$3:$F$6,2,0)</f>
        <v>Throttle® 500</v>
      </c>
      <c r="K58" s="120">
        <v>1</v>
      </c>
      <c r="L58" s="122" t="str">
        <f>VLOOKUP(K58,'Names &amp; Rates'!$H$3:$I$9,2,0)</f>
        <v>untreated</v>
      </c>
      <c r="M58" s="120">
        <v>10</v>
      </c>
      <c r="N58" s="120">
        <v>105</v>
      </c>
      <c r="O58" s="120">
        <v>89</v>
      </c>
      <c r="Q58" s="123">
        <v>2</v>
      </c>
      <c r="R58" s="124">
        <v>5</v>
      </c>
      <c r="S58" s="124">
        <v>6</v>
      </c>
      <c r="T58" s="124">
        <v>3</v>
      </c>
      <c r="U58" s="124">
        <v>7</v>
      </c>
      <c r="V58" s="124">
        <v>4</v>
      </c>
      <c r="W58" s="124">
        <v>7</v>
      </c>
      <c r="X58" s="124">
        <v>4</v>
      </c>
      <c r="Y58" s="124">
        <v>8</v>
      </c>
      <c r="Z58" s="124">
        <v>5</v>
      </c>
      <c r="AA58" s="124">
        <v>8</v>
      </c>
      <c r="AB58" s="124">
        <v>5</v>
      </c>
      <c r="AC58" s="120">
        <v>6.6</v>
      </c>
      <c r="AD58" s="120">
        <v>862.5</v>
      </c>
      <c r="AE58" s="120">
        <v>67.2</v>
      </c>
      <c r="AF58" s="120">
        <f t="shared" si="0"/>
        <v>929.7</v>
      </c>
      <c r="AG58" s="120">
        <f t="shared" si="1"/>
        <v>9.2969999999999999E-4</v>
      </c>
      <c r="AH58" s="120">
        <f t="shared" si="2"/>
        <v>1.32E-3</v>
      </c>
      <c r="AI58" s="120">
        <f t="shared" si="3"/>
        <v>0.70431818181818184</v>
      </c>
      <c r="AJ58" s="120">
        <v>7.41</v>
      </c>
      <c r="AK58" s="120">
        <v>14.9</v>
      </c>
      <c r="AL58" s="120">
        <v>13.9</v>
      </c>
    </row>
    <row r="59" spans="1:38" s="120" customFormat="1">
      <c r="A59" s="120">
        <v>56</v>
      </c>
      <c r="B59" s="120">
        <v>1</v>
      </c>
      <c r="C59" s="120">
        <f t="shared" ref="C59:C122" si="5">C5+1</f>
        <v>2</v>
      </c>
      <c r="D59" s="120">
        <v>2</v>
      </c>
      <c r="E59" s="120">
        <v>3</v>
      </c>
      <c r="F59" s="120">
        <f>VLOOKUP(C59,'Names &amp; Rates'!$M$3:$O$12,2,0)</f>
        <v>2</v>
      </c>
      <c r="G59" s="120">
        <v>1</v>
      </c>
      <c r="H59" s="14" t="s">
        <v>21</v>
      </c>
      <c r="I59" s="120">
        <f>VLOOKUP(F59,'Names &amp; Rates'!$B$3:$C$6,2,0)</f>
        <v>0.5</v>
      </c>
      <c r="J59" s="122" t="str">
        <f>VLOOKUP(G59,'Names &amp; Rates'!$E$3:$F$6,2,0)</f>
        <v>Folicur® 430 SC</v>
      </c>
      <c r="K59" s="120" t="s">
        <v>41</v>
      </c>
      <c r="L59" s="14" t="s">
        <v>42</v>
      </c>
      <c r="M59" s="120">
        <v>10</v>
      </c>
      <c r="N59" s="120">
        <v>98</v>
      </c>
      <c r="O59" s="120">
        <v>83</v>
      </c>
      <c r="Q59" s="123">
        <v>2</v>
      </c>
      <c r="R59" s="124">
        <v>3</v>
      </c>
      <c r="S59" s="124">
        <v>4</v>
      </c>
      <c r="T59" s="124">
        <v>2</v>
      </c>
      <c r="U59" s="124">
        <v>5</v>
      </c>
      <c r="V59" s="124">
        <v>2</v>
      </c>
      <c r="W59" s="124">
        <v>6</v>
      </c>
      <c r="X59" s="124">
        <v>2</v>
      </c>
      <c r="Y59" s="124">
        <v>7</v>
      </c>
      <c r="Z59" s="124">
        <v>3</v>
      </c>
      <c r="AA59" s="124">
        <v>8</v>
      </c>
      <c r="AB59" s="124">
        <v>4</v>
      </c>
      <c r="AC59" s="120">
        <v>6.5</v>
      </c>
      <c r="AD59" s="120">
        <v>805.9</v>
      </c>
      <c r="AE59" s="120">
        <v>77.3</v>
      </c>
      <c r="AF59" s="120">
        <f t="shared" si="0"/>
        <v>883.19999999999993</v>
      </c>
      <c r="AG59" s="120">
        <f t="shared" si="1"/>
        <v>8.8319999999999989E-4</v>
      </c>
      <c r="AH59" s="120">
        <f t="shared" si="2"/>
        <v>1.2999999999999999E-3</v>
      </c>
      <c r="AI59" s="120">
        <f t="shared" si="3"/>
        <v>0.67938461538461536</v>
      </c>
      <c r="AJ59" s="120">
        <v>7.86</v>
      </c>
      <c r="AK59" s="120">
        <v>14.7</v>
      </c>
      <c r="AL59" s="120">
        <v>13.6</v>
      </c>
    </row>
    <row r="60" spans="1:38" s="120" customFormat="1">
      <c r="A60" s="120">
        <v>57</v>
      </c>
      <c r="B60" s="120">
        <v>1</v>
      </c>
      <c r="C60" s="120">
        <f t="shared" si="5"/>
        <v>2</v>
      </c>
      <c r="D60" s="120">
        <v>3</v>
      </c>
      <c r="E60" s="120">
        <v>3</v>
      </c>
      <c r="F60" s="120">
        <f>VLOOKUP(C60,'Names &amp; Rates'!$M$3:$O$12,2,0)</f>
        <v>2</v>
      </c>
      <c r="G60" s="120">
        <v>1</v>
      </c>
      <c r="H60" s="14" t="s">
        <v>21</v>
      </c>
      <c r="I60" s="120">
        <f>VLOOKUP(F60,'Names &amp; Rates'!$B$3:$C$6,2,0)</f>
        <v>0.5</v>
      </c>
      <c r="J60" s="122" t="str">
        <f>VLOOKUP(G60,'Names &amp; Rates'!$E$3:$F$6,2,0)</f>
        <v>Folicur® 430 SC</v>
      </c>
      <c r="K60" s="120">
        <v>1</v>
      </c>
      <c r="L60" s="122" t="str">
        <f>VLOOKUP(K60,'Names &amp; Rates'!$H$3:$I$9,2,0)</f>
        <v>untreated</v>
      </c>
      <c r="M60" s="120">
        <v>10</v>
      </c>
      <c r="N60" s="120">
        <v>91</v>
      </c>
      <c r="O60" s="120">
        <v>91</v>
      </c>
      <c r="Q60" s="123">
        <v>2</v>
      </c>
      <c r="R60" s="124">
        <v>2</v>
      </c>
      <c r="S60" s="124">
        <v>4</v>
      </c>
      <c r="T60" s="124">
        <v>2</v>
      </c>
      <c r="U60" s="124">
        <v>6</v>
      </c>
      <c r="V60" s="124">
        <v>2</v>
      </c>
      <c r="W60" s="124">
        <v>7</v>
      </c>
      <c r="X60" s="124">
        <v>3</v>
      </c>
      <c r="Y60" s="124">
        <v>8</v>
      </c>
      <c r="Z60" s="124">
        <v>5</v>
      </c>
      <c r="AA60" s="124">
        <v>8</v>
      </c>
      <c r="AB60" s="124">
        <v>5</v>
      </c>
      <c r="AC60" s="120">
        <v>6.5</v>
      </c>
      <c r="AD60" s="120">
        <v>601.70000000000005</v>
      </c>
      <c r="AE60" s="120">
        <v>68.900000000000006</v>
      </c>
      <c r="AF60" s="120">
        <f t="shared" si="0"/>
        <v>670.6</v>
      </c>
      <c r="AG60" s="120">
        <f t="shared" si="1"/>
        <v>6.7060000000000004E-4</v>
      </c>
      <c r="AH60" s="120">
        <f t="shared" si="2"/>
        <v>1.2999999999999999E-3</v>
      </c>
      <c r="AI60" s="120">
        <f t="shared" si="3"/>
        <v>0.51584615384615384</v>
      </c>
      <c r="AJ60" s="120">
        <v>7.38</v>
      </c>
      <c r="AK60" s="120">
        <v>14.8</v>
      </c>
      <c r="AL60" s="120">
        <v>14.2</v>
      </c>
    </row>
    <row r="61" spans="1:38">
      <c r="A61" s="144">
        <v>58</v>
      </c>
      <c r="B61" s="144">
        <v>1</v>
      </c>
      <c r="C61" s="144">
        <f t="shared" si="5"/>
        <v>2</v>
      </c>
      <c r="D61" s="144">
        <v>4</v>
      </c>
      <c r="E61" s="144">
        <v>3</v>
      </c>
      <c r="F61" s="144">
        <f>VLOOKUP(C61,'Names &amp; Rates'!$M$3:$O$12,2,0)</f>
        <v>2</v>
      </c>
      <c r="G61" s="144">
        <v>1</v>
      </c>
      <c r="H61" s="115" t="s">
        <v>21</v>
      </c>
      <c r="I61" s="144">
        <f>VLOOKUP(F61,'Names &amp; Rates'!$B$3:$C$6,2,0)</f>
        <v>0.5</v>
      </c>
      <c r="J61" s="114" t="str">
        <f>VLOOKUP(G61,'Names &amp; Rates'!$E$3:$F$6,2,0)</f>
        <v>Folicur® 430 SC</v>
      </c>
      <c r="K61" s="144" t="s">
        <v>39</v>
      </c>
      <c r="L61" s="115" t="s">
        <v>40</v>
      </c>
      <c r="M61" s="144">
        <v>10</v>
      </c>
      <c r="N61" s="144">
        <v>107</v>
      </c>
      <c r="O61" s="144">
        <v>98</v>
      </c>
      <c r="P61" s="144"/>
      <c r="Q61" s="134">
        <v>2</v>
      </c>
      <c r="R61" s="143">
        <v>4</v>
      </c>
      <c r="S61" s="143">
        <v>4</v>
      </c>
      <c r="T61" s="143">
        <v>2</v>
      </c>
      <c r="U61" s="143">
        <v>4</v>
      </c>
      <c r="V61" s="143">
        <v>2</v>
      </c>
      <c r="W61" s="143">
        <v>5</v>
      </c>
      <c r="X61" s="143">
        <v>2</v>
      </c>
      <c r="Y61" s="143">
        <v>5</v>
      </c>
      <c r="Z61" s="143">
        <v>2</v>
      </c>
      <c r="AA61" s="143">
        <v>7</v>
      </c>
      <c r="AB61" s="143">
        <v>2</v>
      </c>
      <c r="AC61" s="144">
        <v>6.5</v>
      </c>
      <c r="AD61" s="144">
        <v>549.79999999999995</v>
      </c>
      <c r="AE61" s="144">
        <v>267.7</v>
      </c>
      <c r="AF61" s="144">
        <f t="shared" si="0"/>
        <v>817.5</v>
      </c>
      <c r="AG61" s="144">
        <f t="shared" si="1"/>
        <v>8.1749999999999998E-4</v>
      </c>
      <c r="AH61" s="144">
        <f t="shared" si="2"/>
        <v>1.2999999999999999E-3</v>
      </c>
      <c r="AI61" s="144">
        <f t="shared" si="3"/>
        <v>0.62884615384615383</v>
      </c>
      <c r="AJ61" s="144">
        <v>7.69</v>
      </c>
      <c r="AK61" s="144">
        <v>14.2</v>
      </c>
      <c r="AL61" s="144">
        <v>17.5</v>
      </c>
    </row>
    <row r="62" spans="1:38">
      <c r="A62" s="144">
        <v>59</v>
      </c>
      <c r="B62" s="144">
        <v>1</v>
      </c>
      <c r="C62" s="144">
        <f t="shared" si="5"/>
        <v>2</v>
      </c>
      <c r="D62" s="144">
        <v>5</v>
      </c>
      <c r="E62" s="144">
        <v>3</v>
      </c>
      <c r="F62" s="144">
        <f>VLOOKUP(C62,'Names &amp; Rates'!$M$3:$O$12,2,0)</f>
        <v>2</v>
      </c>
      <c r="G62" s="144">
        <v>3</v>
      </c>
      <c r="H62" s="115" t="s">
        <v>27</v>
      </c>
      <c r="I62" s="144">
        <f>VLOOKUP(F62,'Names &amp; Rates'!$B$3:$C$6,2,0)</f>
        <v>0.5</v>
      </c>
      <c r="J62" s="114" t="str">
        <f>VLOOKUP(G62,'Names &amp; Rates'!$E$3:$F$6,2,0)</f>
        <v>Custodia® 320 SC</v>
      </c>
      <c r="K62" s="144" t="s">
        <v>41</v>
      </c>
      <c r="L62" s="115" t="s">
        <v>42</v>
      </c>
      <c r="M62" s="144">
        <v>10</v>
      </c>
      <c r="N62" s="144">
        <v>112</v>
      </c>
      <c r="O62" s="144">
        <v>96</v>
      </c>
      <c r="P62" s="144"/>
      <c r="Q62" s="134">
        <v>2</v>
      </c>
      <c r="R62" s="143">
        <v>5</v>
      </c>
      <c r="S62" s="143">
        <v>6</v>
      </c>
      <c r="T62" s="143">
        <v>2</v>
      </c>
      <c r="U62" s="143">
        <v>4</v>
      </c>
      <c r="V62" s="143">
        <v>2</v>
      </c>
      <c r="W62" s="143">
        <v>4</v>
      </c>
      <c r="X62" s="143">
        <v>2</v>
      </c>
      <c r="Y62" s="143">
        <v>7</v>
      </c>
      <c r="Z62" s="143">
        <v>3</v>
      </c>
      <c r="AA62" s="143">
        <v>7</v>
      </c>
      <c r="AB62" s="143">
        <v>3</v>
      </c>
      <c r="AC62" s="144">
        <v>6.4</v>
      </c>
      <c r="AD62" s="144">
        <v>561.20000000000005</v>
      </c>
      <c r="AE62" s="144">
        <v>287.8</v>
      </c>
      <c r="AF62" s="144">
        <f t="shared" si="0"/>
        <v>849</v>
      </c>
      <c r="AG62" s="144">
        <f t="shared" si="1"/>
        <v>8.4900000000000004E-4</v>
      </c>
      <c r="AH62" s="144">
        <f t="shared" si="2"/>
        <v>1.2800000000000001E-3</v>
      </c>
      <c r="AI62" s="144">
        <f t="shared" si="3"/>
        <v>0.66328124999999993</v>
      </c>
      <c r="AJ62" s="144">
        <v>7.68</v>
      </c>
      <c r="AK62" s="144">
        <v>14.4</v>
      </c>
      <c r="AL62" s="144">
        <v>15.5</v>
      </c>
    </row>
    <row r="63" spans="1:38">
      <c r="A63" s="144">
        <v>60</v>
      </c>
      <c r="B63" s="144">
        <v>1</v>
      </c>
      <c r="C63" s="144">
        <f t="shared" si="5"/>
        <v>2</v>
      </c>
      <c r="D63" s="144">
        <v>6</v>
      </c>
      <c r="E63" s="144">
        <v>3</v>
      </c>
      <c r="F63" s="144">
        <f>VLOOKUP(C63,'Names &amp; Rates'!$M$3:$O$12,2,0)</f>
        <v>2</v>
      </c>
      <c r="G63" s="144">
        <v>3</v>
      </c>
      <c r="H63" s="115" t="s">
        <v>27</v>
      </c>
      <c r="I63" s="144">
        <f>VLOOKUP(F63,'Names &amp; Rates'!$B$3:$C$6,2,0)</f>
        <v>0.5</v>
      </c>
      <c r="J63" s="114" t="str">
        <f>VLOOKUP(G63,'Names &amp; Rates'!$E$3:$F$6,2,0)</f>
        <v>Custodia® 320 SC</v>
      </c>
      <c r="K63" s="144" t="s">
        <v>33</v>
      </c>
      <c r="L63" s="115" t="s">
        <v>34</v>
      </c>
      <c r="M63" s="144">
        <v>10</v>
      </c>
      <c r="N63" s="144">
        <v>96</v>
      </c>
      <c r="O63" s="144">
        <v>94</v>
      </c>
      <c r="P63" s="144"/>
      <c r="Q63" s="134">
        <v>2</v>
      </c>
      <c r="R63" s="143">
        <v>2</v>
      </c>
      <c r="S63" s="143">
        <v>3</v>
      </c>
      <c r="T63" s="143">
        <v>1</v>
      </c>
      <c r="U63" s="143">
        <v>2</v>
      </c>
      <c r="V63" s="143">
        <v>1</v>
      </c>
      <c r="W63" s="143">
        <v>3</v>
      </c>
      <c r="X63" s="143">
        <v>1</v>
      </c>
      <c r="Y63" s="143">
        <v>4</v>
      </c>
      <c r="Z63" s="143">
        <v>2</v>
      </c>
      <c r="AA63" s="143">
        <v>7</v>
      </c>
      <c r="AB63" s="143">
        <v>2</v>
      </c>
      <c r="AC63" s="144">
        <v>6.5</v>
      </c>
      <c r="AD63" s="144">
        <v>702.5</v>
      </c>
      <c r="AE63" s="144">
        <v>307.8</v>
      </c>
      <c r="AF63" s="144">
        <f t="shared" si="0"/>
        <v>1010.3</v>
      </c>
      <c r="AG63" s="144">
        <f t="shared" si="1"/>
        <v>1.0103E-3</v>
      </c>
      <c r="AH63" s="144">
        <f t="shared" si="2"/>
        <v>1.2999999999999999E-3</v>
      </c>
      <c r="AI63" s="144">
        <f t="shared" si="3"/>
        <v>0.7771538461538462</v>
      </c>
      <c r="AJ63" s="144">
        <v>7.69</v>
      </c>
      <c r="AK63" s="144">
        <v>14.3</v>
      </c>
      <c r="AL63" s="144">
        <v>17.600000000000001</v>
      </c>
    </row>
    <row r="64" spans="1:38">
      <c r="A64" s="144">
        <v>61</v>
      </c>
      <c r="B64" s="144">
        <v>1</v>
      </c>
      <c r="C64" s="144">
        <f t="shared" si="5"/>
        <v>2</v>
      </c>
      <c r="D64" s="144">
        <v>7</v>
      </c>
      <c r="E64" s="144">
        <v>3</v>
      </c>
      <c r="F64" s="144">
        <f>VLOOKUP(C64,'Names &amp; Rates'!$M$3:$O$12,2,0)</f>
        <v>2</v>
      </c>
      <c r="G64" s="144">
        <v>2</v>
      </c>
      <c r="H64" s="115" t="s">
        <v>23</v>
      </c>
      <c r="I64" s="144">
        <f>VLOOKUP(F64,'Names &amp; Rates'!$B$3:$C$6,2,0)</f>
        <v>0.5</v>
      </c>
      <c r="J64" s="114" t="str">
        <f>VLOOKUP(G64,'Names &amp; Rates'!$E$3:$F$6,2,0)</f>
        <v>Throttle® 500</v>
      </c>
      <c r="K64" s="144" t="s">
        <v>39</v>
      </c>
      <c r="L64" s="115" t="s">
        <v>40</v>
      </c>
      <c r="M64" s="144">
        <v>10</v>
      </c>
      <c r="N64" s="144">
        <v>93</v>
      </c>
      <c r="O64" s="144">
        <v>96</v>
      </c>
      <c r="P64" s="144"/>
      <c r="Q64" s="134">
        <v>2</v>
      </c>
      <c r="R64" s="143">
        <v>2</v>
      </c>
      <c r="S64" s="143">
        <v>3</v>
      </c>
      <c r="T64" s="143">
        <v>1</v>
      </c>
      <c r="U64" s="143">
        <v>3</v>
      </c>
      <c r="V64" s="143">
        <v>1</v>
      </c>
      <c r="W64" s="143">
        <v>3</v>
      </c>
      <c r="X64" s="143">
        <v>1</v>
      </c>
      <c r="Y64" s="143">
        <v>3</v>
      </c>
      <c r="Z64" s="143">
        <v>1</v>
      </c>
      <c r="AA64" s="143">
        <v>7</v>
      </c>
      <c r="AB64" s="143">
        <v>1</v>
      </c>
      <c r="AC64" s="144">
        <v>6.5</v>
      </c>
      <c r="AD64" s="144">
        <v>659.7</v>
      </c>
      <c r="AE64" s="144">
        <v>293.8</v>
      </c>
      <c r="AF64" s="144">
        <f t="shared" si="0"/>
        <v>953.5</v>
      </c>
      <c r="AG64" s="144">
        <f t="shared" si="1"/>
        <v>9.5350000000000003E-4</v>
      </c>
      <c r="AH64" s="144">
        <f t="shared" si="2"/>
        <v>1.2999999999999999E-3</v>
      </c>
      <c r="AI64" s="144">
        <f t="shared" si="3"/>
        <v>0.7334615384615385</v>
      </c>
      <c r="AJ64" s="144">
        <v>8.16</v>
      </c>
      <c r="AK64" s="144">
        <v>14.2</v>
      </c>
      <c r="AL64" s="144">
        <v>17.5</v>
      </c>
    </row>
    <row r="65" spans="1:38">
      <c r="A65" s="144">
        <v>62</v>
      </c>
      <c r="B65" s="144">
        <v>1</v>
      </c>
      <c r="C65" s="144">
        <f t="shared" si="5"/>
        <v>2</v>
      </c>
      <c r="D65" s="144">
        <v>8</v>
      </c>
      <c r="E65" s="144">
        <v>3</v>
      </c>
      <c r="F65" s="144">
        <f>VLOOKUP(C65,'Names &amp; Rates'!$M$3:$O$12,2,0)</f>
        <v>2</v>
      </c>
      <c r="G65" s="144">
        <v>3</v>
      </c>
      <c r="H65" s="115" t="s">
        <v>27</v>
      </c>
      <c r="I65" s="144">
        <f>VLOOKUP(F65,'Names &amp; Rates'!$B$3:$C$6,2,0)</f>
        <v>0.5</v>
      </c>
      <c r="J65" s="114" t="str">
        <f>VLOOKUP(G65,'Names &amp; Rates'!$E$3:$F$6,2,0)</f>
        <v>Custodia® 320 SC</v>
      </c>
      <c r="K65" s="144" t="s">
        <v>30</v>
      </c>
      <c r="L65" s="115" t="s">
        <v>31</v>
      </c>
      <c r="M65" s="144">
        <v>10</v>
      </c>
      <c r="N65" s="144">
        <v>88</v>
      </c>
      <c r="O65" s="144">
        <v>89</v>
      </c>
      <c r="P65" s="144"/>
      <c r="Q65" s="134">
        <v>1</v>
      </c>
      <c r="R65" s="143">
        <v>2</v>
      </c>
      <c r="S65" s="143">
        <v>2</v>
      </c>
      <c r="T65" s="143">
        <v>1</v>
      </c>
      <c r="U65" s="143">
        <v>2</v>
      </c>
      <c r="V65" s="143">
        <v>1</v>
      </c>
      <c r="W65" s="143">
        <v>3</v>
      </c>
      <c r="X65" s="143">
        <v>1</v>
      </c>
      <c r="Y65" s="143">
        <v>7</v>
      </c>
      <c r="Z65" s="143">
        <v>3</v>
      </c>
      <c r="AA65" s="143">
        <v>7</v>
      </c>
      <c r="AB65" s="143">
        <v>3</v>
      </c>
      <c r="AC65" s="144">
        <v>6.4</v>
      </c>
      <c r="AD65" s="144">
        <v>646.9</v>
      </c>
      <c r="AE65" s="144">
        <v>330.2</v>
      </c>
      <c r="AF65" s="144">
        <f t="shared" si="0"/>
        <v>977.09999999999991</v>
      </c>
      <c r="AG65" s="144">
        <f t="shared" si="1"/>
        <v>9.7709999999999984E-4</v>
      </c>
      <c r="AH65" s="144">
        <f t="shared" si="2"/>
        <v>1.2800000000000001E-3</v>
      </c>
      <c r="AI65" s="144">
        <f t="shared" si="3"/>
        <v>0.76335937499999984</v>
      </c>
      <c r="AJ65" s="144">
        <v>7.59</v>
      </c>
      <c r="AK65" s="144">
        <v>14.1</v>
      </c>
      <c r="AL65" s="144">
        <v>17.100000000000001</v>
      </c>
    </row>
    <row r="66" spans="1:38">
      <c r="A66" s="144">
        <v>63</v>
      </c>
      <c r="B66" s="144">
        <v>1</v>
      </c>
      <c r="C66" s="144">
        <f t="shared" si="5"/>
        <v>2</v>
      </c>
      <c r="D66" s="144">
        <v>9</v>
      </c>
      <c r="E66" s="144">
        <v>3</v>
      </c>
      <c r="F66" s="144">
        <f>VLOOKUP(C66,'Names &amp; Rates'!$M$3:$O$12,2,0)</f>
        <v>2</v>
      </c>
      <c r="G66" s="144">
        <v>2</v>
      </c>
      <c r="H66" s="115" t="s">
        <v>23</v>
      </c>
      <c r="I66" s="144">
        <f>VLOOKUP(F66,'Names &amp; Rates'!$B$3:$C$6,2,0)</f>
        <v>0.5</v>
      </c>
      <c r="J66" s="114" t="str">
        <f>VLOOKUP(G66,'Names &amp; Rates'!$E$3:$F$6,2,0)</f>
        <v>Throttle® 500</v>
      </c>
      <c r="K66" s="144" t="s">
        <v>35</v>
      </c>
      <c r="L66" s="115" t="s">
        <v>36</v>
      </c>
      <c r="M66" s="144">
        <v>10</v>
      </c>
      <c r="N66" s="144">
        <v>112</v>
      </c>
      <c r="O66" s="144">
        <v>95</v>
      </c>
      <c r="P66" s="144"/>
      <c r="Q66" s="134">
        <v>2</v>
      </c>
      <c r="R66" s="143">
        <v>2</v>
      </c>
      <c r="S66" s="143">
        <v>3</v>
      </c>
      <c r="T66" s="143">
        <v>1</v>
      </c>
      <c r="U66" s="143">
        <v>3</v>
      </c>
      <c r="V66" s="143">
        <v>1</v>
      </c>
      <c r="W66" s="143">
        <v>4</v>
      </c>
      <c r="X66" s="143">
        <v>1</v>
      </c>
      <c r="Y66" s="143">
        <v>7</v>
      </c>
      <c r="Z66" s="143">
        <v>2</v>
      </c>
      <c r="AA66" s="143">
        <v>8</v>
      </c>
      <c r="AB66" s="143">
        <v>3</v>
      </c>
      <c r="AC66" s="144">
        <v>6.4</v>
      </c>
      <c r="AD66" s="144">
        <v>612.5</v>
      </c>
      <c r="AE66" s="144">
        <v>322</v>
      </c>
      <c r="AF66" s="144">
        <f t="shared" si="0"/>
        <v>934.5</v>
      </c>
      <c r="AG66" s="144">
        <f t="shared" si="1"/>
        <v>9.345E-4</v>
      </c>
      <c r="AH66" s="144">
        <f t="shared" si="2"/>
        <v>1.2800000000000001E-3</v>
      </c>
      <c r="AI66" s="144">
        <f t="shared" si="3"/>
        <v>0.73007812499999991</v>
      </c>
      <c r="AJ66" s="144">
        <v>7.69</v>
      </c>
      <c r="AK66" s="144">
        <v>14.1</v>
      </c>
      <c r="AL66" s="144">
        <v>15.8</v>
      </c>
    </row>
    <row r="67" spans="1:38">
      <c r="A67" s="144">
        <v>64</v>
      </c>
      <c r="B67" s="144">
        <v>2</v>
      </c>
      <c r="C67" s="144">
        <f t="shared" si="5"/>
        <v>5</v>
      </c>
      <c r="D67" s="144">
        <v>10</v>
      </c>
      <c r="E67" s="144">
        <v>3</v>
      </c>
      <c r="F67" s="144">
        <f>VLOOKUP(C67,'Names &amp; Rates'!$M$3:$O$12,2,0)</f>
        <v>3</v>
      </c>
      <c r="G67" s="144">
        <v>1</v>
      </c>
      <c r="H67" s="115" t="s">
        <v>21</v>
      </c>
      <c r="I67" s="144">
        <f>VLOOKUP(F67,'Names &amp; Rates'!$B$3:$C$6,2,0)</f>
        <v>1</v>
      </c>
      <c r="J67" s="114" t="str">
        <f>VLOOKUP(G67,'Names &amp; Rates'!$E$3:$F$6,2,0)</f>
        <v>Folicur® 430 SC</v>
      </c>
      <c r="K67" s="144" t="s">
        <v>30</v>
      </c>
      <c r="L67" s="115" t="s">
        <v>31</v>
      </c>
      <c r="M67" s="144">
        <v>10</v>
      </c>
      <c r="N67" s="144">
        <v>162</v>
      </c>
      <c r="O67" s="144">
        <v>163</v>
      </c>
      <c r="P67" s="144"/>
      <c r="Q67" s="134">
        <v>1</v>
      </c>
      <c r="R67" s="143">
        <v>2</v>
      </c>
      <c r="S67" s="143">
        <v>2</v>
      </c>
      <c r="T67" s="143">
        <v>1</v>
      </c>
      <c r="U67" s="143">
        <v>3</v>
      </c>
      <c r="V67" s="143">
        <v>1</v>
      </c>
      <c r="W67" s="143">
        <v>4</v>
      </c>
      <c r="X67" s="143">
        <v>1</v>
      </c>
      <c r="Y67" s="143">
        <v>7</v>
      </c>
      <c r="Z67" s="143">
        <v>2</v>
      </c>
      <c r="AA67" s="143">
        <v>8</v>
      </c>
      <c r="AB67" s="143">
        <v>3</v>
      </c>
      <c r="AC67" s="144">
        <v>6.4</v>
      </c>
      <c r="AD67" s="144">
        <v>589.4</v>
      </c>
      <c r="AE67" s="144">
        <v>292.7</v>
      </c>
      <c r="AF67" s="144">
        <f t="shared" si="0"/>
        <v>882.09999999999991</v>
      </c>
      <c r="AG67" s="144">
        <f t="shared" si="1"/>
        <v>8.8209999999999992E-4</v>
      </c>
      <c r="AH67" s="144">
        <f t="shared" si="2"/>
        <v>1.2800000000000001E-3</v>
      </c>
      <c r="AI67" s="144">
        <f t="shared" si="3"/>
        <v>0.68914062499999984</v>
      </c>
      <c r="AJ67" s="144">
        <v>7.51</v>
      </c>
      <c r="AK67" s="144">
        <v>14</v>
      </c>
      <c r="AL67" s="144">
        <v>17.100000000000001</v>
      </c>
    </row>
    <row r="68" spans="1:38">
      <c r="A68" s="144">
        <v>65</v>
      </c>
      <c r="B68" s="144">
        <v>2</v>
      </c>
      <c r="C68" s="144">
        <f t="shared" si="5"/>
        <v>5</v>
      </c>
      <c r="D68" s="144">
        <v>11</v>
      </c>
      <c r="E68" s="144">
        <v>3</v>
      </c>
      <c r="F68" s="144">
        <f>VLOOKUP(C68,'Names &amp; Rates'!$M$3:$O$12,2,0)</f>
        <v>3</v>
      </c>
      <c r="G68" s="144">
        <v>2</v>
      </c>
      <c r="H68" s="115" t="s">
        <v>23</v>
      </c>
      <c r="I68" s="144">
        <f>VLOOKUP(F68,'Names &amp; Rates'!$B$3:$C$6,2,0)</f>
        <v>1</v>
      </c>
      <c r="J68" s="114" t="str">
        <f>VLOOKUP(G68,'Names &amp; Rates'!$E$3:$F$6,2,0)</f>
        <v>Throttle® 500</v>
      </c>
      <c r="K68" s="144" t="s">
        <v>39</v>
      </c>
      <c r="L68" s="115" t="s">
        <v>40</v>
      </c>
      <c r="M68" s="144">
        <v>10</v>
      </c>
      <c r="N68" s="144">
        <v>180</v>
      </c>
      <c r="O68" s="144">
        <v>171</v>
      </c>
      <c r="P68" s="144"/>
      <c r="Q68" s="134">
        <v>2</v>
      </c>
      <c r="R68" s="143">
        <v>2</v>
      </c>
      <c r="S68" s="143">
        <v>3</v>
      </c>
      <c r="T68" s="143">
        <v>1</v>
      </c>
      <c r="U68" s="143">
        <v>3</v>
      </c>
      <c r="V68" s="143">
        <v>1</v>
      </c>
      <c r="W68" s="143">
        <v>3</v>
      </c>
      <c r="X68" s="143">
        <v>1</v>
      </c>
      <c r="Y68" s="143">
        <v>4</v>
      </c>
      <c r="Z68" s="143">
        <v>2</v>
      </c>
      <c r="AA68" s="143">
        <v>7</v>
      </c>
      <c r="AB68" s="143">
        <v>2</v>
      </c>
      <c r="AC68" s="144">
        <v>6.5</v>
      </c>
      <c r="AD68" s="144">
        <v>545.5</v>
      </c>
      <c r="AE68" s="144">
        <v>387.2</v>
      </c>
      <c r="AF68" s="144">
        <f t="shared" si="0"/>
        <v>932.7</v>
      </c>
      <c r="AG68" s="144">
        <f t="shared" si="1"/>
        <v>9.3270000000000007E-4</v>
      </c>
      <c r="AH68" s="144">
        <f t="shared" si="2"/>
        <v>1.2999999999999999E-3</v>
      </c>
      <c r="AI68" s="144">
        <f t="shared" si="3"/>
        <v>0.71746153846153859</v>
      </c>
      <c r="AJ68" s="144">
        <v>7.8</v>
      </c>
      <c r="AK68" s="144">
        <v>14.4</v>
      </c>
      <c r="AL68" s="144">
        <v>15.5</v>
      </c>
    </row>
    <row r="69" spans="1:38">
      <c r="A69" s="144">
        <v>66</v>
      </c>
      <c r="B69" s="144">
        <v>2</v>
      </c>
      <c r="C69" s="144">
        <f t="shared" si="5"/>
        <v>5</v>
      </c>
      <c r="D69" s="144">
        <v>12</v>
      </c>
      <c r="E69" s="144">
        <v>3</v>
      </c>
      <c r="F69" s="144">
        <f>VLOOKUP(C69,'Names &amp; Rates'!$M$3:$O$12,2,0)</f>
        <v>3</v>
      </c>
      <c r="G69" s="144">
        <v>3</v>
      </c>
      <c r="H69" s="115" t="s">
        <v>27</v>
      </c>
      <c r="I69" s="144">
        <f>VLOOKUP(F69,'Names &amp; Rates'!$B$3:$C$6,2,0)</f>
        <v>1</v>
      </c>
      <c r="J69" s="114" t="str">
        <f>VLOOKUP(G69,'Names &amp; Rates'!$E$3:$F$6,2,0)</f>
        <v>Custodia® 320 SC</v>
      </c>
      <c r="K69" s="144" t="s">
        <v>35</v>
      </c>
      <c r="L69" s="115" t="s">
        <v>36</v>
      </c>
      <c r="M69" s="144">
        <v>10</v>
      </c>
      <c r="N69" s="144">
        <v>166</v>
      </c>
      <c r="O69" s="144">
        <v>166</v>
      </c>
      <c r="P69" s="144"/>
      <c r="Q69" s="134">
        <v>2</v>
      </c>
      <c r="R69" s="143">
        <v>3</v>
      </c>
      <c r="S69" s="143">
        <v>4</v>
      </c>
      <c r="T69" s="143">
        <v>2</v>
      </c>
      <c r="U69" s="143">
        <v>5</v>
      </c>
      <c r="V69" s="143">
        <v>2</v>
      </c>
      <c r="W69" s="143">
        <v>6</v>
      </c>
      <c r="X69" s="143">
        <v>2</v>
      </c>
      <c r="Y69" s="143">
        <v>7</v>
      </c>
      <c r="Z69" s="143">
        <v>3</v>
      </c>
      <c r="AA69" s="143">
        <v>8</v>
      </c>
      <c r="AB69" s="143">
        <v>4</v>
      </c>
      <c r="AC69" s="144">
        <v>6.6</v>
      </c>
      <c r="AD69" s="144">
        <v>784.6</v>
      </c>
      <c r="AE69" s="144">
        <v>358.1</v>
      </c>
      <c r="AF69" s="144">
        <f t="shared" ref="AF69:AF132" si="6">(AD69+AE69)</f>
        <v>1142.7</v>
      </c>
      <c r="AG69" s="144">
        <f t="shared" ref="AG69:AG132" si="7">SUM(AF69/1000000)</f>
        <v>1.1427E-3</v>
      </c>
      <c r="AH69" s="144">
        <f t="shared" ref="AH69:AH132" si="8">SUM(AC69*2)/10000</f>
        <v>1.32E-3</v>
      </c>
      <c r="AI69" s="144">
        <f t="shared" ref="AI69:AI132" si="9">SUM(AG69/AH69)</f>
        <v>0.86568181818181811</v>
      </c>
      <c r="AJ69" s="144">
        <v>8.36</v>
      </c>
      <c r="AK69" s="144">
        <v>14.3</v>
      </c>
      <c r="AL69" s="144">
        <v>17.100000000000001</v>
      </c>
    </row>
    <row r="70" spans="1:38">
      <c r="A70" s="144">
        <v>67</v>
      </c>
      <c r="B70" s="144">
        <v>2</v>
      </c>
      <c r="C70" s="144">
        <f t="shared" si="5"/>
        <v>5</v>
      </c>
      <c r="D70" s="144">
        <v>13</v>
      </c>
      <c r="E70" s="144">
        <v>3</v>
      </c>
      <c r="F70" s="144">
        <f>VLOOKUP(C70,'Names &amp; Rates'!$M$3:$O$12,2,0)</f>
        <v>3</v>
      </c>
      <c r="G70" s="144">
        <v>1</v>
      </c>
      <c r="H70" s="115" t="s">
        <v>21</v>
      </c>
      <c r="I70" s="144">
        <f>VLOOKUP(F70,'Names &amp; Rates'!$B$3:$C$6,2,0)</f>
        <v>1</v>
      </c>
      <c r="J70" s="114" t="str">
        <f>VLOOKUP(G70,'Names &amp; Rates'!$E$3:$F$6,2,0)</f>
        <v>Folicur® 430 SC</v>
      </c>
      <c r="K70" s="144">
        <v>1</v>
      </c>
      <c r="L70" s="114" t="str">
        <f>VLOOKUP(K70,'Names &amp; Rates'!$H$3:$I$9,2,0)</f>
        <v>untreated</v>
      </c>
      <c r="M70" s="144">
        <v>10</v>
      </c>
      <c r="N70" s="144">
        <v>167</v>
      </c>
      <c r="O70" s="144">
        <v>167</v>
      </c>
      <c r="P70" s="144"/>
      <c r="Q70" s="134">
        <v>2</v>
      </c>
      <c r="R70" s="143">
        <v>3</v>
      </c>
      <c r="S70" s="143">
        <v>6</v>
      </c>
      <c r="T70" s="143">
        <v>3</v>
      </c>
      <c r="U70" s="143">
        <v>7</v>
      </c>
      <c r="V70" s="143">
        <v>3</v>
      </c>
      <c r="W70" s="143">
        <v>7</v>
      </c>
      <c r="X70" s="143">
        <v>4</v>
      </c>
      <c r="Y70" s="143">
        <v>8</v>
      </c>
      <c r="Z70" s="143">
        <v>5</v>
      </c>
      <c r="AA70" s="143">
        <v>8</v>
      </c>
      <c r="AB70" s="143">
        <v>5</v>
      </c>
      <c r="AC70" s="144">
        <v>6.7</v>
      </c>
      <c r="AD70" s="144">
        <v>689.2</v>
      </c>
      <c r="AE70" s="144">
        <v>349.9</v>
      </c>
      <c r="AF70" s="144">
        <f t="shared" si="6"/>
        <v>1039.0999999999999</v>
      </c>
      <c r="AG70" s="144">
        <f t="shared" si="7"/>
        <v>1.0390999999999998E-3</v>
      </c>
      <c r="AH70" s="144">
        <f t="shared" si="8"/>
        <v>1.34E-3</v>
      </c>
      <c r="AI70" s="144">
        <f t="shared" si="9"/>
        <v>0.77544776119402969</v>
      </c>
      <c r="AJ70" s="144">
        <v>8.42</v>
      </c>
      <c r="AK70" s="144">
        <v>13.9</v>
      </c>
      <c r="AL70" s="144">
        <v>17.8</v>
      </c>
    </row>
    <row r="71" spans="1:38">
      <c r="A71" s="144">
        <v>68</v>
      </c>
      <c r="B71" s="144">
        <v>2</v>
      </c>
      <c r="C71" s="144">
        <f t="shared" si="5"/>
        <v>5</v>
      </c>
      <c r="D71" s="144">
        <v>14</v>
      </c>
      <c r="E71" s="144">
        <v>3</v>
      </c>
      <c r="F71" s="144">
        <f>VLOOKUP(C71,'Names &amp; Rates'!$M$3:$O$12,2,0)</f>
        <v>3</v>
      </c>
      <c r="G71" s="144">
        <v>1</v>
      </c>
      <c r="H71" s="115" t="s">
        <v>21</v>
      </c>
      <c r="I71" s="144">
        <f>VLOOKUP(F71,'Names &amp; Rates'!$B$3:$C$6,2,0)</f>
        <v>1</v>
      </c>
      <c r="J71" s="114" t="str">
        <f>VLOOKUP(G71,'Names &amp; Rates'!$E$3:$F$6,2,0)</f>
        <v>Folicur® 430 SC</v>
      </c>
      <c r="K71" s="144" t="s">
        <v>41</v>
      </c>
      <c r="L71" s="115" t="s">
        <v>42</v>
      </c>
      <c r="M71" s="144">
        <v>10</v>
      </c>
      <c r="N71" s="144">
        <v>151</v>
      </c>
      <c r="O71" s="144">
        <v>168</v>
      </c>
      <c r="P71" s="144"/>
      <c r="Q71" s="134">
        <v>2</v>
      </c>
      <c r="R71" s="143">
        <v>4</v>
      </c>
      <c r="S71" s="143">
        <v>6</v>
      </c>
      <c r="T71" s="143">
        <v>3</v>
      </c>
      <c r="U71" s="143">
        <v>6</v>
      </c>
      <c r="V71" s="143">
        <v>3</v>
      </c>
      <c r="W71" s="143">
        <v>6</v>
      </c>
      <c r="X71" s="143">
        <v>3</v>
      </c>
      <c r="Y71" s="143">
        <v>7</v>
      </c>
      <c r="Z71" s="143">
        <v>3</v>
      </c>
      <c r="AA71" s="143">
        <v>8</v>
      </c>
      <c r="AB71" s="143">
        <v>3</v>
      </c>
      <c r="AC71" s="144">
        <v>6.8</v>
      </c>
      <c r="AD71" s="144">
        <v>826.9</v>
      </c>
      <c r="AE71" s="144">
        <v>364.7</v>
      </c>
      <c r="AF71" s="144">
        <f t="shared" si="6"/>
        <v>1191.5999999999999</v>
      </c>
      <c r="AG71" s="144">
        <f t="shared" si="7"/>
        <v>1.1915999999999999E-3</v>
      </c>
      <c r="AH71" s="144">
        <f t="shared" si="8"/>
        <v>1.3599999999999999E-3</v>
      </c>
      <c r="AI71" s="144">
        <f t="shared" si="9"/>
        <v>0.87617647058823533</v>
      </c>
      <c r="AJ71" s="144">
        <v>7.87</v>
      </c>
      <c r="AK71" s="144">
        <v>14.4</v>
      </c>
      <c r="AL71" s="144">
        <v>17.899999999999999</v>
      </c>
    </row>
    <row r="72" spans="1:38">
      <c r="A72" s="144">
        <v>69</v>
      </c>
      <c r="B72" s="144">
        <v>2</v>
      </c>
      <c r="C72" s="144">
        <f t="shared" si="5"/>
        <v>5</v>
      </c>
      <c r="D72" s="144">
        <v>15</v>
      </c>
      <c r="E72" s="144">
        <v>3</v>
      </c>
      <c r="F72" s="144">
        <f>VLOOKUP(C72,'Names &amp; Rates'!$M$3:$O$12,2,0)</f>
        <v>3</v>
      </c>
      <c r="G72" s="144">
        <v>3</v>
      </c>
      <c r="H72" s="115" t="s">
        <v>27</v>
      </c>
      <c r="I72" s="144">
        <f>VLOOKUP(F72,'Names &amp; Rates'!$B$3:$C$6,2,0)</f>
        <v>1</v>
      </c>
      <c r="J72" s="114" t="str">
        <f>VLOOKUP(G72,'Names &amp; Rates'!$E$3:$F$6,2,0)</f>
        <v>Custodia® 320 SC</v>
      </c>
      <c r="K72" s="144" t="s">
        <v>39</v>
      </c>
      <c r="L72" s="115" t="s">
        <v>40</v>
      </c>
      <c r="M72" s="144">
        <v>10</v>
      </c>
      <c r="N72" s="144">
        <v>172</v>
      </c>
      <c r="O72" s="144">
        <v>170</v>
      </c>
      <c r="P72" s="144"/>
      <c r="Q72" s="134">
        <v>2</v>
      </c>
      <c r="R72" s="143">
        <v>3</v>
      </c>
      <c r="S72" s="143">
        <v>5</v>
      </c>
      <c r="T72" s="143">
        <v>2</v>
      </c>
      <c r="U72" s="143">
        <v>5</v>
      </c>
      <c r="V72" s="143">
        <v>2</v>
      </c>
      <c r="W72" s="143">
        <v>5</v>
      </c>
      <c r="X72" s="143">
        <v>2</v>
      </c>
      <c r="Y72" s="143">
        <v>7</v>
      </c>
      <c r="Z72" s="143">
        <v>2</v>
      </c>
      <c r="AA72" s="143">
        <v>7</v>
      </c>
      <c r="AB72" s="143">
        <v>2</v>
      </c>
      <c r="AC72" s="144">
        <v>6.9</v>
      </c>
      <c r="AD72" s="144">
        <v>798.7</v>
      </c>
      <c r="AE72" s="144">
        <v>394</v>
      </c>
      <c r="AF72" s="144">
        <f t="shared" si="6"/>
        <v>1192.7</v>
      </c>
      <c r="AG72" s="144">
        <f t="shared" si="7"/>
        <v>1.1927000000000001E-3</v>
      </c>
      <c r="AH72" s="144">
        <f t="shared" si="8"/>
        <v>1.3800000000000002E-3</v>
      </c>
      <c r="AI72" s="144">
        <f t="shared" si="9"/>
        <v>0.8642753623188405</v>
      </c>
      <c r="AJ72" s="144">
        <v>8.0399999999999991</v>
      </c>
      <c r="AK72" s="144">
        <v>14.3</v>
      </c>
      <c r="AL72" s="144">
        <v>18.100000000000001</v>
      </c>
    </row>
    <row r="73" spans="1:38">
      <c r="A73" s="144">
        <v>70</v>
      </c>
      <c r="B73" s="144">
        <v>2</v>
      </c>
      <c r="C73" s="144">
        <f t="shared" si="5"/>
        <v>5</v>
      </c>
      <c r="D73" s="144">
        <v>16</v>
      </c>
      <c r="E73" s="144">
        <v>3</v>
      </c>
      <c r="F73" s="144">
        <f>VLOOKUP(C73,'Names &amp; Rates'!$M$3:$O$12,2,0)</f>
        <v>3</v>
      </c>
      <c r="G73" s="144">
        <v>2</v>
      </c>
      <c r="H73" s="115" t="s">
        <v>23</v>
      </c>
      <c r="I73" s="144">
        <f>VLOOKUP(F73,'Names &amp; Rates'!$B$3:$C$6,2,0)</f>
        <v>1</v>
      </c>
      <c r="J73" s="114" t="str">
        <f>VLOOKUP(G73,'Names &amp; Rates'!$E$3:$F$6,2,0)</f>
        <v>Throttle® 500</v>
      </c>
      <c r="K73" s="144" t="s">
        <v>41</v>
      </c>
      <c r="L73" s="115" t="s">
        <v>42</v>
      </c>
      <c r="M73" s="144">
        <v>10</v>
      </c>
      <c r="N73" s="144">
        <v>152</v>
      </c>
      <c r="O73" s="144">
        <v>163</v>
      </c>
      <c r="P73" s="144"/>
      <c r="Q73" s="134">
        <v>2</v>
      </c>
      <c r="R73" s="143">
        <v>3</v>
      </c>
      <c r="S73" s="143">
        <v>5</v>
      </c>
      <c r="T73" s="143">
        <v>2</v>
      </c>
      <c r="U73" s="143">
        <v>3</v>
      </c>
      <c r="V73" s="143">
        <v>1</v>
      </c>
      <c r="W73" s="143">
        <v>3</v>
      </c>
      <c r="X73" s="143">
        <v>1</v>
      </c>
      <c r="Y73" s="143">
        <v>7</v>
      </c>
      <c r="Z73" s="143">
        <v>2</v>
      </c>
      <c r="AA73" s="143">
        <v>7</v>
      </c>
      <c r="AB73" s="143">
        <v>2</v>
      </c>
      <c r="AC73" s="144">
        <v>70</v>
      </c>
      <c r="AD73" s="144">
        <v>751.5</v>
      </c>
      <c r="AE73" s="144">
        <v>405.3</v>
      </c>
      <c r="AF73" s="144">
        <f t="shared" si="6"/>
        <v>1156.8</v>
      </c>
      <c r="AG73" s="144">
        <f t="shared" si="7"/>
        <v>1.1567999999999999E-3</v>
      </c>
      <c r="AH73" s="144">
        <f t="shared" si="8"/>
        <v>1.4E-2</v>
      </c>
      <c r="AI73" s="144">
        <f t="shared" si="9"/>
        <v>8.2628571428571426E-2</v>
      </c>
      <c r="AJ73" s="144">
        <v>8.17</v>
      </c>
      <c r="AK73" s="144">
        <v>14.3</v>
      </c>
      <c r="AL73" s="144">
        <v>18</v>
      </c>
    </row>
    <row r="74" spans="1:38">
      <c r="A74" s="144">
        <v>71</v>
      </c>
      <c r="B74" s="144">
        <v>2</v>
      </c>
      <c r="C74" s="144">
        <f t="shared" si="5"/>
        <v>5</v>
      </c>
      <c r="D74" s="144">
        <v>17</v>
      </c>
      <c r="E74" s="144">
        <v>3</v>
      </c>
      <c r="F74" s="144">
        <f>VLOOKUP(C74,'Names &amp; Rates'!$M$3:$O$12,2,0)</f>
        <v>3</v>
      </c>
      <c r="G74" s="144">
        <v>3</v>
      </c>
      <c r="H74" s="115" t="s">
        <v>27</v>
      </c>
      <c r="I74" s="144">
        <f>VLOOKUP(F74,'Names &amp; Rates'!$B$3:$C$6,2,0)</f>
        <v>1</v>
      </c>
      <c r="J74" s="114" t="str">
        <f>VLOOKUP(G74,'Names &amp; Rates'!$E$3:$F$6,2,0)</f>
        <v>Custodia® 320 SC</v>
      </c>
      <c r="K74" s="144">
        <v>1</v>
      </c>
      <c r="L74" s="114" t="str">
        <f>VLOOKUP(K74,'Names &amp; Rates'!$H$3:$I$9,2,0)</f>
        <v>untreated</v>
      </c>
      <c r="M74" s="144">
        <v>10</v>
      </c>
      <c r="N74" s="144">
        <v>164</v>
      </c>
      <c r="O74" s="144">
        <v>169</v>
      </c>
      <c r="P74" s="144"/>
      <c r="Q74" s="134">
        <v>2</v>
      </c>
      <c r="R74" s="143">
        <v>2</v>
      </c>
      <c r="S74" s="143">
        <v>4</v>
      </c>
      <c r="T74" s="143">
        <v>2</v>
      </c>
      <c r="U74" s="143">
        <v>4</v>
      </c>
      <c r="V74" s="143">
        <v>2</v>
      </c>
      <c r="W74" s="143">
        <v>6</v>
      </c>
      <c r="X74" s="143">
        <v>3</v>
      </c>
      <c r="Y74" s="143">
        <v>7</v>
      </c>
      <c r="Z74" s="143">
        <v>4</v>
      </c>
      <c r="AA74" s="143">
        <v>8</v>
      </c>
      <c r="AB74" s="143">
        <v>4</v>
      </c>
      <c r="AC74" s="144">
        <v>71</v>
      </c>
      <c r="AD74" s="144">
        <v>654.79999999999995</v>
      </c>
      <c r="AE74" s="144">
        <v>436.9</v>
      </c>
      <c r="AF74" s="144">
        <f t="shared" si="6"/>
        <v>1091.6999999999998</v>
      </c>
      <c r="AG74" s="144">
        <f t="shared" si="7"/>
        <v>1.0916999999999999E-3</v>
      </c>
      <c r="AH74" s="144">
        <f t="shared" si="8"/>
        <v>1.4200000000000001E-2</v>
      </c>
      <c r="AI74" s="144">
        <f t="shared" si="9"/>
        <v>7.6880281690140828E-2</v>
      </c>
      <c r="AJ74" s="144">
        <v>7.69</v>
      </c>
      <c r="AK74" s="144">
        <v>14.2</v>
      </c>
      <c r="AL74" s="144">
        <v>17.899999999999999</v>
      </c>
    </row>
    <row r="75" spans="1:38">
      <c r="A75" s="144">
        <v>72</v>
      </c>
      <c r="B75" s="144">
        <v>2</v>
      </c>
      <c r="C75" s="144">
        <f t="shared" si="5"/>
        <v>5</v>
      </c>
      <c r="D75" s="144">
        <v>18</v>
      </c>
      <c r="E75" s="144">
        <v>3</v>
      </c>
      <c r="F75" s="144">
        <f>VLOOKUP(C75,'Names &amp; Rates'!$M$3:$O$12,2,0)</f>
        <v>3</v>
      </c>
      <c r="G75" s="144">
        <v>2</v>
      </c>
      <c r="H75" s="115" t="s">
        <v>23</v>
      </c>
      <c r="I75" s="144">
        <f>VLOOKUP(F75,'Names &amp; Rates'!$B$3:$C$6,2,0)</f>
        <v>1</v>
      </c>
      <c r="J75" s="114" t="str">
        <f>VLOOKUP(G75,'Names &amp; Rates'!$E$3:$F$6,2,0)</f>
        <v>Throttle® 500</v>
      </c>
      <c r="K75" s="144" t="s">
        <v>33</v>
      </c>
      <c r="L75" s="115" t="s">
        <v>34</v>
      </c>
      <c r="M75" s="144">
        <v>10</v>
      </c>
      <c r="N75" s="144">
        <v>181</v>
      </c>
      <c r="O75" s="144">
        <v>167</v>
      </c>
      <c r="P75" s="144"/>
      <c r="Q75" s="134">
        <v>2</v>
      </c>
      <c r="R75" s="143">
        <v>2</v>
      </c>
      <c r="S75" s="143">
        <v>3</v>
      </c>
      <c r="T75" s="143">
        <v>1</v>
      </c>
      <c r="U75" s="143">
        <v>3</v>
      </c>
      <c r="V75" s="143">
        <v>1</v>
      </c>
      <c r="W75" s="143">
        <v>3</v>
      </c>
      <c r="X75" s="143">
        <v>1</v>
      </c>
      <c r="Y75" s="143">
        <v>3</v>
      </c>
      <c r="Z75" s="143">
        <v>2</v>
      </c>
      <c r="AA75" s="143">
        <v>7</v>
      </c>
      <c r="AB75" s="143">
        <v>2</v>
      </c>
      <c r="AC75" s="144">
        <v>72</v>
      </c>
      <c r="AD75" s="144">
        <v>633.1</v>
      </c>
      <c r="AE75" s="144">
        <v>471.2</v>
      </c>
      <c r="AF75" s="144">
        <f t="shared" si="6"/>
        <v>1104.3</v>
      </c>
      <c r="AG75" s="144">
        <f t="shared" si="7"/>
        <v>1.1042999999999999E-3</v>
      </c>
      <c r="AH75" s="144">
        <f t="shared" si="8"/>
        <v>1.44E-2</v>
      </c>
      <c r="AI75" s="144">
        <f t="shared" si="9"/>
        <v>7.6687499999999992E-2</v>
      </c>
      <c r="AJ75" s="144">
        <v>7.34</v>
      </c>
      <c r="AK75" s="144">
        <v>13.8</v>
      </c>
      <c r="AL75" s="144">
        <v>15.7</v>
      </c>
    </row>
    <row r="76" spans="1:38">
      <c r="A76" s="144">
        <v>73</v>
      </c>
      <c r="B76" s="144">
        <v>3</v>
      </c>
      <c r="C76" s="144">
        <f t="shared" si="5"/>
        <v>8</v>
      </c>
      <c r="D76" s="144">
        <v>19</v>
      </c>
      <c r="E76" s="144">
        <v>3</v>
      </c>
      <c r="F76" s="144">
        <f>VLOOKUP(C76,'Names &amp; Rates'!$M$3:$O$12,2,0)</f>
        <v>1</v>
      </c>
      <c r="G76" s="144">
        <v>1</v>
      </c>
      <c r="H76" s="115" t="s">
        <v>21</v>
      </c>
      <c r="I76" s="144">
        <f>VLOOKUP(F76,'Names &amp; Rates'!$B$3:$C$6,2,0)</f>
        <v>0.25</v>
      </c>
      <c r="J76" s="114" t="str">
        <f>VLOOKUP(G76,'Names &amp; Rates'!$E$3:$F$6,2,0)</f>
        <v>Folicur® 430 SC</v>
      </c>
      <c r="K76" s="144" t="s">
        <v>33</v>
      </c>
      <c r="L76" s="115" t="s">
        <v>34</v>
      </c>
      <c r="M76" s="144">
        <v>10</v>
      </c>
      <c r="N76" s="144">
        <v>62</v>
      </c>
      <c r="O76" s="144">
        <v>58</v>
      </c>
      <c r="P76" s="144"/>
      <c r="Q76" s="134">
        <v>2</v>
      </c>
      <c r="R76" s="143">
        <v>2</v>
      </c>
      <c r="S76" s="143">
        <v>2</v>
      </c>
      <c r="T76" s="143">
        <v>1</v>
      </c>
      <c r="U76" s="143">
        <v>2</v>
      </c>
      <c r="V76" s="143">
        <v>1</v>
      </c>
      <c r="W76" s="143">
        <v>3</v>
      </c>
      <c r="X76" s="143">
        <v>1</v>
      </c>
      <c r="Y76" s="143">
        <v>7</v>
      </c>
      <c r="Z76" s="143">
        <v>2</v>
      </c>
      <c r="AA76" s="143">
        <v>7</v>
      </c>
      <c r="AB76" s="143">
        <v>2</v>
      </c>
      <c r="AC76" s="144">
        <v>73</v>
      </c>
      <c r="AD76" s="144">
        <v>654</v>
      </c>
      <c r="AE76" s="144">
        <v>303.7</v>
      </c>
      <c r="AF76" s="144">
        <f t="shared" si="6"/>
        <v>957.7</v>
      </c>
      <c r="AG76" s="144">
        <f t="shared" si="7"/>
        <v>9.5770000000000002E-4</v>
      </c>
      <c r="AH76" s="144">
        <f t="shared" si="8"/>
        <v>1.46E-2</v>
      </c>
      <c r="AI76" s="144">
        <f t="shared" si="9"/>
        <v>6.559589041095891E-2</v>
      </c>
      <c r="AJ76" s="144">
        <v>8.5299999999999994</v>
      </c>
      <c r="AK76" s="144">
        <v>14</v>
      </c>
      <c r="AL76" s="144">
        <v>14.3</v>
      </c>
    </row>
    <row r="77" spans="1:38">
      <c r="A77" s="144">
        <v>74</v>
      </c>
      <c r="B77" s="144">
        <v>3</v>
      </c>
      <c r="C77" s="144">
        <f t="shared" si="5"/>
        <v>8</v>
      </c>
      <c r="D77" s="144">
        <v>20</v>
      </c>
      <c r="E77" s="144">
        <v>3</v>
      </c>
      <c r="F77" s="144">
        <f>VLOOKUP(C77,'Names &amp; Rates'!$M$3:$O$12,2,0)</f>
        <v>1</v>
      </c>
      <c r="G77" s="144">
        <v>1</v>
      </c>
      <c r="H77" s="115" t="s">
        <v>21</v>
      </c>
      <c r="I77" s="144">
        <f>VLOOKUP(F77,'Names &amp; Rates'!$B$3:$C$6,2,0)</f>
        <v>0.25</v>
      </c>
      <c r="J77" s="114" t="str">
        <f>VLOOKUP(G77,'Names &amp; Rates'!$E$3:$F$6,2,0)</f>
        <v>Folicur® 430 SC</v>
      </c>
      <c r="K77" s="144" t="s">
        <v>39</v>
      </c>
      <c r="L77" s="115" t="s">
        <v>40</v>
      </c>
      <c r="M77" s="144">
        <v>10</v>
      </c>
      <c r="N77" s="144">
        <v>64</v>
      </c>
      <c r="O77" s="144">
        <v>57</v>
      </c>
      <c r="P77" s="144"/>
      <c r="Q77" s="134">
        <v>2</v>
      </c>
      <c r="R77" s="143">
        <v>4</v>
      </c>
      <c r="S77" s="143">
        <v>3</v>
      </c>
      <c r="T77" s="143">
        <v>1</v>
      </c>
      <c r="U77" s="143">
        <v>3</v>
      </c>
      <c r="V77" s="143">
        <v>1</v>
      </c>
      <c r="W77" s="143">
        <v>4</v>
      </c>
      <c r="X77" s="143">
        <v>1</v>
      </c>
      <c r="Y77" s="143">
        <v>7</v>
      </c>
      <c r="Z77" s="143">
        <v>2</v>
      </c>
      <c r="AA77" s="143">
        <v>7</v>
      </c>
      <c r="AB77" s="143">
        <v>2</v>
      </c>
      <c r="AC77" s="144">
        <v>74</v>
      </c>
      <c r="AD77" s="144">
        <v>538</v>
      </c>
      <c r="AE77" s="144">
        <v>262.8</v>
      </c>
      <c r="AF77" s="144">
        <f t="shared" si="6"/>
        <v>800.8</v>
      </c>
      <c r="AG77" s="144">
        <f t="shared" si="7"/>
        <v>8.0079999999999995E-4</v>
      </c>
      <c r="AH77" s="144">
        <f t="shared" si="8"/>
        <v>1.4800000000000001E-2</v>
      </c>
      <c r="AI77" s="144">
        <f t="shared" si="9"/>
        <v>5.4108108108108101E-2</v>
      </c>
      <c r="AJ77" s="144">
        <v>7.91</v>
      </c>
      <c r="AK77" s="144">
        <v>14</v>
      </c>
      <c r="AL77" s="144">
        <v>14.4</v>
      </c>
    </row>
    <row r="78" spans="1:38">
      <c r="A78" s="144">
        <v>75</v>
      </c>
      <c r="B78" s="144">
        <v>3</v>
      </c>
      <c r="C78" s="144">
        <f t="shared" si="5"/>
        <v>8</v>
      </c>
      <c r="D78" s="144">
        <v>21</v>
      </c>
      <c r="E78" s="144">
        <v>3</v>
      </c>
      <c r="F78" s="144">
        <f>VLOOKUP(C78,'Names &amp; Rates'!$M$3:$O$12,2,0)</f>
        <v>1</v>
      </c>
      <c r="G78" s="144">
        <v>2</v>
      </c>
      <c r="H78" s="115" t="s">
        <v>23</v>
      </c>
      <c r="I78" s="144">
        <f>VLOOKUP(F78,'Names &amp; Rates'!$B$3:$C$6,2,0)</f>
        <v>0.25</v>
      </c>
      <c r="J78" s="114" t="str">
        <f>VLOOKUP(G78,'Names &amp; Rates'!$E$3:$F$6,2,0)</f>
        <v>Throttle® 500</v>
      </c>
      <c r="K78" s="144" t="s">
        <v>30</v>
      </c>
      <c r="L78" s="115" t="s">
        <v>31</v>
      </c>
      <c r="M78" s="144">
        <v>10</v>
      </c>
      <c r="N78" s="144">
        <v>69</v>
      </c>
      <c r="O78" s="144">
        <v>62</v>
      </c>
      <c r="P78" s="144"/>
      <c r="Q78" s="134">
        <v>1</v>
      </c>
      <c r="R78" s="143">
        <v>2</v>
      </c>
      <c r="S78" s="143">
        <v>2</v>
      </c>
      <c r="T78" s="143">
        <v>1</v>
      </c>
      <c r="U78" s="143">
        <v>2</v>
      </c>
      <c r="V78" s="143">
        <v>1</v>
      </c>
      <c r="W78" s="143">
        <v>7</v>
      </c>
      <c r="X78" s="143">
        <v>2</v>
      </c>
      <c r="Y78" s="143">
        <v>7</v>
      </c>
      <c r="Z78" s="143">
        <v>3</v>
      </c>
      <c r="AA78" s="143">
        <v>8</v>
      </c>
      <c r="AB78" s="143">
        <v>3</v>
      </c>
      <c r="AC78" s="144">
        <v>75</v>
      </c>
      <c r="AD78" s="144">
        <v>443.4</v>
      </c>
      <c r="AE78" s="144">
        <v>247.5</v>
      </c>
      <c r="AF78" s="144">
        <f t="shared" si="6"/>
        <v>690.9</v>
      </c>
      <c r="AG78" s="144">
        <f t="shared" si="7"/>
        <v>6.9089999999999993E-4</v>
      </c>
      <c r="AH78" s="144">
        <f t="shared" si="8"/>
        <v>1.4999999999999999E-2</v>
      </c>
      <c r="AI78" s="144">
        <f t="shared" si="9"/>
        <v>4.6059999999999997E-2</v>
      </c>
      <c r="AJ78" s="144">
        <v>8.32</v>
      </c>
      <c r="AK78" s="144">
        <v>13.6</v>
      </c>
      <c r="AL78" s="144">
        <v>15.6</v>
      </c>
    </row>
    <row r="79" spans="1:38">
      <c r="A79" s="144">
        <v>76</v>
      </c>
      <c r="B79" s="144">
        <v>3</v>
      </c>
      <c r="C79" s="144">
        <f t="shared" si="5"/>
        <v>8</v>
      </c>
      <c r="D79" s="144">
        <v>22</v>
      </c>
      <c r="E79" s="144">
        <v>3</v>
      </c>
      <c r="F79" s="144">
        <f>VLOOKUP(C79,'Names &amp; Rates'!$M$3:$O$12,2,0)</f>
        <v>1</v>
      </c>
      <c r="G79" s="144">
        <v>1</v>
      </c>
      <c r="H79" s="115" t="s">
        <v>21</v>
      </c>
      <c r="I79" s="144">
        <f>VLOOKUP(F79,'Names &amp; Rates'!$B$3:$C$6,2,0)</f>
        <v>0.25</v>
      </c>
      <c r="J79" s="114" t="str">
        <f>VLOOKUP(G79,'Names &amp; Rates'!$E$3:$F$6,2,0)</f>
        <v>Folicur® 430 SC</v>
      </c>
      <c r="K79" s="144" t="s">
        <v>35</v>
      </c>
      <c r="L79" s="115" t="s">
        <v>36</v>
      </c>
      <c r="M79" s="144">
        <v>10</v>
      </c>
      <c r="N79" s="144">
        <v>65</v>
      </c>
      <c r="O79" s="144">
        <v>60</v>
      </c>
      <c r="P79" s="144"/>
      <c r="Q79" s="134">
        <v>1</v>
      </c>
      <c r="R79" s="143">
        <v>3</v>
      </c>
      <c r="S79" s="143">
        <v>2</v>
      </c>
      <c r="T79" s="143">
        <v>1</v>
      </c>
      <c r="U79" s="143">
        <v>4</v>
      </c>
      <c r="V79" s="143">
        <v>1</v>
      </c>
      <c r="W79" s="143">
        <v>7</v>
      </c>
      <c r="X79" s="143">
        <v>2</v>
      </c>
      <c r="Y79" s="143">
        <v>7</v>
      </c>
      <c r="Z79" s="143">
        <v>3</v>
      </c>
      <c r="AA79" s="143">
        <v>8</v>
      </c>
      <c r="AB79" s="143">
        <v>4</v>
      </c>
      <c r="AC79" s="144">
        <v>76</v>
      </c>
      <c r="AD79" s="144">
        <v>585.29999999999995</v>
      </c>
      <c r="AE79" s="144">
        <v>364</v>
      </c>
      <c r="AF79" s="144">
        <f t="shared" si="6"/>
        <v>949.3</v>
      </c>
      <c r="AG79" s="144">
        <f t="shared" si="7"/>
        <v>9.4929999999999993E-4</v>
      </c>
      <c r="AH79" s="144">
        <f t="shared" si="8"/>
        <v>1.52E-2</v>
      </c>
      <c r="AI79" s="144">
        <f t="shared" si="9"/>
        <v>6.2453947368421046E-2</v>
      </c>
      <c r="AJ79" s="144">
        <v>7.62</v>
      </c>
      <c r="AK79" s="144">
        <v>13.5</v>
      </c>
      <c r="AL79" s="144">
        <v>16.399999999999999</v>
      </c>
    </row>
    <row r="80" spans="1:38">
      <c r="A80" s="144">
        <v>77</v>
      </c>
      <c r="B80" s="144">
        <v>3</v>
      </c>
      <c r="C80" s="144">
        <f t="shared" si="5"/>
        <v>8</v>
      </c>
      <c r="D80" s="144">
        <v>23</v>
      </c>
      <c r="E80" s="144">
        <v>3</v>
      </c>
      <c r="F80" s="144">
        <f>VLOOKUP(C80,'Names &amp; Rates'!$M$3:$O$12,2,0)</f>
        <v>1</v>
      </c>
      <c r="G80" s="144">
        <v>3</v>
      </c>
      <c r="H80" s="115" t="s">
        <v>27</v>
      </c>
      <c r="I80" s="144">
        <f>VLOOKUP(F80,'Names &amp; Rates'!$B$3:$C$6,2,0)</f>
        <v>0.25</v>
      </c>
      <c r="J80" s="114" t="str">
        <f>VLOOKUP(G80,'Names &amp; Rates'!$E$3:$F$6,2,0)</f>
        <v>Custodia® 320 SC</v>
      </c>
      <c r="K80" s="144" t="s">
        <v>39</v>
      </c>
      <c r="L80" s="115" t="s">
        <v>40</v>
      </c>
      <c r="M80" s="144">
        <v>10</v>
      </c>
      <c r="N80" s="144">
        <v>66</v>
      </c>
      <c r="O80" s="144">
        <v>65</v>
      </c>
      <c r="P80" s="144"/>
      <c r="Q80" s="134">
        <v>2</v>
      </c>
      <c r="R80" s="143">
        <v>2</v>
      </c>
      <c r="S80" s="143">
        <v>2</v>
      </c>
      <c r="T80" s="143">
        <v>1</v>
      </c>
      <c r="U80" s="143">
        <v>3</v>
      </c>
      <c r="V80" s="143">
        <v>1</v>
      </c>
      <c r="W80" s="143">
        <v>4</v>
      </c>
      <c r="X80" s="143">
        <v>1</v>
      </c>
      <c r="Y80" s="143">
        <v>7</v>
      </c>
      <c r="Z80" s="143">
        <v>2</v>
      </c>
      <c r="AA80" s="143">
        <v>7</v>
      </c>
      <c r="AB80" s="143">
        <v>2</v>
      </c>
      <c r="AC80" s="144">
        <v>77</v>
      </c>
      <c r="AD80" s="144">
        <v>349.3</v>
      </c>
      <c r="AE80" s="144">
        <v>197.8</v>
      </c>
      <c r="AF80" s="144">
        <f t="shared" si="6"/>
        <v>547.1</v>
      </c>
      <c r="AG80" s="144">
        <f t="shared" si="7"/>
        <v>5.4710000000000002E-4</v>
      </c>
      <c r="AH80" s="144">
        <f t="shared" si="8"/>
        <v>1.54E-2</v>
      </c>
      <c r="AI80" s="144">
        <f t="shared" si="9"/>
        <v>3.5525974025974023E-2</v>
      </c>
      <c r="AJ80" s="144">
        <v>8.09</v>
      </c>
      <c r="AK80" s="144">
        <v>14</v>
      </c>
      <c r="AL80" s="144">
        <v>16.399999999999999</v>
      </c>
    </row>
    <row r="81" spans="1:38">
      <c r="A81" s="144">
        <v>78</v>
      </c>
      <c r="B81" s="144">
        <v>3</v>
      </c>
      <c r="C81" s="144">
        <f t="shared" si="5"/>
        <v>8</v>
      </c>
      <c r="D81" s="144">
        <v>24</v>
      </c>
      <c r="E81" s="144">
        <v>3</v>
      </c>
      <c r="F81" s="144">
        <f>VLOOKUP(C81,'Names &amp; Rates'!$M$3:$O$12,2,0)</f>
        <v>1</v>
      </c>
      <c r="G81" s="144">
        <v>3</v>
      </c>
      <c r="H81" s="115" t="s">
        <v>27</v>
      </c>
      <c r="I81" s="144">
        <f>VLOOKUP(F81,'Names &amp; Rates'!$B$3:$C$6,2,0)</f>
        <v>0.25</v>
      </c>
      <c r="J81" s="114" t="str">
        <f>VLOOKUP(G81,'Names &amp; Rates'!$E$3:$F$6,2,0)</f>
        <v>Custodia® 320 SC</v>
      </c>
      <c r="K81" s="144">
        <v>1</v>
      </c>
      <c r="L81" s="114" t="str">
        <f>VLOOKUP(K81,'Names &amp; Rates'!$H$3:$I$9,2,0)</f>
        <v>untreated</v>
      </c>
      <c r="M81" s="144">
        <v>10</v>
      </c>
      <c r="N81" s="144">
        <v>59</v>
      </c>
      <c r="O81" s="144">
        <v>55</v>
      </c>
      <c r="P81" s="144"/>
      <c r="Q81" s="134">
        <v>2</v>
      </c>
      <c r="R81" s="143">
        <v>4</v>
      </c>
      <c r="S81" s="143">
        <v>6</v>
      </c>
      <c r="T81" s="143">
        <v>2</v>
      </c>
      <c r="U81" s="143">
        <v>7</v>
      </c>
      <c r="V81" s="143">
        <v>3</v>
      </c>
      <c r="W81" s="143">
        <v>7</v>
      </c>
      <c r="X81" s="143">
        <v>3</v>
      </c>
      <c r="Y81" s="143">
        <v>8</v>
      </c>
      <c r="Z81" s="143">
        <v>5</v>
      </c>
      <c r="AA81" s="143">
        <v>8</v>
      </c>
      <c r="AB81" s="143">
        <v>5</v>
      </c>
      <c r="AC81" s="144">
        <v>78</v>
      </c>
      <c r="AD81" s="144">
        <v>417.5</v>
      </c>
      <c r="AE81" s="144">
        <v>221.1</v>
      </c>
      <c r="AF81" s="144">
        <f t="shared" si="6"/>
        <v>638.6</v>
      </c>
      <c r="AG81" s="144">
        <f t="shared" si="7"/>
        <v>6.3860000000000002E-4</v>
      </c>
      <c r="AH81" s="144">
        <f t="shared" si="8"/>
        <v>1.5599999999999999E-2</v>
      </c>
      <c r="AI81" s="144">
        <f t="shared" si="9"/>
        <v>4.0935897435897442E-2</v>
      </c>
      <c r="AJ81" s="144">
        <v>7.08</v>
      </c>
      <c r="AK81" s="144">
        <v>14.3</v>
      </c>
      <c r="AL81" s="144">
        <v>14.4</v>
      </c>
    </row>
    <row r="82" spans="1:38">
      <c r="A82" s="144">
        <v>79</v>
      </c>
      <c r="B82" s="144">
        <v>3</v>
      </c>
      <c r="C82" s="144">
        <f t="shared" si="5"/>
        <v>8</v>
      </c>
      <c r="D82" s="144">
        <v>25</v>
      </c>
      <c r="E82" s="144">
        <v>3</v>
      </c>
      <c r="F82" s="144">
        <f>VLOOKUP(C82,'Names &amp; Rates'!$M$3:$O$12,2,0)</f>
        <v>1</v>
      </c>
      <c r="G82" s="144">
        <v>2</v>
      </c>
      <c r="H82" s="115" t="s">
        <v>23</v>
      </c>
      <c r="I82" s="144">
        <f>VLOOKUP(F82,'Names &amp; Rates'!$B$3:$C$6,2,0)</f>
        <v>0.25</v>
      </c>
      <c r="J82" s="114" t="str">
        <f>VLOOKUP(G82,'Names &amp; Rates'!$E$3:$F$6,2,0)</f>
        <v>Throttle® 500</v>
      </c>
      <c r="K82" s="144">
        <v>1</v>
      </c>
      <c r="L82" s="114" t="str">
        <f>VLOOKUP(K82,'Names &amp; Rates'!$H$3:$I$9,2,0)</f>
        <v>untreated</v>
      </c>
      <c r="M82" s="144">
        <v>10</v>
      </c>
      <c r="N82" s="144">
        <v>66</v>
      </c>
      <c r="O82" s="144">
        <v>56</v>
      </c>
      <c r="P82" s="144"/>
      <c r="Q82" s="134">
        <v>2</v>
      </c>
      <c r="R82" s="143">
        <v>3</v>
      </c>
      <c r="S82" s="143">
        <v>5</v>
      </c>
      <c r="T82" s="143">
        <v>2</v>
      </c>
      <c r="U82" s="143">
        <v>6</v>
      </c>
      <c r="V82" s="143">
        <v>3</v>
      </c>
      <c r="W82" s="143">
        <v>7</v>
      </c>
      <c r="X82" s="143">
        <v>3</v>
      </c>
      <c r="Y82" s="143">
        <v>8</v>
      </c>
      <c r="Z82" s="143">
        <v>5</v>
      </c>
      <c r="AA82" s="143">
        <v>8</v>
      </c>
      <c r="AB82" s="143">
        <v>5</v>
      </c>
      <c r="AC82" s="144">
        <v>79</v>
      </c>
      <c r="AD82" s="144">
        <v>393.3</v>
      </c>
      <c r="AE82" s="144">
        <v>260.8</v>
      </c>
      <c r="AF82" s="144">
        <f t="shared" si="6"/>
        <v>654.1</v>
      </c>
      <c r="AG82" s="144">
        <f t="shared" si="7"/>
        <v>6.5410000000000002E-4</v>
      </c>
      <c r="AH82" s="144">
        <f t="shared" si="8"/>
        <v>1.5800000000000002E-2</v>
      </c>
      <c r="AI82" s="144">
        <f t="shared" si="9"/>
        <v>4.1398734177215187E-2</v>
      </c>
      <c r="AJ82" s="144">
        <v>8.41</v>
      </c>
      <c r="AK82" s="144">
        <v>14.1</v>
      </c>
      <c r="AL82" s="144">
        <v>14.1</v>
      </c>
    </row>
    <row r="83" spans="1:38">
      <c r="A83" s="144">
        <v>80</v>
      </c>
      <c r="B83" s="144">
        <v>3</v>
      </c>
      <c r="C83" s="144">
        <f t="shared" si="5"/>
        <v>8</v>
      </c>
      <c r="D83" s="144">
        <v>26</v>
      </c>
      <c r="E83" s="144">
        <v>3</v>
      </c>
      <c r="F83" s="144">
        <f>VLOOKUP(C83,'Names &amp; Rates'!$M$3:$O$12,2,0)</f>
        <v>1</v>
      </c>
      <c r="G83" s="144">
        <v>2</v>
      </c>
      <c r="H83" s="115" t="s">
        <v>23</v>
      </c>
      <c r="I83" s="144">
        <f>VLOOKUP(F83,'Names &amp; Rates'!$B$3:$C$6,2,0)</f>
        <v>0.25</v>
      </c>
      <c r="J83" s="114" t="str">
        <f>VLOOKUP(G83,'Names &amp; Rates'!$E$3:$F$6,2,0)</f>
        <v>Throttle® 500</v>
      </c>
      <c r="K83" s="144" t="s">
        <v>41</v>
      </c>
      <c r="L83" s="115" t="s">
        <v>42</v>
      </c>
      <c r="M83" s="144">
        <v>10</v>
      </c>
      <c r="N83" s="144">
        <v>70</v>
      </c>
      <c r="O83" s="144">
        <v>60</v>
      </c>
      <c r="P83" s="144"/>
      <c r="Q83" s="134">
        <v>2</v>
      </c>
      <c r="R83" s="143">
        <v>2</v>
      </c>
      <c r="S83" s="143">
        <v>2</v>
      </c>
      <c r="T83" s="143">
        <v>1</v>
      </c>
      <c r="U83" s="143">
        <v>2</v>
      </c>
      <c r="V83" s="143">
        <v>1</v>
      </c>
      <c r="W83" s="143">
        <v>3</v>
      </c>
      <c r="X83" s="143">
        <v>1</v>
      </c>
      <c r="Y83" s="143">
        <v>7</v>
      </c>
      <c r="Z83" s="143">
        <v>2</v>
      </c>
      <c r="AA83" s="143">
        <v>7</v>
      </c>
      <c r="AB83" s="143">
        <v>2</v>
      </c>
      <c r="AC83" s="144">
        <v>80</v>
      </c>
      <c r="AD83" s="144">
        <v>351.6</v>
      </c>
      <c r="AE83" s="144">
        <v>225.8</v>
      </c>
      <c r="AF83" s="144">
        <f t="shared" si="6"/>
        <v>577.40000000000009</v>
      </c>
      <c r="AG83" s="144">
        <f t="shared" si="7"/>
        <v>5.7740000000000005E-4</v>
      </c>
      <c r="AH83" s="144">
        <f t="shared" si="8"/>
        <v>1.6E-2</v>
      </c>
      <c r="AI83" s="144">
        <f t="shared" si="9"/>
        <v>3.6087500000000002E-2</v>
      </c>
      <c r="AJ83" s="144">
        <v>7.68</v>
      </c>
      <c r="AK83" s="144">
        <v>14.3</v>
      </c>
      <c r="AL83" s="144">
        <v>17.3</v>
      </c>
    </row>
    <row r="84" spans="1:38">
      <c r="A84" s="144">
        <v>81</v>
      </c>
      <c r="B84" s="144">
        <v>3</v>
      </c>
      <c r="C84" s="144">
        <f t="shared" si="5"/>
        <v>8</v>
      </c>
      <c r="D84" s="144">
        <v>27</v>
      </c>
      <c r="E84" s="144">
        <v>3</v>
      </c>
      <c r="F84" s="144">
        <f>VLOOKUP(C84,'Names &amp; Rates'!$M$3:$O$12,2,0)</f>
        <v>1</v>
      </c>
      <c r="G84" s="144">
        <v>3</v>
      </c>
      <c r="H84" s="115" t="s">
        <v>27</v>
      </c>
      <c r="I84" s="144">
        <f>VLOOKUP(F84,'Names &amp; Rates'!$B$3:$C$6,2,0)</f>
        <v>0.25</v>
      </c>
      <c r="J84" s="114" t="str">
        <f>VLOOKUP(G84,'Names &amp; Rates'!$E$3:$F$6,2,0)</f>
        <v>Custodia® 320 SC</v>
      </c>
      <c r="K84" s="144" t="s">
        <v>41</v>
      </c>
      <c r="L84" s="115" t="s">
        <v>42</v>
      </c>
      <c r="M84" s="144">
        <v>10</v>
      </c>
      <c r="N84" s="144">
        <v>62</v>
      </c>
      <c r="O84" s="144">
        <v>61</v>
      </c>
      <c r="P84" s="144"/>
      <c r="Q84" s="134">
        <v>1</v>
      </c>
      <c r="R84" s="143">
        <v>2</v>
      </c>
      <c r="S84" s="143">
        <v>3</v>
      </c>
      <c r="T84" s="143">
        <v>1</v>
      </c>
      <c r="U84" s="143">
        <v>3</v>
      </c>
      <c r="V84" s="143">
        <v>1</v>
      </c>
      <c r="W84" s="143">
        <v>3</v>
      </c>
      <c r="X84" s="143">
        <v>1</v>
      </c>
      <c r="Y84" s="143">
        <v>7</v>
      </c>
      <c r="Z84" s="143">
        <v>2</v>
      </c>
      <c r="AA84" s="143">
        <v>7</v>
      </c>
      <c r="AB84" s="143">
        <v>2</v>
      </c>
      <c r="AC84" s="144">
        <v>81</v>
      </c>
      <c r="AD84" s="144">
        <v>336</v>
      </c>
      <c r="AE84" s="144">
        <v>213.8</v>
      </c>
      <c r="AF84" s="144">
        <f t="shared" si="6"/>
        <v>549.79999999999995</v>
      </c>
      <c r="AG84" s="144">
        <f t="shared" si="7"/>
        <v>5.4979999999999992E-4</v>
      </c>
      <c r="AH84" s="144">
        <f t="shared" si="8"/>
        <v>1.6199999999999999E-2</v>
      </c>
      <c r="AI84" s="144">
        <f t="shared" si="9"/>
        <v>3.3938271604938265E-2</v>
      </c>
      <c r="AJ84" s="144">
        <v>7.37</v>
      </c>
      <c r="AK84" s="144">
        <v>14.3</v>
      </c>
      <c r="AL84" s="144">
        <v>17.3</v>
      </c>
    </row>
    <row r="85" spans="1:38" s="120" customFormat="1">
      <c r="A85" s="120">
        <v>82</v>
      </c>
      <c r="B85" s="120">
        <v>1</v>
      </c>
      <c r="C85" s="120">
        <f t="shared" si="5"/>
        <v>2</v>
      </c>
      <c r="D85" s="120">
        <v>1</v>
      </c>
      <c r="E85" s="120">
        <v>4</v>
      </c>
      <c r="F85" s="120">
        <f>VLOOKUP(C85,'Names &amp; Rates'!$M$3:$O$12,2,0)</f>
        <v>2</v>
      </c>
      <c r="G85" s="120">
        <v>3</v>
      </c>
      <c r="H85" s="14" t="s">
        <v>27</v>
      </c>
      <c r="I85" s="120">
        <f>VLOOKUP(F85,'Names &amp; Rates'!$B$3:$C$6,2,0)</f>
        <v>0.5</v>
      </c>
      <c r="J85" s="122" t="str">
        <f>VLOOKUP(G85,'Names &amp; Rates'!$E$3:$F$6,2,0)</f>
        <v>Custodia® 320 SC</v>
      </c>
      <c r="K85" s="120" t="s">
        <v>39</v>
      </c>
      <c r="L85" s="14" t="s">
        <v>40</v>
      </c>
      <c r="M85" s="120">
        <v>10</v>
      </c>
      <c r="N85" s="120">
        <v>118</v>
      </c>
      <c r="O85" s="120">
        <v>92</v>
      </c>
      <c r="P85" s="120" t="s">
        <v>92</v>
      </c>
      <c r="Q85" s="125">
        <v>2</v>
      </c>
      <c r="R85" s="124">
        <v>3</v>
      </c>
      <c r="S85" s="124">
        <v>4</v>
      </c>
      <c r="T85" s="124">
        <v>2</v>
      </c>
      <c r="U85" s="124">
        <v>3</v>
      </c>
      <c r="V85" s="124">
        <v>1</v>
      </c>
      <c r="W85" s="120">
        <v>3</v>
      </c>
      <c r="X85" s="120">
        <v>2</v>
      </c>
      <c r="Y85" s="124">
        <v>7</v>
      </c>
      <c r="Z85" s="124">
        <v>2</v>
      </c>
      <c r="AA85" s="124">
        <v>7</v>
      </c>
      <c r="AB85" s="124">
        <v>2</v>
      </c>
      <c r="AC85" s="120">
        <v>6.5</v>
      </c>
      <c r="AD85" s="120">
        <v>1341.4</v>
      </c>
      <c r="AE85" s="120">
        <v>89.9</v>
      </c>
      <c r="AF85" s="120">
        <f t="shared" si="6"/>
        <v>1431.3000000000002</v>
      </c>
      <c r="AG85" s="120">
        <f t="shared" si="7"/>
        <v>1.4313000000000002E-3</v>
      </c>
      <c r="AH85" s="120">
        <f t="shared" si="8"/>
        <v>1.2999999999999999E-3</v>
      </c>
      <c r="AI85" s="120">
        <f t="shared" si="9"/>
        <v>1.1010000000000002</v>
      </c>
      <c r="AJ85" s="120">
        <v>7.75</v>
      </c>
      <c r="AK85" s="120">
        <v>14.7</v>
      </c>
      <c r="AL85" s="120">
        <v>14.1</v>
      </c>
    </row>
    <row r="86" spans="1:38" s="120" customFormat="1">
      <c r="A86" s="120">
        <v>83</v>
      </c>
      <c r="B86" s="120">
        <v>1</v>
      </c>
      <c r="C86" s="120">
        <f t="shared" si="5"/>
        <v>2</v>
      </c>
      <c r="D86" s="120">
        <v>2</v>
      </c>
      <c r="E86" s="120">
        <v>4</v>
      </c>
      <c r="F86" s="120">
        <f>VLOOKUP(C86,'Names &amp; Rates'!$M$3:$O$12,2,0)</f>
        <v>2</v>
      </c>
      <c r="G86" s="120">
        <v>2</v>
      </c>
      <c r="H86" s="14" t="s">
        <v>23</v>
      </c>
      <c r="I86" s="120">
        <f>VLOOKUP(F86,'Names &amp; Rates'!$B$3:$C$6,2,0)</f>
        <v>0.5</v>
      </c>
      <c r="J86" s="122" t="str">
        <f>VLOOKUP(G86,'Names &amp; Rates'!$E$3:$F$6,2,0)</f>
        <v>Throttle® 500</v>
      </c>
      <c r="K86" s="120" t="s">
        <v>30</v>
      </c>
      <c r="L86" s="14" t="s">
        <v>31</v>
      </c>
      <c r="M86" s="120">
        <v>10</v>
      </c>
      <c r="N86" s="120">
        <v>101</v>
      </c>
      <c r="O86" s="120">
        <v>108</v>
      </c>
      <c r="Q86" s="125">
        <v>2</v>
      </c>
      <c r="R86" s="124">
        <v>2</v>
      </c>
      <c r="S86" s="124">
        <v>2</v>
      </c>
      <c r="T86" s="124">
        <v>1</v>
      </c>
      <c r="U86" s="124">
        <v>2</v>
      </c>
      <c r="V86" s="124">
        <v>1</v>
      </c>
      <c r="W86" s="120">
        <v>4</v>
      </c>
      <c r="X86" s="120">
        <v>2</v>
      </c>
      <c r="Y86" s="124">
        <v>7</v>
      </c>
      <c r="Z86" s="124">
        <v>3</v>
      </c>
      <c r="AA86" s="124">
        <v>7</v>
      </c>
      <c r="AB86" s="124">
        <v>3</v>
      </c>
      <c r="AC86" s="120">
        <v>6.4</v>
      </c>
      <c r="AD86" s="120">
        <v>1201.4000000000001</v>
      </c>
      <c r="AE86" s="120">
        <v>80</v>
      </c>
      <c r="AF86" s="120">
        <f t="shared" si="6"/>
        <v>1281.4000000000001</v>
      </c>
      <c r="AG86" s="120">
        <f t="shared" si="7"/>
        <v>1.2814E-3</v>
      </c>
      <c r="AH86" s="120">
        <f t="shared" si="8"/>
        <v>1.2800000000000001E-3</v>
      </c>
      <c r="AI86" s="120">
        <f t="shared" si="9"/>
        <v>1.0010937499999999</v>
      </c>
      <c r="AJ86" s="120">
        <v>8.52</v>
      </c>
      <c r="AK86" s="120">
        <v>14.6</v>
      </c>
      <c r="AL86" s="120">
        <v>13.7</v>
      </c>
    </row>
    <row r="87" spans="1:38" s="120" customFormat="1">
      <c r="A87" s="120">
        <v>84</v>
      </c>
      <c r="B87" s="120">
        <v>1</v>
      </c>
      <c r="C87" s="120">
        <f t="shared" si="5"/>
        <v>2</v>
      </c>
      <c r="D87" s="120">
        <v>3</v>
      </c>
      <c r="E87" s="120">
        <v>4</v>
      </c>
      <c r="F87" s="120">
        <f>VLOOKUP(C87,'Names &amp; Rates'!$M$3:$O$12,2,0)</f>
        <v>2</v>
      </c>
      <c r="G87" s="120">
        <v>2</v>
      </c>
      <c r="H87" s="14" t="s">
        <v>23</v>
      </c>
      <c r="I87" s="120">
        <f>VLOOKUP(F87,'Names &amp; Rates'!$B$3:$C$6,2,0)</f>
        <v>0.5</v>
      </c>
      <c r="J87" s="122" t="str">
        <f>VLOOKUP(G87,'Names &amp; Rates'!$E$3:$F$6,2,0)</f>
        <v>Throttle® 500</v>
      </c>
      <c r="K87" s="120" t="s">
        <v>33</v>
      </c>
      <c r="L87" s="14" t="s">
        <v>34</v>
      </c>
      <c r="M87" s="120">
        <v>10</v>
      </c>
      <c r="N87" s="120">
        <v>101</v>
      </c>
      <c r="O87" s="120">
        <v>88</v>
      </c>
      <c r="Q87" s="125">
        <v>1</v>
      </c>
      <c r="R87" s="124">
        <v>2</v>
      </c>
      <c r="S87" s="124">
        <v>2</v>
      </c>
      <c r="T87" s="124">
        <v>1</v>
      </c>
      <c r="U87" s="124">
        <v>2</v>
      </c>
      <c r="V87" s="124">
        <v>1</v>
      </c>
      <c r="W87" s="120">
        <v>3</v>
      </c>
      <c r="X87" s="120">
        <v>2</v>
      </c>
      <c r="Y87" s="124">
        <v>3</v>
      </c>
      <c r="Z87" s="124">
        <v>1</v>
      </c>
      <c r="AA87" s="124">
        <v>7</v>
      </c>
      <c r="AB87" s="124">
        <v>1</v>
      </c>
      <c r="AC87" s="120">
        <v>6.2</v>
      </c>
      <c r="AD87" s="120">
        <v>879.6</v>
      </c>
      <c r="AE87" s="120">
        <v>75.099999999999994</v>
      </c>
      <c r="AF87" s="120">
        <f t="shared" si="6"/>
        <v>954.7</v>
      </c>
      <c r="AG87" s="120">
        <f t="shared" si="7"/>
        <v>9.5470000000000006E-4</v>
      </c>
      <c r="AH87" s="120">
        <f t="shared" si="8"/>
        <v>1.24E-3</v>
      </c>
      <c r="AI87" s="120">
        <f t="shared" si="9"/>
        <v>0.76991935483870977</v>
      </c>
      <c r="AJ87" s="120">
        <v>7.41</v>
      </c>
      <c r="AK87" s="120">
        <v>14.7</v>
      </c>
      <c r="AL87" s="120">
        <v>12.9</v>
      </c>
    </row>
    <row r="88" spans="1:38">
      <c r="A88" s="144">
        <v>85</v>
      </c>
      <c r="B88" s="144">
        <v>1</v>
      </c>
      <c r="C88" s="144">
        <f t="shared" si="5"/>
        <v>2</v>
      </c>
      <c r="D88" s="144">
        <v>4</v>
      </c>
      <c r="E88" s="144">
        <v>4</v>
      </c>
      <c r="F88" s="144">
        <f>VLOOKUP(C88,'Names &amp; Rates'!$M$3:$O$12,2,0)</f>
        <v>2</v>
      </c>
      <c r="G88" s="144">
        <v>3</v>
      </c>
      <c r="H88" s="115" t="s">
        <v>27</v>
      </c>
      <c r="I88" s="144">
        <f>VLOOKUP(F88,'Names &amp; Rates'!$B$3:$C$6,2,0)</f>
        <v>0.5</v>
      </c>
      <c r="J88" s="114" t="str">
        <f>VLOOKUP(G88,'Names &amp; Rates'!$E$3:$F$6,2,0)</f>
        <v>Custodia® 320 SC</v>
      </c>
      <c r="K88" s="144" t="s">
        <v>35</v>
      </c>
      <c r="L88" s="115" t="s">
        <v>36</v>
      </c>
      <c r="M88" s="144">
        <v>10</v>
      </c>
      <c r="N88" s="144">
        <v>92</v>
      </c>
      <c r="O88" s="144">
        <v>93</v>
      </c>
      <c r="P88" s="144"/>
      <c r="Q88" s="139">
        <v>2</v>
      </c>
      <c r="R88" s="143">
        <v>4</v>
      </c>
      <c r="S88" s="143">
        <v>3</v>
      </c>
      <c r="T88" s="143">
        <v>1</v>
      </c>
      <c r="U88" s="143">
        <v>4</v>
      </c>
      <c r="V88" s="143">
        <v>2</v>
      </c>
      <c r="W88" s="144">
        <v>7</v>
      </c>
      <c r="X88" s="144">
        <v>3</v>
      </c>
      <c r="Y88" s="143">
        <v>7</v>
      </c>
      <c r="Z88" s="143">
        <v>3</v>
      </c>
      <c r="AA88" s="143">
        <v>8</v>
      </c>
      <c r="AB88" s="143">
        <v>3</v>
      </c>
      <c r="AC88" s="144">
        <v>6.4</v>
      </c>
      <c r="AD88" s="144">
        <v>574.70000000000005</v>
      </c>
      <c r="AE88" s="144">
        <v>255.7</v>
      </c>
      <c r="AF88" s="144">
        <f t="shared" si="6"/>
        <v>830.40000000000009</v>
      </c>
      <c r="AG88" s="144">
        <f t="shared" si="7"/>
        <v>8.3040000000000013E-4</v>
      </c>
      <c r="AH88" s="144">
        <f t="shared" si="8"/>
        <v>1.2800000000000001E-3</v>
      </c>
      <c r="AI88" s="144">
        <f t="shared" si="9"/>
        <v>0.64875000000000005</v>
      </c>
      <c r="AJ88" s="144">
        <v>8.0299999999999994</v>
      </c>
      <c r="AK88" s="144">
        <v>14.2</v>
      </c>
      <c r="AL88" s="144">
        <v>14.5</v>
      </c>
    </row>
    <row r="89" spans="1:38">
      <c r="A89" s="144">
        <v>86</v>
      </c>
      <c r="B89" s="144">
        <v>1</v>
      </c>
      <c r="C89" s="144">
        <f t="shared" si="5"/>
        <v>2</v>
      </c>
      <c r="D89" s="144">
        <v>5</v>
      </c>
      <c r="E89" s="144">
        <v>4</v>
      </c>
      <c r="F89" s="144">
        <f>VLOOKUP(C89,'Names &amp; Rates'!$M$3:$O$12,2,0)</f>
        <v>2</v>
      </c>
      <c r="G89" s="144">
        <v>1</v>
      </c>
      <c r="H89" s="115" t="s">
        <v>21</v>
      </c>
      <c r="I89" s="144">
        <f>VLOOKUP(F89,'Names &amp; Rates'!$B$3:$C$6,2,0)</f>
        <v>0.5</v>
      </c>
      <c r="J89" s="114" t="str">
        <f>VLOOKUP(G89,'Names &amp; Rates'!$E$3:$F$6,2,0)</f>
        <v>Folicur® 430 SC</v>
      </c>
      <c r="K89" s="144" t="s">
        <v>33</v>
      </c>
      <c r="L89" s="115" t="s">
        <v>34</v>
      </c>
      <c r="M89" s="144">
        <v>10</v>
      </c>
      <c r="N89" s="144">
        <v>113</v>
      </c>
      <c r="O89" s="144">
        <v>94</v>
      </c>
      <c r="P89" s="144"/>
      <c r="Q89" s="139">
        <v>2</v>
      </c>
      <c r="R89" s="143">
        <v>3</v>
      </c>
      <c r="S89" s="143">
        <v>3</v>
      </c>
      <c r="T89" s="143">
        <v>1</v>
      </c>
      <c r="U89" s="143">
        <v>3</v>
      </c>
      <c r="V89" s="143">
        <v>1</v>
      </c>
      <c r="W89" s="144">
        <v>4</v>
      </c>
      <c r="X89" s="144">
        <v>2</v>
      </c>
      <c r="Y89" s="143">
        <v>7</v>
      </c>
      <c r="Z89" s="143">
        <v>2</v>
      </c>
      <c r="AA89" s="143">
        <v>7</v>
      </c>
      <c r="AB89" s="143">
        <v>2</v>
      </c>
      <c r="AC89" s="144">
        <v>6.4</v>
      </c>
      <c r="AD89" s="144">
        <v>554.1</v>
      </c>
      <c r="AE89" s="144">
        <v>285.3</v>
      </c>
      <c r="AF89" s="144">
        <f t="shared" si="6"/>
        <v>839.40000000000009</v>
      </c>
      <c r="AG89" s="144">
        <f t="shared" si="7"/>
        <v>8.3940000000000013E-4</v>
      </c>
      <c r="AH89" s="144">
        <f t="shared" si="8"/>
        <v>1.2800000000000001E-3</v>
      </c>
      <c r="AI89" s="144">
        <f t="shared" si="9"/>
        <v>0.65578125000000009</v>
      </c>
      <c r="AJ89" s="144">
        <v>7.7</v>
      </c>
      <c r="AK89" s="144">
        <v>14.2</v>
      </c>
      <c r="AL89" s="144">
        <v>18.100000000000001</v>
      </c>
    </row>
    <row r="90" spans="1:38">
      <c r="A90" s="144">
        <v>87</v>
      </c>
      <c r="B90" s="144">
        <v>1</v>
      </c>
      <c r="C90" s="144">
        <f t="shared" si="5"/>
        <v>2</v>
      </c>
      <c r="D90" s="144">
        <v>6</v>
      </c>
      <c r="E90" s="144">
        <v>4</v>
      </c>
      <c r="F90" s="144">
        <f>VLOOKUP(C90,'Names &amp; Rates'!$M$3:$O$12,2,0)</f>
        <v>2</v>
      </c>
      <c r="G90" s="144">
        <v>1</v>
      </c>
      <c r="H90" s="115" t="s">
        <v>21</v>
      </c>
      <c r="I90" s="144">
        <f>VLOOKUP(F90,'Names &amp; Rates'!$B$3:$C$6,2,0)</f>
        <v>0.5</v>
      </c>
      <c r="J90" s="114" t="str">
        <f>VLOOKUP(G90,'Names &amp; Rates'!$E$3:$F$6,2,0)</f>
        <v>Folicur® 430 SC</v>
      </c>
      <c r="K90" s="144" t="s">
        <v>35</v>
      </c>
      <c r="L90" s="115" t="s">
        <v>36</v>
      </c>
      <c r="M90" s="144">
        <v>10</v>
      </c>
      <c r="N90" s="144">
        <v>98</v>
      </c>
      <c r="O90" s="144">
        <v>96</v>
      </c>
      <c r="P90" s="144"/>
      <c r="Q90" s="139">
        <v>2</v>
      </c>
      <c r="R90" s="143">
        <v>4</v>
      </c>
      <c r="S90" s="143">
        <v>4</v>
      </c>
      <c r="T90" s="143">
        <v>1</v>
      </c>
      <c r="U90" s="143">
        <v>4</v>
      </c>
      <c r="V90" s="143">
        <v>2</v>
      </c>
      <c r="W90" s="144">
        <v>7</v>
      </c>
      <c r="X90" s="144">
        <v>3</v>
      </c>
      <c r="Y90" s="143">
        <v>7</v>
      </c>
      <c r="Z90" s="143">
        <v>4</v>
      </c>
      <c r="AA90" s="143">
        <v>8</v>
      </c>
      <c r="AB90" s="143">
        <v>4</v>
      </c>
      <c r="AC90" s="144">
        <v>6.3</v>
      </c>
      <c r="AD90" s="144">
        <v>658.9</v>
      </c>
      <c r="AE90" s="144">
        <v>346.7</v>
      </c>
      <c r="AF90" s="144">
        <f t="shared" si="6"/>
        <v>1005.5999999999999</v>
      </c>
      <c r="AG90" s="144">
        <f t="shared" si="7"/>
        <v>1.0055999999999999E-3</v>
      </c>
      <c r="AH90" s="144">
        <f t="shared" si="8"/>
        <v>1.2600000000000001E-3</v>
      </c>
      <c r="AI90" s="144">
        <f t="shared" si="9"/>
        <v>0.79809523809523797</v>
      </c>
      <c r="AJ90" s="144">
        <v>7.29</v>
      </c>
      <c r="AK90" s="144">
        <v>14.4</v>
      </c>
      <c r="AL90" s="144">
        <v>15.4</v>
      </c>
    </row>
    <row r="91" spans="1:38">
      <c r="A91" s="144">
        <v>88</v>
      </c>
      <c r="B91" s="144">
        <v>1</v>
      </c>
      <c r="C91" s="144">
        <f t="shared" si="5"/>
        <v>2</v>
      </c>
      <c r="D91" s="144">
        <v>7</v>
      </c>
      <c r="E91" s="144">
        <v>4</v>
      </c>
      <c r="F91" s="144">
        <f>VLOOKUP(C91,'Names &amp; Rates'!$M$3:$O$12,2,0)</f>
        <v>2</v>
      </c>
      <c r="G91" s="144">
        <v>3</v>
      </c>
      <c r="H91" s="115" t="s">
        <v>27</v>
      </c>
      <c r="I91" s="144">
        <f>VLOOKUP(F91,'Names &amp; Rates'!$B$3:$C$6,2,0)</f>
        <v>0.5</v>
      </c>
      <c r="J91" s="114" t="str">
        <f>VLOOKUP(G91,'Names &amp; Rates'!$E$3:$F$6,2,0)</f>
        <v>Custodia® 320 SC</v>
      </c>
      <c r="K91" s="144">
        <v>1</v>
      </c>
      <c r="L91" s="114" t="str">
        <f>VLOOKUP(K91,'Names &amp; Rates'!$H$3:$I$9,2,0)</f>
        <v>untreated</v>
      </c>
      <c r="M91" s="144">
        <v>10</v>
      </c>
      <c r="N91" s="144">
        <v>81</v>
      </c>
      <c r="O91" s="144">
        <v>94</v>
      </c>
      <c r="P91" s="144"/>
      <c r="Q91" s="139">
        <v>2</v>
      </c>
      <c r="R91" s="143">
        <v>4</v>
      </c>
      <c r="S91" s="143">
        <v>6</v>
      </c>
      <c r="T91" s="143">
        <v>2</v>
      </c>
      <c r="U91" s="143">
        <v>6</v>
      </c>
      <c r="V91" s="143">
        <v>3</v>
      </c>
      <c r="W91" s="144">
        <v>8</v>
      </c>
      <c r="X91" s="144">
        <v>4</v>
      </c>
      <c r="Y91" s="143">
        <v>8</v>
      </c>
      <c r="Z91" s="143">
        <v>5</v>
      </c>
      <c r="AA91" s="143">
        <v>8</v>
      </c>
      <c r="AB91" s="143">
        <v>5</v>
      </c>
      <c r="AC91" s="144">
        <v>6.5</v>
      </c>
      <c r="AD91" s="144">
        <v>693.4</v>
      </c>
      <c r="AE91" s="144">
        <v>396.6</v>
      </c>
      <c r="AF91" s="144">
        <f t="shared" si="6"/>
        <v>1090</v>
      </c>
      <c r="AG91" s="144">
        <f t="shared" si="7"/>
        <v>1.09E-3</v>
      </c>
      <c r="AH91" s="144">
        <f t="shared" si="8"/>
        <v>1.2999999999999999E-3</v>
      </c>
      <c r="AI91" s="144">
        <f t="shared" si="9"/>
        <v>0.83846153846153848</v>
      </c>
      <c r="AJ91" s="144">
        <v>7.91</v>
      </c>
      <c r="AK91" s="144">
        <v>14</v>
      </c>
      <c r="AL91" s="144">
        <v>17.8</v>
      </c>
    </row>
    <row r="92" spans="1:38">
      <c r="A92" s="144">
        <v>89</v>
      </c>
      <c r="B92" s="144">
        <v>1</v>
      </c>
      <c r="C92" s="144">
        <f t="shared" si="5"/>
        <v>2</v>
      </c>
      <c r="D92" s="144">
        <v>8</v>
      </c>
      <c r="E92" s="144">
        <v>4</v>
      </c>
      <c r="F92" s="144">
        <f>VLOOKUP(C92,'Names &amp; Rates'!$M$3:$O$12,2,0)</f>
        <v>2</v>
      </c>
      <c r="G92" s="144">
        <v>2</v>
      </c>
      <c r="H92" s="115" t="s">
        <v>23</v>
      </c>
      <c r="I92" s="144">
        <f>VLOOKUP(F92,'Names &amp; Rates'!$B$3:$C$6,2,0)</f>
        <v>0.5</v>
      </c>
      <c r="J92" s="114" t="str">
        <f>VLOOKUP(G92,'Names &amp; Rates'!$E$3:$F$6,2,0)</f>
        <v>Throttle® 500</v>
      </c>
      <c r="K92" s="144" t="s">
        <v>41</v>
      </c>
      <c r="L92" s="115" t="s">
        <v>42</v>
      </c>
      <c r="M92" s="144">
        <v>10</v>
      </c>
      <c r="N92" s="144">
        <v>103</v>
      </c>
      <c r="O92" s="144">
        <v>88</v>
      </c>
      <c r="P92" s="144"/>
      <c r="Q92" s="139">
        <v>2</v>
      </c>
      <c r="R92" s="143">
        <v>3</v>
      </c>
      <c r="S92" s="143">
        <v>3</v>
      </c>
      <c r="T92" s="143">
        <v>1</v>
      </c>
      <c r="U92" s="143">
        <v>3</v>
      </c>
      <c r="V92" s="143">
        <v>1</v>
      </c>
      <c r="W92" s="144">
        <v>3</v>
      </c>
      <c r="X92" s="144">
        <v>2</v>
      </c>
      <c r="Y92" s="143">
        <v>7</v>
      </c>
      <c r="Z92" s="143">
        <v>3</v>
      </c>
      <c r="AA92" s="143">
        <v>7</v>
      </c>
      <c r="AB92" s="143">
        <v>2</v>
      </c>
      <c r="AC92" s="144">
        <v>6.4</v>
      </c>
      <c r="AD92" s="144">
        <v>724.2</v>
      </c>
      <c r="AE92" s="144">
        <v>319.39999999999998</v>
      </c>
      <c r="AF92" s="144">
        <f t="shared" si="6"/>
        <v>1043.5999999999999</v>
      </c>
      <c r="AG92" s="144">
        <f t="shared" si="7"/>
        <v>1.0436E-3</v>
      </c>
      <c r="AH92" s="144">
        <f t="shared" si="8"/>
        <v>1.2800000000000001E-3</v>
      </c>
      <c r="AI92" s="144">
        <f t="shared" si="9"/>
        <v>0.81531249999999988</v>
      </c>
      <c r="AJ92" s="144">
        <v>7.5</v>
      </c>
      <c r="AK92" s="144">
        <v>14.3</v>
      </c>
      <c r="AL92" s="144">
        <v>17.399999999999999</v>
      </c>
    </row>
    <row r="93" spans="1:38">
      <c r="A93" s="144">
        <v>90</v>
      </c>
      <c r="B93" s="144">
        <v>1</v>
      </c>
      <c r="C93" s="144">
        <f t="shared" si="5"/>
        <v>2</v>
      </c>
      <c r="D93" s="144">
        <v>9</v>
      </c>
      <c r="E93" s="144">
        <v>4</v>
      </c>
      <c r="F93" s="144">
        <f>VLOOKUP(C93,'Names &amp; Rates'!$M$3:$O$12,2,0)</f>
        <v>2</v>
      </c>
      <c r="G93" s="144">
        <v>1</v>
      </c>
      <c r="H93" s="115" t="s">
        <v>21</v>
      </c>
      <c r="I93" s="144">
        <f>VLOOKUP(F93,'Names &amp; Rates'!$B$3:$C$6,2,0)</f>
        <v>0.5</v>
      </c>
      <c r="J93" s="114" t="str">
        <f>VLOOKUP(G93,'Names &amp; Rates'!$E$3:$F$6,2,0)</f>
        <v>Folicur® 430 SC</v>
      </c>
      <c r="K93" s="144" t="s">
        <v>30</v>
      </c>
      <c r="L93" s="115" t="s">
        <v>31</v>
      </c>
      <c r="M93" s="144">
        <v>10</v>
      </c>
      <c r="N93" s="144">
        <v>109</v>
      </c>
      <c r="O93" s="144">
        <v>91</v>
      </c>
      <c r="P93" s="144"/>
      <c r="Q93" s="139">
        <v>1</v>
      </c>
      <c r="R93" s="143">
        <v>2</v>
      </c>
      <c r="S93" s="143">
        <v>3</v>
      </c>
      <c r="T93" s="143">
        <v>1</v>
      </c>
      <c r="U93" s="143">
        <v>4</v>
      </c>
      <c r="V93" s="143">
        <v>2</v>
      </c>
      <c r="W93" s="144">
        <v>7</v>
      </c>
      <c r="X93" s="144">
        <v>2</v>
      </c>
      <c r="Y93" s="143">
        <v>7</v>
      </c>
      <c r="Z93" s="143">
        <v>3</v>
      </c>
      <c r="AA93" s="143">
        <v>8</v>
      </c>
      <c r="AB93" s="143">
        <v>3</v>
      </c>
      <c r="AC93" s="144">
        <v>6.5</v>
      </c>
      <c r="AD93" s="144">
        <v>703.8</v>
      </c>
      <c r="AE93" s="144">
        <v>294.7</v>
      </c>
      <c r="AF93" s="144">
        <f t="shared" si="6"/>
        <v>998.5</v>
      </c>
      <c r="AG93" s="144">
        <f t="shared" si="7"/>
        <v>9.9850000000000004E-4</v>
      </c>
      <c r="AH93" s="144">
        <f t="shared" si="8"/>
        <v>1.2999999999999999E-3</v>
      </c>
      <c r="AI93" s="144">
        <f t="shared" si="9"/>
        <v>0.7680769230769231</v>
      </c>
      <c r="AJ93" s="144">
        <v>7.96</v>
      </c>
      <c r="AK93" s="144">
        <v>14.4</v>
      </c>
      <c r="AL93" s="144">
        <v>18.100000000000001</v>
      </c>
    </row>
    <row r="94" spans="1:38">
      <c r="A94" s="144">
        <v>91</v>
      </c>
      <c r="B94" s="144">
        <v>2</v>
      </c>
      <c r="C94" s="144">
        <f t="shared" si="5"/>
        <v>5</v>
      </c>
      <c r="D94" s="144">
        <v>10</v>
      </c>
      <c r="E94" s="144">
        <v>4</v>
      </c>
      <c r="F94" s="144">
        <f>VLOOKUP(C94,'Names &amp; Rates'!$M$3:$O$12,2,0)</f>
        <v>3</v>
      </c>
      <c r="G94" s="144">
        <v>3</v>
      </c>
      <c r="H94" s="115" t="s">
        <v>27</v>
      </c>
      <c r="I94" s="144">
        <f>VLOOKUP(F94,'Names &amp; Rates'!$B$3:$C$6,2,0)</f>
        <v>1</v>
      </c>
      <c r="J94" s="114" t="str">
        <f>VLOOKUP(G94,'Names &amp; Rates'!$E$3:$F$6,2,0)</f>
        <v>Custodia® 320 SC</v>
      </c>
      <c r="K94" s="144" t="s">
        <v>41</v>
      </c>
      <c r="L94" s="115" t="s">
        <v>42</v>
      </c>
      <c r="M94" s="144">
        <v>10</v>
      </c>
      <c r="N94" s="144">
        <v>174</v>
      </c>
      <c r="O94" s="144">
        <v>148</v>
      </c>
      <c r="P94" s="144"/>
      <c r="Q94" s="139">
        <v>2</v>
      </c>
      <c r="R94" s="143">
        <v>3</v>
      </c>
      <c r="S94" s="143">
        <v>5</v>
      </c>
      <c r="T94" s="143">
        <v>2</v>
      </c>
      <c r="U94" s="143">
        <v>4</v>
      </c>
      <c r="V94" s="143">
        <v>2</v>
      </c>
      <c r="W94" s="143">
        <v>4</v>
      </c>
      <c r="X94" s="144">
        <v>3</v>
      </c>
      <c r="Y94" s="143">
        <v>7</v>
      </c>
      <c r="Z94" s="143">
        <v>3</v>
      </c>
      <c r="AA94" s="143">
        <v>8</v>
      </c>
      <c r="AB94" s="143">
        <v>3</v>
      </c>
      <c r="AC94" s="144">
        <v>6.5</v>
      </c>
      <c r="AD94" s="144">
        <v>932</v>
      </c>
      <c r="AE94" s="144">
        <v>414.2</v>
      </c>
      <c r="AF94" s="144">
        <f t="shared" si="6"/>
        <v>1346.2</v>
      </c>
      <c r="AG94" s="144">
        <f t="shared" si="7"/>
        <v>1.3462000000000001E-3</v>
      </c>
      <c r="AH94" s="144">
        <f t="shared" si="8"/>
        <v>1.2999999999999999E-3</v>
      </c>
      <c r="AI94" s="144">
        <f t="shared" si="9"/>
        <v>1.0355384615384617</v>
      </c>
      <c r="AJ94" s="144">
        <v>7.72</v>
      </c>
      <c r="AK94" s="144">
        <v>14</v>
      </c>
      <c r="AL94" s="144">
        <v>15.5</v>
      </c>
    </row>
    <row r="95" spans="1:38">
      <c r="A95" s="144">
        <v>92</v>
      </c>
      <c r="B95" s="144">
        <v>2</v>
      </c>
      <c r="C95" s="144">
        <f t="shared" si="5"/>
        <v>5</v>
      </c>
      <c r="D95" s="144">
        <v>11</v>
      </c>
      <c r="E95" s="144">
        <v>4</v>
      </c>
      <c r="F95" s="144">
        <f>VLOOKUP(C95,'Names &amp; Rates'!$M$3:$O$12,2,0)</f>
        <v>3</v>
      </c>
      <c r="G95" s="144">
        <v>3</v>
      </c>
      <c r="H95" s="115" t="s">
        <v>27</v>
      </c>
      <c r="I95" s="144">
        <f>VLOOKUP(F95,'Names &amp; Rates'!$B$3:$C$6,2,0)</f>
        <v>1</v>
      </c>
      <c r="J95" s="114" t="str">
        <f>VLOOKUP(G95,'Names &amp; Rates'!$E$3:$F$6,2,0)</f>
        <v>Custodia® 320 SC</v>
      </c>
      <c r="K95" s="144" t="s">
        <v>30</v>
      </c>
      <c r="L95" s="115" t="s">
        <v>31</v>
      </c>
      <c r="M95" s="144">
        <v>10</v>
      </c>
      <c r="N95" s="144">
        <v>163</v>
      </c>
      <c r="O95" s="144">
        <v>163</v>
      </c>
      <c r="P95" s="144"/>
      <c r="Q95" s="139">
        <v>1</v>
      </c>
      <c r="R95" s="143">
        <v>2</v>
      </c>
      <c r="S95" s="143">
        <v>2</v>
      </c>
      <c r="T95" s="143">
        <v>1</v>
      </c>
      <c r="U95" s="143">
        <v>3</v>
      </c>
      <c r="V95" s="143">
        <v>1</v>
      </c>
      <c r="W95" s="143">
        <v>7</v>
      </c>
      <c r="X95" s="143">
        <v>3</v>
      </c>
      <c r="Y95" s="143">
        <v>7</v>
      </c>
      <c r="Z95" s="143">
        <v>3</v>
      </c>
      <c r="AA95" s="143">
        <v>8</v>
      </c>
      <c r="AB95" s="143">
        <v>4</v>
      </c>
      <c r="AC95" s="144">
        <v>6.5</v>
      </c>
      <c r="AD95" s="144">
        <v>555.79999999999995</v>
      </c>
      <c r="AE95" s="144">
        <v>314</v>
      </c>
      <c r="AF95" s="144">
        <f t="shared" si="6"/>
        <v>869.8</v>
      </c>
      <c r="AG95" s="144">
        <f t="shared" si="7"/>
        <v>8.698E-4</v>
      </c>
      <c r="AH95" s="144">
        <f t="shared" si="8"/>
        <v>1.2999999999999999E-3</v>
      </c>
      <c r="AI95" s="144">
        <f t="shared" si="9"/>
        <v>0.66907692307692312</v>
      </c>
      <c r="AJ95" s="144">
        <v>7.7</v>
      </c>
      <c r="AK95" s="144">
        <v>13.9</v>
      </c>
      <c r="AL95" s="144">
        <v>15.7</v>
      </c>
    </row>
    <row r="96" spans="1:38">
      <c r="A96" s="144">
        <v>93</v>
      </c>
      <c r="B96" s="144">
        <v>2</v>
      </c>
      <c r="C96" s="144">
        <f t="shared" si="5"/>
        <v>5</v>
      </c>
      <c r="D96" s="144">
        <v>12</v>
      </c>
      <c r="E96" s="144">
        <v>4</v>
      </c>
      <c r="F96" s="144">
        <f>VLOOKUP(C96,'Names &amp; Rates'!$M$3:$O$12,2,0)</f>
        <v>3</v>
      </c>
      <c r="G96" s="144">
        <v>2</v>
      </c>
      <c r="H96" s="115" t="s">
        <v>23</v>
      </c>
      <c r="I96" s="144">
        <f>VLOOKUP(F96,'Names &amp; Rates'!$B$3:$C$6,2,0)</f>
        <v>1</v>
      </c>
      <c r="J96" s="114" t="str">
        <f>VLOOKUP(G96,'Names &amp; Rates'!$E$3:$F$6,2,0)</f>
        <v>Throttle® 500</v>
      </c>
      <c r="K96" s="144" t="s">
        <v>30</v>
      </c>
      <c r="L96" s="115" t="s">
        <v>31</v>
      </c>
      <c r="M96" s="144">
        <v>10</v>
      </c>
      <c r="N96" s="144">
        <v>171</v>
      </c>
      <c r="O96" s="144">
        <v>171</v>
      </c>
      <c r="P96" s="144"/>
      <c r="Q96" s="139">
        <v>1</v>
      </c>
      <c r="R96" s="143">
        <v>2</v>
      </c>
      <c r="S96" s="143">
        <v>2</v>
      </c>
      <c r="T96" s="143">
        <v>1</v>
      </c>
      <c r="U96" s="143">
        <v>2</v>
      </c>
      <c r="V96" s="143">
        <v>1</v>
      </c>
      <c r="W96" s="143">
        <v>4</v>
      </c>
      <c r="X96" s="143">
        <v>1</v>
      </c>
      <c r="Y96" s="143">
        <v>7</v>
      </c>
      <c r="Z96" s="143">
        <v>3</v>
      </c>
      <c r="AA96" s="143">
        <v>8</v>
      </c>
      <c r="AB96" s="143">
        <v>3</v>
      </c>
      <c r="AC96" s="144">
        <v>6.4</v>
      </c>
      <c r="AD96" s="144">
        <v>740.2</v>
      </c>
      <c r="AE96" s="144">
        <v>350.3</v>
      </c>
      <c r="AF96" s="144">
        <f t="shared" si="6"/>
        <v>1090.5</v>
      </c>
      <c r="AG96" s="144">
        <f t="shared" si="7"/>
        <v>1.0905000000000001E-3</v>
      </c>
      <c r="AH96" s="144">
        <f t="shared" si="8"/>
        <v>1.2800000000000001E-3</v>
      </c>
      <c r="AI96" s="144">
        <f t="shared" si="9"/>
        <v>0.85195312499999998</v>
      </c>
      <c r="AJ96" s="144">
        <v>7.92</v>
      </c>
      <c r="AK96" s="144">
        <v>14.2</v>
      </c>
      <c r="AL96" s="144">
        <v>14.5</v>
      </c>
    </row>
    <row r="97" spans="1:38">
      <c r="A97" s="144">
        <v>94</v>
      </c>
      <c r="B97" s="144">
        <v>2</v>
      </c>
      <c r="C97" s="144">
        <f t="shared" si="5"/>
        <v>5</v>
      </c>
      <c r="D97" s="144">
        <v>13</v>
      </c>
      <c r="E97" s="144">
        <v>4</v>
      </c>
      <c r="F97" s="144">
        <f>VLOOKUP(C97,'Names &amp; Rates'!$M$3:$O$12,2,0)</f>
        <v>3</v>
      </c>
      <c r="G97" s="144">
        <v>2</v>
      </c>
      <c r="H97" s="115" t="s">
        <v>23</v>
      </c>
      <c r="I97" s="144">
        <f>VLOOKUP(F97,'Names &amp; Rates'!$B$3:$C$6,2,0)</f>
        <v>1</v>
      </c>
      <c r="J97" s="114" t="str">
        <f>VLOOKUP(G97,'Names &amp; Rates'!$E$3:$F$6,2,0)</f>
        <v>Throttle® 500</v>
      </c>
      <c r="K97" s="144" t="s">
        <v>35</v>
      </c>
      <c r="L97" s="115" t="s">
        <v>36</v>
      </c>
      <c r="M97" s="144">
        <v>10</v>
      </c>
      <c r="N97" s="144">
        <v>192</v>
      </c>
      <c r="O97" s="144">
        <v>170</v>
      </c>
      <c r="P97" s="144"/>
      <c r="Q97" s="139">
        <v>2</v>
      </c>
      <c r="R97" s="143">
        <v>3</v>
      </c>
      <c r="S97" s="143">
        <v>3</v>
      </c>
      <c r="T97" s="143">
        <v>1</v>
      </c>
      <c r="U97" s="143">
        <v>4</v>
      </c>
      <c r="V97" s="143">
        <v>2</v>
      </c>
      <c r="W97" s="143">
        <v>6</v>
      </c>
      <c r="X97" s="143">
        <v>2</v>
      </c>
      <c r="Y97" s="143">
        <v>7</v>
      </c>
      <c r="Z97" s="143">
        <v>3</v>
      </c>
      <c r="AA97" s="143">
        <v>8</v>
      </c>
      <c r="AB97" s="143">
        <v>4</v>
      </c>
      <c r="AC97" s="144">
        <v>6.5</v>
      </c>
      <c r="AD97" s="144">
        <v>852.2</v>
      </c>
      <c r="AE97" s="144">
        <v>436.7</v>
      </c>
      <c r="AF97" s="144">
        <f t="shared" si="6"/>
        <v>1288.9000000000001</v>
      </c>
      <c r="AG97" s="144">
        <f t="shared" si="7"/>
        <v>1.2889000000000002E-3</v>
      </c>
      <c r="AH97" s="144">
        <f t="shared" si="8"/>
        <v>1.2999999999999999E-3</v>
      </c>
      <c r="AI97" s="144">
        <f t="shared" si="9"/>
        <v>0.99146153846153862</v>
      </c>
      <c r="AJ97" s="144">
        <v>8.33</v>
      </c>
      <c r="AK97" s="144">
        <v>14</v>
      </c>
      <c r="AL97" s="144">
        <v>18.2</v>
      </c>
    </row>
    <row r="98" spans="1:38">
      <c r="A98" s="144">
        <v>95</v>
      </c>
      <c r="B98" s="144">
        <v>2</v>
      </c>
      <c r="C98" s="144">
        <f t="shared" si="5"/>
        <v>5</v>
      </c>
      <c r="D98" s="144">
        <v>14</v>
      </c>
      <c r="E98" s="144">
        <v>4</v>
      </c>
      <c r="F98" s="144">
        <f>VLOOKUP(C98,'Names &amp; Rates'!$M$3:$O$12,2,0)</f>
        <v>3</v>
      </c>
      <c r="G98" s="144">
        <v>2</v>
      </c>
      <c r="H98" s="115" t="s">
        <v>23</v>
      </c>
      <c r="I98" s="144">
        <f>VLOOKUP(F98,'Names &amp; Rates'!$B$3:$C$6,2,0)</f>
        <v>1</v>
      </c>
      <c r="J98" s="114" t="str">
        <f>VLOOKUP(G98,'Names &amp; Rates'!$E$3:$F$6,2,0)</f>
        <v>Throttle® 500</v>
      </c>
      <c r="K98" s="144">
        <v>1</v>
      </c>
      <c r="L98" s="114" t="str">
        <f>VLOOKUP(K98,'Names &amp; Rates'!$H$3:$I$9,2,0)</f>
        <v>untreated</v>
      </c>
      <c r="M98" s="144">
        <v>10</v>
      </c>
      <c r="N98" s="144">
        <v>178</v>
      </c>
      <c r="O98" s="144">
        <v>178</v>
      </c>
      <c r="P98" s="144"/>
      <c r="Q98" s="139">
        <v>2</v>
      </c>
      <c r="R98" s="143">
        <v>3</v>
      </c>
      <c r="S98" s="143">
        <v>5</v>
      </c>
      <c r="T98" s="143">
        <v>2</v>
      </c>
      <c r="U98" s="143">
        <v>7</v>
      </c>
      <c r="V98" s="143">
        <v>3</v>
      </c>
      <c r="W98" s="143">
        <v>7</v>
      </c>
      <c r="X98" s="143">
        <v>3</v>
      </c>
      <c r="Y98" s="143">
        <v>8</v>
      </c>
      <c r="Z98" s="143">
        <v>5</v>
      </c>
      <c r="AA98" s="143">
        <v>8</v>
      </c>
      <c r="AB98" s="143">
        <v>5</v>
      </c>
      <c r="AC98" s="144">
        <v>6.4</v>
      </c>
      <c r="AD98" s="144">
        <v>592</v>
      </c>
      <c r="AE98" s="144">
        <v>316.39999999999998</v>
      </c>
      <c r="AF98" s="144">
        <f t="shared" si="6"/>
        <v>908.4</v>
      </c>
      <c r="AG98" s="144">
        <f t="shared" si="7"/>
        <v>9.0839999999999996E-4</v>
      </c>
      <c r="AH98" s="144">
        <f t="shared" si="8"/>
        <v>1.2800000000000001E-3</v>
      </c>
      <c r="AI98" s="144">
        <f t="shared" si="9"/>
        <v>0.70968749999999992</v>
      </c>
      <c r="AJ98" s="144">
        <v>7.98</v>
      </c>
      <c r="AK98" s="144">
        <v>14.3</v>
      </c>
      <c r="AL98" s="144">
        <v>17.899999999999999</v>
      </c>
    </row>
    <row r="99" spans="1:38">
      <c r="A99" s="144">
        <v>96</v>
      </c>
      <c r="B99" s="144">
        <v>2</v>
      </c>
      <c r="C99" s="144">
        <f t="shared" si="5"/>
        <v>5</v>
      </c>
      <c r="D99" s="144">
        <v>15</v>
      </c>
      <c r="E99" s="144">
        <v>4</v>
      </c>
      <c r="F99" s="144">
        <f>VLOOKUP(C99,'Names &amp; Rates'!$M$3:$O$12,2,0)</f>
        <v>3</v>
      </c>
      <c r="G99" s="144">
        <v>1</v>
      </c>
      <c r="H99" s="115" t="s">
        <v>21</v>
      </c>
      <c r="I99" s="144">
        <f>VLOOKUP(F99,'Names &amp; Rates'!$B$3:$C$6,2,0)</f>
        <v>1</v>
      </c>
      <c r="J99" s="114" t="str">
        <f>VLOOKUP(G99,'Names &amp; Rates'!$E$3:$F$6,2,0)</f>
        <v>Folicur® 430 SC</v>
      </c>
      <c r="K99" s="144" t="s">
        <v>35</v>
      </c>
      <c r="L99" s="115" t="s">
        <v>36</v>
      </c>
      <c r="M99" s="144">
        <v>10</v>
      </c>
      <c r="N99" s="144">
        <v>143</v>
      </c>
      <c r="O99" s="144">
        <v>175</v>
      </c>
      <c r="P99" s="144"/>
      <c r="Q99" s="139">
        <v>1</v>
      </c>
      <c r="R99" s="143">
        <v>2</v>
      </c>
      <c r="S99" s="143">
        <v>3</v>
      </c>
      <c r="T99" s="143">
        <v>2</v>
      </c>
      <c r="U99" s="143">
        <v>4</v>
      </c>
      <c r="V99" s="143">
        <v>2</v>
      </c>
      <c r="W99" s="143">
        <v>5</v>
      </c>
      <c r="X99" s="143">
        <v>2</v>
      </c>
      <c r="Y99" s="143">
        <v>7</v>
      </c>
      <c r="Z99" s="143">
        <v>4</v>
      </c>
      <c r="AA99" s="143">
        <v>8</v>
      </c>
      <c r="AB99" s="143">
        <v>4</v>
      </c>
      <c r="AC99" s="144">
        <v>6.5</v>
      </c>
      <c r="AD99" s="144">
        <v>675.1</v>
      </c>
      <c r="AE99" s="144">
        <v>374.3</v>
      </c>
      <c r="AF99" s="144">
        <f t="shared" si="6"/>
        <v>1049.4000000000001</v>
      </c>
      <c r="AG99" s="144">
        <f t="shared" si="7"/>
        <v>1.0494E-3</v>
      </c>
      <c r="AH99" s="144">
        <f t="shared" si="8"/>
        <v>1.2999999999999999E-3</v>
      </c>
      <c r="AI99" s="144">
        <f t="shared" si="9"/>
        <v>0.80723076923076931</v>
      </c>
      <c r="AJ99" s="144">
        <v>8.16</v>
      </c>
      <c r="AK99" s="144">
        <v>14.2</v>
      </c>
      <c r="AL99" s="144">
        <v>17.600000000000001</v>
      </c>
    </row>
    <row r="100" spans="1:38">
      <c r="A100" s="144">
        <v>97</v>
      </c>
      <c r="B100" s="144">
        <v>2</v>
      </c>
      <c r="C100" s="144">
        <f t="shared" si="5"/>
        <v>5</v>
      </c>
      <c r="D100" s="144">
        <v>16</v>
      </c>
      <c r="E100" s="144">
        <v>4</v>
      </c>
      <c r="F100" s="144">
        <f>VLOOKUP(C100,'Names &amp; Rates'!$M$3:$O$12,2,0)</f>
        <v>3</v>
      </c>
      <c r="G100" s="144">
        <v>3</v>
      </c>
      <c r="H100" s="115" t="s">
        <v>27</v>
      </c>
      <c r="I100" s="144">
        <f>VLOOKUP(F100,'Names &amp; Rates'!$B$3:$C$6,2,0)</f>
        <v>1</v>
      </c>
      <c r="J100" s="114" t="str">
        <f>VLOOKUP(G100,'Names &amp; Rates'!$E$3:$F$6,2,0)</f>
        <v>Custodia® 320 SC</v>
      </c>
      <c r="K100" s="144" t="s">
        <v>33</v>
      </c>
      <c r="L100" s="115" t="s">
        <v>34</v>
      </c>
      <c r="M100" s="144">
        <v>10</v>
      </c>
      <c r="N100" s="144">
        <v>100</v>
      </c>
      <c r="O100" s="144">
        <v>153</v>
      </c>
      <c r="P100" s="144" t="s">
        <v>93</v>
      </c>
      <c r="Q100" s="139">
        <v>2</v>
      </c>
      <c r="R100" s="143">
        <v>2</v>
      </c>
      <c r="S100" s="143">
        <v>3</v>
      </c>
      <c r="T100" s="143">
        <v>1</v>
      </c>
      <c r="U100" s="143">
        <v>3</v>
      </c>
      <c r="V100" s="143">
        <v>1</v>
      </c>
      <c r="W100" s="143">
        <v>3</v>
      </c>
      <c r="X100" s="143">
        <v>1</v>
      </c>
      <c r="Y100" s="143">
        <v>3</v>
      </c>
      <c r="Z100" s="143">
        <v>2</v>
      </c>
      <c r="AA100" s="143">
        <v>7</v>
      </c>
      <c r="AB100" s="143">
        <v>2</v>
      </c>
      <c r="AC100" s="144">
        <v>6.5</v>
      </c>
      <c r="AD100" s="144">
        <v>515.6</v>
      </c>
      <c r="AE100" s="144">
        <v>280.60000000000002</v>
      </c>
      <c r="AF100" s="144">
        <f t="shared" si="6"/>
        <v>796.2</v>
      </c>
      <c r="AG100" s="144">
        <f t="shared" si="7"/>
        <v>7.9620000000000005E-4</v>
      </c>
      <c r="AH100" s="144">
        <f t="shared" si="8"/>
        <v>1.2999999999999999E-3</v>
      </c>
      <c r="AI100" s="144">
        <f t="shared" si="9"/>
        <v>0.6124615384615385</v>
      </c>
      <c r="AJ100" s="144">
        <v>7.96</v>
      </c>
      <c r="AK100" s="144">
        <v>14.1</v>
      </c>
      <c r="AL100" s="144">
        <v>15.7</v>
      </c>
    </row>
    <row r="101" spans="1:38">
      <c r="A101" s="144">
        <v>98</v>
      </c>
      <c r="B101" s="144">
        <v>2</v>
      </c>
      <c r="C101" s="144">
        <f t="shared" si="5"/>
        <v>5</v>
      </c>
      <c r="D101" s="144">
        <v>17</v>
      </c>
      <c r="E101" s="144">
        <v>4</v>
      </c>
      <c r="F101" s="144">
        <f>VLOOKUP(C101,'Names &amp; Rates'!$M$3:$O$12,2,0)</f>
        <v>3</v>
      </c>
      <c r="G101" s="144">
        <v>1</v>
      </c>
      <c r="H101" s="115" t="s">
        <v>21</v>
      </c>
      <c r="I101" s="144">
        <f>VLOOKUP(F101,'Names &amp; Rates'!$B$3:$C$6,2,0)</f>
        <v>1</v>
      </c>
      <c r="J101" s="114" t="str">
        <f>VLOOKUP(G101,'Names &amp; Rates'!$E$3:$F$6,2,0)</f>
        <v>Folicur® 430 SC</v>
      </c>
      <c r="K101" s="144" t="s">
        <v>33</v>
      </c>
      <c r="L101" s="115" t="s">
        <v>34</v>
      </c>
      <c r="M101" s="144">
        <v>10</v>
      </c>
      <c r="N101" s="144">
        <v>176</v>
      </c>
      <c r="O101" s="144">
        <v>170</v>
      </c>
      <c r="P101" s="144"/>
      <c r="Q101" s="139">
        <v>2</v>
      </c>
      <c r="R101" s="143">
        <v>2</v>
      </c>
      <c r="S101" s="143">
        <v>3</v>
      </c>
      <c r="T101" s="143">
        <v>2</v>
      </c>
      <c r="U101" s="143">
        <v>3</v>
      </c>
      <c r="V101" s="143">
        <v>1</v>
      </c>
      <c r="W101" s="143">
        <v>3</v>
      </c>
      <c r="X101" s="143">
        <v>1</v>
      </c>
      <c r="Y101" s="143">
        <v>7</v>
      </c>
      <c r="Z101" s="143">
        <v>2</v>
      </c>
      <c r="AA101" s="143">
        <v>7</v>
      </c>
      <c r="AB101" s="143">
        <v>2</v>
      </c>
      <c r="AC101" s="144">
        <v>6.6</v>
      </c>
      <c r="AD101" s="144">
        <v>574.1</v>
      </c>
      <c r="AE101" s="144">
        <v>317.10000000000002</v>
      </c>
      <c r="AF101" s="144">
        <f t="shared" si="6"/>
        <v>891.2</v>
      </c>
      <c r="AG101" s="144">
        <f t="shared" si="7"/>
        <v>8.9120000000000009E-4</v>
      </c>
      <c r="AH101" s="144">
        <f t="shared" si="8"/>
        <v>1.32E-3</v>
      </c>
      <c r="AI101" s="144">
        <f t="shared" si="9"/>
        <v>0.67515151515151517</v>
      </c>
      <c r="AJ101" s="144">
        <v>7.3</v>
      </c>
      <c r="AK101" s="144">
        <v>13.5</v>
      </c>
      <c r="AL101" s="144">
        <v>15.4</v>
      </c>
    </row>
    <row r="102" spans="1:38">
      <c r="A102" s="144">
        <v>99</v>
      </c>
      <c r="B102" s="144">
        <v>2</v>
      </c>
      <c r="C102" s="144">
        <f t="shared" si="5"/>
        <v>5</v>
      </c>
      <c r="D102" s="144">
        <v>18</v>
      </c>
      <c r="E102" s="144">
        <v>4</v>
      </c>
      <c r="F102" s="144">
        <f>VLOOKUP(C102,'Names &amp; Rates'!$M$3:$O$12,2,0)</f>
        <v>3</v>
      </c>
      <c r="G102" s="144">
        <v>1</v>
      </c>
      <c r="H102" s="115" t="s">
        <v>21</v>
      </c>
      <c r="I102" s="144">
        <f>VLOOKUP(F102,'Names &amp; Rates'!$B$3:$C$6,2,0)</f>
        <v>1</v>
      </c>
      <c r="J102" s="114" t="str">
        <f>VLOOKUP(G102,'Names &amp; Rates'!$E$3:$F$6,2,0)</f>
        <v>Folicur® 430 SC</v>
      </c>
      <c r="K102" s="144" t="s">
        <v>39</v>
      </c>
      <c r="L102" s="115" t="s">
        <v>40</v>
      </c>
      <c r="M102" s="144">
        <v>10</v>
      </c>
      <c r="N102" s="144">
        <v>173</v>
      </c>
      <c r="O102" s="144">
        <v>178</v>
      </c>
      <c r="P102" s="144"/>
      <c r="Q102" s="139">
        <v>2</v>
      </c>
      <c r="R102" s="143">
        <v>2</v>
      </c>
      <c r="S102" s="143">
        <v>3</v>
      </c>
      <c r="T102" s="143">
        <v>2</v>
      </c>
      <c r="U102" s="143">
        <v>3</v>
      </c>
      <c r="V102" s="143">
        <v>1</v>
      </c>
      <c r="W102" s="143">
        <v>3</v>
      </c>
      <c r="X102" s="143">
        <v>1</v>
      </c>
      <c r="Y102" s="143">
        <v>7</v>
      </c>
      <c r="Z102" s="143">
        <v>2</v>
      </c>
      <c r="AA102" s="143">
        <v>7</v>
      </c>
      <c r="AB102" s="143">
        <v>2</v>
      </c>
      <c r="AC102" s="144">
        <v>6.4</v>
      </c>
      <c r="AD102" s="144">
        <v>676.7</v>
      </c>
      <c r="AE102" s="144">
        <v>393.3</v>
      </c>
      <c r="AF102" s="144">
        <f t="shared" si="6"/>
        <v>1070</v>
      </c>
      <c r="AG102" s="144">
        <f t="shared" si="7"/>
        <v>1.07E-3</v>
      </c>
      <c r="AH102" s="144">
        <f t="shared" si="8"/>
        <v>1.2800000000000001E-3</v>
      </c>
      <c r="AI102" s="144">
        <f t="shared" si="9"/>
        <v>0.83593749999999989</v>
      </c>
      <c r="AJ102" s="144">
        <v>7.62</v>
      </c>
      <c r="AK102" s="144">
        <v>13.5</v>
      </c>
      <c r="AL102" s="144">
        <v>15.5</v>
      </c>
    </row>
    <row r="103" spans="1:38">
      <c r="A103" s="144">
        <v>100</v>
      </c>
      <c r="B103" s="144">
        <v>3</v>
      </c>
      <c r="C103" s="144">
        <f t="shared" si="5"/>
        <v>8</v>
      </c>
      <c r="D103" s="144">
        <v>19</v>
      </c>
      <c r="E103" s="144">
        <v>4</v>
      </c>
      <c r="F103" s="144">
        <f>VLOOKUP(C103,'Names &amp; Rates'!$M$3:$O$12,2,0)</f>
        <v>1</v>
      </c>
      <c r="G103" s="144">
        <v>2</v>
      </c>
      <c r="H103" s="115" t="s">
        <v>23</v>
      </c>
      <c r="I103" s="144">
        <f>VLOOKUP(F103,'Names &amp; Rates'!$B$3:$C$6,2,0)</f>
        <v>0.25</v>
      </c>
      <c r="J103" s="114" t="str">
        <f>VLOOKUP(G103,'Names &amp; Rates'!$E$3:$F$6,2,0)</f>
        <v>Throttle® 500</v>
      </c>
      <c r="K103" s="144" t="s">
        <v>39</v>
      </c>
      <c r="L103" s="115" t="s">
        <v>40</v>
      </c>
      <c r="M103" s="144">
        <v>10</v>
      </c>
      <c r="N103" s="144">
        <v>60</v>
      </c>
      <c r="O103" s="144">
        <v>60</v>
      </c>
      <c r="P103" s="144"/>
      <c r="Q103" s="139">
        <v>2</v>
      </c>
      <c r="R103" s="143">
        <v>3</v>
      </c>
      <c r="S103" s="143">
        <v>3</v>
      </c>
      <c r="T103" s="143">
        <v>2</v>
      </c>
      <c r="U103" s="143">
        <v>3</v>
      </c>
      <c r="V103" s="143">
        <v>1</v>
      </c>
      <c r="W103" s="143">
        <v>3</v>
      </c>
      <c r="X103" s="143">
        <v>1</v>
      </c>
      <c r="Y103" s="143">
        <v>7</v>
      </c>
      <c r="Z103" s="143">
        <v>2</v>
      </c>
      <c r="AA103" s="143">
        <v>7</v>
      </c>
      <c r="AB103" s="143">
        <v>2</v>
      </c>
      <c r="AC103" s="144">
        <v>6.5</v>
      </c>
      <c r="AD103" s="144">
        <v>523.6</v>
      </c>
      <c r="AE103" s="144">
        <v>230.2</v>
      </c>
      <c r="AF103" s="144">
        <f t="shared" si="6"/>
        <v>753.8</v>
      </c>
      <c r="AG103" s="144">
        <f t="shared" si="7"/>
        <v>7.538E-4</v>
      </c>
      <c r="AH103" s="144">
        <f t="shared" si="8"/>
        <v>1.2999999999999999E-3</v>
      </c>
      <c r="AI103" s="144">
        <f t="shared" si="9"/>
        <v>0.5798461538461539</v>
      </c>
      <c r="AJ103" s="144">
        <v>8.11</v>
      </c>
      <c r="AK103" s="144">
        <v>14</v>
      </c>
      <c r="AL103" s="144">
        <v>14.1</v>
      </c>
    </row>
    <row r="104" spans="1:38">
      <c r="A104" s="144">
        <v>101</v>
      </c>
      <c r="B104" s="144">
        <v>3</v>
      </c>
      <c r="C104" s="144">
        <f t="shared" si="5"/>
        <v>8</v>
      </c>
      <c r="D104" s="144">
        <v>20</v>
      </c>
      <c r="E104" s="144">
        <v>4</v>
      </c>
      <c r="F104" s="144">
        <f>VLOOKUP(C104,'Names &amp; Rates'!$M$3:$O$12,2,0)</f>
        <v>1</v>
      </c>
      <c r="G104" s="144">
        <v>3</v>
      </c>
      <c r="H104" s="115" t="s">
        <v>27</v>
      </c>
      <c r="I104" s="144">
        <f>VLOOKUP(F104,'Names &amp; Rates'!$B$3:$C$6,2,0)</f>
        <v>0.25</v>
      </c>
      <c r="J104" s="114" t="str">
        <f>VLOOKUP(G104,'Names &amp; Rates'!$E$3:$F$6,2,0)</f>
        <v>Custodia® 320 SC</v>
      </c>
      <c r="K104" s="144" t="s">
        <v>33</v>
      </c>
      <c r="L104" s="115" t="s">
        <v>34</v>
      </c>
      <c r="M104" s="144">
        <v>10</v>
      </c>
      <c r="N104" s="144">
        <v>64</v>
      </c>
      <c r="O104" s="144">
        <v>49</v>
      </c>
      <c r="P104" s="144" t="s">
        <v>94</v>
      </c>
      <c r="Q104" s="139">
        <v>2</v>
      </c>
      <c r="R104" s="143">
        <v>2</v>
      </c>
      <c r="S104" s="143">
        <v>3</v>
      </c>
      <c r="T104" s="143">
        <v>1</v>
      </c>
      <c r="U104" s="143">
        <v>2</v>
      </c>
      <c r="V104" s="143">
        <v>1</v>
      </c>
      <c r="W104" s="143">
        <v>2</v>
      </c>
      <c r="X104" s="143">
        <v>1</v>
      </c>
      <c r="Y104" s="143">
        <v>7</v>
      </c>
      <c r="Z104" s="143">
        <v>2</v>
      </c>
      <c r="AA104" s="143">
        <v>7</v>
      </c>
      <c r="AB104" s="143">
        <v>2</v>
      </c>
      <c r="AC104" s="144">
        <v>6.4</v>
      </c>
      <c r="AD104" s="144">
        <v>721.6</v>
      </c>
      <c r="AE104" s="144">
        <v>253.5</v>
      </c>
      <c r="AF104" s="144">
        <f t="shared" si="6"/>
        <v>975.1</v>
      </c>
      <c r="AG104" s="144">
        <f t="shared" si="7"/>
        <v>9.7510000000000001E-4</v>
      </c>
      <c r="AH104" s="144">
        <f t="shared" si="8"/>
        <v>1.2800000000000001E-3</v>
      </c>
      <c r="AI104" s="144">
        <f t="shared" si="9"/>
        <v>0.76179687499999993</v>
      </c>
      <c r="AJ104" s="144">
        <v>7.15</v>
      </c>
      <c r="AK104" s="144">
        <v>13.5</v>
      </c>
      <c r="AL104" s="144">
        <v>15.5</v>
      </c>
    </row>
    <row r="105" spans="1:38">
      <c r="A105" s="144">
        <v>102</v>
      </c>
      <c r="B105" s="144">
        <v>3</v>
      </c>
      <c r="C105" s="144">
        <f t="shared" si="5"/>
        <v>8</v>
      </c>
      <c r="D105" s="144">
        <v>21</v>
      </c>
      <c r="E105" s="144">
        <v>4</v>
      </c>
      <c r="F105" s="144">
        <f>VLOOKUP(C105,'Names &amp; Rates'!$M$3:$O$12,2,0)</f>
        <v>1</v>
      </c>
      <c r="G105" s="144">
        <v>1</v>
      </c>
      <c r="H105" s="115" t="s">
        <v>21</v>
      </c>
      <c r="I105" s="144">
        <f>VLOOKUP(F105,'Names &amp; Rates'!$B$3:$C$6,2,0)</f>
        <v>0.25</v>
      </c>
      <c r="J105" s="114" t="str">
        <f>VLOOKUP(G105,'Names &amp; Rates'!$E$3:$F$6,2,0)</f>
        <v>Folicur® 430 SC</v>
      </c>
      <c r="K105" s="144">
        <v>1</v>
      </c>
      <c r="L105" s="114" t="str">
        <f>VLOOKUP(K105,'Names &amp; Rates'!$H$3:$I$9,2,0)</f>
        <v>untreated</v>
      </c>
      <c r="M105" s="144">
        <v>10</v>
      </c>
      <c r="N105" s="144">
        <v>58</v>
      </c>
      <c r="O105" s="144">
        <v>61</v>
      </c>
      <c r="P105" s="144"/>
      <c r="Q105" s="139">
        <v>2</v>
      </c>
      <c r="R105" s="143">
        <v>3</v>
      </c>
      <c r="S105" s="143">
        <v>6</v>
      </c>
      <c r="T105" s="143">
        <v>2</v>
      </c>
      <c r="U105" s="143">
        <v>7</v>
      </c>
      <c r="V105" s="143">
        <v>3</v>
      </c>
      <c r="W105" s="143">
        <v>7</v>
      </c>
      <c r="X105" s="143">
        <v>3</v>
      </c>
      <c r="Y105" s="143">
        <v>8</v>
      </c>
      <c r="Z105" s="143">
        <v>5</v>
      </c>
      <c r="AA105" s="143">
        <v>8</v>
      </c>
      <c r="AB105" s="143">
        <v>5</v>
      </c>
      <c r="AC105" s="144">
        <v>6.2</v>
      </c>
      <c r="AD105" s="144">
        <v>560.6</v>
      </c>
      <c r="AE105" s="144">
        <v>233.7</v>
      </c>
      <c r="AF105" s="144">
        <f t="shared" si="6"/>
        <v>794.3</v>
      </c>
      <c r="AG105" s="144">
        <f t="shared" si="7"/>
        <v>7.9429999999999995E-4</v>
      </c>
      <c r="AH105" s="144">
        <f t="shared" si="8"/>
        <v>1.24E-3</v>
      </c>
      <c r="AI105" s="144">
        <f t="shared" si="9"/>
        <v>0.6405645161290322</v>
      </c>
      <c r="AJ105" s="144">
        <v>1.66</v>
      </c>
      <c r="AK105" s="144">
        <v>14.2</v>
      </c>
      <c r="AL105" s="144">
        <v>18.100000000000001</v>
      </c>
    </row>
    <row r="106" spans="1:38">
      <c r="A106" s="144">
        <v>103</v>
      </c>
      <c r="B106" s="144">
        <v>3</v>
      </c>
      <c r="C106" s="144">
        <f t="shared" si="5"/>
        <v>8</v>
      </c>
      <c r="D106" s="144">
        <v>22</v>
      </c>
      <c r="E106" s="144">
        <v>4</v>
      </c>
      <c r="F106" s="144">
        <f>VLOOKUP(C106,'Names &amp; Rates'!$M$3:$O$12,2,0)</f>
        <v>1</v>
      </c>
      <c r="G106" s="144">
        <v>3</v>
      </c>
      <c r="H106" s="115" t="s">
        <v>27</v>
      </c>
      <c r="I106" s="144">
        <f>VLOOKUP(F106,'Names &amp; Rates'!$B$3:$C$6,2,0)</f>
        <v>0.25</v>
      </c>
      <c r="J106" s="114" t="str">
        <f>VLOOKUP(G106,'Names &amp; Rates'!$E$3:$F$6,2,0)</f>
        <v>Custodia® 320 SC</v>
      </c>
      <c r="K106" s="144" t="s">
        <v>30</v>
      </c>
      <c r="L106" s="115" t="s">
        <v>31</v>
      </c>
      <c r="M106" s="144">
        <v>10</v>
      </c>
      <c r="N106" s="144">
        <v>57</v>
      </c>
      <c r="O106" s="144">
        <v>61</v>
      </c>
      <c r="P106" s="144"/>
      <c r="Q106" s="139">
        <v>1</v>
      </c>
      <c r="R106" s="143">
        <v>2</v>
      </c>
      <c r="S106" s="143">
        <v>2</v>
      </c>
      <c r="T106" s="143">
        <v>1</v>
      </c>
      <c r="U106" s="143">
        <v>2</v>
      </c>
      <c r="V106" s="143">
        <v>1</v>
      </c>
      <c r="W106" s="143">
        <v>7</v>
      </c>
      <c r="X106" s="143">
        <v>2</v>
      </c>
      <c r="Y106" s="143">
        <v>7</v>
      </c>
      <c r="Z106" s="143">
        <v>2</v>
      </c>
      <c r="AA106" s="143">
        <v>8</v>
      </c>
      <c r="AB106" s="143">
        <v>3</v>
      </c>
      <c r="AC106" s="144">
        <v>6.2</v>
      </c>
      <c r="AD106" s="144">
        <v>732.3</v>
      </c>
      <c r="AE106" s="144">
        <v>429.6</v>
      </c>
      <c r="AF106" s="144">
        <f t="shared" si="6"/>
        <v>1161.9000000000001</v>
      </c>
      <c r="AG106" s="144">
        <f t="shared" si="7"/>
        <v>1.1619E-3</v>
      </c>
      <c r="AH106" s="144">
        <f t="shared" si="8"/>
        <v>1.24E-3</v>
      </c>
      <c r="AI106" s="144">
        <f t="shared" si="9"/>
        <v>0.93701612903225806</v>
      </c>
      <c r="AJ106" s="144">
        <v>8.0399999999999991</v>
      </c>
      <c r="AK106" s="144">
        <v>14.2</v>
      </c>
      <c r="AL106" s="144">
        <v>17.2</v>
      </c>
    </row>
    <row r="107" spans="1:38">
      <c r="A107" s="144">
        <v>104</v>
      </c>
      <c r="B107" s="144">
        <v>3</v>
      </c>
      <c r="C107" s="144">
        <f t="shared" si="5"/>
        <v>8</v>
      </c>
      <c r="D107" s="144">
        <v>23</v>
      </c>
      <c r="E107" s="144">
        <v>4</v>
      </c>
      <c r="F107" s="144">
        <f>VLOOKUP(C107,'Names &amp; Rates'!$M$3:$O$12,2,0)</f>
        <v>1</v>
      </c>
      <c r="G107" s="144">
        <v>2</v>
      </c>
      <c r="H107" s="115" t="s">
        <v>23</v>
      </c>
      <c r="I107" s="144">
        <f>VLOOKUP(F107,'Names &amp; Rates'!$B$3:$C$6,2,0)</f>
        <v>0.25</v>
      </c>
      <c r="J107" s="114" t="str">
        <f>VLOOKUP(G107,'Names &amp; Rates'!$E$3:$F$6,2,0)</f>
        <v>Throttle® 500</v>
      </c>
      <c r="K107" s="144" t="s">
        <v>35</v>
      </c>
      <c r="L107" s="115" t="s">
        <v>36</v>
      </c>
      <c r="M107" s="144">
        <v>10</v>
      </c>
      <c r="N107" s="144">
        <v>68</v>
      </c>
      <c r="O107" s="144">
        <v>60</v>
      </c>
      <c r="P107" s="144"/>
      <c r="Q107" s="139">
        <v>2</v>
      </c>
      <c r="R107" s="143">
        <v>2</v>
      </c>
      <c r="S107" s="143">
        <v>2</v>
      </c>
      <c r="T107" s="143">
        <v>1</v>
      </c>
      <c r="U107" s="143">
        <v>2</v>
      </c>
      <c r="V107" s="143">
        <v>1</v>
      </c>
      <c r="W107" s="143">
        <v>2</v>
      </c>
      <c r="X107" s="143">
        <v>1</v>
      </c>
      <c r="Y107" s="143">
        <v>7</v>
      </c>
      <c r="Z107" s="143">
        <v>2</v>
      </c>
      <c r="AA107" s="143">
        <v>8</v>
      </c>
      <c r="AB107" s="143">
        <v>3</v>
      </c>
      <c r="AC107" s="144">
        <v>6.4</v>
      </c>
      <c r="AD107" s="144">
        <v>685.2</v>
      </c>
      <c r="AE107" s="144">
        <v>292.2</v>
      </c>
      <c r="AF107" s="144">
        <f t="shared" si="6"/>
        <v>977.40000000000009</v>
      </c>
      <c r="AG107" s="144">
        <f t="shared" si="7"/>
        <v>9.7740000000000001E-4</v>
      </c>
      <c r="AH107" s="144">
        <f t="shared" si="8"/>
        <v>1.2800000000000001E-3</v>
      </c>
      <c r="AI107" s="144">
        <f t="shared" si="9"/>
        <v>0.76359374999999996</v>
      </c>
      <c r="AJ107" s="144">
        <v>7.95</v>
      </c>
      <c r="AK107" s="144">
        <v>14.3</v>
      </c>
      <c r="AL107" s="144">
        <v>17</v>
      </c>
    </row>
    <row r="108" spans="1:38">
      <c r="A108" s="144">
        <v>105</v>
      </c>
      <c r="B108" s="144">
        <v>3</v>
      </c>
      <c r="C108" s="144">
        <f t="shared" si="5"/>
        <v>8</v>
      </c>
      <c r="D108" s="144">
        <v>24</v>
      </c>
      <c r="E108" s="144">
        <v>4</v>
      </c>
      <c r="F108" s="144">
        <f>VLOOKUP(C108,'Names &amp; Rates'!$M$3:$O$12,2,0)</f>
        <v>1</v>
      </c>
      <c r="G108" s="144">
        <v>1</v>
      </c>
      <c r="H108" s="115" t="s">
        <v>21</v>
      </c>
      <c r="I108" s="144">
        <f>VLOOKUP(F108,'Names &amp; Rates'!$B$3:$C$6,2,0)</f>
        <v>0.25</v>
      </c>
      <c r="J108" s="114" t="str">
        <f>VLOOKUP(G108,'Names &amp; Rates'!$E$3:$F$6,2,0)</f>
        <v>Folicur® 430 SC</v>
      </c>
      <c r="K108" s="144" t="s">
        <v>41</v>
      </c>
      <c r="L108" s="115" t="s">
        <v>42</v>
      </c>
      <c r="M108" s="144">
        <v>10</v>
      </c>
      <c r="N108" s="144">
        <v>52</v>
      </c>
      <c r="O108" s="144">
        <v>55</v>
      </c>
      <c r="P108" s="144" t="s">
        <v>93</v>
      </c>
      <c r="Q108" s="139">
        <v>2</v>
      </c>
      <c r="R108" s="143">
        <v>2</v>
      </c>
      <c r="S108" s="143">
        <v>4</v>
      </c>
      <c r="T108" s="143">
        <v>1</v>
      </c>
      <c r="U108" s="143">
        <v>3</v>
      </c>
      <c r="V108" s="143">
        <v>1</v>
      </c>
      <c r="W108" s="143">
        <v>4</v>
      </c>
      <c r="X108" s="143">
        <v>2</v>
      </c>
      <c r="Y108" s="143">
        <v>7</v>
      </c>
      <c r="Z108" s="143">
        <v>2</v>
      </c>
      <c r="AA108" s="143">
        <v>7</v>
      </c>
      <c r="AB108" s="143">
        <v>2</v>
      </c>
      <c r="AC108" s="144">
        <v>6.4</v>
      </c>
      <c r="AD108" s="144">
        <v>631.1</v>
      </c>
      <c r="AE108" s="144">
        <v>308.5</v>
      </c>
      <c r="AF108" s="144">
        <f t="shared" si="6"/>
        <v>939.6</v>
      </c>
      <c r="AG108" s="144">
        <f t="shared" si="7"/>
        <v>9.3960000000000007E-4</v>
      </c>
      <c r="AH108" s="144">
        <f t="shared" si="8"/>
        <v>1.2800000000000001E-3</v>
      </c>
      <c r="AI108" s="144">
        <f t="shared" si="9"/>
        <v>0.73406249999999995</v>
      </c>
      <c r="AJ108" s="144">
        <v>8.1</v>
      </c>
      <c r="AK108" s="144">
        <v>14.3</v>
      </c>
      <c r="AL108" s="144">
        <v>17.899999999999999</v>
      </c>
    </row>
    <row r="109" spans="1:38">
      <c r="A109" s="144">
        <v>106</v>
      </c>
      <c r="B109" s="144">
        <v>3</v>
      </c>
      <c r="C109" s="144">
        <f t="shared" si="5"/>
        <v>8</v>
      </c>
      <c r="D109" s="144">
        <v>25</v>
      </c>
      <c r="E109" s="144">
        <v>4</v>
      </c>
      <c r="F109" s="144">
        <f>VLOOKUP(C109,'Names &amp; Rates'!$M$3:$O$12,2,0)</f>
        <v>1</v>
      </c>
      <c r="G109" s="144">
        <v>1</v>
      </c>
      <c r="H109" s="115" t="s">
        <v>21</v>
      </c>
      <c r="I109" s="144">
        <f>VLOOKUP(F109,'Names &amp; Rates'!$B$3:$C$6,2,0)</f>
        <v>0.25</v>
      </c>
      <c r="J109" s="114" t="str">
        <f>VLOOKUP(G109,'Names &amp; Rates'!$E$3:$F$6,2,0)</f>
        <v>Folicur® 430 SC</v>
      </c>
      <c r="K109" s="144" t="s">
        <v>30</v>
      </c>
      <c r="L109" s="115" t="s">
        <v>31</v>
      </c>
      <c r="M109" s="144">
        <v>10</v>
      </c>
      <c r="N109" s="144">
        <v>60</v>
      </c>
      <c r="O109" s="144">
        <v>63</v>
      </c>
      <c r="P109" s="144"/>
      <c r="Q109" s="139">
        <v>1</v>
      </c>
      <c r="R109" s="143">
        <v>2</v>
      </c>
      <c r="S109" s="143">
        <v>2</v>
      </c>
      <c r="T109" s="143">
        <v>1</v>
      </c>
      <c r="U109" s="143">
        <v>2</v>
      </c>
      <c r="V109" s="143">
        <v>1</v>
      </c>
      <c r="W109" s="143">
        <v>3</v>
      </c>
      <c r="X109" s="143">
        <v>1</v>
      </c>
      <c r="Y109" s="143">
        <v>7</v>
      </c>
      <c r="Z109" s="143">
        <v>2</v>
      </c>
      <c r="AA109" s="143">
        <v>8</v>
      </c>
      <c r="AB109" s="143">
        <v>3</v>
      </c>
      <c r="AC109" s="144">
        <v>6.3</v>
      </c>
      <c r="AD109" s="144">
        <v>556.70000000000005</v>
      </c>
      <c r="AE109" s="144">
        <v>342.4</v>
      </c>
      <c r="AF109" s="144">
        <f t="shared" si="6"/>
        <v>899.1</v>
      </c>
      <c r="AG109" s="144">
        <f t="shared" si="7"/>
        <v>8.9910000000000001E-4</v>
      </c>
      <c r="AH109" s="144">
        <f t="shared" si="8"/>
        <v>1.2600000000000001E-3</v>
      </c>
      <c r="AI109" s="144">
        <f t="shared" si="9"/>
        <v>0.71357142857142852</v>
      </c>
      <c r="AJ109" s="144">
        <v>7.69</v>
      </c>
      <c r="AK109" s="144">
        <v>13.7</v>
      </c>
      <c r="AL109" s="144">
        <v>15.4</v>
      </c>
    </row>
    <row r="110" spans="1:38">
      <c r="A110" s="144">
        <v>107</v>
      </c>
      <c r="B110" s="144">
        <v>3</v>
      </c>
      <c r="C110" s="144">
        <f t="shared" si="5"/>
        <v>8</v>
      </c>
      <c r="D110" s="144">
        <v>26</v>
      </c>
      <c r="E110" s="144">
        <v>4</v>
      </c>
      <c r="F110" s="144">
        <f>VLOOKUP(C110,'Names &amp; Rates'!$M$3:$O$12,2,0)</f>
        <v>1</v>
      </c>
      <c r="G110" s="144">
        <v>3</v>
      </c>
      <c r="H110" s="115" t="s">
        <v>27</v>
      </c>
      <c r="I110" s="144">
        <f>VLOOKUP(F110,'Names &amp; Rates'!$B$3:$C$6,2,0)</f>
        <v>0.25</v>
      </c>
      <c r="J110" s="114" t="str">
        <f>VLOOKUP(G110,'Names &amp; Rates'!$E$3:$F$6,2,0)</f>
        <v>Custodia® 320 SC</v>
      </c>
      <c r="K110" s="144" t="s">
        <v>35</v>
      </c>
      <c r="L110" s="115" t="s">
        <v>36</v>
      </c>
      <c r="M110" s="144">
        <v>10</v>
      </c>
      <c r="N110" s="144">
        <v>64</v>
      </c>
      <c r="O110" s="144">
        <v>61</v>
      </c>
      <c r="P110" s="144"/>
      <c r="Q110" s="139">
        <v>2</v>
      </c>
      <c r="R110" s="143">
        <v>2</v>
      </c>
      <c r="S110" s="143">
        <v>2</v>
      </c>
      <c r="T110" s="143">
        <v>1</v>
      </c>
      <c r="U110" s="143">
        <v>2</v>
      </c>
      <c r="V110" s="143">
        <v>1</v>
      </c>
      <c r="W110" s="143">
        <v>3</v>
      </c>
      <c r="X110" s="143">
        <v>1</v>
      </c>
      <c r="Y110" s="143">
        <v>7</v>
      </c>
      <c r="Z110" s="143">
        <v>2</v>
      </c>
      <c r="AA110" s="143">
        <v>7</v>
      </c>
      <c r="AB110" s="143">
        <v>3</v>
      </c>
      <c r="AC110" s="144">
        <v>6.5</v>
      </c>
      <c r="AD110" s="144">
        <v>390.9</v>
      </c>
      <c r="AE110" s="144">
        <v>252.9</v>
      </c>
      <c r="AF110" s="144">
        <f t="shared" si="6"/>
        <v>643.79999999999995</v>
      </c>
      <c r="AG110" s="144">
        <f t="shared" si="7"/>
        <v>6.4379999999999993E-4</v>
      </c>
      <c r="AH110" s="144">
        <f t="shared" si="8"/>
        <v>1.2999999999999999E-3</v>
      </c>
      <c r="AI110" s="144">
        <f t="shared" si="9"/>
        <v>0.4952307692307692</v>
      </c>
      <c r="AJ110" s="144">
        <v>8.68</v>
      </c>
      <c r="AK110" s="144">
        <v>13.9</v>
      </c>
      <c r="AL110" s="144">
        <v>13.6</v>
      </c>
    </row>
    <row r="111" spans="1:38">
      <c r="A111" s="144">
        <v>108</v>
      </c>
      <c r="B111" s="144">
        <v>3</v>
      </c>
      <c r="C111" s="144">
        <f t="shared" si="5"/>
        <v>8</v>
      </c>
      <c r="D111" s="144">
        <v>27</v>
      </c>
      <c r="E111" s="144">
        <v>4</v>
      </c>
      <c r="F111" s="144">
        <f>VLOOKUP(C111,'Names &amp; Rates'!$M$3:$O$12,2,0)</f>
        <v>1</v>
      </c>
      <c r="G111" s="144">
        <v>2</v>
      </c>
      <c r="H111" s="115" t="s">
        <v>23</v>
      </c>
      <c r="I111" s="144">
        <f>VLOOKUP(F111,'Names &amp; Rates'!$B$3:$C$6,2,0)</f>
        <v>0.25</v>
      </c>
      <c r="J111" s="114" t="str">
        <f>VLOOKUP(G111,'Names &amp; Rates'!$E$3:$F$6,2,0)</f>
        <v>Throttle® 500</v>
      </c>
      <c r="K111" s="144" t="s">
        <v>33</v>
      </c>
      <c r="L111" s="115" t="s">
        <v>34</v>
      </c>
      <c r="M111" s="144">
        <v>10</v>
      </c>
      <c r="N111" s="144">
        <v>73</v>
      </c>
      <c r="O111" s="144">
        <v>61</v>
      </c>
      <c r="P111" s="144"/>
      <c r="Q111" s="139">
        <v>1</v>
      </c>
      <c r="R111" s="143">
        <v>2</v>
      </c>
      <c r="S111" s="143">
        <v>2</v>
      </c>
      <c r="T111" s="143">
        <v>1</v>
      </c>
      <c r="U111" s="143">
        <v>3</v>
      </c>
      <c r="V111" s="143">
        <v>1</v>
      </c>
      <c r="W111" s="143">
        <v>3</v>
      </c>
      <c r="X111" s="143">
        <v>1</v>
      </c>
      <c r="Y111" s="143">
        <v>7</v>
      </c>
      <c r="Z111" s="143">
        <v>2</v>
      </c>
      <c r="AA111" s="143">
        <v>7</v>
      </c>
      <c r="AB111" s="143">
        <v>2</v>
      </c>
      <c r="AC111" s="144">
        <v>6.3</v>
      </c>
      <c r="AD111" s="144">
        <v>501.9</v>
      </c>
      <c r="AE111" s="144">
        <v>229.3</v>
      </c>
      <c r="AF111" s="144">
        <f t="shared" si="6"/>
        <v>731.2</v>
      </c>
      <c r="AG111" s="144">
        <f t="shared" si="7"/>
        <v>7.3119999999999999E-4</v>
      </c>
      <c r="AH111" s="144">
        <f t="shared" si="8"/>
        <v>1.2600000000000001E-3</v>
      </c>
      <c r="AI111" s="144">
        <f t="shared" si="9"/>
        <v>0.58031746031746023</v>
      </c>
      <c r="AJ111" s="144">
        <v>7.52</v>
      </c>
      <c r="AK111" s="144">
        <v>13.8</v>
      </c>
      <c r="AL111" s="144">
        <v>14.4</v>
      </c>
    </row>
    <row r="112" spans="1:38" s="120" customFormat="1">
      <c r="A112" s="120">
        <v>109</v>
      </c>
      <c r="B112" s="120">
        <v>1</v>
      </c>
      <c r="C112" s="120">
        <f t="shared" si="5"/>
        <v>3</v>
      </c>
      <c r="D112" s="120">
        <v>1</v>
      </c>
      <c r="E112" s="120">
        <v>5</v>
      </c>
      <c r="F112" s="120">
        <f>VLOOKUP(C112,'Names &amp; Rates'!$M$3:$O$12,2,0)</f>
        <v>1</v>
      </c>
      <c r="G112" s="120">
        <v>1</v>
      </c>
      <c r="H112" s="14" t="s">
        <v>21</v>
      </c>
      <c r="I112" s="120">
        <f>VLOOKUP(F112,'Names &amp; Rates'!$B$3:$C$6,2,0)</f>
        <v>0.25</v>
      </c>
      <c r="J112" s="122" t="str">
        <f>VLOOKUP(G112,'Names &amp; Rates'!$E$3:$F$6,2,0)</f>
        <v>Folicur® 430 SC</v>
      </c>
      <c r="K112" s="120" t="s">
        <v>35</v>
      </c>
      <c r="L112" s="14" t="s">
        <v>36</v>
      </c>
      <c r="M112" s="120">
        <v>10</v>
      </c>
      <c r="N112" s="120">
        <v>67</v>
      </c>
      <c r="O112" s="120">
        <v>64</v>
      </c>
      <c r="Q112" s="123">
        <v>2</v>
      </c>
      <c r="R112" s="124">
        <v>3</v>
      </c>
      <c r="S112" s="124">
        <v>3</v>
      </c>
      <c r="T112" s="124">
        <v>1</v>
      </c>
      <c r="U112" s="124">
        <v>4</v>
      </c>
      <c r="V112" s="124">
        <v>2</v>
      </c>
      <c r="W112" s="120">
        <v>7</v>
      </c>
      <c r="X112" s="120">
        <v>2</v>
      </c>
      <c r="Y112" s="124">
        <v>7</v>
      </c>
      <c r="Z112" s="124">
        <v>3</v>
      </c>
      <c r="AA112" s="124">
        <v>8</v>
      </c>
      <c r="AB112" s="124">
        <v>3</v>
      </c>
      <c r="AC112" s="120">
        <v>6.6</v>
      </c>
      <c r="AD112" s="120">
        <v>1423</v>
      </c>
      <c r="AE112" s="120">
        <v>104.3</v>
      </c>
      <c r="AF112" s="120">
        <f t="shared" si="6"/>
        <v>1527.3</v>
      </c>
      <c r="AG112" s="120">
        <f t="shared" si="7"/>
        <v>1.5272999999999999E-3</v>
      </c>
      <c r="AH112" s="120">
        <f t="shared" si="8"/>
        <v>1.32E-3</v>
      </c>
      <c r="AI112" s="120">
        <f t="shared" si="9"/>
        <v>1.1570454545454545</v>
      </c>
      <c r="AJ112" s="120">
        <v>8.4499999999999993</v>
      </c>
      <c r="AK112" s="120">
        <v>14.9</v>
      </c>
      <c r="AL112" s="120">
        <v>13.9</v>
      </c>
    </row>
    <row r="113" spans="1:38" s="120" customFormat="1">
      <c r="A113" s="120">
        <v>110</v>
      </c>
      <c r="B113" s="120">
        <v>1</v>
      </c>
      <c r="C113" s="120">
        <f t="shared" si="5"/>
        <v>3</v>
      </c>
      <c r="D113" s="120">
        <v>2</v>
      </c>
      <c r="E113" s="120">
        <v>5</v>
      </c>
      <c r="F113" s="120">
        <f>VLOOKUP(C113,'Names &amp; Rates'!$M$3:$O$12,2,0)</f>
        <v>1</v>
      </c>
      <c r="G113" s="120">
        <v>2</v>
      </c>
      <c r="H113" s="14" t="s">
        <v>23</v>
      </c>
      <c r="I113" s="120">
        <f>VLOOKUP(F113,'Names &amp; Rates'!$B$3:$C$6,2,0)</f>
        <v>0.25</v>
      </c>
      <c r="J113" s="122" t="str">
        <f>VLOOKUP(G113,'Names &amp; Rates'!$E$3:$F$6,2,0)</f>
        <v>Throttle® 500</v>
      </c>
      <c r="K113" s="120" t="s">
        <v>39</v>
      </c>
      <c r="L113" s="14" t="s">
        <v>40</v>
      </c>
      <c r="M113" s="120">
        <v>10</v>
      </c>
      <c r="N113" s="120">
        <v>60</v>
      </c>
      <c r="O113" s="120">
        <v>64</v>
      </c>
      <c r="Q113" s="123">
        <v>2</v>
      </c>
      <c r="R113" s="124">
        <v>3</v>
      </c>
      <c r="S113" s="124">
        <v>3</v>
      </c>
      <c r="T113" s="124">
        <v>1</v>
      </c>
      <c r="U113" s="124">
        <v>2</v>
      </c>
      <c r="V113" s="124">
        <v>1</v>
      </c>
      <c r="W113" s="120">
        <v>2</v>
      </c>
      <c r="X113" s="120">
        <v>1</v>
      </c>
      <c r="Y113" s="124">
        <v>3</v>
      </c>
      <c r="Z113" s="124">
        <v>1</v>
      </c>
      <c r="AA113" s="124">
        <v>7</v>
      </c>
      <c r="AB113" s="124">
        <v>1</v>
      </c>
      <c r="AC113" s="120">
        <v>6.7</v>
      </c>
      <c r="AD113" s="120">
        <v>1414.6</v>
      </c>
      <c r="AE113" s="120">
        <v>101.3</v>
      </c>
      <c r="AF113" s="120">
        <f t="shared" si="6"/>
        <v>1515.8999999999999</v>
      </c>
      <c r="AG113" s="120">
        <f t="shared" si="7"/>
        <v>1.5158999999999999E-3</v>
      </c>
      <c r="AH113" s="120">
        <f t="shared" si="8"/>
        <v>1.34E-3</v>
      </c>
      <c r="AI113" s="120">
        <f t="shared" si="9"/>
        <v>1.1312686567164179</v>
      </c>
      <c r="AJ113" s="120">
        <v>8.61</v>
      </c>
      <c r="AK113" s="120">
        <v>14.6</v>
      </c>
      <c r="AL113" s="120">
        <v>13.3</v>
      </c>
    </row>
    <row r="114" spans="1:38" s="120" customFormat="1">
      <c r="A114" s="120">
        <v>111</v>
      </c>
      <c r="B114" s="120">
        <v>1</v>
      </c>
      <c r="C114" s="120">
        <f t="shared" si="5"/>
        <v>3</v>
      </c>
      <c r="D114" s="120">
        <v>3</v>
      </c>
      <c r="E114" s="120">
        <v>5</v>
      </c>
      <c r="F114" s="120">
        <f>VLOOKUP(C114,'Names &amp; Rates'!$M$3:$O$12,2,0)</f>
        <v>1</v>
      </c>
      <c r="G114" s="120">
        <v>3</v>
      </c>
      <c r="H114" s="14" t="s">
        <v>27</v>
      </c>
      <c r="I114" s="120">
        <f>VLOOKUP(F114,'Names &amp; Rates'!$B$3:$C$6,2,0)</f>
        <v>0.25</v>
      </c>
      <c r="J114" s="122" t="str">
        <f>VLOOKUP(G114,'Names &amp; Rates'!$E$3:$F$6,2,0)</f>
        <v>Custodia® 320 SC</v>
      </c>
      <c r="K114" s="120" t="s">
        <v>41</v>
      </c>
      <c r="L114" s="14" t="s">
        <v>42</v>
      </c>
      <c r="M114" s="120">
        <v>10</v>
      </c>
      <c r="N114" s="120">
        <v>60</v>
      </c>
      <c r="O114" s="120">
        <v>60</v>
      </c>
      <c r="Q114" s="123">
        <v>2</v>
      </c>
      <c r="R114" s="124">
        <v>3</v>
      </c>
      <c r="S114" s="124">
        <v>3</v>
      </c>
      <c r="T114" s="124">
        <v>1</v>
      </c>
      <c r="U114" s="124">
        <v>2</v>
      </c>
      <c r="V114" s="124">
        <v>1</v>
      </c>
      <c r="W114" s="120">
        <v>4</v>
      </c>
      <c r="X114" s="120">
        <v>2</v>
      </c>
      <c r="Y114" s="124">
        <v>7</v>
      </c>
      <c r="Z114" s="124">
        <v>3</v>
      </c>
      <c r="AA114" s="124">
        <v>7</v>
      </c>
      <c r="AB114" s="124">
        <v>3</v>
      </c>
      <c r="AC114" s="120">
        <v>6.7</v>
      </c>
      <c r="AD114" s="120">
        <v>812.8</v>
      </c>
      <c r="AE114" s="120">
        <v>342.8</v>
      </c>
      <c r="AF114" s="120">
        <f t="shared" si="6"/>
        <v>1155.5999999999999</v>
      </c>
      <c r="AG114" s="120">
        <f t="shared" si="7"/>
        <v>1.1555999999999999E-3</v>
      </c>
      <c r="AH114" s="120">
        <f t="shared" si="8"/>
        <v>1.34E-3</v>
      </c>
      <c r="AI114" s="120">
        <f t="shared" si="9"/>
        <v>0.86238805970149246</v>
      </c>
      <c r="AJ114" s="120">
        <v>7.28</v>
      </c>
      <c r="AK114" s="120">
        <v>14.7</v>
      </c>
      <c r="AL114" s="120">
        <v>12.9</v>
      </c>
    </row>
    <row r="115" spans="1:38">
      <c r="A115" s="144">
        <v>112</v>
      </c>
      <c r="B115" s="144">
        <v>1</v>
      </c>
      <c r="C115" s="144">
        <f t="shared" si="5"/>
        <v>3</v>
      </c>
      <c r="D115" s="144">
        <v>4</v>
      </c>
      <c r="E115" s="144">
        <v>5</v>
      </c>
      <c r="F115" s="144">
        <f>VLOOKUP(C115,'Names &amp; Rates'!$M$3:$O$12,2,0)</f>
        <v>1</v>
      </c>
      <c r="G115" s="144">
        <v>2</v>
      </c>
      <c r="H115" s="115" t="s">
        <v>23</v>
      </c>
      <c r="I115" s="144">
        <f>VLOOKUP(F115,'Names &amp; Rates'!$B$3:$C$6,2,0)</f>
        <v>0.25</v>
      </c>
      <c r="J115" s="114" t="str">
        <f>VLOOKUP(G115,'Names &amp; Rates'!$E$3:$F$6,2,0)</f>
        <v>Throttle® 500</v>
      </c>
      <c r="K115" s="144">
        <v>1</v>
      </c>
      <c r="L115" s="114" t="str">
        <f>VLOOKUP(K115,'Names &amp; Rates'!$H$3:$I$9,2,0)</f>
        <v>untreated</v>
      </c>
      <c r="M115" s="144">
        <v>10</v>
      </c>
      <c r="N115" s="144">
        <v>65</v>
      </c>
      <c r="O115" s="144">
        <v>67</v>
      </c>
      <c r="P115" s="144"/>
      <c r="Q115" s="134">
        <v>2</v>
      </c>
      <c r="R115" s="143">
        <v>4</v>
      </c>
      <c r="S115" s="143">
        <v>6</v>
      </c>
      <c r="T115" s="143">
        <v>1</v>
      </c>
      <c r="U115" s="143">
        <v>7</v>
      </c>
      <c r="V115" s="143">
        <v>3</v>
      </c>
      <c r="W115" s="144">
        <v>8</v>
      </c>
      <c r="X115" s="144">
        <v>4</v>
      </c>
      <c r="Y115" s="143">
        <v>8</v>
      </c>
      <c r="Z115" s="143">
        <v>5</v>
      </c>
      <c r="AA115" s="143">
        <v>8</v>
      </c>
      <c r="AB115" s="143">
        <v>5</v>
      </c>
      <c r="AC115" s="144">
        <v>6.7</v>
      </c>
      <c r="AD115" s="144">
        <v>431</v>
      </c>
      <c r="AE115" s="144">
        <v>231.1</v>
      </c>
      <c r="AF115" s="144">
        <f t="shared" si="6"/>
        <v>662.1</v>
      </c>
      <c r="AG115" s="144">
        <f t="shared" si="7"/>
        <v>6.6209999999999999E-4</v>
      </c>
      <c r="AH115" s="144">
        <f t="shared" si="8"/>
        <v>1.34E-3</v>
      </c>
      <c r="AI115" s="144">
        <f t="shared" si="9"/>
        <v>0.49410447761194026</v>
      </c>
      <c r="AJ115" s="144">
        <v>7.59</v>
      </c>
      <c r="AK115" s="144">
        <v>14.2</v>
      </c>
      <c r="AL115" s="144">
        <v>14.4</v>
      </c>
    </row>
    <row r="116" spans="1:38">
      <c r="A116" s="144">
        <v>113</v>
      </c>
      <c r="B116" s="144">
        <v>1</v>
      </c>
      <c r="C116" s="144">
        <f t="shared" si="5"/>
        <v>3</v>
      </c>
      <c r="D116" s="144">
        <v>5</v>
      </c>
      <c r="E116" s="144">
        <v>5</v>
      </c>
      <c r="F116" s="144">
        <f>VLOOKUP(C116,'Names &amp; Rates'!$M$3:$O$12,2,0)</f>
        <v>1</v>
      </c>
      <c r="G116" s="144">
        <v>3</v>
      </c>
      <c r="H116" s="115" t="s">
        <v>27</v>
      </c>
      <c r="I116" s="144">
        <f>VLOOKUP(F116,'Names &amp; Rates'!$B$3:$C$6,2,0)</f>
        <v>0.25</v>
      </c>
      <c r="J116" s="114" t="str">
        <f>VLOOKUP(G116,'Names &amp; Rates'!$E$3:$F$6,2,0)</f>
        <v>Custodia® 320 SC</v>
      </c>
      <c r="K116" s="144" t="s">
        <v>33</v>
      </c>
      <c r="L116" s="115" t="s">
        <v>34</v>
      </c>
      <c r="M116" s="144">
        <v>10</v>
      </c>
      <c r="N116" s="144">
        <v>66</v>
      </c>
      <c r="O116" s="144">
        <v>72</v>
      </c>
      <c r="P116" s="144"/>
      <c r="Q116" s="134">
        <v>1</v>
      </c>
      <c r="R116" s="143">
        <v>2</v>
      </c>
      <c r="S116" s="143">
        <v>2</v>
      </c>
      <c r="T116" s="143">
        <v>1</v>
      </c>
      <c r="U116" s="143">
        <v>2</v>
      </c>
      <c r="V116" s="143">
        <v>1</v>
      </c>
      <c r="W116" s="144">
        <v>3</v>
      </c>
      <c r="X116" s="144">
        <v>2</v>
      </c>
      <c r="Y116" s="143">
        <v>7</v>
      </c>
      <c r="Z116" s="143">
        <v>3</v>
      </c>
      <c r="AA116" s="143">
        <v>7</v>
      </c>
      <c r="AB116" s="143">
        <v>2</v>
      </c>
      <c r="AC116" s="144">
        <v>6.5</v>
      </c>
      <c r="AD116" s="144">
        <v>495.4</v>
      </c>
      <c r="AE116" s="144">
        <v>221.3</v>
      </c>
      <c r="AF116" s="144">
        <f t="shared" si="6"/>
        <v>716.7</v>
      </c>
      <c r="AG116" s="144">
        <f t="shared" si="7"/>
        <v>7.1670000000000002E-4</v>
      </c>
      <c r="AH116" s="144">
        <f t="shared" si="8"/>
        <v>1.2999999999999999E-3</v>
      </c>
      <c r="AI116" s="144">
        <f t="shared" si="9"/>
        <v>0.55130769230769239</v>
      </c>
      <c r="AJ116" s="144">
        <v>7.82</v>
      </c>
      <c r="AK116" s="144">
        <v>14.2</v>
      </c>
      <c r="AL116" s="144">
        <v>18.100000000000001</v>
      </c>
    </row>
    <row r="117" spans="1:38">
      <c r="A117" s="144">
        <v>114</v>
      </c>
      <c r="B117" s="144">
        <v>1</v>
      </c>
      <c r="C117" s="144">
        <f t="shared" si="5"/>
        <v>3</v>
      </c>
      <c r="D117" s="144">
        <v>6</v>
      </c>
      <c r="E117" s="144">
        <v>5</v>
      </c>
      <c r="F117" s="144">
        <f>VLOOKUP(C117,'Names &amp; Rates'!$M$3:$O$12,2,0)</f>
        <v>1</v>
      </c>
      <c r="G117" s="144">
        <v>1</v>
      </c>
      <c r="H117" s="115" t="s">
        <v>21</v>
      </c>
      <c r="I117" s="144">
        <f>VLOOKUP(F117,'Names &amp; Rates'!$B$3:$C$6,2,0)</f>
        <v>0.25</v>
      </c>
      <c r="J117" s="114" t="str">
        <f>VLOOKUP(G117,'Names &amp; Rates'!$E$3:$F$6,2,0)</f>
        <v>Folicur® 430 SC</v>
      </c>
      <c r="K117" s="144" t="s">
        <v>39</v>
      </c>
      <c r="L117" s="115" t="s">
        <v>40</v>
      </c>
      <c r="M117" s="144">
        <v>10</v>
      </c>
      <c r="N117" s="144">
        <v>65</v>
      </c>
      <c r="O117" s="144">
        <v>66</v>
      </c>
      <c r="P117" s="144"/>
      <c r="Q117" s="134">
        <v>1</v>
      </c>
      <c r="R117" s="143">
        <v>2</v>
      </c>
      <c r="S117" s="143">
        <v>2</v>
      </c>
      <c r="T117" s="143">
        <v>1</v>
      </c>
      <c r="U117" s="143">
        <v>2</v>
      </c>
      <c r="V117" s="143">
        <v>1</v>
      </c>
      <c r="W117" s="144">
        <v>3</v>
      </c>
      <c r="X117" s="144">
        <v>2</v>
      </c>
      <c r="Y117" s="143">
        <v>7</v>
      </c>
      <c r="Z117" s="143">
        <v>3</v>
      </c>
      <c r="AA117" s="143">
        <v>7</v>
      </c>
      <c r="AB117" s="143">
        <v>2</v>
      </c>
      <c r="AC117" s="144">
        <v>6.6</v>
      </c>
      <c r="AD117" s="144">
        <v>483.1</v>
      </c>
      <c r="AE117" s="144">
        <v>256.89999999999998</v>
      </c>
      <c r="AF117" s="144">
        <f t="shared" si="6"/>
        <v>740</v>
      </c>
      <c r="AG117" s="144">
        <f t="shared" si="7"/>
        <v>7.3999999999999999E-4</v>
      </c>
      <c r="AH117" s="144">
        <f t="shared" si="8"/>
        <v>1.32E-3</v>
      </c>
      <c r="AI117" s="144">
        <f t="shared" si="9"/>
        <v>0.56060606060606055</v>
      </c>
      <c r="AJ117" s="144">
        <v>7.49</v>
      </c>
      <c r="AK117" s="144">
        <v>14.2</v>
      </c>
      <c r="AL117" s="144">
        <v>17.8</v>
      </c>
    </row>
    <row r="118" spans="1:38">
      <c r="A118" s="144">
        <v>115</v>
      </c>
      <c r="B118" s="144">
        <v>1</v>
      </c>
      <c r="C118" s="144">
        <f t="shared" si="5"/>
        <v>3</v>
      </c>
      <c r="D118" s="144">
        <v>7</v>
      </c>
      <c r="E118" s="144">
        <v>5</v>
      </c>
      <c r="F118" s="144">
        <f>VLOOKUP(C118,'Names &amp; Rates'!$M$3:$O$12,2,0)</f>
        <v>1</v>
      </c>
      <c r="G118" s="144">
        <v>2</v>
      </c>
      <c r="H118" s="115" t="s">
        <v>23</v>
      </c>
      <c r="I118" s="144">
        <f>VLOOKUP(F118,'Names &amp; Rates'!$B$3:$C$6,2,0)</f>
        <v>0.25</v>
      </c>
      <c r="J118" s="114" t="str">
        <f>VLOOKUP(G118,'Names &amp; Rates'!$E$3:$F$6,2,0)</f>
        <v>Throttle® 500</v>
      </c>
      <c r="K118" s="144" t="s">
        <v>41</v>
      </c>
      <c r="L118" s="115" t="s">
        <v>42</v>
      </c>
      <c r="M118" s="144">
        <v>10</v>
      </c>
      <c r="N118" s="144">
        <v>64</v>
      </c>
      <c r="O118" s="144">
        <v>65</v>
      </c>
      <c r="P118" s="144"/>
      <c r="Q118" s="134">
        <v>1</v>
      </c>
      <c r="R118" s="143">
        <v>2</v>
      </c>
      <c r="S118" s="143">
        <v>3</v>
      </c>
      <c r="T118" s="143">
        <v>1</v>
      </c>
      <c r="U118" s="143">
        <v>2</v>
      </c>
      <c r="V118" s="143">
        <v>1</v>
      </c>
      <c r="W118" s="144">
        <v>2</v>
      </c>
      <c r="X118" s="144">
        <v>1</v>
      </c>
      <c r="Y118" s="143">
        <v>7</v>
      </c>
      <c r="Z118" s="143">
        <v>3</v>
      </c>
      <c r="AA118" s="143">
        <v>7</v>
      </c>
      <c r="AB118" s="143">
        <v>2</v>
      </c>
      <c r="AC118" s="144">
        <v>6.6</v>
      </c>
      <c r="AD118" s="144">
        <v>470.3</v>
      </c>
      <c r="AE118" s="144">
        <v>288.5</v>
      </c>
      <c r="AF118" s="144">
        <f t="shared" si="6"/>
        <v>758.8</v>
      </c>
      <c r="AG118" s="144">
        <f t="shared" si="7"/>
        <v>7.587999999999999E-4</v>
      </c>
      <c r="AH118" s="144">
        <f t="shared" si="8"/>
        <v>1.32E-3</v>
      </c>
      <c r="AI118" s="144">
        <f t="shared" si="9"/>
        <v>0.57484848484848483</v>
      </c>
      <c r="AJ118" s="144">
        <v>7.54</v>
      </c>
      <c r="AK118" s="144">
        <v>13.8</v>
      </c>
      <c r="AL118" s="144">
        <v>15.6</v>
      </c>
    </row>
    <row r="119" spans="1:38">
      <c r="A119" s="144">
        <v>116</v>
      </c>
      <c r="B119" s="144">
        <v>1</v>
      </c>
      <c r="C119" s="144">
        <f t="shared" si="5"/>
        <v>3</v>
      </c>
      <c r="D119" s="144">
        <v>8</v>
      </c>
      <c r="E119" s="144">
        <v>5</v>
      </c>
      <c r="F119" s="144">
        <f>VLOOKUP(C119,'Names &amp; Rates'!$M$3:$O$12,2,0)</f>
        <v>1</v>
      </c>
      <c r="G119" s="144">
        <v>1</v>
      </c>
      <c r="H119" s="115" t="s">
        <v>21</v>
      </c>
      <c r="I119" s="144">
        <f>VLOOKUP(F119,'Names &amp; Rates'!$B$3:$C$6,2,0)</f>
        <v>0.25</v>
      </c>
      <c r="J119" s="114" t="str">
        <f>VLOOKUP(G119,'Names &amp; Rates'!$E$3:$F$6,2,0)</f>
        <v>Folicur® 430 SC</v>
      </c>
      <c r="K119" s="144" t="s">
        <v>30</v>
      </c>
      <c r="L119" s="115" t="s">
        <v>31</v>
      </c>
      <c r="M119" s="144">
        <v>10</v>
      </c>
      <c r="N119" s="144">
        <v>69</v>
      </c>
      <c r="O119" s="144">
        <v>64</v>
      </c>
      <c r="P119" s="144"/>
      <c r="Q119" s="134">
        <v>1</v>
      </c>
      <c r="R119" s="143">
        <v>2</v>
      </c>
      <c r="S119" s="143">
        <v>2</v>
      </c>
      <c r="T119" s="143">
        <v>1</v>
      </c>
      <c r="U119" s="143">
        <v>2</v>
      </c>
      <c r="V119" s="143">
        <v>1</v>
      </c>
      <c r="W119" s="144">
        <v>4</v>
      </c>
      <c r="X119" s="144">
        <v>2</v>
      </c>
      <c r="Y119" s="143">
        <v>7</v>
      </c>
      <c r="Z119" s="143">
        <v>3</v>
      </c>
      <c r="AA119" s="143">
        <v>8</v>
      </c>
      <c r="AB119" s="143">
        <v>3</v>
      </c>
      <c r="AC119" s="144">
        <v>6.6</v>
      </c>
      <c r="AD119" s="144">
        <v>549.4</v>
      </c>
      <c r="AE119" s="144">
        <v>242.3</v>
      </c>
      <c r="AF119" s="144">
        <f t="shared" si="6"/>
        <v>791.7</v>
      </c>
      <c r="AG119" s="144">
        <f t="shared" si="7"/>
        <v>7.917E-4</v>
      </c>
      <c r="AH119" s="144">
        <f t="shared" si="8"/>
        <v>1.32E-3</v>
      </c>
      <c r="AI119" s="144">
        <f t="shared" si="9"/>
        <v>0.59977272727272724</v>
      </c>
      <c r="AJ119" s="144">
        <v>7.52</v>
      </c>
      <c r="AK119" s="144">
        <v>14</v>
      </c>
      <c r="AL119" s="144">
        <v>15.2</v>
      </c>
    </row>
    <row r="120" spans="1:38">
      <c r="A120" s="144">
        <v>117</v>
      </c>
      <c r="B120" s="144">
        <v>1</v>
      </c>
      <c r="C120" s="144">
        <f t="shared" si="5"/>
        <v>3</v>
      </c>
      <c r="D120" s="144">
        <v>9</v>
      </c>
      <c r="E120" s="144">
        <v>5</v>
      </c>
      <c r="F120" s="144">
        <f>VLOOKUP(C120,'Names &amp; Rates'!$M$3:$O$12,2,0)</f>
        <v>1</v>
      </c>
      <c r="G120" s="144">
        <v>3</v>
      </c>
      <c r="H120" s="115" t="s">
        <v>27</v>
      </c>
      <c r="I120" s="144">
        <f>VLOOKUP(F120,'Names &amp; Rates'!$B$3:$C$6,2,0)</f>
        <v>0.25</v>
      </c>
      <c r="J120" s="114" t="str">
        <f>VLOOKUP(G120,'Names &amp; Rates'!$E$3:$F$6,2,0)</f>
        <v>Custodia® 320 SC</v>
      </c>
      <c r="K120" s="144" t="s">
        <v>35</v>
      </c>
      <c r="L120" s="115" t="s">
        <v>36</v>
      </c>
      <c r="M120" s="144">
        <v>10</v>
      </c>
      <c r="N120" s="144">
        <v>62</v>
      </c>
      <c r="O120" s="144">
        <v>64</v>
      </c>
      <c r="P120" s="144"/>
      <c r="Q120" s="134">
        <v>1</v>
      </c>
      <c r="R120" s="143">
        <v>2</v>
      </c>
      <c r="S120" s="143">
        <v>2</v>
      </c>
      <c r="T120" s="143">
        <v>1</v>
      </c>
      <c r="U120" s="143">
        <v>3</v>
      </c>
      <c r="V120" s="143">
        <v>1</v>
      </c>
      <c r="W120" s="144">
        <v>4</v>
      </c>
      <c r="X120" s="144">
        <v>2</v>
      </c>
      <c r="Y120" s="143">
        <v>7</v>
      </c>
      <c r="Z120" s="143">
        <v>4</v>
      </c>
      <c r="AA120" s="143">
        <v>8</v>
      </c>
      <c r="AB120" s="143">
        <v>4</v>
      </c>
      <c r="AC120" s="144">
        <v>6.6</v>
      </c>
      <c r="AD120" s="144">
        <v>439.1</v>
      </c>
      <c r="AE120" s="144">
        <v>203.1</v>
      </c>
      <c r="AF120" s="144">
        <f t="shared" si="6"/>
        <v>642.20000000000005</v>
      </c>
      <c r="AG120" s="144">
        <f t="shared" si="7"/>
        <v>6.422E-4</v>
      </c>
      <c r="AH120" s="144">
        <f t="shared" si="8"/>
        <v>1.32E-3</v>
      </c>
      <c r="AI120" s="144">
        <f t="shared" si="9"/>
        <v>0.48651515151515151</v>
      </c>
      <c r="AJ120" s="144">
        <v>7.9</v>
      </c>
      <c r="AK120" s="144">
        <v>147.19999999999999</v>
      </c>
      <c r="AL120" s="144">
        <v>18</v>
      </c>
    </row>
    <row r="121" spans="1:38">
      <c r="A121" s="144">
        <v>118</v>
      </c>
      <c r="B121" s="144">
        <v>2</v>
      </c>
      <c r="C121" s="144">
        <f t="shared" si="5"/>
        <v>6</v>
      </c>
      <c r="D121" s="144">
        <v>10</v>
      </c>
      <c r="E121" s="144">
        <v>5</v>
      </c>
      <c r="F121" s="144">
        <f>VLOOKUP(C121,'Names &amp; Rates'!$M$3:$O$12,2,0)</f>
        <v>2</v>
      </c>
      <c r="G121" s="144">
        <v>1</v>
      </c>
      <c r="H121" s="115" t="s">
        <v>21</v>
      </c>
      <c r="I121" s="144">
        <f>VLOOKUP(F121,'Names &amp; Rates'!$B$3:$C$6,2,0)</f>
        <v>0.5</v>
      </c>
      <c r="J121" s="114" t="str">
        <f>VLOOKUP(G121,'Names &amp; Rates'!$E$3:$F$6,2,0)</f>
        <v>Folicur® 430 SC</v>
      </c>
      <c r="K121" s="144">
        <v>1</v>
      </c>
      <c r="L121" s="114" t="str">
        <f>VLOOKUP(K121,'Names &amp; Rates'!$H$3:$I$9,2,0)</f>
        <v>untreated</v>
      </c>
      <c r="M121" s="144">
        <v>10</v>
      </c>
      <c r="N121" s="144">
        <v>92</v>
      </c>
      <c r="O121" s="144">
        <v>87</v>
      </c>
      <c r="P121" s="144"/>
      <c r="Q121" s="134">
        <v>1</v>
      </c>
      <c r="R121" s="143">
        <v>3</v>
      </c>
      <c r="S121" s="143">
        <v>5</v>
      </c>
      <c r="T121" s="143">
        <v>1</v>
      </c>
      <c r="U121" s="143">
        <v>5</v>
      </c>
      <c r="V121" s="143">
        <v>2</v>
      </c>
      <c r="W121" s="144">
        <v>8</v>
      </c>
      <c r="X121" s="144">
        <v>4</v>
      </c>
      <c r="Y121" s="143">
        <v>8</v>
      </c>
      <c r="Z121" s="143">
        <v>5</v>
      </c>
      <c r="AA121" s="143">
        <v>8</v>
      </c>
      <c r="AB121" s="143">
        <v>5</v>
      </c>
      <c r="AC121" s="144">
        <v>6.5</v>
      </c>
      <c r="AD121" s="144">
        <v>545.20000000000005</v>
      </c>
      <c r="AE121" s="144">
        <v>285.10000000000002</v>
      </c>
      <c r="AF121" s="144">
        <f t="shared" si="6"/>
        <v>830.30000000000007</v>
      </c>
      <c r="AG121" s="144">
        <f t="shared" si="7"/>
        <v>8.3030000000000007E-4</v>
      </c>
      <c r="AH121" s="144">
        <f t="shared" si="8"/>
        <v>1.2999999999999999E-3</v>
      </c>
      <c r="AI121" s="144">
        <f t="shared" si="9"/>
        <v>0.63869230769230778</v>
      </c>
      <c r="AJ121" s="144">
        <v>6.99</v>
      </c>
      <c r="AK121" s="144">
        <v>14.3</v>
      </c>
      <c r="AL121" s="144">
        <v>14.7</v>
      </c>
    </row>
    <row r="122" spans="1:38">
      <c r="A122" s="144">
        <v>119</v>
      </c>
      <c r="B122" s="144">
        <v>2</v>
      </c>
      <c r="C122" s="144">
        <f t="shared" si="5"/>
        <v>6</v>
      </c>
      <c r="D122" s="144">
        <v>11</v>
      </c>
      <c r="E122" s="144">
        <v>5</v>
      </c>
      <c r="F122" s="144">
        <f>VLOOKUP(C122,'Names &amp; Rates'!$M$3:$O$12,2,0)</f>
        <v>2</v>
      </c>
      <c r="G122" s="144">
        <v>2</v>
      </c>
      <c r="H122" s="115" t="s">
        <v>23</v>
      </c>
      <c r="I122" s="144">
        <f>VLOOKUP(F122,'Names &amp; Rates'!$B$3:$C$6,2,0)</f>
        <v>0.5</v>
      </c>
      <c r="J122" s="114" t="str">
        <f>VLOOKUP(G122,'Names &amp; Rates'!$E$3:$F$6,2,0)</f>
        <v>Throttle® 500</v>
      </c>
      <c r="K122" s="144" t="s">
        <v>30</v>
      </c>
      <c r="L122" s="115" t="s">
        <v>31</v>
      </c>
      <c r="M122" s="144">
        <v>10</v>
      </c>
      <c r="N122" s="144">
        <v>93</v>
      </c>
      <c r="O122" s="144">
        <v>98</v>
      </c>
      <c r="P122" s="144"/>
      <c r="Q122" s="134">
        <v>1</v>
      </c>
      <c r="R122" s="143">
        <v>2</v>
      </c>
      <c r="S122" s="143">
        <v>2</v>
      </c>
      <c r="T122" s="143">
        <v>1</v>
      </c>
      <c r="U122" s="143">
        <v>2</v>
      </c>
      <c r="V122" s="143">
        <v>1</v>
      </c>
      <c r="W122" s="144">
        <v>4</v>
      </c>
      <c r="X122" s="144">
        <v>2</v>
      </c>
      <c r="Y122" s="143">
        <v>7</v>
      </c>
      <c r="Z122" s="143">
        <v>2</v>
      </c>
      <c r="AA122" s="143">
        <v>8</v>
      </c>
      <c r="AB122" s="143">
        <v>3</v>
      </c>
      <c r="AC122" s="144">
        <v>6.6</v>
      </c>
      <c r="AD122" s="144">
        <v>528.6</v>
      </c>
      <c r="AE122" s="144">
        <v>266.5</v>
      </c>
      <c r="AF122" s="144">
        <f t="shared" si="6"/>
        <v>795.1</v>
      </c>
      <c r="AG122" s="144">
        <f t="shared" si="7"/>
        <v>7.9509999999999997E-4</v>
      </c>
      <c r="AH122" s="144">
        <f t="shared" si="8"/>
        <v>1.32E-3</v>
      </c>
      <c r="AI122" s="144">
        <f t="shared" si="9"/>
        <v>0.6023484848484848</v>
      </c>
      <c r="AJ122" s="144">
        <v>8.5399999999999991</v>
      </c>
      <c r="AK122" s="144">
        <v>14.3</v>
      </c>
      <c r="AL122" s="144">
        <v>18.3</v>
      </c>
    </row>
    <row r="123" spans="1:38">
      <c r="A123" s="144">
        <v>120</v>
      </c>
      <c r="B123" s="144">
        <v>2</v>
      </c>
      <c r="C123" s="144">
        <f t="shared" ref="C123:C165" si="10">C69+1</f>
        <v>6</v>
      </c>
      <c r="D123" s="144">
        <v>12</v>
      </c>
      <c r="E123" s="144">
        <v>5</v>
      </c>
      <c r="F123" s="144">
        <f>VLOOKUP(C123,'Names &amp; Rates'!$M$3:$O$12,2,0)</f>
        <v>2</v>
      </c>
      <c r="G123" s="144">
        <v>2</v>
      </c>
      <c r="H123" s="115" t="s">
        <v>23</v>
      </c>
      <c r="I123" s="144">
        <f>VLOOKUP(F123,'Names &amp; Rates'!$B$3:$C$6,2,0)</f>
        <v>0.5</v>
      </c>
      <c r="J123" s="114" t="str">
        <f>VLOOKUP(G123,'Names &amp; Rates'!$E$3:$F$6,2,0)</f>
        <v>Throttle® 500</v>
      </c>
      <c r="K123" s="144" t="s">
        <v>39</v>
      </c>
      <c r="L123" s="115" t="s">
        <v>40</v>
      </c>
      <c r="M123" s="144">
        <v>10</v>
      </c>
      <c r="N123" s="144">
        <v>97</v>
      </c>
      <c r="O123" s="144">
        <v>97</v>
      </c>
      <c r="P123" s="144"/>
      <c r="Q123" s="134">
        <v>2</v>
      </c>
      <c r="R123" s="143">
        <v>3</v>
      </c>
      <c r="S123" s="143">
        <v>3</v>
      </c>
      <c r="T123" s="143">
        <v>1</v>
      </c>
      <c r="U123" s="143">
        <v>3</v>
      </c>
      <c r="V123" s="143">
        <v>1</v>
      </c>
      <c r="W123" s="144">
        <v>3</v>
      </c>
      <c r="X123" s="144">
        <v>2</v>
      </c>
      <c r="Y123" s="143">
        <v>7</v>
      </c>
      <c r="Z123" s="143">
        <v>2</v>
      </c>
      <c r="AA123" s="143">
        <v>7</v>
      </c>
      <c r="AB123" s="143">
        <v>2</v>
      </c>
      <c r="AC123" s="144">
        <v>6.7</v>
      </c>
      <c r="AD123" s="144">
        <v>593.20000000000005</v>
      </c>
      <c r="AE123" s="144">
        <v>284.39999999999998</v>
      </c>
      <c r="AF123" s="144">
        <f t="shared" si="6"/>
        <v>877.6</v>
      </c>
      <c r="AG123" s="144">
        <f t="shared" si="7"/>
        <v>8.7759999999999997E-4</v>
      </c>
      <c r="AH123" s="144">
        <f t="shared" si="8"/>
        <v>1.34E-3</v>
      </c>
      <c r="AI123" s="144">
        <f t="shared" si="9"/>
        <v>0.6549253731343283</v>
      </c>
      <c r="AJ123" s="144">
        <v>7.79</v>
      </c>
      <c r="AK123" s="144">
        <v>14</v>
      </c>
      <c r="AL123" s="144">
        <v>16.5</v>
      </c>
    </row>
    <row r="124" spans="1:38">
      <c r="A124" s="144">
        <v>121</v>
      </c>
      <c r="B124" s="144">
        <v>2</v>
      </c>
      <c r="C124" s="144">
        <f t="shared" si="10"/>
        <v>6</v>
      </c>
      <c r="D124" s="144">
        <v>13</v>
      </c>
      <c r="E124" s="144">
        <v>5</v>
      </c>
      <c r="F124" s="144">
        <f>VLOOKUP(C124,'Names &amp; Rates'!$M$3:$O$12,2,0)</f>
        <v>2</v>
      </c>
      <c r="G124" s="144">
        <v>1</v>
      </c>
      <c r="H124" s="115" t="s">
        <v>21</v>
      </c>
      <c r="I124" s="144">
        <f>VLOOKUP(F124,'Names &amp; Rates'!$B$3:$C$6,2,0)</f>
        <v>0.5</v>
      </c>
      <c r="J124" s="114" t="str">
        <f>VLOOKUP(G124,'Names &amp; Rates'!$E$3:$F$6,2,0)</f>
        <v>Folicur® 430 SC</v>
      </c>
      <c r="K124" s="144" t="s">
        <v>41</v>
      </c>
      <c r="L124" s="115" t="s">
        <v>42</v>
      </c>
      <c r="M124" s="144">
        <v>10</v>
      </c>
      <c r="N124" s="144">
        <v>100</v>
      </c>
      <c r="O124" s="144">
        <v>90</v>
      </c>
      <c r="P124" s="144"/>
      <c r="Q124" s="134">
        <v>2</v>
      </c>
      <c r="R124" s="143">
        <v>4</v>
      </c>
      <c r="S124" s="143">
        <v>3</v>
      </c>
      <c r="T124" s="143">
        <v>2</v>
      </c>
      <c r="U124" s="143">
        <v>4</v>
      </c>
      <c r="V124" s="143">
        <v>2</v>
      </c>
      <c r="W124" s="144">
        <v>5</v>
      </c>
      <c r="X124" s="144">
        <v>2</v>
      </c>
      <c r="Y124" s="143">
        <v>7</v>
      </c>
      <c r="Z124" s="143">
        <v>3</v>
      </c>
      <c r="AA124" s="143">
        <v>7</v>
      </c>
      <c r="AB124" s="143">
        <v>3</v>
      </c>
      <c r="AC124" s="144">
        <v>6.6</v>
      </c>
      <c r="AD124" s="144">
        <v>611.4</v>
      </c>
      <c r="AE124" s="144">
        <v>315.60000000000002</v>
      </c>
      <c r="AF124" s="144">
        <f t="shared" si="6"/>
        <v>927</v>
      </c>
      <c r="AG124" s="144">
        <f t="shared" si="7"/>
        <v>9.2699999999999998E-4</v>
      </c>
      <c r="AH124" s="144">
        <f t="shared" si="8"/>
        <v>1.32E-3</v>
      </c>
      <c r="AI124" s="144">
        <f t="shared" si="9"/>
        <v>0.70227272727272727</v>
      </c>
      <c r="AJ124" s="144">
        <v>7.73</v>
      </c>
      <c r="AK124" s="144">
        <v>13.5</v>
      </c>
      <c r="AL124" s="144">
        <v>17</v>
      </c>
    </row>
    <row r="125" spans="1:38">
      <c r="A125" s="144">
        <v>122</v>
      </c>
      <c r="B125" s="144">
        <v>2</v>
      </c>
      <c r="C125" s="144">
        <f t="shared" si="10"/>
        <v>6</v>
      </c>
      <c r="D125" s="144">
        <v>14</v>
      </c>
      <c r="E125" s="144">
        <v>5</v>
      </c>
      <c r="F125" s="144">
        <f>VLOOKUP(C125,'Names &amp; Rates'!$M$3:$O$12,2,0)</f>
        <v>2</v>
      </c>
      <c r="G125" s="144">
        <v>2</v>
      </c>
      <c r="H125" s="115" t="s">
        <v>23</v>
      </c>
      <c r="I125" s="144">
        <f>VLOOKUP(F125,'Names &amp; Rates'!$B$3:$C$6,2,0)</f>
        <v>0.5</v>
      </c>
      <c r="J125" s="114" t="str">
        <f>VLOOKUP(G125,'Names &amp; Rates'!$E$3:$F$6,2,0)</f>
        <v>Throttle® 500</v>
      </c>
      <c r="K125" s="144" t="s">
        <v>35</v>
      </c>
      <c r="L125" s="115" t="s">
        <v>36</v>
      </c>
      <c r="M125" s="144">
        <v>10</v>
      </c>
      <c r="N125" s="144">
        <v>92</v>
      </c>
      <c r="O125" s="144">
        <v>93</v>
      </c>
      <c r="P125" s="144"/>
      <c r="Q125" s="134">
        <v>1</v>
      </c>
      <c r="R125" s="143">
        <v>3</v>
      </c>
      <c r="S125" s="143">
        <v>2</v>
      </c>
      <c r="T125" s="143">
        <v>1</v>
      </c>
      <c r="U125" s="143">
        <v>2</v>
      </c>
      <c r="V125" s="143">
        <v>1</v>
      </c>
      <c r="W125" s="144">
        <v>4</v>
      </c>
      <c r="X125" s="144">
        <v>2</v>
      </c>
      <c r="Y125" s="143">
        <v>7</v>
      </c>
      <c r="Z125" s="143">
        <v>3</v>
      </c>
      <c r="AA125" s="143">
        <v>8</v>
      </c>
      <c r="AB125" s="143">
        <v>3</v>
      </c>
      <c r="AC125" s="144">
        <v>6.5</v>
      </c>
      <c r="AD125" s="144">
        <v>644.9</v>
      </c>
      <c r="AE125" s="144">
        <v>296.7</v>
      </c>
      <c r="AF125" s="144">
        <f t="shared" si="6"/>
        <v>941.59999999999991</v>
      </c>
      <c r="AG125" s="144">
        <f t="shared" si="7"/>
        <v>9.415999999999999E-4</v>
      </c>
      <c r="AH125" s="144">
        <f t="shared" si="8"/>
        <v>1.2999999999999999E-3</v>
      </c>
      <c r="AI125" s="144">
        <f t="shared" si="9"/>
        <v>0.72430769230769232</v>
      </c>
      <c r="AJ125" s="144">
        <v>7.63</v>
      </c>
      <c r="AK125" s="144">
        <v>13.5</v>
      </c>
      <c r="AL125" s="144">
        <v>16.7</v>
      </c>
    </row>
    <row r="126" spans="1:38">
      <c r="A126" s="144">
        <v>123</v>
      </c>
      <c r="B126" s="144">
        <v>2</v>
      </c>
      <c r="C126" s="144">
        <f t="shared" si="10"/>
        <v>6</v>
      </c>
      <c r="D126" s="144">
        <v>15</v>
      </c>
      <c r="E126" s="144">
        <v>5</v>
      </c>
      <c r="F126" s="144">
        <f>VLOOKUP(C126,'Names &amp; Rates'!$M$3:$O$12,2,0)</f>
        <v>2</v>
      </c>
      <c r="G126" s="144">
        <v>3</v>
      </c>
      <c r="H126" s="115" t="s">
        <v>27</v>
      </c>
      <c r="I126" s="144">
        <f>VLOOKUP(F126,'Names &amp; Rates'!$B$3:$C$6,2,0)</f>
        <v>0.5</v>
      </c>
      <c r="J126" s="114" t="str">
        <f>VLOOKUP(G126,'Names &amp; Rates'!$E$3:$F$6,2,0)</f>
        <v>Custodia® 320 SC</v>
      </c>
      <c r="K126" s="144" t="s">
        <v>41</v>
      </c>
      <c r="L126" s="115" t="s">
        <v>42</v>
      </c>
      <c r="M126" s="144">
        <v>10</v>
      </c>
      <c r="N126" s="144">
        <v>95</v>
      </c>
      <c r="O126" s="144">
        <v>85</v>
      </c>
      <c r="P126" s="144"/>
      <c r="Q126" s="134">
        <v>1</v>
      </c>
      <c r="R126" s="143">
        <v>2</v>
      </c>
      <c r="S126" s="143">
        <v>3</v>
      </c>
      <c r="T126" s="143">
        <v>2</v>
      </c>
      <c r="U126" s="143">
        <v>3</v>
      </c>
      <c r="V126" s="143">
        <v>1</v>
      </c>
      <c r="W126" s="144">
        <v>3</v>
      </c>
      <c r="X126" s="144">
        <v>1</v>
      </c>
      <c r="Y126" s="143">
        <v>4</v>
      </c>
      <c r="Z126" s="143">
        <v>2</v>
      </c>
      <c r="AA126" s="143">
        <v>7</v>
      </c>
      <c r="AB126" s="143">
        <v>2</v>
      </c>
      <c r="AC126" s="144">
        <v>6.6</v>
      </c>
      <c r="AD126" s="144">
        <v>559.20000000000005</v>
      </c>
      <c r="AE126" s="144">
        <v>316.10000000000002</v>
      </c>
      <c r="AF126" s="144">
        <f t="shared" si="6"/>
        <v>875.30000000000007</v>
      </c>
      <c r="AG126" s="144">
        <f t="shared" si="7"/>
        <v>8.7530000000000008E-4</v>
      </c>
      <c r="AH126" s="144">
        <f t="shared" si="8"/>
        <v>1.32E-3</v>
      </c>
      <c r="AI126" s="144">
        <f t="shared" si="9"/>
        <v>0.6631060606060607</v>
      </c>
      <c r="AJ126" s="144">
        <v>7.61</v>
      </c>
      <c r="AK126" s="144">
        <v>14</v>
      </c>
      <c r="AL126" s="144">
        <v>16.8</v>
      </c>
    </row>
    <row r="127" spans="1:38">
      <c r="A127" s="144">
        <v>124</v>
      </c>
      <c r="B127" s="144">
        <v>2</v>
      </c>
      <c r="C127" s="144">
        <f t="shared" si="10"/>
        <v>6</v>
      </c>
      <c r="D127" s="144">
        <v>16</v>
      </c>
      <c r="E127" s="144">
        <v>5</v>
      </c>
      <c r="F127" s="144">
        <f>VLOOKUP(C127,'Names &amp; Rates'!$M$3:$O$12,2,0)</f>
        <v>2</v>
      </c>
      <c r="G127" s="144">
        <v>3</v>
      </c>
      <c r="H127" s="115" t="s">
        <v>27</v>
      </c>
      <c r="I127" s="144">
        <f>VLOOKUP(F127,'Names &amp; Rates'!$B$3:$C$6,2,0)</f>
        <v>0.5</v>
      </c>
      <c r="J127" s="114" t="str">
        <f>VLOOKUP(G127,'Names &amp; Rates'!$E$3:$F$6,2,0)</f>
        <v>Custodia® 320 SC</v>
      </c>
      <c r="K127" s="144" t="s">
        <v>35</v>
      </c>
      <c r="L127" s="115" t="s">
        <v>36</v>
      </c>
      <c r="M127" s="144">
        <v>10</v>
      </c>
      <c r="N127" s="144">
        <v>83</v>
      </c>
      <c r="O127" s="144">
        <v>100</v>
      </c>
      <c r="P127" s="144"/>
      <c r="Q127" s="134">
        <v>1</v>
      </c>
      <c r="R127" s="143">
        <v>2</v>
      </c>
      <c r="S127" s="143">
        <v>2</v>
      </c>
      <c r="T127" s="143">
        <v>1</v>
      </c>
      <c r="U127" s="143">
        <v>2</v>
      </c>
      <c r="V127" s="143">
        <v>1</v>
      </c>
      <c r="W127" s="144">
        <v>3</v>
      </c>
      <c r="X127" s="144">
        <v>1</v>
      </c>
      <c r="Y127" s="143">
        <v>7</v>
      </c>
      <c r="Z127" s="143">
        <v>2</v>
      </c>
      <c r="AA127" s="143">
        <v>7</v>
      </c>
      <c r="AB127" s="143">
        <v>3</v>
      </c>
      <c r="AC127" s="144">
        <v>6.7</v>
      </c>
      <c r="AD127" s="144">
        <v>500.6</v>
      </c>
      <c r="AE127" s="144">
        <v>297</v>
      </c>
      <c r="AF127" s="144">
        <f t="shared" si="6"/>
        <v>797.6</v>
      </c>
      <c r="AG127" s="144">
        <f t="shared" si="7"/>
        <v>7.9759999999999998E-4</v>
      </c>
      <c r="AH127" s="144">
        <f t="shared" si="8"/>
        <v>1.34E-3</v>
      </c>
      <c r="AI127" s="144">
        <f t="shared" si="9"/>
        <v>0.59522388059701492</v>
      </c>
      <c r="AJ127" s="144">
        <v>8.5299999999999994</v>
      </c>
      <c r="AK127" s="144">
        <v>14.1</v>
      </c>
      <c r="AL127" s="144">
        <v>16.8</v>
      </c>
    </row>
    <row r="128" spans="1:38">
      <c r="A128" s="144">
        <v>125</v>
      </c>
      <c r="B128" s="144">
        <v>2</v>
      </c>
      <c r="C128" s="144">
        <f t="shared" si="10"/>
        <v>6</v>
      </c>
      <c r="D128" s="144">
        <v>17</v>
      </c>
      <c r="E128" s="144">
        <v>5</v>
      </c>
      <c r="F128" s="144">
        <f>VLOOKUP(C128,'Names &amp; Rates'!$M$3:$O$12,2,0)</f>
        <v>2</v>
      </c>
      <c r="G128" s="144">
        <v>3</v>
      </c>
      <c r="H128" s="115" t="s">
        <v>27</v>
      </c>
      <c r="I128" s="144">
        <f>VLOOKUP(F128,'Names &amp; Rates'!$B$3:$C$6,2,0)</f>
        <v>0.5</v>
      </c>
      <c r="J128" s="114" t="str">
        <f>VLOOKUP(G128,'Names &amp; Rates'!$E$3:$F$6,2,0)</f>
        <v>Custodia® 320 SC</v>
      </c>
      <c r="K128" s="144" t="s">
        <v>39</v>
      </c>
      <c r="L128" s="115" t="s">
        <v>40</v>
      </c>
      <c r="M128" s="144">
        <v>10</v>
      </c>
      <c r="N128" s="144">
        <v>91</v>
      </c>
      <c r="O128" s="144">
        <v>97</v>
      </c>
      <c r="P128" s="144"/>
      <c r="Q128" s="134">
        <v>2</v>
      </c>
      <c r="R128" s="143">
        <v>2</v>
      </c>
      <c r="S128" s="143">
        <v>2</v>
      </c>
      <c r="T128" s="143">
        <v>1</v>
      </c>
      <c r="U128" s="143">
        <v>2</v>
      </c>
      <c r="V128" s="143">
        <v>1</v>
      </c>
      <c r="W128" s="144">
        <v>2</v>
      </c>
      <c r="X128" s="144">
        <v>1</v>
      </c>
      <c r="Y128" s="143">
        <v>5</v>
      </c>
      <c r="Z128" s="143">
        <v>2</v>
      </c>
      <c r="AA128" s="143">
        <v>7</v>
      </c>
      <c r="AB128" s="143">
        <v>2</v>
      </c>
      <c r="AC128" s="144">
        <v>6.6</v>
      </c>
      <c r="AD128" s="144">
        <v>557.79999999999995</v>
      </c>
      <c r="AE128" s="144">
        <v>370.6</v>
      </c>
      <c r="AF128" s="144">
        <f t="shared" si="6"/>
        <v>928.4</v>
      </c>
      <c r="AG128" s="144">
        <f t="shared" si="7"/>
        <v>9.2840000000000002E-4</v>
      </c>
      <c r="AH128" s="144">
        <f t="shared" si="8"/>
        <v>1.32E-3</v>
      </c>
      <c r="AI128" s="144">
        <f t="shared" si="9"/>
        <v>0.70333333333333337</v>
      </c>
      <c r="AJ128" s="144">
        <v>7.96</v>
      </c>
      <c r="AK128" s="144">
        <v>13.8</v>
      </c>
      <c r="AL128" s="144">
        <v>16.100000000000001</v>
      </c>
    </row>
    <row r="129" spans="1:38">
      <c r="A129" s="144">
        <v>126</v>
      </c>
      <c r="B129" s="144">
        <v>2</v>
      </c>
      <c r="C129" s="144">
        <f t="shared" si="10"/>
        <v>6</v>
      </c>
      <c r="D129" s="144">
        <v>18</v>
      </c>
      <c r="E129" s="144">
        <v>5</v>
      </c>
      <c r="F129" s="144">
        <f>VLOOKUP(C129,'Names &amp; Rates'!$M$3:$O$12,2,0)</f>
        <v>2</v>
      </c>
      <c r="G129" s="144">
        <v>1</v>
      </c>
      <c r="H129" s="115" t="s">
        <v>21</v>
      </c>
      <c r="I129" s="144">
        <f>VLOOKUP(F129,'Names &amp; Rates'!$B$3:$C$6,2,0)</f>
        <v>0.5</v>
      </c>
      <c r="J129" s="114" t="str">
        <f>VLOOKUP(G129,'Names &amp; Rates'!$E$3:$F$6,2,0)</f>
        <v>Folicur® 430 SC</v>
      </c>
      <c r="K129" s="144" t="s">
        <v>33</v>
      </c>
      <c r="L129" s="115" t="s">
        <v>34</v>
      </c>
      <c r="M129" s="144">
        <v>10</v>
      </c>
      <c r="N129" s="144">
        <v>94</v>
      </c>
      <c r="O129" s="144">
        <v>107</v>
      </c>
      <c r="P129" s="144"/>
      <c r="Q129" s="134">
        <v>2</v>
      </c>
      <c r="R129" s="143">
        <v>2</v>
      </c>
      <c r="S129" s="143">
        <v>2</v>
      </c>
      <c r="T129" s="143">
        <v>1</v>
      </c>
      <c r="U129" s="143">
        <v>2</v>
      </c>
      <c r="V129" s="143">
        <v>1</v>
      </c>
      <c r="W129" s="144">
        <v>2</v>
      </c>
      <c r="X129" s="144">
        <v>1</v>
      </c>
      <c r="Y129" s="143">
        <v>4</v>
      </c>
      <c r="Z129" s="143">
        <v>2</v>
      </c>
      <c r="AA129" s="143">
        <v>7</v>
      </c>
      <c r="AB129" s="143">
        <v>2</v>
      </c>
      <c r="AC129" s="144">
        <v>6.7</v>
      </c>
      <c r="AD129" s="144">
        <v>669.1</v>
      </c>
      <c r="AE129" s="144">
        <v>394.4</v>
      </c>
      <c r="AF129" s="144">
        <f t="shared" si="6"/>
        <v>1063.5</v>
      </c>
      <c r="AG129" s="144">
        <f t="shared" si="7"/>
        <v>1.0635E-3</v>
      </c>
      <c r="AH129" s="144">
        <f t="shared" si="8"/>
        <v>1.34E-3</v>
      </c>
      <c r="AI129" s="144">
        <f t="shared" si="9"/>
        <v>0.79365671641791047</v>
      </c>
      <c r="AJ129" s="144">
        <v>8.26</v>
      </c>
      <c r="AK129" s="144">
        <v>13.9</v>
      </c>
      <c r="AL129" s="144">
        <v>16.399999999999999</v>
      </c>
    </row>
    <row r="130" spans="1:38">
      <c r="A130" s="144">
        <v>127</v>
      </c>
      <c r="B130" s="144">
        <v>3</v>
      </c>
      <c r="C130" s="144">
        <f t="shared" si="10"/>
        <v>9</v>
      </c>
      <c r="D130" s="144">
        <v>19</v>
      </c>
      <c r="E130" s="144">
        <v>5</v>
      </c>
      <c r="F130" s="144">
        <f>VLOOKUP(C130,'Names &amp; Rates'!$M$3:$O$12,2,0)</f>
        <v>3</v>
      </c>
      <c r="G130" s="144">
        <v>2</v>
      </c>
      <c r="H130" s="115" t="s">
        <v>23</v>
      </c>
      <c r="I130" s="144">
        <f>VLOOKUP(F130,'Names &amp; Rates'!$B$3:$C$6,2,0)</f>
        <v>1</v>
      </c>
      <c r="J130" s="114" t="str">
        <f>VLOOKUP(G130,'Names &amp; Rates'!$E$3:$F$6,2,0)</f>
        <v>Throttle® 500</v>
      </c>
      <c r="K130" s="144" t="s">
        <v>41</v>
      </c>
      <c r="L130" s="115" t="s">
        <v>42</v>
      </c>
      <c r="M130" s="144">
        <v>10</v>
      </c>
      <c r="N130" s="144">
        <v>181</v>
      </c>
      <c r="O130" s="144">
        <v>193</v>
      </c>
      <c r="P130" s="144"/>
      <c r="Q130" s="134">
        <v>1</v>
      </c>
      <c r="R130" s="143">
        <v>3</v>
      </c>
      <c r="S130" s="143">
        <v>3</v>
      </c>
      <c r="T130" s="143">
        <v>2</v>
      </c>
      <c r="U130" s="143">
        <v>4</v>
      </c>
      <c r="V130" s="143">
        <v>2</v>
      </c>
      <c r="W130" s="144">
        <v>4</v>
      </c>
      <c r="X130" s="144">
        <v>3</v>
      </c>
      <c r="Y130" s="143">
        <v>7</v>
      </c>
      <c r="Z130" s="143">
        <v>2</v>
      </c>
      <c r="AA130" s="143">
        <v>7</v>
      </c>
      <c r="AB130" s="143">
        <v>2</v>
      </c>
      <c r="AC130" s="144">
        <v>6.6</v>
      </c>
      <c r="AD130" s="144">
        <v>825.5</v>
      </c>
      <c r="AE130" s="144">
        <v>375.9</v>
      </c>
      <c r="AF130" s="144">
        <f t="shared" si="6"/>
        <v>1201.4000000000001</v>
      </c>
      <c r="AG130" s="144">
        <f t="shared" si="7"/>
        <v>1.2014E-3</v>
      </c>
      <c r="AH130" s="144">
        <f t="shared" si="8"/>
        <v>1.32E-3</v>
      </c>
      <c r="AI130" s="144">
        <f t="shared" si="9"/>
        <v>0.91015151515151516</v>
      </c>
      <c r="AJ130" s="144">
        <v>8.26</v>
      </c>
      <c r="AK130" s="144">
        <v>14.2</v>
      </c>
      <c r="AL130" s="144">
        <v>18.2</v>
      </c>
    </row>
    <row r="131" spans="1:38">
      <c r="A131" s="144">
        <v>128</v>
      </c>
      <c r="B131" s="144">
        <v>3</v>
      </c>
      <c r="C131" s="144">
        <f t="shared" si="10"/>
        <v>9</v>
      </c>
      <c r="D131" s="144">
        <v>20</v>
      </c>
      <c r="E131" s="144">
        <v>5</v>
      </c>
      <c r="F131" s="144">
        <f>VLOOKUP(C131,'Names &amp; Rates'!$M$3:$O$12,2,0)</f>
        <v>3</v>
      </c>
      <c r="G131" s="144">
        <v>3</v>
      </c>
      <c r="H131" s="115" t="s">
        <v>27</v>
      </c>
      <c r="I131" s="144">
        <f>VLOOKUP(F131,'Names &amp; Rates'!$B$3:$C$6,2,0)</f>
        <v>1</v>
      </c>
      <c r="J131" s="114" t="str">
        <f>VLOOKUP(G131,'Names &amp; Rates'!$E$3:$F$6,2,0)</f>
        <v>Custodia® 320 SC</v>
      </c>
      <c r="K131" s="144" t="s">
        <v>39</v>
      </c>
      <c r="L131" s="115" t="s">
        <v>40</v>
      </c>
      <c r="M131" s="144">
        <v>10</v>
      </c>
      <c r="N131" s="144">
        <v>177</v>
      </c>
      <c r="O131" s="144">
        <v>178</v>
      </c>
      <c r="P131" s="144"/>
      <c r="Q131" s="134">
        <v>1</v>
      </c>
      <c r="R131" s="143">
        <v>2</v>
      </c>
      <c r="S131" s="143">
        <v>2</v>
      </c>
      <c r="T131" s="143">
        <v>1</v>
      </c>
      <c r="U131" s="143">
        <v>3</v>
      </c>
      <c r="V131" s="143">
        <v>1</v>
      </c>
      <c r="W131" s="144">
        <v>4</v>
      </c>
      <c r="X131" s="144">
        <v>2</v>
      </c>
      <c r="Y131" s="143">
        <v>7</v>
      </c>
      <c r="Z131" s="143">
        <v>2</v>
      </c>
      <c r="AA131" s="143">
        <v>7</v>
      </c>
      <c r="AB131" s="143">
        <v>2</v>
      </c>
      <c r="AC131" s="144">
        <v>6.6</v>
      </c>
      <c r="AD131" s="144">
        <v>793</v>
      </c>
      <c r="AE131" s="144">
        <v>254.4</v>
      </c>
      <c r="AF131" s="144">
        <f t="shared" si="6"/>
        <v>1047.4000000000001</v>
      </c>
      <c r="AG131" s="144">
        <f t="shared" si="7"/>
        <v>1.0474000000000002E-3</v>
      </c>
      <c r="AH131" s="144">
        <f t="shared" si="8"/>
        <v>1.32E-3</v>
      </c>
      <c r="AI131" s="144">
        <f t="shared" si="9"/>
        <v>0.79348484848484868</v>
      </c>
      <c r="AJ131" s="144">
        <v>7.68</v>
      </c>
      <c r="AK131" s="144">
        <v>13.8</v>
      </c>
      <c r="AL131" s="144">
        <v>17.600000000000001</v>
      </c>
    </row>
    <row r="132" spans="1:38">
      <c r="A132" s="144">
        <v>129</v>
      </c>
      <c r="B132" s="144">
        <v>3</v>
      </c>
      <c r="C132" s="144">
        <f t="shared" si="10"/>
        <v>9</v>
      </c>
      <c r="D132" s="144">
        <v>21</v>
      </c>
      <c r="E132" s="144">
        <v>5</v>
      </c>
      <c r="F132" s="144">
        <f>VLOOKUP(C132,'Names &amp; Rates'!$M$3:$O$12,2,0)</f>
        <v>3</v>
      </c>
      <c r="G132" s="144">
        <v>1</v>
      </c>
      <c r="H132" s="115" t="s">
        <v>21</v>
      </c>
      <c r="I132" s="144">
        <f>VLOOKUP(F132,'Names &amp; Rates'!$B$3:$C$6,2,0)</f>
        <v>1</v>
      </c>
      <c r="J132" s="114" t="str">
        <f>VLOOKUP(G132,'Names &amp; Rates'!$E$3:$F$6,2,0)</f>
        <v>Folicur® 430 SC</v>
      </c>
      <c r="K132" s="144" t="s">
        <v>35</v>
      </c>
      <c r="L132" s="115" t="s">
        <v>36</v>
      </c>
      <c r="M132" s="144">
        <v>10</v>
      </c>
      <c r="N132" s="144">
        <v>171</v>
      </c>
      <c r="O132" s="144">
        <v>180</v>
      </c>
      <c r="P132" s="144"/>
      <c r="Q132" s="134">
        <v>1</v>
      </c>
      <c r="R132" s="143">
        <v>2</v>
      </c>
      <c r="S132" s="143">
        <v>2</v>
      </c>
      <c r="T132" s="143">
        <v>1</v>
      </c>
      <c r="U132" s="143">
        <v>2</v>
      </c>
      <c r="V132" s="143">
        <v>1</v>
      </c>
      <c r="W132" s="144">
        <v>3</v>
      </c>
      <c r="X132" s="144">
        <v>2</v>
      </c>
      <c r="Y132" s="143">
        <v>7</v>
      </c>
      <c r="Z132" s="143">
        <v>3</v>
      </c>
      <c r="AA132" s="143">
        <v>8</v>
      </c>
      <c r="AB132" s="143">
        <v>4</v>
      </c>
      <c r="AC132" s="144">
        <v>6.6</v>
      </c>
      <c r="AD132" s="144">
        <v>626.20000000000005</v>
      </c>
      <c r="AE132" s="144">
        <v>281.39999999999998</v>
      </c>
      <c r="AF132" s="144">
        <f t="shared" si="6"/>
        <v>907.6</v>
      </c>
      <c r="AG132" s="144">
        <f t="shared" si="7"/>
        <v>9.0760000000000005E-4</v>
      </c>
      <c r="AH132" s="144">
        <f t="shared" si="8"/>
        <v>1.32E-3</v>
      </c>
      <c r="AI132" s="144">
        <f t="shared" si="9"/>
        <v>0.68757575757575762</v>
      </c>
      <c r="AJ132" s="144">
        <v>7.81</v>
      </c>
      <c r="AK132" s="144">
        <v>14.2</v>
      </c>
      <c r="AL132" s="144">
        <v>17.8</v>
      </c>
    </row>
    <row r="133" spans="1:38">
      <c r="A133" s="144">
        <v>130</v>
      </c>
      <c r="B133" s="144">
        <v>3</v>
      </c>
      <c r="C133" s="144">
        <f t="shared" si="10"/>
        <v>9</v>
      </c>
      <c r="D133" s="144">
        <v>22</v>
      </c>
      <c r="E133" s="144">
        <v>5</v>
      </c>
      <c r="F133" s="144">
        <f>VLOOKUP(C133,'Names &amp; Rates'!$M$3:$O$12,2,0)</f>
        <v>3</v>
      </c>
      <c r="G133" s="144">
        <v>1</v>
      </c>
      <c r="H133" s="115" t="s">
        <v>21</v>
      </c>
      <c r="I133" s="144">
        <f>VLOOKUP(F133,'Names &amp; Rates'!$B$3:$C$6,2,0)</f>
        <v>1</v>
      </c>
      <c r="J133" s="114" t="str">
        <f>VLOOKUP(G133,'Names &amp; Rates'!$E$3:$F$6,2,0)</f>
        <v>Folicur® 430 SC</v>
      </c>
      <c r="K133" s="144" t="s">
        <v>41</v>
      </c>
      <c r="L133" s="115" t="s">
        <v>42</v>
      </c>
      <c r="M133" s="144">
        <v>10</v>
      </c>
      <c r="N133" s="144">
        <v>160</v>
      </c>
      <c r="O133" s="144">
        <v>174</v>
      </c>
      <c r="P133" s="144"/>
      <c r="Q133" s="134">
        <v>2</v>
      </c>
      <c r="R133" s="143">
        <v>2</v>
      </c>
      <c r="S133" s="143">
        <v>3</v>
      </c>
      <c r="T133" s="143">
        <v>2</v>
      </c>
      <c r="U133" s="143">
        <v>3</v>
      </c>
      <c r="V133" s="143">
        <v>1</v>
      </c>
      <c r="W133" s="144">
        <v>4</v>
      </c>
      <c r="X133" s="144">
        <v>3</v>
      </c>
      <c r="Y133" s="143">
        <v>7</v>
      </c>
      <c r="Z133" s="143">
        <v>3</v>
      </c>
      <c r="AA133" s="143">
        <v>8</v>
      </c>
      <c r="AB133" s="143">
        <v>3</v>
      </c>
      <c r="AC133" s="144">
        <v>6.6</v>
      </c>
      <c r="AD133" s="144">
        <v>978.5</v>
      </c>
      <c r="AE133" s="144">
        <v>384.7</v>
      </c>
      <c r="AF133" s="144">
        <f t="shared" ref="AF133:AF165" si="11">(AD133+AE133)</f>
        <v>1363.2</v>
      </c>
      <c r="AG133" s="144">
        <f t="shared" ref="AG133:AG165" si="12">SUM(AF133/1000000)</f>
        <v>1.3632E-3</v>
      </c>
      <c r="AH133" s="144">
        <f t="shared" ref="AH133:AH165" si="13">SUM(AC133*2)/10000</f>
        <v>1.32E-3</v>
      </c>
      <c r="AI133" s="144">
        <f t="shared" ref="AI133:AI165" si="14">SUM(AG133/AH133)</f>
        <v>1.0327272727272727</v>
      </c>
      <c r="AJ133" s="144">
        <v>8.26</v>
      </c>
      <c r="AK133" s="144">
        <v>13.9</v>
      </c>
      <c r="AL133" s="144">
        <v>15</v>
      </c>
    </row>
    <row r="134" spans="1:38">
      <c r="A134" s="144">
        <v>131</v>
      </c>
      <c r="B134" s="144">
        <v>3</v>
      </c>
      <c r="C134" s="144">
        <f t="shared" si="10"/>
        <v>9</v>
      </c>
      <c r="D134" s="144">
        <v>23</v>
      </c>
      <c r="E134" s="144">
        <v>5</v>
      </c>
      <c r="F134" s="144">
        <f>VLOOKUP(C134,'Names &amp; Rates'!$M$3:$O$12,2,0)</f>
        <v>3</v>
      </c>
      <c r="G134" s="144">
        <v>2</v>
      </c>
      <c r="H134" s="115" t="s">
        <v>23</v>
      </c>
      <c r="I134" s="144">
        <f>VLOOKUP(F134,'Names &amp; Rates'!$B$3:$C$6,2,0)</f>
        <v>1</v>
      </c>
      <c r="J134" s="114" t="str">
        <f>VLOOKUP(G134,'Names &amp; Rates'!$E$3:$F$6,2,0)</f>
        <v>Throttle® 500</v>
      </c>
      <c r="K134" s="144" t="s">
        <v>33</v>
      </c>
      <c r="L134" s="115" t="s">
        <v>34</v>
      </c>
      <c r="M134" s="144">
        <v>10</v>
      </c>
      <c r="N134" s="144">
        <v>180</v>
      </c>
      <c r="O134" s="144">
        <v>184</v>
      </c>
      <c r="P134" s="144"/>
      <c r="Q134" s="134">
        <v>1</v>
      </c>
      <c r="R134" s="143">
        <v>2</v>
      </c>
      <c r="S134" s="143">
        <v>2</v>
      </c>
      <c r="T134" s="143">
        <v>1</v>
      </c>
      <c r="U134" s="143">
        <v>2</v>
      </c>
      <c r="V134" s="143">
        <v>1</v>
      </c>
      <c r="W134" s="144">
        <v>2</v>
      </c>
      <c r="X134" s="144">
        <v>1</v>
      </c>
      <c r="Y134" s="143">
        <v>7</v>
      </c>
      <c r="Z134" s="143">
        <v>2</v>
      </c>
      <c r="AA134" s="143">
        <v>7</v>
      </c>
      <c r="AB134" s="143">
        <v>2</v>
      </c>
      <c r="AC134" s="144">
        <v>6.7</v>
      </c>
      <c r="AD134" s="144">
        <v>685.1</v>
      </c>
      <c r="AE134" s="144">
        <v>387</v>
      </c>
      <c r="AF134" s="144">
        <f t="shared" si="11"/>
        <v>1072.0999999999999</v>
      </c>
      <c r="AG134" s="144">
        <f t="shared" si="12"/>
        <v>1.0720999999999999E-3</v>
      </c>
      <c r="AH134" s="144">
        <f t="shared" si="13"/>
        <v>1.34E-3</v>
      </c>
      <c r="AI134" s="144">
        <f t="shared" si="14"/>
        <v>0.80007462686567155</v>
      </c>
      <c r="AJ134" s="144">
        <v>8.5500000000000007</v>
      </c>
      <c r="AK134" s="144">
        <v>14</v>
      </c>
      <c r="AL134" s="144">
        <v>14.3</v>
      </c>
    </row>
    <row r="135" spans="1:38">
      <c r="A135" s="144">
        <v>132</v>
      </c>
      <c r="B135" s="144">
        <v>3</v>
      </c>
      <c r="C135" s="144">
        <f t="shared" si="10"/>
        <v>9</v>
      </c>
      <c r="D135" s="144">
        <v>24</v>
      </c>
      <c r="E135" s="144">
        <v>5</v>
      </c>
      <c r="F135" s="144">
        <f>VLOOKUP(C135,'Names &amp; Rates'!$M$3:$O$12,2,0)</f>
        <v>3</v>
      </c>
      <c r="G135" s="144">
        <v>1</v>
      </c>
      <c r="H135" s="115" t="s">
        <v>21</v>
      </c>
      <c r="I135" s="144">
        <f>VLOOKUP(F135,'Names &amp; Rates'!$B$3:$C$6,2,0)</f>
        <v>1</v>
      </c>
      <c r="J135" s="114" t="str">
        <f>VLOOKUP(G135,'Names &amp; Rates'!$E$3:$F$6,2,0)</f>
        <v>Folicur® 430 SC</v>
      </c>
      <c r="K135" s="144" t="s">
        <v>39</v>
      </c>
      <c r="L135" s="115" t="s">
        <v>40</v>
      </c>
      <c r="M135" s="144">
        <v>10</v>
      </c>
      <c r="N135" s="144">
        <v>162</v>
      </c>
      <c r="O135" s="144">
        <v>172</v>
      </c>
      <c r="P135" s="144"/>
      <c r="Q135" s="134">
        <v>2</v>
      </c>
      <c r="R135" s="143">
        <v>2</v>
      </c>
      <c r="S135" s="143">
        <v>2</v>
      </c>
      <c r="T135" s="143">
        <v>1</v>
      </c>
      <c r="U135" s="143">
        <v>2</v>
      </c>
      <c r="V135" s="143">
        <v>1</v>
      </c>
      <c r="W135" s="144">
        <v>3</v>
      </c>
      <c r="X135" s="144">
        <v>2</v>
      </c>
      <c r="Y135" s="143">
        <v>7</v>
      </c>
      <c r="Z135" s="143">
        <v>2</v>
      </c>
      <c r="AA135" s="143">
        <v>7</v>
      </c>
      <c r="AB135" s="143">
        <v>2</v>
      </c>
      <c r="AC135" s="144">
        <v>6.6</v>
      </c>
      <c r="AD135" s="144">
        <v>876.9</v>
      </c>
      <c r="AE135" s="144">
        <v>326.39999999999998</v>
      </c>
      <c r="AF135" s="144">
        <f t="shared" si="11"/>
        <v>1203.3</v>
      </c>
      <c r="AG135" s="144">
        <f t="shared" si="12"/>
        <v>1.2033E-3</v>
      </c>
      <c r="AH135" s="144">
        <f t="shared" si="13"/>
        <v>1.32E-3</v>
      </c>
      <c r="AI135" s="144">
        <f t="shared" si="14"/>
        <v>0.91159090909090912</v>
      </c>
      <c r="AJ135" s="144">
        <v>8.15</v>
      </c>
      <c r="AK135" s="144">
        <v>14</v>
      </c>
      <c r="AL135" s="144">
        <v>18.100000000000001</v>
      </c>
    </row>
    <row r="136" spans="1:38">
      <c r="A136" s="144">
        <v>133</v>
      </c>
      <c r="B136" s="144">
        <v>3</v>
      </c>
      <c r="C136" s="144">
        <f t="shared" si="10"/>
        <v>9</v>
      </c>
      <c r="D136" s="144">
        <v>25</v>
      </c>
      <c r="E136" s="144">
        <v>5</v>
      </c>
      <c r="F136" s="144">
        <f>VLOOKUP(C136,'Names &amp; Rates'!$M$3:$O$12,2,0)</f>
        <v>3</v>
      </c>
      <c r="G136" s="144">
        <v>2</v>
      </c>
      <c r="H136" s="115" t="s">
        <v>23</v>
      </c>
      <c r="I136" s="144">
        <f>VLOOKUP(F136,'Names &amp; Rates'!$B$3:$C$6,2,0)</f>
        <v>1</v>
      </c>
      <c r="J136" s="114" t="str">
        <f>VLOOKUP(G136,'Names &amp; Rates'!$E$3:$F$6,2,0)</f>
        <v>Throttle® 500</v>
      </c>
      <c r="K136" s="144" t="s">
        <v>35</v>
      </c>
      <c r="L136" s="115" t="s">
        <v>36</v>
      </c>
      <c r="M136" s="144">
        <v>10</v>
      </c>
      <c r="N136" s="144">
        <v>157</v>
      </c>
      <c r="O136" s="144">
        <v>154</v>
      </c>
      <c r="P136" s="144"/>
      <c r="Q136" s="134">
        <v>1</v>
      </c>
      <c r="R136" s="143">
        <v>2</v>
      </c>
      <c r="S136" s="143">
        <v>2</v>
      </c>
      <c r="T136" s="143">
        <v>1</v>
      </c>
      <c r="U136" s="143">
        <v>2</v>
      </c>
      <c r="V136" s="143">
        <v>1</v>
      </c>
      <c r="W136" s="144">
        <v>2</v>
      </c>
      <c r="X136" s="144">
        <v>1</v>
      </c>
      <c r="Y136" s="143">
        <v>7</v>
      </c>
      <c r="Z136" s="143">
        <v>3</v>
      </c>
      <c r="AA136" s="143">
        <v>7</v>
      </c>
      <c r="AB136" s="143">
        <v>3</v>
      </c>
      <c r="AC136" s="144">
        <v>6.6</v>
      </c>
      <c r="AD136" s="144">
        <v>544.29999999999995</v>
      </c>
      <c r="AE136" s="144">
        <v>381.2</v>
      </c>
      <c r="AF136" s="144">
        <f t="shared" si="11"/>
        <v>925.5</v>
      </c>
      <c r="AG136" s="144">
        <f t="shared" si="12"/>
        <v>9.255E-4</v>
      </c>
      <c r="AH136" s="144">
        <f t="shared" si="13"/>
        <v>1.32E-3</v>
      </c>
      <c r="AI136" s="144">
        <f t="shared" si="14"/>
        <v>0.70113636363636367</v>
      </c>
      <c r="AJ136" s="144">
        <v>7.66</v>
      </c>
      <c r="AK136" s="144">
        <v>13.9</v>
      </c>
      <c r="AL136" s="144">
        <v>14.6</v>
      </c>
    </row>
    <row r="137" spans="1:38">
      <c r="A137" s="144">
        <v>134</v>
      </c>
      <c r="B137" s="144">
        <v>3</v>
      </c>
      <c r="C137" s="144">
        <f t="shared" si="10"/>
        <v>9</v>
      </c>
      <c r="D137" s="144">
        <v>26</v>
      </c>
      <c r="E137" s="144">
        <v>5</v>
      </c>
      <c r="F137" s="144">
        <f>VLOOKUP(C137,'Names &amp; Rates'!$M$3:$O$12,2,0)</f>
        <v>3</v>
      </c>
      <c r="G137" s="144">
        <v>3</v>
      </c>
      <c r="H137" s="115" t="s">
        <v>27</v>
      </c>
      <c r="I137" s="144">
        <f>VLOOKUP(F137,'Names &amp; Rates'!$B$3:$C$6,2,0)</f>
        <v>1</v>
      </c>
      <c r="J137" s="114" t="str">
        <f>VLOOKUP(G137,'Names &amp; Rates'!$E$3:$F$6,2,0)</f>
        <v>Custodia® 320 SC</v>
      </c>
      <c r="K137" s="144">
        <v>1</v>
      </c>
      <c r="L137" s="114" t="str">
        <f>VLOOKUP(K137,'Names &amp; Rates'!$H$3:$I$9,2,0)</f>
        <v>untreated</v>
      </c>
      <c r="M137" s="144">
        <v>10</v>
      </c>
      <c r="N137" s="144">
        <v>163</v>
      </c>
      <c r="O137" s="144">
        <v>146</v>
      </c>
      <c r="P137" s="144"/>
      <c r="Q137" s="134">
        <v>2</v>
      </c>
      <c r="R137" s="143">
        <v>2</v>
      </c>
      <c r="S137" s="143">
        <v>4</v>
      </c>
      <c r="T137" s="143">
        <v>2</v>
      </c>
      <c r="U137" s="143">
        <v>6</v>
      </c>
      <c r="V137" s="143">
        <v>3</v>
      </c>
      <c r="W137" s="144">
        <v>8</v>
      </c>
      <c r="X137" s="144">
        <v>4</v>
      </c>
      <c r="Y137" s="143">
        <v>8</v>
      </c>
      <c r="Z137" s="143">
        <v>5</v>
      </c>
      <c r="AA137" s="143">
        <v>8</v>
      </c>
      <c r="AB137" s="143">
        <v>5</v>
      </c>
      <c r="AC137" s="144">
        <v>6.6</v>
      </c>
      <c r="AD137" s="144">
        <v>575.4</v>
      </c>
      <c r="AE137" s="144">
        <v>312.60000000000002</v>
      </c>
      <c r="AF137" s="144">
        <f t="shared" si="11"/>
        <v>888</v>
      </c>
      <c r="AG137" s="144">
        <f t="shared" si="12"/>
        <v>8.8800000000000001E-4</v>
      </c>
      <c r="AH137" s="144">
        <f t="shared" si="13"/>
        <v>1.32E-3</v>
      </c>
      <c r="AI137" s="144">
        <f t="shared" si="14"/>
        <v>0.67272727272727273</v>
      </c>
      <c r="AJ137" s="144">
        <v>7.48</v>
      </c>
      <c r="AK137" s="144">
        <v>14.2</v>
      </c>
      <c r="AL137" s="144">
        <v>15.8</v>
      </c>
    </row>
    <row r="138" spans="1:38">
      <c r="A138" s="144">
        <v>135</v>
      </c>
      <c r="B138" s="144">
        <v>3</v>
      </c>
      <c r="C138" s="144">
        <f t="shared" si="10"/>
        <v>9</v>
      </c>
      <c r="D138" s="144">
        <v>27</v>
      </c>
      <c r="E138" s="144">
        <v>5</v>
      </c>
      <c r="F138" s="144">
        <f>VLOOKUP(C138,'Names &amp; Rates'!$M$3:$O$12,2,0)</f>
        <v>3</v>
      </c>
      <c r="G138" s="144">
        <v>3</v>
      </c>
      <c r="H138" s="115" t="s">
        <v>27</v>
      </c>
      <c r="I138" s="144">
        <f>VLOOKUP(F138,'Names &amp; Rates'!$B$3:$C$6,2,0)</f>
        <v>1</v>
      </c>
      <c r="J138" s="114" t="str">
        <f>VLOOKUP(G138,'Names &amp; Rates'!$E$3:$F$6,2,0)</f>
        <v>Custodia® 320 SC</v>
      </c>
      <c r="K138" s="144" t="s">
        <v>30</v>
      </c>
      <c r="L138" s="115" t="s">
        <v>31</v>
      </c>
      <c r="M138" s="144">
        <v>10</v>
      </c>
      <c r="N138" s="144">
        <v>170</v>
      </c>
      <c r="O138" s="144">
        <v>176</v>
      </c>
      <c r="P138" s="144"/>
      <c r="Q138" s="134">
        <v>1</v>
      </c>
      <c r="R138" s="143">
        <v>2</v>
      </c>
      <c r="S138" s="143">
        <v>2</v>
      </c>
      <c r="T138" s="143">
        <v>1</v>
      </c>
      <c r="U138" s="143">
        <v>2</v>
      </c>
      <c r="V138" s="143">
        <v>1</v>
      </c>
      <c r="W138" s="144">
        <v>4</v>
      </c>
      <c r="X138" s="144">
        <v>2</v>
      </c>
      <c r="Y138" s="143">
        <v>7</v>
      </c>
      <c r="Z138" s="143">
        <v>4</v>
      </c>
      <c r="AA138" s="143">
        <v>8</v>
      </c>
      <c r="AB138" s="143">
        <v>4</v>
      </c>
      <c r="AC138" s="144">
        <v>6.6</v>
      </c>
      <c r="AD138" s="144">
        <v>546.1</v>
      </c>
      <c r="AE138" s="144">
        <v>327.5</v>
      </c>
      <c r="AF138" s="144">
        <f t="shared" si="11"/>
        <v>873.6</v>
      </c>
      <c r="AG138" s="144">
        <f t="shared" si="12"/>
        <v>8.7359999999999998E-4</v>
      </c>
      <c r="AH138" s="144">
        <f t="shared" si="13"/>
        <v>1.32E-3</v>
      </c>
      <c r="AI138" s="144">
        <f t="shared" si="14"/>
        <v>0.66181818181818186</v>
      </c>
      <c r="AJ138" s="144">
        <v>7.77</v>
      </c>
      <c r="AK138" s="144">
        <v>13.8</v>
      </c>
      <c r="AL138" s="144">
        <v>15.4</v>
      </c>
    </row>
    <row r="139" spans="1:38" s="120" customFormat="1">
      <c r="A139" s="120">
        <v>136</v>
      </c>
      <c r="B139" s="120">
        <v>1</v>
      </c>
      <c r="C139" s="120">
        <f t="shared" si="10"/>
        <v>3</v>
      </c>
      <c r="D139" s="120">
        <v>1</v>
      </c>
      <c r="E139" s="120">
        <v>6</v>
      </c>
      <c r="F139" s="120">
        <f>VLOOKUP(C139,'Names &amp; Rates'!$M$3:$O$12,2,0)</f>
        <v>1</v>
      </c>
      <c r="G139" s="120">
        <v>3</v>
      </c>
      <c r="H139" s="14" t="s">
        <v>27</v>
      </c>
      <c r="I139" s="120">
        <f>VLOOKUP(F139,'Names &amp; Rates'!$B$3:$C$6,2,0)</f>
        <v>0.25</v>
      </c>
      <c r="J139" s="122" t="str">
        <f>VLOOKUP(G139,'Names &amp; Rates'!$E$3:$F$6,2,0)</f>
        <v>Custodia® 320 SC</v>
      </c>
      <c r="K139" s="120">
        <v>1</v>
      </c>
      <c r="L139" s="122" t="str">
        <f>VLOOKUP(K139,'Names &amp; Rates'!$H$3:$I$9,2,0)</f>
        <v>untreated</v>
      </c>
      <c r="M139" s="120">
        <v>10</v>
      </c>
      <c r="N139" s="120">
        <v>67</v>
      </c>
      <c r="O139" s="120">
        <v>72</v>
      </c>
      <c r="Q139" s="125">
        <v>1</v>
      </c>
      <c r="R139" s="124">
        <v>4</v>
      </c>
      <c r="S139" s="124">
        <v>6</v>
      </c>
      <c r="T139" s="124">
        <v>3</v>
      </c>
      <c r="U139" s="124">
        <v>7</v>
      </c>
      <c r="V139" s="124">
        <v>4</v>
      </c>
      <c r="W139" s="120">
        <v>8</v>
      </c>
      <c r="X139" s="120">
        <v>4</v>
      </c>
      <c r="Y139" s="124">
        <v>8</v>
      </c>
      <c r="Z139" s="124">
        <v>5</v>
      </c>
      <c r="AA139" s="124">
        <v>8</v>
      </c>
      <c r="AB139" s="124">
        <v>5</v>
      </c>
      <c r="AC139" s="120">
        <v>6.8</v>
      </c>
      <c r="AD139" s="120">
        <v>1241.5</v>
      </c>
      <c r="AE139" s="120">
        <v>88.3</v>
      </c>
      <c r="AF139" s="120">
        <f t="shared" si="11"/>
        <v>1329.8</v>
      </c>
      <c r="AG139" s="120">
        <f t="shared" si="12"/>
        <v>1.3297999999999999E-3</v>
      </c>
      <c r="AH139" s="120">
        <f t="shared" si="13"/>
        <v>1.3599999999999999E-3</v>
      </c>
      <c r="AI139" s="120">
        <f t="shared" si="14"/>
        <v>0.97779411764705881</v>
      </c>
      <c r="AJ139" s="120">
        <v>7.98</v>
      </c>
      <c r="AK139" s="120">
        <v>14.7</v>
      </c>
      <c r="AL139" s="120">
        <v>14.4</v>
      </c>
    </row>
    <row r="140" spans="1:38" s="120" customFormat="1">
      <c r="A140" s="120">
        <v>137</v>
      </c>
      <c r="B140" s="120">
        <v>1</v>
      </c>
      <c r="C140" s="120">
        <f t="shared" si="10"/>
        <v>3</v>
      </c>
      <c r="D140" s="120">
        <v>2</v>
      </c>
      <c r="E140" s="120">
        <v>6</v>
      </c>
      <c r="F140" s="120">
        <f>VLOOKUP(C140,'Names &amp; Rates'!$M$3:$O$12,2,0)</f>
        <v>1</v>
      </c>
      <c r="G140" s="120">
        <v>1</v>
      </c>
      <c r="H140" s="14" t="s">
        <v>21</v>
      </c>
      <c r="I140" s="120">
        <f>VLOOKUP(F140,'Names &amp; Rates'!$B$3:$C$6,2,0)</f>
        <v>0.25</v>
      </c>
      <c r="J140" s="122" t="str">
        <f>VLOOKUP(G140,'Names &amp; Rates'!$E$3:$F$6,2,0)</f>
        <v>Folicur® 430 SC</v>
      </c>
      <c r="K140" s="120">
        <v>1</v>
      </c>
      <c r="L140" s="122" t="str">
        <f>VLOOKUP(K140,'Names &amp; Rates'!$H$3:$I$9,2,0)</f>
        <v>untreated</v>
      </c>
      <c r="M140" s="120">
        <v>10</v>
      </c>
      <c r="N140" s="120">
        <v>43</v>
      </c>
      <c r="O140" s="120">
        <v>53</v>
      </c>
      <c r="P140" s="120" t="s">
        <v>95</v>
      </c>
      <c r="Q140" s="125">
        <v>2</v>
      </c>
      <c r="R140" s="124">
        <v>2</v>
      </c>
      <c r="S140" s="124">
        <v>5</v>
      </c>
      <c r="T140" s="124">
        <v>3</v>
      </c>
      <c r="U140" s="124">
        <v>6</v>
      </c>
      <c r="V140" s="124">
        <v>3</v>
      </c>
      <c r="W140" s="120">
        <v>8</v>
      </c>
      <c r="X140" s="120">
        <v>4</v>
      </c>
      <c r="Y140" s="124">
        <v>8</v>
      </c>
      <c r="Z140" s="124">
        <v>5</v>
      </c>
      <c r="AA140" s="124">
        <v>8</v>
      </c>
      <c r="AB140" s="124">
        <v>5</v>
      </c>
      <c r="AC140" s="120">
        <v>6.9</v>
      </c>
      <c r="AD140" s="120">
        <v>1022.4</v>
      </c>
      <c r="AE140" s="120">
        <v>78.8</v>
      </c>
      <c r="AF140" s="120">
        <f t="shared" si="11"/>
        <v>1101.2</v>
      </c>
      <c r="AG140" s="120">
        <f t="shared" si="12"/>
        <v>1.1012000000000001E-3</v>
      </c>
      <c r="AH140" s="120">
        <f t="shared" si="13"/>
        <v>1.3800000000000002E-3</v>
      </c>
      <c r="AI140" s="120">
        <f t="shared" si="14"/>
        <v>0.79797101449275365</v>
      </c>
      <c r="AJ140" s="120">
        <v>7.74</v>
      </c>
      <c r="AK140" s="120">
        <v>14.7</v>
      </c>
      <c r="AL140" s="120">
        <v>14.2</v>
      </c>
    </row>
    <row r="141" spans="1:38" s="120" customFormat="1">
      <c r="A141" s="120">
        <v>138</v>
      </c>
      <c r="B141" s="120">
        <v>1</v>
      </c>
      <c r="C141" s="120">
        <f t="shared" si="10"/>
        <v>3</v>
      </c>
      <c r="D141" s="120">
        <v>3</v>
      </c>
      <c r="E141" s="120">
        <v>6</v>
      </c>
      <c r="F141" s="120">
        <f>VLOOKUP(C141,'Names &amp; Rates'!$M$3:$O$12,2,0)</f>
        <v>1</v>
      </c>
      <c r="G141" s="120">
        <v>2</v>
      </c>
      <c r="H141" s="14" t="s">
        <v>23</v>
      </c>
      <c r="I141" s="120">
        <f>VLOOKUP(F141,'Names &amp; Rates'!$B$3:$C$6,2,0)</f>
        <v>0.25</v>
      </c>
      <c r="J141" s="122" t="str">
        <f>VLOOKUP(G141,'Names &amp; Rates'!$E$3:$F$6,2,0)</f>
        <v>Throttle® 500</v>
      </c>
      <c r="K141" s="120" t="s">
        <v>30</v>
      </c>
      <c r="L141" s="14" t="s">
        <v>31</v>
      </c>
      <c r="M141" s="120">
        <v>10</v>
      </c>
      <c r="N141" s="120">
        <v>69</v>
      </c>
      <c r="O141" s="120">
        <v>64</v>
      </c>
      <c r="Q141" s="125">
        <v>1</v>
      </c>
      <c r="R141" s="124">
        <v>2</v>
      </c>
      <c r="S141" s="124">
        <v>2</v>
      </c>
      <c r="T141" s="124">
        <v>1</v>
      </c>
      <c r="U141" s="124">
        <v>2</v>
      </c>
      <c r="V141" s="124">
        <v>1</v>
      </c>
      <c r="W141" s="120">
        <v>7</v>
      </c>
      <c r="X141" s="120">
        <v>2</v>
      </c>
      <c r="Y141" s="124">
        <v>7</v>
      </c>
      <c r="Z141" s="124">
        <v>3</v>
      </c>
      <c r="AA141" s="124">
        <v>8</v>
      </c>
      <c r="AB141" s="124">
        <v>3</v>
      </c>
      <c r="AC141" s="120">
        <v>6.9</v>
      </c>
      <c r="AD141" s="120">
        <v>755.4</v>
      </c>
      <c r="AE141" s="120">
        <v>207.2</v>
      </c>
      <c r="AF141" s="120">
        <f t="shared" si="11"/>
        <v>962.59999999999991</v>
      </c>
      <c r="AG141" s="120">
        <f t="shared" si="12"/>
        <v>9.6259999999999987E-4</v>
      </c>
      <c r="AH141" s="120">
        <f t="shared" si="13"/>
        <v>1.3800000000000002E-3</v>
      </c>
      <c r="AI141" s="120">
        <f t="shared" si="14"/>
        <v>0.69753623188405778</v>
      </c>
      <c r="AJ141" s="120">
        <v>7.45</v>
      </c>
      <c r="AK141" s="120">
        <v>14.8</v>
      </c>
      <c r="AL141" s="120">
        <v>14.3</v>
      </c>
    </row>
    <row r="142" spans="1:38">
      <c r="A142" s="144">
        <v>139</v>
      </c>
      <c r="B142" s="144">
        <v>1</v>
      </c>
      <c r="C142" s="144">
        <f t="shared" si="10"/>
        <v>3</v>
      </c>
      <c r="D142" s="144">
        <v>4</v>
      </c>
      <c r="E142" s="144">
        <v>6</v>
      </c>
      <c r="F142" s="144">
        <f>VLOOKUP(C142,'Names &amp; Rates'!$M$3:$O$12,2,0)</f>
        <v>1</v>
      </c>
      <c r="G142" s="144">
        <v>1</v>
      </c>
      <c r="H142" s="115" t="s">
        <v>21</v>
      </c>
      <c r="I142" s="144">
        <f>VLOOKUP(F142,'Names &amp; Rates'!$B$3:$C$6,2,0)</f>
        <v>0.25</v>
      </c>
      <c r="J142" s="114" t="str">
        <f>VLOOKUP(G142,'Names &amp; Rates'!$E$3:$F$6,2,0)</f>
        <v>Folicur® 430 SC</v>
      </c>
      <c r="K142" s="144" t="s">
        <v>33</v>
      </c>
      <c r="L142" s="115" t="s">
        <v>34</v>
      </c>
      <c r="M142" s="144">
        <v>10</v>
      </c>
      <c r="N142" s="144">
        <v>65</v>
      </c>
      <c r="O142" s="144">
        <v>67</v>
      </c>
      <c r="P142" s="144"/>
      <c r="Q142" s="139">
        <v>1</v>
      </c>
      <c r="R142" s="143">
        <v>2</v>
      </c>
      <c r="S142" s="143">
        <v>2</v>
      </c>
      <c r="T142" s="143">
        <v>1</v>
      </c>
      <c r="U142" s="143">
        <v>2</v>
      </c>
      <c r="V142" s="143">
        <v>1</v>
      </c>
      <c r="W142" s="144">
        <v>4</v>
      </c>
      <c r="X142" s="144">
        <v>2</v>
      </c>
      <c r="Y142" s="143">
        <v>7</v>
      </c>
      <c r="Z142" s="143">
        <v>2</v>
      </c>
      <c r="AA142" s="143">
        <v>7</v>
      </c>
      <c r="AB142" s="143">
        <v>2</v>
      </c>
      <c r="AC142" s="144">
        <v>6.7</v>
      </c>
      <c r="AD142" s="144">
        <v>607</v>
      </c>
      <c r="AE142" s="144">
        <v>221.4</v>
      </c>
      <c r="AF142" s="144">
        <f t="shared" si="11"/>
        <v>828.4</v>
      </c>
      <c r="AG142" s="144">
        <f t="shared" si="12"/>
        <v>8.2839999999999997E-4</v>
      </c>
      <c r="AH142" s="144">
        <f t="shared" si="13"/>
        <v>1.34E-3</v>
      </c>
      <c r="AI142" s="144">
        <f t="shared" si="14"/>
        <v>0.61820895522388053</v>
      </c>
      <c r="AJ142" s="144">
        <v>7.2</v>
      </c>
      <c r="AK142" s="144">
        <v>14</v>
      </c>
      <c r="AL142" s="144">
        <v>14.3</v>
      </c>
    </row>
    <row r="143" spans="1:38">
      <c r="A143" s="144">
        <v>140</v>
      </c>
      <c r="B143" s="144">
        <v>1</v>
      </c>
      <c r="C143" s="144">
        <f t="shared" si="10"/>
        <v>3</v>
      </c>
      <c r="D143" s="144">
        <v>5</v>
      </c>
      <c r="E143" s="144">
        <v>6</v>
      </c>
      <c r="F143" s="144">
        <f>VLOOKUP(C143,'Names &amp; Rates'!$M$3:$O$12,2,0)</f>
        <v>1</v>
      </c>
      <c r="G143" s="144">
        <v>2</v>
      </c>
      <c r="H143" s="115" t="s">
        <v>23</v>
      </c>
      <c r="I143" s="144">
        <f>VLOOKUP(F143,'Names &amp; Rates'!$B$3:$C$6,2,0)</f>
        <v>0.25</v>
      </c>
      <c r="J143" s="114" t="str">
        <f>VLOOKUP(G143,'Names &amp; Rates'!$E$3:$F$6,2,0)</f>
        <v>Throttle® 500</v>
      </c>
      <c r="K143" s="144" t="s">
        <v>35</v>
      </c>
      <c r="L143" s="115" t="s">
        <v>36</v>
      </c>
      <c r="M143" s="144">
        <v>10</v>
      </c>
      <c r="N143" s="144">
        <v>70</v>
      </c>
      <c r="O143" s="144">
        <v>74</v>
      </c>
      <c r="P143" s="144"/>
      <c r="Q143" s="139">
        <v>1</v>
      </c>
      <c r="R143" s="143">
        <v>2</v>
      </c>
      <c r="S143" s="143">
        <v>2</v>
      </c>
      <c r="T143" s="143">
        <v>1</v>
      </c>
      <c r="U143" s="143">
        <v>2</v>
      </c>
      <c r="V143" s="143">
        <v>1</v>
      </c>
      <c r="W143" s="144">
        <v>4</v>
      </c>
      <c r="X143" s="144">
        <v>2</v>
      </c>
      <c r="Y143" s="143">
        <v>7</v>
      </c>
      <c r="Z143" s="143">
        <v>3</v>
      </c>
      <c r="AA143" s="143">
        <v>8</v>
      </c>
      <c r="AB143" s="143">
        <v>3</v>
      </c>
      <c r="AC143" s="144">
        <v>6.8</v>
      </c>
      <c r="AD143" s="144">
        <v>756.4</v>
      </c>
      <c r="AE143" s="144">
        <v>245.1</v>
      </c>
      <c r="AF143" s="144">
        <f t="shared" si="11"/>
        <v>1001.5</v>
      </c>
      <c r="AG143" s="144">
        <f t="shared" si="12"/>
        <v>1.0015E-3</v>
      </c>
      <c r="AH143" s="144">
        <f t="shared" si="13"/>
        <v>1.3599999999999999E-3</v>
      </c>
      <c r="AI143" s="144">
        <f t="shared" si="14"/>
        <v>0.73639705882352946</v>
      </c>
      <c r="AJ143" s="144">
        <v>7.96</v>
      </c>
      <c r="AK143" s="144">
        <v>14.3</v>
      </c>
      <c r="AL143" s="144">
        <v>17.5</v>
      </c>
    </row>
    <row r="144" spans="1:38">
      <c r="A144" s="144">
        <v>141</v>
      </c>
      <c r="B144" s="144">
        <v>1</v>
      </c>
      <c r="C144" s="144">
        <f t="shared" si="10"/>
        <v>3</v>
      </c>
      <c r="D144" s="144">
        <v>6</v>
      </c>
      <c r="E144" s="144">
        <v>6</v>
      </c>
      <c r="F144" s="144">
        <f>VLOOKUP(C144,'Names &amp; Rates'!$M$3:$O$12,2,0)</f>
        <v>1</v>
      </c>
      <c r="G144" s="144">
        <v>3</v>
      </c>
      <c r="H144" s="115" t="s">
        <v>27</v>
      </c>
      <c r="I144" s="144">
        <f>VLOOKUP(F144,'Names &amp; Rates'!$B$3:$C$6,2,0)</f>
        <v>0.25</v>
      </c>
      <c r="J144" s="114" t="str">
        <f>VLOOKUP(G144,'Names &amp; Rates'!$E$3:$F$6,2,0)</f>
        <v>Custodia® 320 SC</v>
      </c>
      <c r="K144" s="144" t="s">
        <v>30</v>
      </c>
      <c r="L144" s="115" t="s">
        <v>31</v>
      </c>
      <c r="M144" s="144">
        <v>10</v>
      </c>
      <c r="N144" s="144">
        <v>65</v>
      </c>
      <c r="O144" s="144">
        <v>57</v>
      </c>
      <c r="P144" s="144"/>
      <c r="Q144" s="139">
        <v>1</v>
      </c>
      <c r="R144" s="143">
        <v>2</v>
      </c>
      <c r="S144" s="143">
        <v>2</v>
      </c>
      <c r="T144" s="143">
        <v>1</v>
      </c>
      <c r="U144" s="143">
        <v>2</v>
      </c>
      <c r="V144" s="143">
        <v>1</v>
      </c>
      <c r="W144" s="144">
        <v>4</v>
      </c>
      <c r="X144" s="144">
        <v>2</v>
      </c>
      <c r="Y144" s="143">
        <v>7</v>
      </c>
      <c r="Z144" s="143">
        <v>3</v>
      </c>
      <c r="AA144" s="143">
        <v>8</v>
      </c>
      <c r="AB144" s="143">
        <v>3</v>
      </c>
      <c r="AC144" s="144">
        <v>6.7</v>
      </c>
      <c r="AD144" s="144">
        <v>358.4</v>
      </c>
      <c r="AE144" s="144">
        <v>204.2</v>
      </c>
      <c r="AF144" s="144">
        <f t="shared" si="11"/>
        <v>562.59999999999991</v>
      </c>
      <c r="AG144" s="144">
        <f t="shared" si="12"/>
        <v>5.6259999999999991E-4</v>
      </c>
      <c r="AH144" s="144">
        <f t="shared" si="13"/>
        <v>1.34E-3</v>
      </c>
      <c r="AI144" s="144">
        <f t="shared" si="14"/>
        <v>0.41985074626865665</v>
      </c>
      <c r="AJ144" s="144">
        <v>7.15</v>
      </c>
      <c r="AK144" s="144">
        <v>14</v>
      </c>
      <c r="AL144" s="144">
        <v>16.600000000000001</v>
      </c>
    </row>
    <row r="145" spans="1:38">
      <c r="A145" s="144">
        <v>142</v>
      </c>
      <c r="B145" s="144">
        <v>1</v>
      </c>
      <c r="C145" s="144">
        <f t="shared" si="10"/>
        <v>3</v>
      </c>
      <c r="D145" s="144">
        <v>7</v>
      </c>
      <c r="E145" s="144">
        <v>6</v>
      </c>
      <c r="F145" s="144">
        <f>VLOOKUP(C145,'Names &amp; Rates'!$M$3:$O$12,2,0)</f>
        <v>1</v>
      </c>
      <c r="G145" s="144">
        <v>3</v>
      </c>
      <c r="H145" s="115" t="s">
        <v>27</v>
      </c>
      <c r="I145" s="144">
        <f>VLOOKUP(F145,'Names &amp; Rates'!$B$3:$C$6,2,0)</f>
        <v>0.25</v>
      </c>
      <c r="J145" s="114" t="str">
        <f>VLOOKUP(G145,'Names &amp; Rates'!$E$3:$F$6,2,0)</f>
        <v>Custodia® 320 SC</v>
      </c>
      <c r="K145" s="144" t="s">
        <v>39</v>
      </c>
      <c r="L145" s="115" t="s">
        <v>40</v>
      </c>
      <c r="M145" s="144">
        <v>10</v>
      </c>
      <c r="N145" s="144">
        <v>63</v>
      </c>
      <c r="O145" s="144">
        <v>67</v>
      </c>
      <c r="P145" s="144"/>
      <c r="Q145" s="139">
        <v>2</v>
      </c>
      <c r="R145" s="143">
        <v>2</v>
      </c>
      <c r="S145" s="143">
        <v>2</v>
      </c>
      <c r="T145" s="143">
        <v>1</v>
      </c>
      <c r="U145" s="143">
        <v>2</v>
      </c>
      <c r="V145" s="143">
        <v>1</v>
      </c>
      <c r="W145" s="144">
        <v>4</v>
      </c>
      <c r="X145" s="144">
        <v>2</v>
      </c>
      <c r="Y145" s="143">
        <v>4</v>
      </c>
      <c r="Z145" s="143">
        <v>2</v>
      </c>
      <c r="AA145" s="143">
        <v>7</v>
      </c>
      <c r="AB145" s="143">
        <v>2</v>
      </c>
      <c r="AC145" s="144">
        <v>6.8</v>
      </c>
      <c r="AD145" s="144">
        <v>500.6</v>
      </c>
      <c r="AE145" s="144">
        <v>230.8</v>
      </c>
      <c r="AF145" s="144">
        <f t="shared" si="11"/>
        <v>731.40000000000009</v>
      </c>
      <c r="AG145" s="144">
        <f t="shared" si="12"/>
        <v>7.3140000000000011E-4</v>
      </c>
      <c r="AH145" s="144">
        <f t="shared" si="13"/>
        <v>1.3599999999999999E-3</v>
      </c>
      <c r="AI145" s="144">
        <f t="shared" si="14"/>
        <v>0.53779411764705898</v>
      </c>
      <c r="AJ145" s="144">
        <v>8.0500000000000007</v>
      </c>
      <c r="AK145" s="144">
        <v>14.2</v>
      </c>
      <c r="AL145" s="144">
        <v>18.2</v>
      </c>
    </row>
    <row r="146" spans="1:38">
      <c r="A146" s="144">
        <v>143</v>
      </c>
      <c r="B146" s="144">
        <v>1</v>
      </c>
      <c r="C146" s="144">
        <f t="shared" si="10"/>
        <v>3</v>
      </c>
      <c r="D146" s="144">
        <v>8</v>
      </c>
      <c r="E146" s="144">
        <v>6</v>
      </c>
      <c r="F146" s="144">
        <f>VLOOKUP(C146,'Names &amp; Rates'!$M$3:$O$12,2,0)</f>
        <v>1</v>
      </c>
      <c r="G146" s="144">
        <v>2</v>
      </c>
      <c r="H146" s="115" t="s">
        <v>23</v>
      </c>
      <c r="I146" s="144">
        <f>VLOOKUP(F146,'Names &amp; Rates'!$B$3:$C$6,2,0)</f>
        <v>0.25</v>
      </c>
      <c r="J146" s="114" t="str">
        <f>VLOOKUP(G146,'Names &amp; Rates'!$E$3:$F$6,2,0)</f>
        <v>Throttle® 500</v>
      </c>
      <c r="K146" s="144" t="s">
        <v>33</v>
      </c>
      <c r="L146" s="115" t="s">
        <v>34</v>
      </c>
      <c r="M146" s="144">
        <v>10</v>
      </c>
      <c r="N146" s="144">
        <v>60</v>
      </c>
      <c r="O146" s="144">
        <v>73</v>
      </c>
      <c r="P146" s="144"/>
      <c r="Q146" s="139">
        <v>2</v>
      </c>
      <c r="R146" s="143">
        <v>2</v>
      </c>
      <c r="S146" s="143">
        <v>2</v>
      </c>
      <c r="T146" s="143">
        <v>1</v>
      </c>
      <c r="U146" s="143">
        <v>2</v>
      </c>
      <c r="V146" s="143">
        <v>1</v>
      </c>
      <c r="W146" s="144">
        <v>2</v>
      </c>
      <c r="X146" s="144">
        <v>1</v>
      </c>
      <c r="Y146" s="143">
        <v>3</v>
      </c>
      <c r="Z146" s="143">
        <v>1</v>
      </c>
      <c r="AA146" s="143">
        <v>7</v>
      </c>
      <c r="AB146" s="143">
        <v>1</v>
      </c>
      <c r="AC146" s="144">
        <v>6.1</v>
      </c>
      <c r="AD146" s="144">
        <v>509.6</v>
      </c>
      <c r="AE146" s="144">
        <v>227</v>
      </c>
      <c r="AF146" s="144">
        <f t="shared" si="11"/>
        <v>736.6</v>
      </c>
      <c r="AG146" s="144">
        <f t="shared" si="12"/>
        <v>7.3660000000000002E-4</v>
      </c>
      <c r="AH146" s="144">
        <f t="shared" si="13"/>
        <v>1.2199999999999999E-3</v>
      </c>
      <c r="AI146" s="144">
        <f t="shared" si="14"/>
        <v>0.60377049180327869</v>
      </c>
      <c r="AJ146" s="144">
        <v>7.61</v>
      </c>
      <c r="AK146" s="144">
        <v>14.2</v>
      </c>
      <c r="AL146" s="144">
        <v>18.2</v>
      </c>
    </row>
    <row r="147" spans="1:38">
      <c r="A147" s="144">
        <v>144</v>
      </c>
      <c r="B147" s="144">
        <v>1</v>
      </c>
      <c r="C147" s="144">
        <f t="shared" si="10"/>
        <v>3</v>
      </c>
      <c r="D147" s="144">
        <v>9</v>
      </c>
      <c r="E147" s="144">
        <v>6</v>
      </c>
      <c r="F147" s="144">
        <f>VLOOKUP(C147,'Names &amp; Rates'!$M$3:$O$12,2,0)</f>
        <v>1</v>
      </c>
      <c r="G147" s="144">
        <v>1</v>
      </c>
      <c r="H147" s="115" t="s">
        <v>21</v>
      </c>
      <c r="I147" s="144">
        <f>VLOOKUP(F147,'Names &amp; Rates'!$B$3:$C$6,2,0)</f>
        <v>0.25</v>
      </c>
      <c r="J147" s="114" t="str">
        <f>VLOOKUP(G147,'Names &amp; Rates'!$E$3:$F$6,2,0)</f>
        <v>Folicur® 430 SC</v>
      </c>
      <c r="K147" s="144" t="s">
        <v>41</v>
      </c>
      <c r="L147" s="115" t="s">
        <v>42</v>
      </c>
      <c r="M147" s="144">
        <v>10</v>
      </c>
      <c r="N147" s="144">
        <v>69</v>
      </c>
      <c r="O147" s="144">
        <v>70</v>
      </c>
      <c r="P147" s="144"/>
      <c r="Q147" s="139">
        <v>1</v>
      </c>
      <c r="R147" s="143">
        <v>2</v>
      </c>
      <c r="S147" s="143">
        <v>2</v>
      </c>
      <c r="T147" s="143">
        <v>1</v>
      </c>
      <c r="U147" s="143">
        <v>3</v>
      </c>
      <c r="V147" s="143">
        <v>1</v>
      </c>
      <c r="W147" s="144">
        <v>4</v>
      </c>
      <c r="X147" s="144">
        <v>2</v>
      </c>
      <c r="Y147" s="143">
        <v>7</v>
      </c>
      <c r="Z147" s="143">
        <v>3</v>
      </c>
      <c r="AA147" s="143">
        <v>7</v>
      </c>
      <c r="AB147" s="143">
        <v>2</v>
      </c>
      <c r="AC147" s="144">
        <v>6.7</v>
      </c>
      <c r="AD147" s="144">
        <v>691.6</v>
      </c>
      <c r="AE147" s="144">
        <v>305.2</v>
      </c>
      <c r="AF147" s="144">
        <f t="shared" si="11"/>
        <v>996.8</v>
      </c>
      <c r="AG147" s="144">
        <f t="shared" si="12"/>
        <v>9.9679999999999994E-4</v>
      </c>
      <c r="AH147" s="144">
        <f t="shared" si="13"/>
        <v>1.34E-3</v>
      </c>
      <c r="AI147" s="144">
        <f t="shared" si="14"/>
        <v>0.74388059701492526</v>
      </c>
      <c r="AJ147" s="144">
        <v>7.79</v>
      </c>
      <c r="AK147" s="144">
        <v>13.9</v>
      </c>
      <c r="AL147" s="144">
        <v>15.4</v>
      </c>
    </row>
    <row r="148" spans="1:38">
      <c r="A148" s="144">
        <v>145</v>
      </c>
      <c r="B148" s="144">
        <v>2</v>
      </c>
      <c r="C148" s="144">
        <f t="shared" si="10"/>
        <v>6</v>
      </c>
      <c r="D148" s="144">
        <v>10</v>
      </c>
      <c r="E148" s="144">
        <v>6</v>
      </c>
      <c r="F148" s="144">
        <f>VLOOKUP(C148,'Names &amp; Rates'!$M$3:$O$12,2,0)</f>
        <v>2</v>
      </c>
      <c r="G148" s="144">
        <v>3</v>
      </c>
      <c r="H148" s="115" t="s">
        <v>27</v>
      </c>
      <c r="I148" s="144">
        <f>VLOOKUP(F148,'Names &amp; Rates'!$B$3:$C$6,2,0)</f>
        <v>0.5</v>
      </c>
      <c r="J148" s="114" t="str">
        <f>VLOOKUP(G148,'Names &amp; Rates'!$E$3:$F$6,2,0)</f>
        <v>Custodia® 320 SC</v>
      </c>
      <c r="K148" s="144" t="s">
        <v>33</v>
      </c>
      <c r="L148" s="115" t="s">
        <v>34</v>
      </c>
      <c r="M148" s="144">
        <v>10</v>
      </c>
      <c r="N148" s="144">
        <v>102</v>
      </c>
      <c r="O148" s="144">
        <v>103</v>
      </c>
      <c r="P148" s="144"/>
      <c r="Q148" s="139">
        <v>1</v>
      </c>
      <c r="R148" s="143">
        <v>2</v>
      </c>
      <c r="S148" s="143">
        <v>2</v>
      </c>
      <c r="T148" s="143">
        <v>1</v>
      </c>
      <c r="U148" s="143">
        <v>2</v>
      </c>
      <c r="V148" s="143">
        <v>1</v>
      </c>
      <c r="W148" s="144">
        <v>2</v>
      </c>
      <c r="X148" s="144">
        <v>1</v>
      </c>
      <c r="Y148" s="143">
        <v>4</v>
      </c>
      <c r="Z148" s="143">
        <v>2</v>
      </c>
      <c r="AA148" s="143">
        <v>7</v>
      </c>
      <c r="AB148" s="143">
        <v>2</v>
      </c>
      <c r="AC148" s="144">
        <v>6.7</v>
      </c>
      <c r="AD148" s="144">
        <v>464.6</v>
      </c>
      <c r="AE148" s="144">
        <v>228.5</v>
      </c>
      <c r="AF148" s="144">
        <f t="shared" si="11"/>
        <v>693.1</v>
      </c>
      <c r="AG148" s="144">
        <f t="shared" si="12"/>
        <v>6.9309999999999999E-4</v>
      </c>
      <c r="AH148" s="144">
        <f t="shared" si="13"/>
        <v>1.34E-3</v>
      </c>
      <c r="AI148" s="144">
        <f t="shared" si="14"/>
        <v>0.51723880597014926</v>
      </c>
      <c r="AJ148" s="144">
        <v>8.42</v>
      </c>
      <c r="AK148" s="144">
        <v>14</v>
      </c>
      <c r="AL148" s="144">
        <v>17.399999999999999</v>
      </c>
    </row>
    <row r="149" spans="1:38">
      <c r="A149" s="144">
        <v>146</v>
      </c>
      <c r="B149" s="144">
        <v>2</v>
      </c>
      <c r="C149" s="144">
        <f t="shared" si="10"/>
        <v>6</v>
      </c>
      <c r="D149" s="144">
        <v>11</v>
      </c>
      <c r="E149" s="144">
        <v>6</v>
      </c>
      <c r="F149" s="144">
        <f>VLOOKUP(C149,'Names &amp; Rates'!$M$3:$O$12,2,0)</f>
        <v>2</v>
      </c>
      <c r="G149" s="144">
        <v>1</v>
      </c>
      <c r="H149" s="115" t="s">
        <v>21</v>
      </c>
      <c r="I149" s="144">
        <f>VLOOKUP(F149,'Names &amp; Rates'!$B$3:$C$6,2,0)</f>
        <v>0.5</v>
      </c>
      <c r="J149" s="114" t="str">
        <f>VLOOKUP(G149,'Names &amp; Rates'!$E$3:$F$6,2,0)</f>
        <v>Folicur® 430 SC</v>
      </c>
      <c r="K149" s="144" t="s">
        <v>35</v>
      </c>
      <c r="L149" s="115" t="s">
        <v>36</v>
      </c>
      <c r="M149" s="144">
        <v>10</v>
      </c>
      <c r="N149" s="144">
        <v>101</v>
      </c>
      <c r="O149" s="144">
        <v>97</v>
      </c>
      <c r="P149" s="144"/>
      <c r="Q149" s="139">
        <v>1</v>
      </c>
      <c r="R149" s="143">
        <v>3</v>
      </c>
      <c r="S149" s="143">
        <v>3</v>
      </c>
      <c r="T149" s="143">
        <v>1</v>
      </c>
      <c r="U149" s="143">
        <v>4</v>
      </c>
      <c r="V149" s="143">
        <v>2</v>
      </c>
      <c r="W149" s="144">
        <v>7</v>
      </c>
      <c r="X149" s="144">
        <v>3</v>
      </c>
      <c r="Y149" s="143">
        <v>7</v>
      </c>
      <c r="Z149" s="143">
        <v>3</v>
      </c>
      <c r="AA149" s="143">
        <v>8</v>
      </c>
      <c r="AB149" s="143">
        <v>4</v>
      </c>
      <c r="AC149" s="144">
        <v>6.7</v>
      </c>
      <c r="AD149" s="144">
        <v>399.4</v>
      </c>
      <c r="AE149" s="144">
        <v>238.9</v>
      </c>
      <c r="AF149" s="144">
        <f t="shared" si="11"/>
        <v>638.29999999999995</v>
      </c>
      <c r="AG149" s="144">
        <f t="shared" si="12"/>
        <v>6.3829999999999996E-4</v>
      </c>
      <c r="AH149" s="144">
        <f t="shared" si="13"/>
        <v>1.34E-3</v>
      </c>
      <c r="AI149" s="144">
        <f t="shared" si="14"/>
        <v>0.47634328358208949</v>
      </c>
      <c r="AJ149" s="144">
        <v>7.49</v>
      </c>
      <c r="AK149" s="144">
        <v>13.5</v>
      </c>
      <c r="AL149" s="144">
        <v>16.5</v>
      </c>
    </row>
    <row r="150" spans="1:38">
      <c r="A150" s="144">
        <v>147</v>
      </c>
      <c r="B150" s="144">
        <v>2</v>
      </c>
      <c r="C150" s="144">
        <f t="shared" si="10"/>
        <v>6</v>
      </c>
      <c r="D150" s="144">
        <v>12</v>
      </c>
      <c r="E150" s="144">
        <v>6</v>
      </c>
      <c r="F150" s="144">
        <f>VLOOKUP(C150,'Names &amp; Rates'!$M$3:$O$12,2,0)</f>
        <v>2</v>
      </c>
      <c r="G150" s="144">
        <v>1</v>
      </c>
      <c r="H150" s="115" t="s">
        <v>21</v>
      </c>
      <c r="I150" s="144">
        <f>VLOOKUP(F150,'Names &amp; Rates'!$B$3:$C$6,2,0)</f>
        <v>0.5</v>
      </c>
      <c r="J150" s="114" t="str">
        <f>VLOOKUP(G150,'Names &amp; Rates'!$E$3:$F$6,2,0)</f>
        <v>Folicur® 430 SC</v>
      </c>
      <c r="K150" s="144" t="s">
        <v>30</v>
      </c>
      <c r="L150" s="115" t="s">
        <v>31</v>
      </c>
      <c r="M150" s="144">
        <v>10</v>
      </c>
      <c r="N150" s="144">
        <v>102</v>
      </c>
      <c r="O150" s="144">
        <v>97</v>
      </c>
      <c r="P150" s="144"/>
      <c r="Q150" s="139">
        <v>1</v>
      </c>
      <c r="R150" s="143">
        <v>2</v>
      </c>
      <c r="S150" s="143">
        <v>2</v>
      </c>
      <c r="T150" s="143">
        <v>1</v>
      </c>
      <c r="U150" s="143">
        <v>2</v>
      </c>
      <c r="V150" s="143">
        <v>1</v>
      </c>
      <c r="W150" s="144">
        <v>7</v>
      </c>
      <c r="X150" s="144">
        <v>3</v>
      </c>
      <c r="Y150" s="143">
        <v>7</v>
      </c>
      <c r="Z150" s="143">
        <v>3</v>
      </c>
      <c r="AA150" s="143">
        <v>8</v>
      </c>
      <c r="AB150" s="143">
        <v>4</v>
      </c>
      <c r="AC150" s="144">
        <v>6.7</v>
      </c>
      <c r="AD150" s="144">
        <v>509.3</v>
      </c>
      <c r="AE150" s="144">
        <v>276</v>
      </c>
      <c r="AF150" s="144">
        <f t="shared" si="11"/>
        <v>785.3</v>
      </c>
      <c r="AG150" s="144">
        <f t="shared" si="12"/>
        <v>7.8529999999999995E-4</v>
      </c>
      <c r="AH150" s="144">
        <f t="shared" si="13"/>
        <v>1.34E-3</v>
      </c>
      <c r="AI150" s="144">
        <f t="shared" si="14"/>
        <v>0.58604477611940298</v>
      </c>
      <c r="AJ150" s="144">
        <v>7.27</v>
      </c>
      <c r="AK150" s="144">
        <v>13.9</v>
      </c>
      <c r="AL150" s="144">
        <v>17.100000000000001</v>
      </c>
    </row>
    <row r="151" spans="1:38">
      <c r="A151" s="144">
        <v>148</v>
      </c>
      <c r="B151" s="144">
        <v>2</v>
      </c>
      <c r="C151" s="144">
        <f t="shared" si="10"/>
        <v>6</v>
      </c>
      <c r="D151" s="144">
        <v>13</v>
      </c>
      <c r="E151" s="144">
        <v>6</v>
      </c>
      <c r="F151" s="144">
        <f>VLOOKUP(C151,'Names &amp; Rates'!$M$3:$O$12,2,0)</f>
        <v>2</v>
      </c>
      <c r="G151" s="144">
        <v>3</v>
      </c>
      <c r="H151" s="115" t="s">
        <v>27</v>
      </c>
      <c r="I151" s="144">
        <f>VLOOKUP(F151,'Names &amp; Rates'!$B$3:$C$6,2,0)</f>
        <v>0.5</v>
      </c>
      <c r="J151" s="114" t="str">
        <f>VLOOKUP(G151,'Names &amp; Rates'!$E$3:$F$6,2,0)</f>
        <v>Custodia® 320 SC</v>
      </c>
      <c r="K151" s="144" t="s">
        <v>30</v>
      </c>
      <c r="L151" s="115" t="s">
        <v>31</v>
      </c>
      <c r="M151" s="144">
        <v>10</v>
      </c>
      <c r="N151" s="144">
        <v>109</v>
      </c>
      <c r="O151" s="144">
        <v>122</v>
      </c>
      <c r="P151" s="144"/>
      <c r="Q151" s="139">
        <v>1</v>
      </c>
      <c r="R151" s="143">
        <v>2</v>
      </c>
      <c r="S151" s="143">
        <v>2</v>
      </c>
      <c r="T151" s="143">
        <v>1</v>
      </c>
      <c r="U151" s="143">
        <v>2</v>
      </c>
      <c r="V151" s="143">
        <v>1</v>
      </c>
      <c r="W151" s="144">
        <v>4</v>
      </c>
      <c r="X151" s="144">
        <v>2</v>
      </c>
      <c r="Y151" s="143">
        <v>7</v>
      </c>
      <c r="Z151" s="143">
        <v>3</v>
      </c>
      <c r="AA151" s="143">
        <v>8</v>
      </c>
      <c r="AB151" s="143">
        <v>4</v>
      </c>
      <c r="AC151" s="144">
        <v>6.7</v>
      </c>
      <c r="AD151" s="144">
        <v>498.8</v>
      </c>
      <c r="AE151" s="144">
        <v>256.2</v>
      </c>
      <c r="AF151" s="144">
        <f t="shared" si="11"/>
        <v>755</v>
      </c>
      <c r="AG151" s="144">
        <f t="shared" si="12"/>
        <v>7.5500000000000003E-4</v>
      </c>
      <c r="AH151" s="144">
        <f t="shared" si="13"/>
        <v>1.34E-3</v>
      </c>
      <c r="AI151" s="144">
        <f t="shared" si="14"/>
        <v>0.56343283582089554</v>
      </c>
      <c r="AJ151" s="144">
        <v>7.78</v>
      </c>
      <c r="AK151" s="144">
        <v>14.2</v>
      </c>
      <c r="AL151" s="144">
        <v>18.100000000000001</v>
      </c>
    </row>
    <row r="152" spans="1:38">
      <c r="A152" s="144">
        <v>149</v>
      </c>
      <c r="B152" s="144">
        <v>2</v>
      </c>
      <c r="C152" s="144">
        <f t="shared" si="10"/>
        <v>6</v>
      </c>
      <c r="D152" s="144">
        <v>14</v>
      </c>
      <c r="E152" s="144">
        <v>6</v>
      </c>
      <c r="F152" s="144">
        <f>VLOOKUP(C152,'Names &amp; Rates'!$M$3:$O$12,2,0)</f>
        <v>2</v>
      </c>
      <c r="G152" s="144">
        <v>3</v>
      </c>
      <c r="H152" s="115" t="s">
        <v>27</v>
      </c>
      <c r="I152" s="144">
        <f>VLOOKUP(F152,'Names &amp; Rates'!$B$3:$C$6,2,0)</f>
        <v>0.5</v>
      </c>
      <c r="J152" s="114" t="str">
        <f>VLOOKUP(G152,'Names &amp; Rates'!$E$3:$F$6,2,0)</f>
        <v>Custodia® 320 SC</v>
      </c>
      <c r="K152" s="144">
        <v>1</v>
      </c>
      <c r="L152" s="114" t="str">
        <f>VLOOKUP(K152,'Names &amp; Rates'!$H$3:$I$9,2,0)</f>
        <v>untreated</v>
      </c>
      <c r="M152" s="144">
        <v>10</v>
      </c>
      <c r="N152" s="144">
        <v>87</v>
      </c>
      <c r="O152" s="144">
        <v>95</v>
      </c>
      <c r="P152" s="144"/>
      <c r="Q152" s="139">
        <v>1</v>
      </c>
      <c r="R152" s="143">
        <v>2</v>
      </c>
      <c r="S152" s="143">
        <v>4</v>
      </c>
      <c r="T152" s="143">
        <v>1</v>
      </c>
      <c r="U152" s="143">
        <v>6</v>
      </c>
      <c r="V152" s="143">
        <v>3</v>
      </c>
      <c r="W152" s="144">
        <v>8</v>
      </c>
      <c r="X152" s="144">
        <v>4</v>
      </c>
      <c r="Y152" s="143">
        <v>8</v>
      </c>
      <c r="Z152" s="143">
        <v>5</v>
      </c>
      <c r="AA152" s="143">
        <v>8</v>
      </c>
      <c r="AB152" s="143">
        <v>5</v>
      </c>
      <c r="AC152" s="144">
        <v>6.6</v>
      </c>
      <c r="AD152" s="144">
        <v>622.9</v>
      </c>
      <c r="AE152" s="144">
        <v>283.8</v>
      </c>
      <c r="AF152" s="144">
        <f t="shared" si="11"/>
        <v>906.7</v>
      </c>
      <c r="AG152" s="144">
        <f t="shared" si="12"/>
        <v>9.0670000000000008E-4</v>
      </c>
      <c r="AH152" s="144">
        <f t="shared" si="13"/>
        <v>1.32E-3</v>
      </c>
      <c r="AI152" s="144">
        <f t="shared" si="14"/>
        <v>0.6868939393939395</v>
      </c>
      <c r="AJ152" s="144">
        <v>7.86</v>
      </c>
      <c r="AK152" s="144">
        <v>13.9</v>
      </c>
      <c r="AL152" s="144">
        <v>14.1</v>
      </c>
    </row>
    <row r="153" spans="1:38">
      <c r="A153" s="144">
        <v>150</v>
      </c>
      <c r="B153" s="144">
        <v>2</v>
      </c>
      <c r="C153" s="144">
        <f t="shared" si="10"/>
        <v>6</v>
      </c>
      <c r="D153" s="144">
        <v>15</v>
      </c>
      <c r="E153" s="144">
        <v>6</v>
      </c>
      <c r="F153" s="144">
        <f>VLOOKUP(C153,'Names &amp; Rates'!$M$3:$O$12,2,0)</f>
        <v>2</v>
      </c>
      <c r="G153" s="144">
        <v>1</v>
      </c>
      <c r="H153" s="115" t="s">
        <v>21</v>
      </c>
      <c r="I153" s="144">
        <f>VLOOKUP(F153,'Names &amp; Rates'!$B$3:$C$6,2,0)</f>
        <v>0.5</v>
      </c>
      <c r="J153" s="114" t="str">
        <f>VLOOKUP(G153,'Names &amp; Rates'!$E$3:$F$6,2,0)</f>
        <v>Folicur® 430 SC</v>
      </c>
      <c r="K153" s="144" t="s">
        <v>39</v>
      </c>
      <c r="L153" s="115" t="s">
        <v>40</v>
      </c>
      <c r="M153" s="144">
        <v>10</v>
      </c>
      <c r="N153" s="144">
        <v>93</v>
      </c>
      <c r="O153" s="144">
        <v>98</v>
      </c>
      <c r="P153" s="144"/>
      <c r="Q153" s="139">
        <v>1</v>
      </c>
      <c r="R153" s="143">
        <v>2</v>
      </c>
      <c r="S153" s="143">
        <v>2</v>
      </c>
      <c r="T153" s="143">
        <v>1</v>
      </c>
      <c r="U153" s="143">
        <v>2</v>
      </c>
      <c r="V153" s="143">
        <v>1</v>
      </c>
      <c r="W153" s="144">
        <v>3</v>
      </c>
      <c r="X153" s="144">
        <v>2</v>
      </c>
      <c r="Y153" s="143">
        <v>7</v>
      </c>
      <c r="Z153" s="143">
        <v>3</v>
      </c>
      <c r="AA153" s="143">
        <v>7</v>
      </c>
      <c r="AB153" s="143">
        <v>2</v>
      </c>
      <c r="AC153" s="144">
        <v>6.6</v>
      </c>
      <c r="AD153" s="144">
        <v>731</v>
      </c>
      <c r="AE153" s="144">
        <v>356.2</v>
      </c>
      <c r="AF153" s="144">
        <f t="shared" si="11"/>
        <v>1087.2</v>
      </c>
      <c r="AG153" s="144">
        <f t="shared" si="12"/>
        <v>1.0872E-3</v>
      </c>
      <c r="AH153" s="144">
        <f t="shared" si="13"/>
        <v>1.32E-3</v>
      </c>
      <c r="AI153" s="144">
        <f t="shared" si="14"/>
        <v>0.82363636363636361</v>
      </c>
      <c r="AJ153" s="144">
        <v>8.26</v>
      </c>
      <c r="AK153" s="144">
        <v>14</v>
      </c>
      <c r="AL153" s="144">
        <v>17.2</v>
      </c>
    </row>
    <row r="154" spans="1:38">
      <c r="A154" s="144">
        <v>151</v>
      </c>
      <c r="B154" s="144">
        <v>2</v>
      </c>
      <c r="C154" s="144">
        <f t="shared" si="10"/>
        <v>6</v>
      </c>
      <c r="D154" s="144">
        <v>16</v>
      </c>
      <c r="E154" s="144">
        <v>6</v>
      </c>
      <c r="F154" s="144">
        <f>VLOOKUP(C154,'Names &amp; Rates'!$M$3:$O$12,2,0)</f>
        <v>2</v>
      </c>
      <c r="G154" s="144">
        <v>2</v>
      </c>
      <c r="H154" s="115" t="s">
        <v>23</v>
      </c>
      <c r="I154" s="144">
        <f>VLOOKUP(F154,'Names &amp; Rates'!$B$3:$C$6,2,0)</f>
        <v>0.5</v>
      </c>
      <c r="J154" s="114" t="str">
        <f>VLOOKUP(G154,'Names &amp; Rates'!$E$3:$F$6,2,0)</f>
        <v>Throttle® 500</v>
      </c>
      <c r="K154" s="144">
        <v>1</v>
      </c>
      <c r="L154" s="114" t="str">
        <f>VLOOKUP(K154,'Names &amp; Rates'!$H$3:$I$9,2,0)</f>
        <v>untreated</v>
      </c>
      <c r="M154" s="144">
        <v>10</v>
      </c>
      <c r="N154" s="144">
        <v>95</v>
      </c>
      <c r="O154" s="144">
        <v>84</v>
      </c>
      <c r="P154" s="144"/>
      <c r="Q154" s="139">
        <v>1</v>
      </c>
      <c r="R154" s="143">
        <v>2</v>
      </c>
      <c r="S154" s="143">
        <v>3</v>
      </c>
      <c r="T154" s="143">
        <v>1</v>
      </c>
      <c r="U154" s="143">
        <v>4</v>
      </c>
      <c r="V154" s="143">
        <v>2</v>
      </c>
      <c r="W154" s="144">
        <v>7</v>
      </c>
      <c r="X154" s="144">
        <v>3</v>
      </c>
      <c r="Y154" s="143">
        <v>7</v>
      </c>
      <c r="Z154" s="143">
        <v>4</v>
      </c>
      <c r="AA154" s="143">
        <v>8</v>
      </c>
      <c r="AB154" s="143">
        <v>4</v>
      </c>
      <c r="AC154" s="144">
        <v>6.7</v>
      </c>
      <c r="AD154" s="144">
        <v>844.9</v>
      </c>
      <c r="AE154" s="144">
        <v>325.5</v>
      </c>
      <c r="AF154" s="144">
        <f t="shared" si="11"/>
        <v>1170.4000000000001</v>
      </c>
      <c r="AG154" s="144">
        <f t="shared" si="12"/>
        <v>1.1704E-3</v>
      </c>
      <c r="AH154" s="144">
        <f t="shared" si="13"/>
        <v>1.34E-3</v>
      </c>
      <c r="AI154" s="144">
        <f t="shared" si="14"/>
        <v>0.87343283582089548</v>
      </c>
      <c r="AJ154" s="144">
        <v>8.59</v>
      </c>
      <c r="AK154" s="144">
        <v>14.5</v>
      </c>
      <c r="AL154" s="144">
        <v>14.3</v>
      </c>
    </row>
    <row r="155" spans="1:38">
      <c r="A155" s="144">
        <v>152</v>
      </c>
      <c r="B155" s="144">
        <v>2</v>
      </c>
      <c r="C155" s="144">
        <f t="shared" si="10"/>
        <v>6</v>
      </c>
      <c r="D155" s="144">
        <v>17</v>
      </c>
      <c r="E155" s="144">
        <v>6</v>
      </c>
      <c r="F155" s="144">
        <f>VLOOKUP(C155,'Names &amp; Rates'!$M$3:$O$12,2,0)</f>
        <v>2</v>
      </c>
      <c r="G155" s="144">
        <v>2</v>
      </c>
      <c r="H155" s="115" t="s">
        <v>23</v>
      </c>
      <c r="I155" s="144">
        <f>VLOOKUP(F155,'Names &amp; Rates'!$B$3:$C$6,2,0)</f>
        <v>0.5</v>
      </c>
      <c r="J155" s="114" t="str">
        <f>VLOOKUP(G155,'Names &amp; Rates'!$E$3:$F$6,2,0)</f>
        <v>Throttle® 500</v>
      </c>
      <c r="K155" s="144" t="s">
        <v>33</v>
      </c>
      <c r="L155" s="115" t="s">
        <v>34</v>
      </c>
      <c r="M155" s="144">
        <v>10</v>
      </c>
      <c r="N155" s="144">
        <v>92</v>
      </c>
      <c r="O155" s="144">
        <v>88</v>
      </c>
      <c r="P155" s="144"/>
      <c r="Q155" s="139">
        <v>1</v>
      </c>
      <c r="R155" s="143">
        <v>2</v>
      </c>
      <c r="S155" s="143">
        <v>2</v>
      </c>
      <c r="T155" s="143">
        <v>1</v>
      </c>
      <c r="U155" s="143">
        <v>2</v>
      </c>
      <c r="V155" s="143">
        <v>1</v>
      </c>
      <c r="W155" s="144">
        <v>2</v>
      </c>
      <c r="X155" s="144">
        <v>1</v>
      </c>
      <c r="Y155" s="143">
        <v>4</v>
      </c>
      <c r="Z155" s="143">
        <v>2</v>
      </c>
      <c r="AA155" s="143">
        <v>7</v>
      </c>
      <c r="AB155" s="143">
        <v>2</v>
      </c>
      <c r="AC155" s="144">
        <v>6.6</v>
      </c>
      <c r="AD155" s="144">
        <v>290.8</v>
      </c>
      <c r="AE155" s="144">
        <v>186.9</v>
      </c>
      <c r="AF155" s="144">
        <f t="shared" si="11"/>
        <v>477.70000000000005</v>
      </c>
      <c r="AG155" s="144">
        <f t="shared" si="12"/>
        <v>4.7770000000000006E-4</v>
      </c>
      <c r="AH155" s="144">
        <f t="shared" si="13"/>
        <v>1.32E-3</v>
      </c>
      <c r="AI155" s="144">
        <f t="shared" si="14"/>
        <v>0.36189393939393943</v>
      </c>
      <c r="AJ155" s="144">
        <v>7.05</v>
      </c>
      <c r="AK155" s="144">
        <v>14</v>
      </c>
      <c r="AL155" s="144">
        <v>15.8</v>
      </c>
    </row>
    <row r="156" spans="1:38">
      <c r="A156" s="144">
        <v>153</v>
      </c>
      <c r="B156" s="144">
        <v>2</v>
      </c>
      <c r="C156" s="144">
        <f t="shared" si="10"/>
        <v>6</v>
      </c>
      <c r="D156" s="144">
        <v>18</v>
      </c>
      <c r="E156" s="144">
        <v>6</v>
      </c>
      <c r="F156" s="144">
        <f>VLOOKUP(C156,'Names &amp; Rates'!$M$3:$O$12,2,0)</f>
        <v>2</v>
      </c>
      <c r="G156" s="144">
        <v>2</v>
      </c>
      <c r="H156" s="115" t="s">
        <v>23</v>
      </c>
      <c r="I156" s="144">
        <f>VLOOKUP(F156,'Names &amp; Rates'!$B$3:$C$6,2,0)</f>
        <v>0.5</v>
      </c>
      <c r="J156" s="114" t="str">
        <f>VLOOKUP(G156,'Names &amp; Rates'!$E$3:$F$6,2,0)</f>
        <v>Throttle® 500</v>
      </c>
      <c r="K156" s="144" t="s">
        <v>41</v>
      </c>
      <c r="L156" s="115" t="s">
        <v>42</v>
      </c>
      <c r="M156" s="144">
        <v>10</v>
      </c>
      <c r="N156" s="144">
        <v>96</v>
      </c>
      <c r="O156" s="144">
        <v>89</v>
      </c>
      <c r="P156" s="144"/>
      <c r="Q156" s="139">
        <v>2</v>
      </c>
      <c r="R156" s="143">
        <v>3</v>
      </c>
      <c r="S156" s="143">
        <v>3</v>
      </c>
      <c r="T156" s="143">
        <v>2</v>
      </c>
      <c r="U156" s="143">
        <v>3</v>
      </c>
      <c r="V156" s="143">
        <v>1</v>
      </c>
      <c r="W156" s="144">
        <v>3</v>
      </c>
      <c r="X156" s="144">
        <v>2</v>
      </c>
      <c r="Y156" s="143">
        <v>7</v>
      </c>
      <c r="Z156" s="143">
        <v>2</v>
      </c>
      <c r="AA156" s="143">
        <v>7</v>
      </c>
      <c r="AB156" s="143">
        <v>2</v>
      </c>
      <c r="AC156" s="144">
        <v>6.6</v>
      </c>
      <c r="AD156" s="144">
        <v>374.1</v>
      </c>
      <c r="AE156" s="144">
        <v>264.10000000000002</v>
      </c>
      <c r="AF156" s="144">
        <f t="shared" si="11"/>
        <v>638.20000000000005</v>
      </c>
      <c r="AG156" s="144">
        <f t="shared" si="12"/>
        <v>6.3820000000000001E-4</v>
      </c>
      <c r="AH156" s="144">
        <f t="shared" si="13"/>
        <v>1.32E-3</v>
      </c>
      <c r="AI156" s="144">
        <f t="shared" si="14"/>
        <v>0.48348484848484852</v>
      </c>
      <c r="AJ156" s="144">
        <v>7.97</v>
      </c>
      <c r="AK156" s="144">
        <v>14.2</v>
      </c>
      <c r="AL156" s="144">
        <v>18.3</v>
      </c>
    </row>
    <row r="157" spans="1:38">
      <c r="A157" s="144">
        <v>154</v>
      </c>
      <c r="B157" s="144">
        <v>3</v>
      </c>
      <c r="C157" s="144">
        <f t="shared" si="10"/>
        <v>9</v>
      </c>
      <c r="D157" s="144">
        <v>19</v>
      </c>
      <c r="E157" s="144">
        <v>6</v>
      </c>
      <c r="F157" s="144">
        <f>VLOOKUP(C157,'Names &amp; Rates'!$M$3:$O$12,2,0)</f>
        <v>3</v>
      </c>
      <c r="G157" s="144">
        <v>1</v>
      </c>
      <c r="H157" s="115" t="s">
        <v>21</v>
      </c>
      <c r="I157" s="144">
        <f>VLOOKUP(F157,'Names &amp; Rates'!$B$3:$C$6,2,0)</f>
        <v>1</v>
      </c>
      <c r="J157" s="114" t="str">
        <f>VLOOKUP(G157,'Names &amp; Rates'!$E$3:$F$6,2,0)</f>
        <v>Folicur® 430 SC</v>
      </c>
      <c r="K157" s="144">
        <v>1</v>
      </c>
      <c r="L157" s="114" t="str">
        <f>VLOOKUP(K157,'Names &amp; Rates'!$H$3:$I$9,2,0)</f>
        <v>untreated</v>
      </c>
      <c r="M157" s="144">
        <v>10</v>
      </c>
      <c r="N157" s="144">
        <v>150</v>
      </c>
      <c r="O157" s="144">
        <v>153</v>
      </c>
      <c r="P157" s="144"/>
      <c r="Q157" s="139">
        <v>1</v>
      </c>
      <c r="R157" s="143">
        <v>3</v>
      </c>
      <c r="S157" s="143">
        <v>5</v>
      </c>
      <c r="T157" s="143">
        <v>2</v>
      </c>
      <c r="U157" s="143">
        <v>6</v>
      </c>
      <c r="V157" s="143">
        <v>3</v>
      </c>
      <c r="W157" s="144">
        <v>8</v>
      </c>
      <c r="X157" s="144">
        <v>4</v>
      </c>
      <c r="Y157" s="143">
        <v>8</v>
      </c>
      <c r="Z157" s="143">
        <v>5</v>
      </c>
      <c r="AA157" s="143">
        <v>8</v>
      </c>
      <c r="AB157" s="143">
        <v>5</v>
      </c>
      <c r="AC157" s="144">
        <v>6.7</v>
      </c>
      <c r="AD157" s="144">
        <v>538.5</v>
      </c>
      <c r="AE157" s="144">
        <v>217.3</v>
      </c>
      <c r="AF157" s="144">
        <f t="shared" si="11"/>
        <v>755.8</v>
      </c>
      <c r="AG157" s="144">
        <f t="shared" si="12"/>
        <v>7.5579999999999994E-4</v>
      </c>
      <c r="AH157" s="144">
        <f t="shared" si="13"/>
        <v>1.34E-3</v>
      </c>
      <c r="AI157" s="144">
        <f t="shared" si="14"/>
        <v>0.56402985074626855</v>
      </c>
      <c r="AJ157" s="144">
        <v>8.0299999999999994</v>
      </c>
      <c r="AK157" s="144">
        <v>14.2</v>
      </c>
      <c r="AL157" s="144">
        <v>18.2</v>
      </c>
    </row>
    <row r="158" spans="1:38">
      <c r="A158" s="144">
        <v>155</v>
      </c>
      <c r="B158" s="144">
        <v>3</v>
      </c>
      <c r="C158" s="144">
        <f t="shared" si="10"/>
        <v>9</v>
      </c>
      <c r="D158" s="144">
        <v>20</v>
      </c>
      <c r="E158" s="144">
        <v>6</v>
      </c>
      <c r="F158" s="144">
        <f>VLOOKUP(C158,'Names &amp; Rates'!$M$3:$O$12,2,0)</f>
        <v>3</v>
      </c>
      <c r="G158" s="144">
        <v>2</v>
      </c>
      <c r="H158" s="115" t="s">
        <v>23</v>
      </c>
      <c r="I158" s="144">
        <f>VLOOKUP(F158,'Names &amp; Rates'!$B$3:$C$6,2,0)</f>
        <v>1</v>
      </c>
      <c r="J158" s="114" t="str">
        <f>VLOOKUP(G158,'Names &amp; Rates'!$E$3:$F$6,2,0)</f>
        <v>Throttle® 500</v>
      </c>
      <c r="K158" s="144" t="s">
        <v>30</v>
      </c>
      <c r="L158" s="115" t="s">
        <v>31</v>
      </c>
      <c r="M158" s="144">
        <v>10</v>
      </c>
      <c r="N158" s="144">
        <v>162</v>
      </c>
      <c r="O158" s="144">
        <v>161</v>
      </c>
      <c r="P158" s="144"/>
      <c r="Q158" s="139">
        <v>1</v>
      </c>
      <c r="R158" s="143">
        <v>2</v>
      </c>
      <c r="S158" s="143">
        <v>2</v>
      </c>
      <c r="T158" s="143">
        <v>1</v>
      </c>
      <c r="U158" s="143">
        <v>2</v>
      </c>
      <c r="V158" s="143">
        <v>1</v>
      </c>
      <c r="W158" s="144">
        <v>3</v>
      </c>
      <c r="X158" s="144">
        <v>2</v>
      </c>
      <c r="Y158" s="143">
        <v>7</v>
      </c>
      <c r="Z158" s="143">
        <v>3</v>
      </c>
      <c r="AA158" s="143">
        <v>8</v>
      </c>
      <c r="AB158" s="143">
        <v>3</v>
      </c>
      <c r="AC158" s="144">
        <v>6.6</v>
      </c>
      <c r="AD158" s="144">
        <v>538.5</v>
      </c>
      <c r="AE158" s="144">
        <v>274.2</v>
      </c>
      <c r="AF158" s="144">
        <f t="shared" si="11"/>
        <v>812.7</v>
      </c>
      <c r="AG158" s="144">
        <f t="shared" si="12"/>
        <v>8.1270000000000008E-4</v>
      </c>
      <c r="AH158" s="144">
        <f t="shared" si="13"/>
        <v>1.32E-3</v>
      </c>
      <c r="AI158" s="144">
        <f t="shared" si="14"/>
        <v>0.61568181818181822</v>
      </c>
      <c r="AJ158" s="144">
        <v>8.02</v>
      </c>
      <c r="AK158" s="144">
        <v>14</v>
      </c>
      <c r="AL158" s="144">
        <v>17.7</v>
      </c>
    </row>
    <row r="159" spans="1:38">
      <c r="A159" s="144">
        <v>156</v>
      </c>
      <c r="B159" s="144">
        <v>3</v>
      </c>
      <c r="C159" s="144">
        <f t="shared" si="10"/>
        <v>9</v>
      </c>
      <c r="D159" s="144">
        <v>21</v>
      </c>
      <c r="E159" s="144">
        <v>6</v>
      </c>
      <c r="F159" s="144">
        <f>VLOOKUP(C159,'Names &amp; Rates'!$M$3:$O$12,2,0)</f>
        <v>3</v>
      </c>
      <c r="G159" s="144">
        <v>2</v>
      </c>
      <c r="H159" s="115" t="s">
        <v>23</v>
      </c>
      <c r="I159" s="144">
        <f>VLOOKUP(F159,'Names &amp; Rates'!$B$3:$C$6,2,0)</f>
        <v>1</v>
      </c>
      <c r="J159" s="114" t="str">
        <f>VLOOKUP(G159,'Names &amp; Rates'!$E$3:$F$6,2,0)</f>
        <v>Throttle® 500</v>
      </c>
      <c r="K159" s="144" t="s">
        <v>39</v>
      </c>
      <c r="L159" s="115" t="s">
        <v>40</v>
      </c>
      <c r="M159" s="144">
        <v>10</v>
      </c>
      <c r="N159" s="144">
        <v>163</v>
      </c>
      <c r="O159" s="144">
        <v>159</v>
      </c>
      <c r="P159" s="144"/>
      <c r="Q159" s="139">
        <v>1</v>
      </c>
      <c r="R159" s="143">
        <v>2</v>
      </c>
      <c r="S159" s="143">
        <v>2</v>
      </c>
      <c r="T159" s="143">
        <v>1</v>
      </c>
      <c r="U159" s="143">
        <v>2</v>
      </c>
      <c r="V159" s="143">
        <v>1</v>
      </c>
      <c r="W159" s="144">
        <v>2</v>
      </c>
      <c r="X159" s="144">
        <v>1</v>
      </c>
      <c r="Y159" s="143">
        <v>4</v>
      </c>
      <c r="Z159" s="143">
        <v>1</v>
      </c>
      <c r="AA159" s="143">
        <v>7</v>
      </c>
      <c r="AB159" s="143">
        <v>1</v>
      </c>
      <c r="AC159" s="144">
        <v>6.5</v>
      </c>
      <c r="AD159" s="144">
        <v>525.6</v>
      </c>
      <c r="AE159" s="144">
        <v>231.6</v>
      </c>
      <c r="AF159" s="144">
        <f t="shared" si="11"/>
        <v>757.2</v>
      </c>
      <c r="AG159" s="144">
        <f t="shared" si="12"/>
        <v>7.5720000000000008E-4</v>
      </c>
      <c r="AH159" s="144">
        <f t="shared" si="13"/>
        <v>1.2999999999999999E-3</v>
      </c>
      <c r="AI159" s="144">
        <f t="shared" si="14"/>
        <v>0.58246153846153859</v>
      </c>
      <c r="AJ159" s="144">
        <v>7.68</v>
      </c>
      <c r="AK159" s="144">
        <v>13.7</v>
      </c>
      <c r="AL159" s="144">
        <v>15.7</v>
      </c>
    </row>
    <row r="160" spans="1:38">
      <c r="A160" s="144">
        <v>157</v>
      </c>
      <c r="B160" s="144">
        <v>3</v>
      </c>
      <c r="C160" s="144">
        <f t="shared" si="10"/>
        <v>9</v>
      </c>
      <c r="D160" s="144">
        <v>22</v>
      </c>
      <c r="E160" s="144">
        <v>6</v>
      </c>
      <c r="F160" s="144">
        <f>VLOOKUP(C160,'Names &amp; Rates'!$M$3:$O$12,2,0)</f>
        <v>3</v>
      </c>
      <c r="G160" s="144">
        <v>3</v>
      </c>
      <c r="H160" s="115" t="s">
        <v>27</v>
      </c>
      <c r="I160" s="144">
        <f>VLOOKUP(F160,'Names &amp; Rates'!$B$3:$C$6,2,0)</f>
        <v>1</v>
      </c>
      <c r="J160" s="114" t="str">
        <f>VLOOKUP(G160,'Names &amp; Rates'!$E$3:$F$6,2,0)</f>
        <v>Custodia® 320 SC</v>
      </c>
      <c r="K160" s="144" t="s">
        <v>33</v>
      </c>
      <c r="L160" s="115" t="s">
        <v>34</v>
      </c>
      <c r="M160" s="144">
        <v>10</v>
      </c>
      <c r="N160" s="144">
        <v>164</v>
      </c>
      <c r="O160" s="144">
        <v>162</v>
      </c>
      <c r="P160" s="144"/>
      <c r="Q160" s="139">
        <v>1</v>
      </c>
      <c r="R160" s="143">
        <v>3</v>
      </c>
      <c r="S160" s="143">
        <v>2</v>
      </c>
      <c r="T160" s="143">
        <v>1</v>
      </c>
      <c r="U160" s="143">
        <v>2</v>
      </c>
      <c r="V160" s="143">
        <v>1</v>
      </c>
      <c r="W160" s="144">
        <v>2</v>
      </c>
      <c r="X160" s="144">
        <v>1</v>
      </c>
      <c r="Y160" s="143">
        <v>6</v>
      </c>
      <c r="Z160" s="143">
        <v>2</v>
      </c>
      <c r="AA160" s="143">
        <v>7</v>
      </c>
      <c r="AB160" s="143">
        <v>2</v>
      </c>
      <c r="AC160" s="144">
        <v>6.5</v>
      </c>
      <c r="AD160" s="144">
        <v>547.5</v>
      </c>
      <c r="AE160" s="144">
        <v>230.1</v>
      </c>
      <c r="AF160" s="144">
        <f t="shared" si="11"/>
        <v>777.6</v>
      </c>
      <c r="AG160" s="144">
        <f t="shared" si="12"/>
        <v>7.7760000000000004E-4</v>
      </c>
      <c r="AH160" s="144">
        <f t="shared" si="13"/>
        <v>1.2999999999999999E-3</v>
      </c>
      <c r="AI160" s="144">
        <f t="shared" si="14"/>
        <v>0.59815384615384626</v>
      </c>
      <c r="AJ160" s="144">
        <v>7.84</v>
      </c>
      <c r="AK160" s="144">
        <v>14.1</v>
      </c>
      <c r="AL160" s="144">
        <v>17.100000000000001</v>
      </c>
    </row>
    <row r="161" spans="1:38">
      <c r="A161" s="144">
        <v>158</v>
      </c>
      <c r="B161" s="144">
        <v>3</v>
      </c>
      <c r="C161" s="144">
        <f t="shared" si="10"/>
        <v>9</v>
      </c>
      <c r="D161" s="144">
        <v>23</v>
      </c>
      <c r="E161" s="144">
        <v>6</v>
      </c>
      <c r="F161" s="144">
        <f>VLOOKUP(C161,'Names &amp; Rates'!$M$3:$O$12,2,0)</f>
        <v>3</v>
      </c>
      <c r="G161" s="144">
        <v>3</v>
      </c>
      <c r="H161" s="115" t="s">
        <v>27</v>
      </c>
      <c r="I161" s="144">
        <f>VLOOKUP(F161,'Names &amp; Rates'!$B$3:$C$6,2,0)</f>
        <v>1</v>
      </c>
      <c r="J161" s="114" t="str">
        <f>VLOOKUP(G161,'Names &amp; Rates'!$E$3:$F$6,2,0)</f>
        <v>Custodia® 320 SC</v>
      </c>
      <c r="K161" s="144" t="s">
        <v>35</v>
      </c>
      <c r="L161" s="115" t="s">
        <v>36</v>
      </c>
      <c r="M161" s="144">
        <v>10</v>
      </c>
      <c r="N161" s="144">
        <v>155</v>
      </c>
      <c r="O161" s="144">
        <v>171</v>
      </c>
      <c r="P161" s="144"/>
      <c r="Q161" s="139">
        <v>1</v>
      </c>
      <c r="R161" s="143">
        <v>2</v>
      </c>
      <c r="S161" s="143">
        <v>3</v>
      </c>
      <c r="T161" s="143">
        <v>2</v>
      </c>
      <c r="U161" s="143">
        <v>3</v>
      </c>
      <c r="V161" s="143">
        <v>1</v>
      </c>
      <c r="W161" s="144">
        <v>2</v>
      </c>
      <c r="X161" s="144">
        <v>1</v>
      </c>
      <c r="Y161" s="143">
        <v>7</v>
      </c>
      <c r="Z161" s="143">
        <v>3</v>
      </c>
      <c r="AA161" s="143">
        <v>7</v>
      </c>
      <c r="AB161" s="143">
        <v>3</v>
      </c>
      <c r="AC161" s="144">
        <v>6.5</v>
      </c>
      <c r="AD161" s="144">
        <v>465.8</v>
      </c>
      <c r="AE161" s="144">
        <v>280.3</v>
      </c>
      <c r="AF161" s="144">
        <f t="shared" si="11"/>
        <v>746.1</v>
      </c>
      <c r="AG161" s="144">
        <f t="shared" si="12"/>
        <v>7.4609999999999998E-4</v>
      </c>
      <c r="AH161" s="144">
        <f t="shared" si="13"/>
        <v>1.2999999999999999E-3</v>
      </c>
      <c r="AI161" s="144">
        <f t="shared" si="14"/>
        <v>0.57392307692307698</v>
      </c>
      <c r="AJ161" s="144">
        <v>8.09</v>
      </c>
      <c r="AK161" s="144">
        <v>14.2</v>
      </c>
      <c r="AL161" s="144">
        <v>17.899999999999999</v>
      </c>
    </row>
    <row r="162" spans="1:38">
      <c r="A162" s="144">
        <v>159</v>
      </c>
      <c r="B162" s="144">
        <v>3</v>
      </c>
      <c r="C162" s="144">
        <f t="shared" si="10"/>
        <v>9</v>
      </c>
      <c r="D162" s="144">
        <v>24</v>
      </c>
      <c r="E162" s="144">
        <v>6</v>
      </c>
      <c r="F162" s="144">
        <f>VLOOKUP(C162,'Names &amp; Rates'!$M$3:$O$12,2,0)</f>
        <v>3</v>
      </c>
      <c r="G162" s="144">
        <v>2</v>
      </c>
      <c r="H162" s="115" t="s">
        <v>23</v>
      </c>
      <c r="I162" s="144">
        <f>VLOOKUP(F162,'Names &amp; Rates'!$B$3:$C$6,2,0)</f>
        <v>1</v>
      </c>
      <c r="J162" s="114" t="str">
        <f>VLOOKUP(G162,'Names &amp; Rates'!$E$3:$F$6,2,0)</f>
        <v>Throttle® 500</v>
      </c>
      <c r="K162" s="144">
        <v>1</v>
      </c>
      <c r="L162" s="114" t="str">
        <f>VLOOKUP(K162,'Names &amp; Rates'!$H$3:$I$9,2,0)</f>
        <v>untreated</v>
      </c>
      <c r="M162" s="144">
        <v>10</v>
      </c>
      <c r="N162" s="144">
        <v>175</v>
      </c>
      <c r="O162" s="144">
        <v>149</v>
      </c>
      <c r="P162" s="144"/>
      <c r="Q162" s="139">
        <v>2</v>
      </c>
      <c r="R162" s="143">
        <v>2</v>
      </c>
      <c r="S162" s="143">
        <v>3</v>
      </c>
      <c r="T162" s="143">
        <v>1</v>
      </c>
      <c r="U162" s="143">
        <v>4</v>
      </c>
      <c r="V162" s="143">
        <v>2</v>
      </c>
      <c r="W162" s="144">
        <v>6</v>
      </c>
      <c r="X162" s="144">
        <v>3</v>
      </c>
      <c r="Y162" s="143">
        <v>8</v>
      </c>
      <c r="Z162" s="143">
        <v>5</v>
      </c>
      <c r="AA162" s="143">
        <v>8</v>
      </c>
      <c r="AB162" s="143">
        <v>5</v>
      </c>
      <c r="AC162" s="144">
        <v>6.5</v>
      </c>
      <c r="AD162" s="144">
        <v>325.89999999999998</v>
      </c>
      <c r="AE162" s="144">
        <v>250.2</v>
      </c>
      <c r="AF162" s="144">
        <f t="shared" si="11"/>
        <v>576.09999999999991</v>
      </c>
      <c r="AG162" s="144">
        <f t="shared" si="12"/>
        <v>5.7609999999999996E-4</v>
      </c>
      <c r="AH162" s="144">
        <f t="shared" si="13"/>
        <v>1.2999999999999999E-3</v>
      </c>
      <c r="AI162" s="144">
        <f t="shared" si="14"/>
        <v>0.44315384615384612</v>
      </c>
      <c r="AJ162" s="144">
        <v>8.1999999999999993</v>
      </c>
      <c r="AK162" s="144">
        <v>14.3</v>
      </c>
      <c r="AL162" s="144">
        <v>17.399999999999999</v>
      </c>
    </row>
    <row r="163" spans="1:38">
      <c r="A163" s="144">
        <v>160</v>
      </c>
      <c r="B163" s="144">
        <v>3</v>
      </c>
      <c r="C163" s="144">
        <f t="shared" si="10"/>
        <v>9</v>
      </c>
      <c r="D163" s="144">
        <v>25</v>
      </c>
      <c r="E163" s="144">
        <v>6</v>
      </c>
      <c r="F163" s="144">
        <f>VLOOKUP(C163,'Names &amp; Rates'!$M$3:$O$12,2,0)</f>
        <v>3</v>
      </c>
      <c r="G163" s="144">
        <v>3</v>
      </c>
      <c r="H163" s="115" t="s">
        <v>27</v>
      </c>
      <c r="I163" s="144">
        <f>VLOOKUP(F163,'Names &amp; Rates'!$B$3:$C$6,2,0)</f>
        <v>1</v>
      </c>
      <c r="J163" s="114" t="str">
        <f>VLOOKUP(G163,'Names &amp; Rates'!$E$3:$F$6,2,0)</f>
        <v>Custodia® 320 SC</v>
      </c>
      <c r="K163" s="144" t="s">
        <v>41</v>
      </c>
      <c r="L163" s="115" t="s">
        <v>42</v>
      </c>
      <c r="M163" s="144">
        <v>10</v>
      </c>
      <c r="N163" s="144">
        <v>126</v>
      </c>
      <c r="O163" s="144">
        <v>152</v>
      </c>
      <c r="P163" s="144"/>
      <c r="Q163" s="139">
        <v>1</v>
      </c>
      <c r="R163" s="143">
        <v>2</v>
      </c>
      <c r="S163" s="143">
        <v>3</v>
      </c>
      <c r="T163" s="143">
        <v>1</v>
      </c>
      <c r="U163" s="143">
        <v>2</v>
      </c>
      <c r="V163" s="143">
        <v>1</v>
      </c>
      <c r="W163" s="144">
        <v>2</v>
      </c>
      <c r="X163" s="144">
        <v>2</v>
      </c>
      <c r="Y163" s="143">
        <v>7</v>
      </c>
      <c r="Z163" s="143">
        <v>2</v>
      </c>
      <c r="AA163" s="143">
        <v>7</v>
      </c>
      <c r="AB163" s="143">
        <v>2</v>
      </c>
      <c r="AC163" s="144">
        <v>6.5</v>
      </c>
      <c r="AD163" s="144">
        <v>370.3</v>
      </c>
      <c r="AE163" s="144">
        <v>220.3</v>
      </c>
      <c r="AF163" s="144">
        <f t="shared" si="11"/>
        <v>590.6</v>
      </c>
      <c r="AG163" s="144">
        <f t="shared" si="12"/>
        <v>5.9060000000000004E-4</v>
      </c>
      <c r="AH163" s="144">
        <f t="shared" si="13"/>
        <v>1.2999999999999999E-3</v>
      </c>
      <c r="AI163" s="144">
        <f t="shared" si="14"/>
        <v>0.45430769230769236</v>
      </c>
      <c r="AJ163" s="144">
        <v>8.19</v>
      </c>
      <c r="AK163" s="144">
        <v>14</v>
      </c>
      <c r="AL163" s="144">
        <v>15.8</v>
      </c>
    </row>
    <row r="164" spans="1:38">
      <c r="A164" s="144">
        <v>161</v>
      </c>
      <c r="B164" s="144">
        <v>3</v>
      </c>
      <c r="C164" s="144">
        <f t="shared" si="10"/>
        <v>9</v>
      </c>
      <c r="D164" s="144">
        <v>26</v>
      </c>
      <c r="E164" s="144">
        <v>6</v>
      </c>
      <c r="F164" s="144">
        <f>VLOOKUP(C164,'Names &amp; Rates'!$M$3:$O$12,2,0)</f>
        <v>3</v>
      </c>
      <c r="G164" s="144">
        <v>1</v>
      </c>
      <c r="H164" s="115" t="s">
        <v>21</v>
      </c>
      <c r="I164" s="144">
        <f>VLOOKUP(F164,'Names &amp; Rates'!$B$3:$C$6,2,0)</f>
        <v>1</v>
      </c>
      <c r="J164" s="114" t="str">
        <f>VLOOKUP(G164,'Names &amp; Rates'!$E$3:$F$6,2,0)</f>
        <v>Folicur® 430 SC</v>
      </c>
      <c r="K164" s="144" t="s">
        <v>30</v>
      </c>
      <c r="L164" s="115" t="s">
        <v>31</v>
      </c>
      <c r="M164" s="144">
        <v>10</v>
      </c>
      <c r="N164" s="144">
        <v>146</v>
      </c>
      <c r="O164" s="144">
        <v>147</v>
      </c>
      <c r="P164" s="144"/>
      <c r="Q164" s="139">
        <v>1</v>
      </c>
      <c r="R164" s="143">
        <v>2</v>
      </c>
      <c r="S164" s="143">
        <v>2</v>
      </c>
      <c r="T164" s="143">
        <v>1</v>
      </c>
      <c r="U164" s="143">
        <v>2</v>
      </c>
      <c r="V164" s="143">
        <v>1</v>
      </c>
      <c r="W164" s="144">
        <v>2</v>
      </c>
      <c r="X164" s="144">
        <v>1</v>
      </c>
      <c r="Y164" s="143">
        <v>7</v>
      </c>
      <c r="Z164" s="143">
        <v>2</v>
      </c>
      <c r="AA164" s="143">
        <v>7</v>
      </c>
      <c r="AB164" s="143">
        <v>2</v>
      </c>
      <c r="AC164" s="144">
        <v>6.4</v>
      </c>
      <c r="AD164" s="144">
        <v>320.7</v>
      </c>
      <c r="AE164" s="144">
        <v>239.3</v>
      </c>
      <c r="AF164" s="144">
        <f t="shared" si="11"/>
        <v>560</v>
      </c>
      <c r="AG164" s="144">
        <f t="shared" si="12"/>
        <v>5.5999999999999995E-4</v>
      </c>
      <c r="AH164" s="144">
        <f t="shared" si="13"/>
        <v>1.2800000000000001E-3</v>
      </c>
      <c r="AI164" s="144">
        <f t="shared" si="14"/>
        <v>0.43749999999999994</v>
      </c>
      <c r="AJ164" s="144">
        <v>7.88</v>
      </c>
      <c r="AK164" s="144">
        <v>14.3</v>
      </c>
      <c r="AL164" s="144">
        <v>17.399999999999999</v>
      </c>
    </row>
    <row r="165" spans="1:38">
      <c r="A165" s="144">
        <v>162</v>
      </c>
      <c r="B165" s="144">
        <v>3</v>
      </c>
      <c r="C165" s="144">
        <f t="shared" si="10"/>
        <v>9</v>
      </c>
      <c r="D165" s="144">
        <v>27</v>
      </c>
      <c r="E165" s="144">
        <v>6</v>
      </c>
      <c r="F165" s="144">
        <f>VLOOKUP(C165,'Names &amp; Rates'!$M$3:$O$12,2,0)</f>
        <v>3</v>
      </c>
      <c r="G165" s="144">
        <v>1</v>
      </c>
      <c r="H165" s="115" t="s">
        <v>21</v>
      </c>
      <c r="I165" s="144">
        <f>VLOOKUP(F165,'Names &amp; Rates'!$B$3:$C$6,2,0)</f>
        <v>1</v>
      </c>
      <c r="J165" s="114" t="str">
        <f>VLOOKUP(G165,'Names &amp; Rates'!$E$3:$F$6,2,0)</f>
        <v>Folicur® 430 SC</v>
      </c>
      <c r="K165" s="144" t="s">
        <v>33</v>
      </c>
      <c r="L165" s="115" t="s">
        <v>34</v>
      </c>
      <c r="M165" s="144">
        <v>10</v>
      </c>
      <c r="N165" s="144">
        <v>156</v>
      </c>
      <c r="O165" s="144">
        <v>151</v>
      </c>
      <c r="P165" s="144"/>
      <c r="Q165" s="139">
        <v>1</v>
      </c>
      <c r="R165" s="143">
        <v>2</v>
      </c>
      <c r="S165" s="143">
        <v>2</v>
      </c>
      <c r="T165" s="143">
        <v>1</v>
      </c>
      <c r="U165" s="143">
        <v>2</v>
      </c>
      <c r="V165" s="143">
        <v>1</v>
      </c>
      <c r="W165" s="144">
        <v>2</v>
      </c>
      <c r="X165" s="144">
        <v>1</v>
      </c>
      <c r="Y165" s="143">
        <v>7</v>
      </c>
      <c r="Z165" s="143">
        <v>2</v>
      </c>
      <c r="AA165" s="143">
        <v>7</v>
      </c>
      <c r="AB165" s="143">
        <v>2</v>
      </c>
      <c r="AC165" s="144">
        <v>6.4</v>
      </c>
      <c r="AD165" s="144">
        <v>332.1</v>
      </c>
      <c r="AE165" s="144">
        <v>208</v>
      </c>
      <c r="AF165" s="144">
        <f t="shared" si="11"/>
        <v>540.1</v>
      </c>
      <c r="AG165" s="144">
        <f t="shared" si="12"/>
        <v>5.4010000000000006E-4</v>
      </c>
      <c r="AH165" s="144">
        <f t="shared" si="13"/>
        <v>1.2800000000000001E-3</v>
      </c>
      <c r="AI165" s="144">
        <f t="shared" si="14"/>
        <v>0.42195312500000004</v>
      </c>
      <c r="AJ165" s="144">
        <v>8.17</v>
      </c>
      <c r="AK165" s="144">
        <v>14.2</v>
      </c>
      <c r="AL165" s="144">
        <v>18.399999999999999</v>
      </c>
    </row>
    <row r="166" spans="1:38">
      <c r="A166" s="144"/>
      <c r="B166" s="144"/>
      <c r="C166" s="144"/>
      <c r="D166" s="144"/>
      <c r="E166" s="144"/>
      <c r="F166" s="144"/>
      <c r="G166" s="144"/>
      <c r="H166" s="144"/>
      <c r="I166" s="144"/>
      <c r="K166" s="144"/>
      <c r="M166" s="144"/>
      <c r="N166" s="144"/>
      <c r="O166" s="144"/>
      <c r="P166" s="144"/>
      <c r="Q166" s="139"/>
      <c r="R166" s="144"/>
      <c r="S166" s="144"/>
      <c r="T166" s="144"/>
      <c r="U166" s="144"/>
      <c r="V166" s="144"/>
      <c r="W166" s="144"/>
      <c r="X166" s="144"/>
      <c r="Y166" s="144"/>
      <c r="Z166" s="144"/>
      <c r="AA166" s="144"/>
      <c r="AB166" s="144"/>
      <c r="AC166" s="144"/>
      <c r="AD166" s="144"/>
      <c r="AE166" s="144"/>
      <c r="AF166" s="144"/>
      <c r="AG166" s="144"/>
      <c r="AH166" s="144"/>
      <c r="AI166" s="144"/>
      <c r="AJ166" s="144"/>
      <c r="AK166" s="144"/>
      <c r="AL166" s="144"/>
    </row>
    <row r="168" spans="1:38">
      <c r="A168" s="144"/>
      <c r="B168" s="144"/>
      <c r="C168" s="144"/>
      <c r="D168" s="144"/>
      <c r="E168" s="144"/>
      <c r="F168" s="144"/>
      <c r="G168" s="144"/>
      <c r="H168" s="144"/>
      <c r="I168" s="144"/>
      <c r="J168" s="114" t="s">
        <v>5</v>
      </c>
      <c r="K168" s="144" t="s">
        <v>6</v>
      </c>
      <c r="L168" s="114" t="s">
        <v>7</v>
      </c>
      <c r="M168" s="144"/>
      <c r="N168" s="144"/>
      <c r="O168" s="144"/>
      <c r="P168" s="144"/>
      <c r="R168" s="144"/>
      <c r="S168" s="144"/>
      <c r="T168" s="144"/>
      <c r="U168" s="144"/>
      <c r="V168" s="144"/>
      <c r="W168" s="144"/>
      <c r="X168" s="144"/>
      <c r="Y168" s="144"/>
      <c r="Z168" s="144"/>
      <c r="AA168" s="144"/>
      <c r="AB168" s="144"/>
      <c r="AC168" s="144"/>
      <c r="AD168" s="144"/>
      <c r="AE168" s="144"/>
      <c r="AF168" s="144"/>
      <c r="AG168" s="144"/>
      <c r="AH168" s="144"/>
      <c r="AI168" s="144"/>
      <c r="AJ168" s="144"/>
      <c r="AK168" s="144"/>
      <c r="AL168" s="144"/>
    </row>
    <row r="169" spans="1:38">
      <c r="A169" s="144"/>
      <c r="B169" s="144"/>
      <c r="C169" s="144"/>
      <c r="D169" s="144"/>
      <c r="E169" s="144"/>
      <c r="F169" s="144"/>
      <c r="G169" s="144"/>
      <c r="H169" s="144"/>
      <c r="I169" s="144"/>
      <c r="J169" s="114" t="s">
        <v>13</v>
      </c>
      <c r="K169" s="144" t="s">
        <v>35</v>
      </c>
      <c r="L169" s="115" t="s">
        <v>36</v>
      </c>
      <c r="M169" s="144"/>
      <c r="N169" s="144"/>
      <c r="O169" s="144"/>
      <c r="P169" s="144"/>
      <c r="R169" s="144"/>
      <c r="S169" s="144"/>
      <c r="T169" s="144"/>
      <c r="U169" s="144"/>
      <c r="V169" s="144"/>
      <c r="W169" s="144"/>
      <c r="X169" s="144"/>
      <c r="Y169" s="144"/>
      <c r="Z169" s="144"/>
      <c r="AA169" s="144"/>
      <c r="AB169" s="144"/>
      <c r="AC169" s="144"/>
      <c r="AD169" s="144"/>
      <c r="AE169" s="144"/>
      <c r="AF169" s="144"/>
      <c r="AG169" s="144"/>
      <c r="AH169" s="144"/>
      <c r="AI169" s="144"/>
      <c r="AJ169" s="144"/>
      <c r="AK169" s="144"/>
      <c r="AL169" s="144"/>
    </row>
    <row r="170" spans="1:38">
      <c r="A170" s="144"/>
      <c r="B170" s="144"/>
      <c r="C170" s="144"/>
      <c r="D170" s="144"/>
      <c r="E170" s="144"/>
      <c r="F170" s="144"/>
      <c r="G170" s="144"/>
      <c r="H170" s="144"/>
      <c r="I170" s="144"/>
      <c r="J170" s="114" t="s">
        <v>15</v>
      </c>
      <c r="K170" s="144" t="s">
        <v>39</v>
      </c>
      <c r="L170" s="115" t="s">
        <v>40</v>
      </c>
      <c r="M170" s="144"/>
      <c r="N170" s="144"/>
      <c r="O170" s="144"/>
      <c r="P170" s="144"/>
      <c r="R170" s="144"/>
      <c r="S170" s="144"/>
      <c r="T170" s="144"/>
      <c r="U170" s="144"/>
      <c r="V170" s="144"/>
      <c r="W170" s="144"/>
      <c r="X170" s="144"/>
      <c r="Y170" s="144"/>
      <c r="Z170" s="144"/>
      <c r="AA170" s="144"/>
      <c r="AB170" s="144"/>
      <c r="AC170" s="144"/>
      <c r="AD170" s="144"/>
      <c r="AE170" s="144"/>
      <c r="AF170" s="144"/>
      <c r="AG170" s="144"/>
      <c r="AH170" s="144"/>
      <c r="AI170" s="144"/>
      <c r="AJ170" s="144"/>
      <c r="AK170" s="144"/>
      <c r="AL170" s="144"/>
    </row>
    <row r="171" spans="1:38">
      <c r="A171" s="144"/>
      <c r="B171" s="144"/>
      <c r="C171" s="144"/>
      <c r="D171" s="144"/>
      <c r="E171" s="144"/>
      <c r="F171" s="144"/>
      <c r="G171" s="144"/>
      <c r="H171" s="144"/>
      <c r="I171" s="144"/>
      <c r="J171" s="114" t="s">
        <v>13</v>
      </c>
      <c r="K171" s="144" t="s">
        <v>39</v>
      </c>
      <c r="L171" s="115" t="s">
        <v>40</v>
      </c>
      <c r="M171" s="144"/>
      <c r="N171" s="144"/>
      <c r="O171" s="144"/>
      <c r="P171" s="144"/>
      <c r="R171" s="144"/>
      <c r="S171" s="144"/>
      <c r="T171" s="144"/>
      <c r="U171" s="144"/>
      <c r="V171" s="144"/>
      <c r="W171" s="144"/>
      <c r="X171" s="144"/>
      <c r="Y171" s="144"/>
      <c r="Z171" s="144"/>
      <c r="AA171" s="144"/>
      <c r="AB171" s="144"/>
      <c r="AC171" s="144"/>
      <c r="AD171" s="144"/>
      <c r="AE171" s="144"/>
      <c r="AF171" s="144"/>
      <c r="AG171" s="144"/>
      <c r="AH171" s="144"/>
      <c r="AI171" s="144"/>
      <c r="AJ171" s="144"/>
      <c r="AK171" s="144"/>
      <c r="AL171" s="144"/>
    </row>
    <row r="172" spans="1:38">
      <c r="A172" s="144"/>
      <c r="B172" s="144"/>
      <c r="C172" s="144"/>
      <c r="D172" s="144"/>
      <c r="E172" s="144"/>
      <c r="F172" s="144"/>
      <c r="G172" s="144"/>
      <c r="H172" s="144"/>
      <c r="I172" s="144"/>
      <c r="J172" s="114" t="s">
        <v>15</v>
      </c>
      <c r="K172" s="144" t="s">
        <v>33</v>
      </c>
      <c r="L172" s="115" t="s">
        <v>34</v>
      </c>
      <c r="M172" s="144"/>
      <c r="N172" s="144"/>
      <c r="O172" s="144"/>
      <c r="P172" s="144"/>
      <c r="R172" s="144"/>
      <c r="S172" s="144"/>
      <c r="T172" s="144"/>
      <c r="U172" s="144"/>
      <c r="V172" s="144"/>
      <c r="W172" s="144"/>
      <c r="X172" s="144"/>
      <c r="Y172" s="144"/>
      <c r="Z172" s="144"/>
      <c r="AA172" s="144"/>
      <c r="AB172" s="144"/>
      <c r="AC172" s="144"/>
      <c r="AD172" s="144"/>
      <c r="AE172" s="144"/>
      <c r="AF172" s="144"/>
      <c r="AG172" s="144"/>
      <c r="AH172" s="144"/>
      <c r="AI172" s="144"/>
      <c r="AJ172" s="144"/>
      <c r="AK172" s="144"/>
      <c r="AL172" s="144"/>
    </row>
    <row r="173" spans="1:38">
      <c r="A173" s="144"/>
      <c r="B173" s="144"/>
      <c r="C173" s="144"/>
      <c r="D173" s="144"/>
      <c r="E173" s="144"/>
      <c r="F173" s="144"/>
      <c r="G173" s="144"/>
      <c r="H173" s="144"/>
      <c r="I173" s="144"/>
      <c r="J173" s="114" t="s">
        <v>13</v>
      </c>
      <c r="K173" s="144" t="s">
        <v>41</v>
      </c>
      <c r="L173" s="115" t="s">
        <v>42</v>
      </c>
      <c r="M173" s="144"/>
      <c r="N173" s="144"/>
      <c r="O173" s="144"/>
      <c r="P173" s="144"/>
      <c r="R173" s="144"/>
      <c r="S173" s="144"/>
      <c r="T173" s="144"/>
      <c r="U173" s="144"/>
      <c r="V173" s="144"/>
      <c r="W173" s="144"/>
      <c r="X173" s="144"/>
      <c r="Y173" s="144"/>
      <c r="Z173" s="144"/>
      <c r="AA173" s="144"/>
      <c r="AB173" s="144"/>
      <c r="AC173" s="144"/>
      <c r="AD173" s="144"/>
      <c r="AE173" s="144"/>
      <c r="AF173" s="144"/>
      <c r="AG173" s="144"/>
      <c r="AH173" s="144"/>
      <c r="AI173" s="144"/>
      <c r="AJ173" s="144"/>
      <c r="AK173" s="144"/>
      <c r="AL173" s="144"/>
    </row>
    <row r="174" spans="1:38">
      <c r="A174" s="144"/>
      <c r="B174" s="144"/>
      <c r="C174" s="144"/>
      <c r="D174" s="144"/>
      <c r="E174" s="144"/>
      <c r="F174" s="144"/>
      <c r="G174" s="144"/>
      <c r="H174" s="144"/>
      <c r="I174" s="144"/>
      <c r="J174" s="114" t="s">
        <v>11</v>
      </c>
      <c r="K174" s="144">
        <v>1</v>
      </c>
      <c r="L174" s="114" t="s">
        <v>12</v>
      </c>
      <c r="M174" s="144"/>
      <c r="N174" s="144"/>
      <c r="O174" s="144"/>
      <c r="P174" s="144"/>
      <c r="R174" s="144"/>
      <c r="S174" s="144"/>
      <c r="T174" s="144"/>
      <c r="U174" s="144"/>
      <c r="V174" s="144"/>
      <c r="W174" s="144"/>
      <c r="X174" s="144"/>
      <c r="Y174" s="144"/>
      <c r="Z174" s="144"/>
      <c r="AA174" s="144"/>
      <c r="AB174" s="144"/>
      <c r="AC174" s="144"/>
      <c r="AD174" s="144"/>
      <c r="AE174" s="144"/>
      <c r="AF174" s="144"/>
      <c r="AG174" s="144"/>
      <c r="AH174" s="144"/>
      <c r="AI174" s="144"/>
      <c r="AJ174" s="144"/>
      <c r="AK174" s="144"/>
      <c r="AL174" s="144"/>
    </row>
    <row r="175" spans="1:38">
      <c r="A175" s="144"/>
      <c r="B175" s="144"/>
      <c r="C175" s="144"/>
      <c r="D175" s="144"/>
      <c r="E175" s="144"/>
      <c r="F175" s="144"/>
      <c r="G175" s="144"/>
      <c r="H175" s="144"/>
      <c r="I175" s="144"/>
      <c r="J175" s="114" t="s">
        <v>15</v>
      </c>
      <c r="K175" s="144" t="s">
        <v>30</v>
      </c>
      <c r="L175" s="115" t="s">
        <v>31</v>
      </c>
      <c r="M175" s="144"/>
      <c r="N175" s="144"/>
      <c r="O175" s="144"/>
      <c r="P175" s="144"/>
      <c r="R175" s="144"/>
      <c r="S175" s="144"/>
      <c r="T175" s="144"/>
      <c r="U175" s="144"/>
      <c r="V175" s="144"/>
      <c r="W175" s="144"/>
      <c r="X175" s="144"/>
      <c r="Y175" s="144"/>
      <c r="Z175" s="144"/>
      <c r="AA175" s="144"/>
      <c r="AB175" s="144"/>
      <c r="AC175" s="144"/>
      <c r="AD175" s="144"/>
      <c r="AE175" s="144"/>
      <c r="AF175" s="144"/>
      <c r="AG175" s="144"/>
      <c r="AH175" s="144"/>
      <c r="AI175" s="144"/>
      <c r="AJ175" s="144"/>
      <c r="AK175" s="144"/>
      <c r="AL175" s="144"/>
    </row>
    <row r="176" spans="1:38">
      <c r="A176" s="144"/>
      <c r="B176" s="144"/>
      <c r="C176" s="144"/>
      <c r="D176" s="144"/>
      <c r="E176" s="144"/>
      <c r="F176" s="144"/>
      <c r="G176" s="144"/>
      <c r="H176" s="144"/>
      <c r="I176" s="144"/>
      <c r="J176" s="114" t="s">
        <v>11</v>
      </c>
      <c r="K176" s="144" t="s">
        <v>33</v>
      </c>
      <c r="L176" s="115" t="s">
        <v>34</v>
      </c>
      <c r="M176" s="144"/>
      <c r="N176" s="144"/>
      <c r="O176" s="144"/>
      <c r="P176" s="144"/>
      <c r="R176" s="144"/>
      <c r="S176" s="144"/>
      <c r="T176" s="144"/>
      <c r="U176" s="144"/>
      <c r="V176" s="144"/>
      <c r="W176" s="144"/>
      <c r="X176" s="144"/>
      <c r="Y176" s="144"/>
      <c r="Z176" s="144"/>
      <c r="AA176" s="144"/>
      <c r="AB176" s="144"/>
      <c r="AC176" s="144"/>
      <c r="AD176" s="144"/>
      <c r="AE176" s="144"/>
      <c r="AF176" s="144"/>
      <c r="AG176" s="144"/>
      <c r="AH176" s="144"/>
      <c r="AI176" s="144"/>
      <c r="AJ176" s="144"/>
      <c r="AK176" s="144"/>
      <c r="AL176" s="144"/>
    </row>
    <row r="177" spans="10:12">
      <c r="J177" s="114" t="s">
        <v>11</v>
      </c>
      <c r="K177" s="144" t="s">
        <v>35</v>
      </c>
      <c r="L177" s="115" t="s">
        <v>36</v>
      </c>
    </row>
    <row r="178" spans="10:12">
      <c r="J178" s="114" t="s">
        <v>13</v>
      </c>
      <c r="K178" s="144" t="s">
        <v>33</v>
      </c>
      <c r="L178" s="115" t="s">
        <v>34</v>
      </c>
    </row>
    <row r="179" spans="10:12">
      <c r="J179" s="114" t="s">
        <v>15</v>
      </c>
      <c r="K179" s="144">
        <v>1</v>
      </c>
      <c r="L179" s="114" t="s">
        <v>12</v>
      </c>
    </row>
    <row r="180" spans="10:12">
      <c r="J180" s="114" t="s">
        <v>11</v>
      </c>
      <c r="K180" s="144" t="s">
        <v>39</v>
      </c>
      <c r="L180" s="115" t="s">
        <v>40</v>
      </c>
    </row>
    <row r="181" spans="10:12">
      <c r="J181" s="114" t="s">
        <v>13</v>
      </c>
      <c r="K181" s="144" t="s">
        <v>39</v>
      </c>
      <c r="L181" s="115" t="s">
        <v>40</v>
      </c>
    </row>
    <row r="182" spans="10:12">
      <c r="J182" s="114" t="s">
        <v>15</v>
      </c>
      <c r="K182" s="144" t="s">
        <v>35</v>
      </c>
      <c r="L182" s="115" t="s">
        <v>36</v>
      </c>
    </row>
    <row r="183" spans="10:12">
      <c r="J183" s="114" t="s">
        <v>13</v>
      </c>
      <c r="K183" s="144" t="s">
        <v>30</v>
      </c>
      <c r="L183" s="115" t="s">
        <v>31</v>
      </c>
    </row>
    <row r="184" spans="10:12">
      <c r="J184" s="114" t="s">
        <v>11</v>
      </c>
      <c r="K184" s="144" t="s">
        <v>41</v>
      </c>
      <c r="L184" s="115" t="s">
        <v>42</v>
      </c>
    </row>
    <row r="185" spans="10:12">
      <c r="J185" s="114" t="s">
        <v>11</v>
      </c>
      <c r="K185" s="144" t="s">
        <v>35</v>
      </c>
      <c r="L185" s="115" t="s">
        <v>36</v>
      </c>
    </row>
    <row r="186" spans="10:12">
      <c r="J186" s="114" t="s">
        <v>15</v>
      </c>
      <c r="K186" s="144" t="s">
        <v>33</v>
      </c>
      <c r="L186" s="115" t="s">
        <v>34</v>
      </c>
    </row>
    <row r="187" spans="10:12">
      <c r="J187" s="114" t="s">
        <v>13</v>
      </c>
      <c r="K187" s="144" t="s">
        <v>33</v>
      </c>
      <c r="L187" s="115" t="s">
        <v>34</v>
      </c>
    </row>
    <row r="188" spans="10:12">
      <c r="J188" s="114" t="s">
        <v>11</v>
      </c>
      <c r="K188" s="144" t="s">
        <v>30</v>
      </c>
      <c r="L188" s="115" t="s">
        <v>31</v>
      </c>
    </row>
    <row r="189" spans="10:12">
      <c r="J189" s="114" t="s">
        <v>11</v>
      </c>
      <c r="K189" s="144" t="s">
        <v>33</v>
      </c>
      <c r="L189" s="115" t="s">
        <v>34</v>
      </c>
    </row>
    <row r="190" spans="10:12">
      <c r="J190" s="114" t="s">
        <v>11</v>
      </c>
      <c r="K190" s="144" t="s">
        <v>39</v>
      </c>
      <c r="L190" s="115" t="s">
        <v>40</v>
      </c>
    </row>
    <row r="191" spans="10:12">
      <c r="J191" s="114" t="s">
        <v>15</v>
      </c>
      <c r="K191" s="144" t="s">
        <v>41</v>
      </c>
      <c r="L191" s="115" t="s">
        <v>42</v>
      </c>
    </row>
    <row r="192" spans="10:12">
      <c r="J192" s="114" t="s">
        <v>13</v>
      </c>
      <c r="K192" s="144" t="s">
        <v>35</v>
      </c>
      <c r="L192" s="115" t="s">
        <v>36</v>
      </c>
    </row>
    <row r="193" spans="10:12">
      <c r="J193" s="114" t="s">
        <v>15</v>
      </c>
      <c r="K193" s="144" t="s">
        <v>35</v>
      </c>
      <c r="L193" s="115" t="s">
        <v>36</v>
      </c>
    </row>
    <row r="194" spans="10:12">
      <c r="J194" s="114" t="s">
        <v>13</v>
      </c>
      <c r="K194" s="144">
        <v>1</v>
      </c>
      <c r="L194" s="114" t="s">
        <v>12</v>
      </c>
    </row>
    <row r="195" spans="10:12">
      <c r="J195" s="114" t="s">
        <v>15</v>
      </c>
      <c r="K195" s="144" t="s">
        <v>39</v>
      </c>
      <c r="L195" s="115" t="s">
        <v>40</v>
      </c>
    </row>
    <row r="196" spans="10:12">
      <c r="J196" s="114" t="s">
        <v>11</v>
      </c>
      <c r="K196" s="144" t="s">
        <v>41</v>
      </c>
      <c r="L196" s="115" t="s">
        <v>42</v>
      </c>
    </row>
    <row r="197" spans="10:12">
      <c r="J197" s="114" t="s">
        <v>11</v>
      </c>
      <c r="K197" s="144" t="s">
        <v>30</v>
      </c>
      <c r="L197" s="115" t="s">
        <v>31</v>
      </c>
    </row>
    <row r="198" spans="10:12">
      <c r="J198" s="114" t="s">
        <v>15</v>
      </c>
      <c r="K198" s="144">
        <v>1</v>
      </c>
      <c r="L198" s="114" t="s">
        <v>12</v>
      </c>
    </row>
    <row r="199" spans="10:12">
      <c r="J199" s="114" t="s">
        <v>13</v>
      </c>
      <c r="K199" s="144" t="s">
        <v>30</v>
      </c>
      <c r="L199" s="115" t="s">
        <v>31</v>
      </c>
    </row>
    <row r="200" spans="10:12">
      <c r="J200" s="114" t="s">
        <v>11</v>
      </c>
      <c r="K200" s="144" t="s">
        <v>39</v>
      </c>
      <c r="L200" s="115" t="s">
        <v>40</v>
      </c>
    </row>
    <row r="201" spans="10:12">
      <c r="J201" s="114" t="s">
        <v>15</v>
      </c>
      <c r="K201" s="144" t="s">
        <v>41</v>
      </c>
      <c r="L201" s="115" t="s">
        <v>42</v>
      </c>
    </row>
    <row r="202" spans="10:12">
      <c r="J202" s="114" t="s">
        <v>13</v>
      </c>
      <c r="K202" s="144">
        <v>1</v>
      </c>
      <c r="L202" s="114" t="s">
        <v>12</v>
      </c>
    </row>
    <row r="203" spans="10:12">
      <c r="J203" s="114" t="s">
        <v>15</v>
      </c>
      <c r="K203" s="144" t="s">
        <v>35</v>
      </c>
      <c r="L203" s="115" t="s">
        <v>36</v>
      </c>
    </row>
    <row r="204" spans="10:12">
      <c r="J204" s="114" t="s">
        <v>13</v>
      </c>
      <c r="K204" s="144" t="s">
        <v>33</v>
      </c>
      <c r="L204" s="115" t="s">
        <v>34</v>
      </c>
    </row>
    <row r="205" spans="10:12">
      <c r="J205" s="114" t="s">
        <v>15</v>
      </c>
      <c r="K205" s="144" t="s">
        <v>30</v>
      </c>
      <c r="L205" s="115" t="s">
        <v>31</v>
      </c>
    </row>
    <row r="206" spans="10:12">
      <c r="J206" s="114" t="s">
        <v>13</v>
      </c>
      <c r="K206" s="144" t="s">
        <v>41</v>
      </c>
      <c r="L206" s="115" t="s">
        <v>42</v>
      </c>
    </row>
    <row r="207" spans="10:12">
      <c r="J207" s="114" t="s">
        <v>13</v>
      </c>
      <c r="K207" s="144" t="s">
        <v>35</v>
      </c>
      <c r="L207" s="115" t="s">
        <v>36</v>
      </c>
    </row>
    <row r="208" spans="10:12">
      <c r="J208" s="114" t="s">
        <v>15</v>
      </c>
      <c r="K208" s="144" t="s">
        <v>41</v>
      </c>
      <c r="L208" s="115" t="s">
        <v>42</v>
      </c>
    </row>
    <row r="209" spans="10:12">
      <c r="J209" s="114" t="s">
        <v>11</v>
      </c>
      <c r="K209" s="144">
        <v>1</v>
      </c>
      <c r="L209" s="114" t="s">
        <v>12</v>
      </c>
    </row>
    <row r="210" spans="10:12">
      <c r="J210" s="114" t="s">
        <v>11</v>
      </c>
      <c r="K210" s="144" t="s">
        <v>33</v>
      </c>
      <c r="L210" s="115" t="s">
        <v>34</v>
      </c>
    </row>
    <row r="211" spans="10:12">
      <c r="J211" s="114" t="s">
        <v>15</v>
      </c>
      <c r="K211" s="144" t="s">
        <v>39</v>
      </c>
      <c r="L211" s="115" t="s">
        <v>40</v>
      </c>
    </row>
    <row r="212" spans="10:12">
      <c r="J212" s="114" t="s">
        <v>13</v>
      </c>
      <c r="K212" s="144">
        <v>1</v>
      </c>
      <c r="L212" s="114" t="s">
        <v>12</v>
      </c>
    </row>
    <row r="213" spans="10:12">
      <c r="J213" s="114" t="s">
        <v>11</v>
      </c>
      <c r="K213" s="144" t="s">
        <v>30</v>
      </c>
      <c r="L213" s="115" t="s">
        <v>31</v>
      </c>
    </row>
    <row r="214" spans="10:12">
      <c r="J214" s="114" t="s">
        <v>11</v>
      </c>
      <c r="K214" s="144" t="s">
        <v>41</v>
      </c>
      <c r="L214" s="115" t="s">
        <v>42</v>
      </c>
    </row>
    <row r="215" spans="10:12">
      <c r="J215" s="114" t="s">
        <v>13</v>
      </c>
      <c r="K215" s="144" t="s">
        <v>41</v>
      </c>
      <c r="L215" s="115" t="s">
        <v>42</v>
      </c>
    </row>
    <row r="216" spans="10:12">
      <c r="J216" s="114" t="s">
        <v>15</v>
      </c>
      <c r="K216" s="144">
        <v>1</v>
      </c>
      <c r="L216" s="114" t="s">
        <v>12</v>
      </c>
    </row>
    <row r="217" spans="10:12">
      <c r="J217" s="114" t="s">
        <v>13</v>
      </c>
      <c r="K217" s="144" t="s">
        <v>30</v>
      </c>
      <c r="L217" s="115" t="s">
        <v>31</v>
      </c>
    </row>
    <row r="218" spans="10:12">
      <c r="J218" s="114" t="s">
        <v>11</v>
      </c>
      <c r="K218" s="144" t="s">
        <v>35</v>
      </c>
      <c r="L218" s="115" t="s">
        <v>36</v>
      </c>
    </row>
    <row r="219" spans="10:12">
      <c r="J219" s="114" t="s">
        <v>15</v>
      </c>
      <c r="K219" s="144" t="s">
        <v>30</v>
      </c>
      <c r="L219" s="115" t="s">
        <v>31</v>
      </c>
    </row>
    <row r="220" spans="10:12">
      <c r="J220" s="114" t="s">
        <v>13</v>
      </c>
      <c r="K220" s="144" t="s">
        <v>39</v>
      </c>
      <c r="L220" s="115" t="s">
        <v>40</v>
      </c>
    </row>
    <row r="221" spans="10:12">
      <c r="J221" s="114" t="s">
        <v>15</v>
      </c>
      <c r="K221" s="144" t="s">
        <v>33</v>
      </c>
      <c r="L221" s="115" t="s">
        <v>34</v>
      </c>
    </row>
    <row r="222" spans="10:12">
      <c r="J222" s="114" t="s">
        <v>11</v>
      </c>
      <c r="K222" s="144">
        <v>1</v>
      </c>
      <c r="L222" s="114" t="s">
        <v>12</v>
      </c>
    </row>
    <row r="223" spans="10:12">
      <c r="J223" s="114" t="s">
        <v>13</v>
      </c>
      <c r="K223" s="144">
        <v>1</v>
      </c>
      <c r="L223" s="114" t="s">
        <v>12</v>
      </c>
    </row>
    <row r="224" spans="10:12">
      <c r="J224" s="114" t="s">
        <v>11</v>
      </c>
      <c r="K224" s="144" t="s">
        <v>41</v>
      </c>
      <c r="L224" s="115" t="s">
        <v>42</v>
      </c>
    </row>
    <row r="225" spans="10:12">
      <c r="J225" s="114" t="s">
        <v>11</v>
      </c>
      <c r="K225" s="144">
        <v>1</v>
      </c>
      <c r="L225" s="114" t="s">
        <v>12</v>
      </c>
    </row>
    <row r="226" spans="10:12">
      <c r="J226" s="114" t="s">
        <v>11</v>
      </c>
      <c r="K226" s="144" t="s">
        <v>39</v>
      </c>
      <c r="L226" s="115" t="s">
        <v>40</v>
      </c>
    </row>
    <row r="227" spans="10:12">
      <c r="J227" s="114" t="s">
        <v>15</v>
      </c>
      <c r="K227" s="144" t="s">
        <v>41</v>
      </c>
      <c r="L227" s="115" t="s">
        <v>42</v>
      </c>
    </row>
    <row r="228" spans="10:12">
      <c r="J228" s="114" t="s">
        <v>15</v>
      </c>
      <c r="K228" s="144" t="s">
        <v>33</v>
      </c>
      <c r="L228" s="115" t="s">
        <v>34</v>
      </c>
    </row>
    <row r="229" spans="10:12">
      <c r="J229" s="114" t="s">
        <v>13</v>
      </c>
      <c r="K229" s="144" t="s">
        <v>39</v>
      </c>
      <c r="L229" s="115" t="s">
        <v>40</v>
      </c>
    </row>
    <row r="230" spans="10:12">
      <c r="J230" s="114" t="s">
        <v>15</v>
      </c>
      <c r="K230" s="144" t="s">
        <v>30</v>
      </c>
      <c r="L230" s="115" t="s">
        <v>31</v>
      </c>
    </row>
    <row r="231" spans="10:12">
      <c r="J231" s="114" t="s">
        <v>13</v>
      </c>
      <c r="K231" s="144" t="s">
        <v>35</v>
      </c>
      <c r="L231" s="115" t="s">
        <v>36</v>
      </c>
    </row>
    <row r="232" spans="10:12">
      <c r="J232" s="114" t="s">
        <v>11</v>
      </c>
      <c r="K232" s="144" t="s">
        <v>30</v>
      </c>
      <c r="L232" s="115" t="s">
        <v>31</v>
      </c>
    </row>
    <row r="233" spans="10:12">
      <c r="J233" s="114" t="s">
        <v>13</v>
      </c>
      <c r="K233" s="144" t="s">
        <v>39</v>
      </c>
      <c r="L233" s="115" t="s">
        <v>40</v>
      </c>
    </row>
    <row r="234" spans="10:12">
      <c r="J234" s="114" t="s">
        <v>15</v>
      </c>
      <c r="K234" s="144" t="s">
        <v>35</v>
      </c>
      <c r="L234" s="115" t="s">
        <v>36</v>
      </c>
    </row>
    <row r="235" spans="10:12">
      <c r="J235" s="114" t="s">
        <v>11</v>
      </c>
      <c r="K235" s="144">
        <v>1</v>
      </c>
      <c r="L235" s="114" t="s">
        <v>12</v>
      </c>
    </row>
    <row r="236" spans="10:12">
      <c r="J236" s="114" t="s">
        <v>11</v>
      </c>
      <c r="K236" s="144" t="s">
        <v>41</v>
      </c>
      <c r="L236" s="115" t="s">
        <v>42</v>
      </c>
    </row>
    <row r="237" spans="10:12">
      <c r="J237" s="114" t="s">
        <v>15</v>
      </c>
      <c r="K237" s="144" t="s">
        <v>39</v>
      </c>
      <c r="L237" s="115" t="s">
        <v>40</v>
      </c>
    </row>
    <row r="238" spans="10:12">
      <c r="J238" s="114" t="s">
        <v>13</v>
      </c>
      <c r="K238" s="144" t="s">
        <v>41</v>
      </c>
      <c r="L238" s="115" t="s">
        <v>42</v>
      </c>
    </row>
    <row r="239" spans="10:12">
      <c r="J239" s="114" t="s">
        <v>15</v>
      </c>
      <c r="K239" s="144">
        <v>1</v>
      </c>
      <c r="L239" s="114" t="s">
        <v>12</v>
      </c>
    </row>
    <row r="240" spans="10:12">
      <c r="J240" s="114" t="s">
        <v>13</v>
      </c>
      <c r="K240" s="144" t="s">
        <v>33</v>
      </c>
      <c r="L240" s="115" t="s">
        <v>34</v>
      </c>
    </row>
    <row r="241" spans="10:12">
      <c r="J241" s="114" t="s">
        <v>11</v>
      </c>
      <c r="K241" s="144" t="s">
        <v>33</v>
      </c>
      <c r="L241" s="115" t="s">
        <v>34</v>
      </c>
    </row>
    <row r="242" spans="10:12">
      <c r="J242" s="114" t="s">
        <v>11</v>
      </c>
      <c r="K242" s="144" t="s">
        <v>39</v>
      </c>
      <c r="L242" s="115" t="s">
        <v>40</v>
      </c>
    </row>
    <row r="243" spans="10:12">
      <c r="J243" s="114" t="s">
        <v>13</v>
      </c>
      <c r="K243" s="144" t="s">
        <v>30</v>
      </c>
      <c r="L243" s="115" t="s">
        <v>31</v>
      </c>
    </row>
    <row r="244" spans="10:12">
      <c r="J244" s="114" t="s">
        <v>11</v>
      </c>
      <c r="K244" s="144" t="s">
        <v>35</v>
      </c>
      <c r="L244" s="115" t="s">
        <v>36</v>
      </c>
    </row>
    <row r="245" spans="10:12">
      <c r="J245" s="114" t="s">
        <v>15</v>
      </c>
      <c r="K245" s="144" t="s">
        <v>39</v>
      </c>
      <c r="L245" s="115" t="s">
        <v>40</v>
      </c>
    </row>
    <row r="246" spans="10:12">
      <c r="J246" s="114" t="s">
        <v>15</v>
      </c>
      <c r="K246" s="144">
        <v>1</v>
      </c>
      <c r="L246" s="114" t="s">
        <v>12</v>
      </c>
    </row>
    <row r="247" spans="10:12">
      <c r="J247" s="114" t="s">
        <v>13</v>
      </c>
      <c r="K247" s="144">
        <v>1</v>
      </c>
      <c r="L247" s="114" t="s">
        <v>12</v>
      </c>
    </row>
    <row r="248" spans="10:12">
      <c r="J248" s="114" t="s">
        <v>13</v>
      </c>
      <c r="K248" s="144" t="s">
        <v>41</v>
      </c>
      <c r="L248" s="115" t="s">
        <v>42</v>
      </c>
    </row>
    <row r="249" spans="10:12">
      <c r="J249" s="114" t="s">
        <v>15</v>
      </c>
      <c r="K249" s="144" t="s">
        <v>41</v>
      </c>
      <c r="L249" s="115" t="s">
        <v>42</v>
      </c>
    </row>
    <row r="250" spans="10:12">
      <c r="J250" s="114" t="s">
        <v>15</v>
      </c>
      <c r="K250" s="144" t="s">
        <v>39</v>
      </c>
      <c r="L250" s="115" t="s">
        <v>40</v>
      </c>
    </row>
    <row r="251" spans="10:12">
      <c r="J251" s="114" t="s">
        <v>13</v>
      </c>
      <c r="K251" s="144" t="s">
        <v>30</v>
      </c>
      <c r="L251" s="115" t="s">
        <v>31</v>
      </c>
    </row>
    <row r="252" spans="10:12">
      <c r="J252" s="114" t="s">
        <v>13</v>
      </c>
      <c r="K252" s="144" t="s">
        <v>33</v>
      </c>
      <c r="L252" s="115" t="s">
        <v>34</v>
      </c>
    </row>
    <row r="253" spans="10:12">
      <c r="J253" s="114" t="s">
        <v>15</v>
      </c>
      <c r="K253" s="144" t="s">
        <v>35</v>
      </c>
      <c r="L253" s="115" t="s">
        <v>36</v>
      </c>
    </row>
    <row r="254" spans="10:12">
      <c r="J254" s="114" t="s">
        <v>11</v>
      </c>
      <c r="K254" s="144" t="s">
        <v>33</v>
      </c>
      <c r="L254" s="115" t="s">
        <v>34</v>
      </c>
    </row>
    <row r="255" spans="10:12">
      <c r="J255" s="114" t="s">
        <v>11</v>
      </c>
      <c r="K255" s="144" t="s">
        <v>35</v>
      </c>
      <c r="L255" s="115" t="s">
        <v>36</v>
      </c>
    </row>
    <row r="256" spans="10:12">
      <c r="J256" s="114" t="s">
        <v>15</v>
      </c>
      <c r="K256" s="144">
        <v>1</v>
      </c>
      <c r="L256" s="114" t="s">
        <v>12</v>
      </c>
    </row>
    <row r="257" spans="10:12">
      <c r="J257" s="114" t="s">
        <v>13</v>
      </c>
      <c r="K257" s="144" t="s">
        <v>41</v>
      </c>
      <c r="L257" s="115" t="s">
        <v>42</v>
      </c>
    </row>
    <row r="258" spans="10:12">
      <c r="J258" s="114" t="s">
        <v>11</v>
      </c>
      <c r="K258" s="144" t="s">
        <v>30</v>
      </c>
      <c r="L258" s="115" t="s">
        <v>31</v>
      </c>
    </row>
    <row r="259" spans="10:12">
      <c r="J259" s="114" t="s">
        <v>15</v>
      </c>
      <c r="K259" s="144" t="s">
        <v>41</v>
      </c>
      <c r="L259" s="115" t="s">
        <v>42</v>
      </c>
    </row>
    <row r="260" spans="10:12">
      <c r="J260" s="114" t="s">
        <v>15</v>
      </c>
      <c r="K260" s="144" t="s">
        <v>30</v>
      </c>
      <c r="L260" s="115" t="s">
        <v>31</v>
      </c>
    </row>
    <row r="261" spans="10:12">
      <c r="J261" s="114" t="s">
        <v>13</v>
      </c>
      <c r="K261" s="144" t="s">
        <v>30</v>
      </c>
      <c r="L261" s="115" t="s">
        <v>31</v>
      </c>
    </row>
    <row r="262" spans="10:12">
      <c r="J262" s="114" t="s">
        <v>13</v>
      </c>
      <c r="K262" s="144" t="s">
        <v>35</v>
      </c>
      <c r="L262" s="115" t="s">
        <v>36</v>
      </c>
    </row>
    <row r="263" spans="10:12">
      <c r="J263" s="114" t="s">
        <v>13</v>
      </c>
      <c r="K263" s="144">
        <v>1</v>
      </c>
      <c r="L263" s="114" t="s">
        <v>12</v>
      </c>
    </row>
    <row r="264" spans="10:12">
      <c r="J264" s="114" t="s">
        <v>11</v>
      </c>
      <c r="K264" s="144" t="s">
        <v>35</v>
      </c>
      <c r="L264" s="115" t="s">
        <v>36</v>
      </c>
    </row>
    <row r="265" spans="10:12">
      <c r="J265" s="114" t="s">
        <v>15</v>
      </c>
      <c r="K265" s="144" t="s">
        <v>33</v>
      </c>
      <c r="L265" s="115" t="s">
        <v>34</v>
      </c>
    </row>
    <row r="266" spans="10:12">
      <c r="J266" s="114" t="s">
        <v>11</v>
      </c>
      <c r="K266" s="144" t="s">
        <v>33</v>
      </c>
      <c r="L266" s="115" t="s">
        <v>34</v>
      </c>
    </row>
    <row r="267" spans="10:12">
      <c r="J267" s="114" t="s">
        <v>11</v>
      </c>
      <c r="K267" s="144" t="s">
        <v>39</v>
      </c>
      <c r="L267" s="115" t="s">
        <v>40</v>
      </c>
    </row>
    <row r="268" spans="10:12">
      <c r="J268" s="114" t="s">
        <v>13</v>
      </c>
      <c r="K268" s="144" t="s">
        <v>39</v>
      </c>
      <c r="L268" s="115" t="s">
        <v>40</v>
      </c>
    </row>
    <row r="269" spans="10:12">
      <c r="J269" s="114" t="s">
        <v>15</v>
      </c>
      <c r="K269" s="144" t="s">
        <v>33</v>
      </c>
      <c r="L269" s="115" t="s">
        <v>34</v>
      </c>
    </row>
    <row r="270" spans="10:12">
      <c r="J270" s="114" t="s">
        <v>11</v>
      </c>
      <c r="K270" s="144">
        <v>1</v>
      </c>
      <c r="L270" s="114" t="s">
        <v>12</v>
      </c>
    </row>
    <row r="271" spans="10:12">
      <c r="J271" s="114" t="s">
        <v>15</v>
      </c>
      <c r="K271" s="144" t="s">
        <v>30</v>
      </c>
      <c r="L271" s="115" t="s">
        <v>31</v>
      </c>
    </row>
    <row r="272" spans="10:12">
      <c r="J272" s="114" t="s">
        <v>13</v>
      </c>
      <c r="K272" s="144" t="s">
        <v>35</v>
      </c>
      <c r="L272" s="115" t="s">
        <v>36</v>
      </c>
    </row>
    <row r="273" spans="10:12">
      <c r="J273" s="114" t="s">
        <v>11</v>
      </c>
      <c r="K273" s="144" t="s">
        <v>41</v>
      </c>
      <c r="L273" s="115" t="s">
        <v>42</v>
      </c>
    </row>
    <row r="274" spans="10:12">
      <c r="J274" s="114" t="s">
        <v>11</v>
      </c>
      <c r="K274" s="144" t="s">
        <v>30</v>
      </c>
      <c r="L274" s="115" t="s">
        <v>31</v>
      </c>
    </row>
    <row r="275" spans="10:12">
      <c r="J275" s="114" t="s">
        <v>15</v>
      </c>
      <c r="K275" s="144" t="s">
        <v>35</v>
      </c>
      <c r="L275" s="115" t="s">
        <v>36</v>
      </c>
    </row>
    <row r="276" spans="10:12">
      <c r="J276" s="114" t="s">
        <v>13</v>
      </c>
      <c r="K276" s="144" t="s">
        <v>33</v>
      </c>
      <c r="L276" s="115" t="s">
        <v>34</v>
      </c>
    </row>
    <row r="277" spans="10:12">
      <c r="J277" s="114" t="s">
        <v>11</v>
      </c>
      <c r="K277" s="144" t="s">
        <v>35</v>
      </c>
      <c r="L277" s="115" t="s">
        <v>36</v>
      </c>
    </row>
    <row r="278" spans="10:12">
      <c r="J278" s="114" t="s">
        <v>13</v>
      </c>
      <c r="K278" s="144" t="s">
        <v>39</v>
      </c>
      <c r="L278" s="115" t="s">
        <v>40</v>
      </c>
    </row>
    <row r="279" spans="10:12">
      <c r="J279" s="114" t="s">
        <v>15</v>
      </c>
      <c r="K279" s="144" t="s">
        <v>41</v>
      </c>
      <c r="L279" s="115" t="s">
        <v>42</v>
      </c>
    </row>
    <row r="280" spans="10:12">
      <c r="J280" s="114" t="s">
        <v>13</v>
      </c>
      <c r="K280" s="144">
        <v>1</v>
      </c>
      <c r="L280" s="114" t="s">
        <v>12</v>
      </c>
    </row>
    <row r="281" spans="10:12">
      <c r="J281" s="114" t="s">
        <v>15</v>
      </c>
      <c r="K281" s="144" t="s">
        <v>33</v>
      </c>
      <c r="L281" s="115" t="s">
        <v>34</v>
      </c>
    </row>
    <row r="282" spans="10:12">
      <c r="J282" s="114" t="s">
        <v>11</v>
      </c>
      <c r="K282" s="144" t="s">
        <v>39</v>
      </c>
      <c r="L282" s="115" t="s">
        <v>40</v>
      </c>
    </row>
    <row r="283" spans="10:12">
      <c r="J283" s="114" t="s">
        <v>13</v>
      </c>
      <c r="K283" s="144" t="s">
        <v>41</v>
      </c>
      <c r="L283" s="115" t="s">
        <v>42</v>
      </c>
    </row>
    <row r="284" spans="10:12">
      <c r="J284" s="114" t="s">
        <v>11</v>
      </c>
      <c r="K284" s="144" t="s">
        <v>30</v>
      </c>
      <c r="L284" s="115" t="s">
        <v>31</v>
      </c>
    </row>
    <row r="285" spans="10:12">
      <c r="J285" s="114" t="s">
        <v>15</v>
      </c>
      <c r="K285" s="144" t="s">
        <v>35</v>
      </c>
      <c r="L285" s="115" t="s">
        <v>36</v>
      </c>
    </row>
    <row r="286" spans="10:12">
      <c r="J286" s="114" t="s">
        <v>11</v>
      </c>
      <c r="K286" s="144">
        <v>1</v>
      </c>
      <c r="L286" s="114" t="s">
        <v>12</v>
      </c>
    </row>
    <row r="287" spans="10:12">
      <c r="J287" s="114" t="s">
        <v>13</v>
      </c>
      <c r="K287" s="144" t="s">
        <v>30</v>
      </c>
      <c r="L287" s="115" t="s">
        <v>31</v>
      </c>
    </row>
    <row r="288" spans="10:12">
      <c r="J288" s="114" t="s">
        <v>13</v>
      </c>
      <c r="K288" s="144" t="s">
        <v>39</v>
      </c>
      <c r="L288" s="115" t="s">
        <v>40</v>
      </c>
    </row>
    <row r="289" spans="10:12">
      <c r="J289" s="114" t="s">
        <v>11</v>
      </c>
      <c r="K289" s="144" t="s">
        <v>41</v>
      </c>
      <c r="L289" s="115" t="s">
        <v>42</v>
      </c>
    </row>
    <row r="290" spans="10:12">
      <c r="J290" s="114" t="s">
        <v>13</v>
      </c>
      <c r="K290" s="144" t="s">
        <v>35</v>
      </c>
      <c r="L290" s="115" t="s">
        <v>36</v>
      </c>
    </row>
    <row r="291" spans="10:12">
      <c r="J291" s="114" t="s">
        <v>15</v>
      </c>
      <c r="K291" s="144" t="s">
        <v>41</v>
      </c>
      <c r="L291" s="115" t="s">
        <v>42</v>
      </c>
    </row>
    <row r="292" spans="10:12">
      <c r="J292" s="114" t="s">
        <v>15</v>
      </c>
      <c r="K292" s="144" t="s">
        <v>35</v>
      </c>
      <c r="L292" s="115" t="s">
        <v>36</v>
      </c>
    </row>
    <row r="293" spans="10:12">
      <c r="J293" s="114" t="s">
        <v>15</v>
      </c>
      <c r="K293" s="144" t="s">
        <v>39</v>
      </c>
      <c r="L293" s="115" t="s">
        <v>40</v>
      </c>
    </row>
    <row r="294" spans="10:12">
      <c r="J294" s="114" t="s">
        <v>11</v>
      </c>
      <c r="K294" s="144" t="s">
        <v>33</v>
      </c>
      <c r="L294" s="115" t="s">
        <v>34</v>
      </c>
    </row>
    <row r="295" spans="10:12">
      <c r="J295" s="114" t="s">
        <v>13</v>
      </c>
      <c r="K295" s="144" t="s">
        <v>41</v>
      </c>
      <c r="L295" s="115" t="s">
        <v>42</v>
      </c>
    </row>
    <row r="296" spans="10:12">
      <c r="J296" s="114" t="s">
        <v>15</v>
      </c>
      <c r="K296" s="144" t="s">
        <v>39</v>
      </c>
      <c r="L296" s="115" t="s">
        <v>40</v>
      </c>
    </row>
    <row r="297" spans="10:12">
      <c r="J297" s="114" t="s">
        <v>11</v>
      </c>
      <c r="K297" s="144" t="s">
        <v>35</v>
      </c>
      <c r="L297" s="115" t="s">
        <v>36</v>
      </c>
    </row>
    <row r="298" spans="10:12">
      <c r="J298" s="114" t="s">
        <v>11</v>
      </c>
      <c r="K298" s="144" t="s">
        <v>41</v>
      </c>
      <c r="L298" s="115" t="s">
        <v>42</v>
      </c>
    </row>
    <row r="299" spans="10:12">
      <c r="J299" s="114" t="s">
        <v>13</v>
      </c>
      <c r="K299" s="144" t="s">
        <v>33</v>
      </c>
      <c r="L299" s="115" t="s">
        <v>34</v>
      </c>
    </row>
    <row r="300" spans="10:12">
      <c r="J300" s="114" t="s">
        <v>11</v>
      </c>
      <c r="K300" s="144" t="s">
        <v>39</v>
      </c>
      <c r="L300" s="115" t="s">
        <v>40</v>
      </c>
    </row>
    <row r="301" spans="10:12">
      <c r="J301" s="114" t="s">
        <v>13</v>
      </c>
      <c r="K301" s="144" t="s">
        <v>35</v>
      </c>
      <c r="L301" s="115" t="s">
        <v>36</v>
      </c>
    </row>
    <row r="302" spans="10:12">
      <c r="J302" s="114" t="s">
        <v>15</v>
      </c>
      <c r="K302" s="144">
        <v>1</v>
      </c>
      <c r="L302" s="114" t="s">
        <v>12</v>
      </c>
    </row>
    <row r="303" spans="10:12">
      <c r="J303" s="114" t="s">
        <v>15</v>
      </c>
      <c r="K303" s="144" t="s">
        <v>30</v>
      </c>
      <c r="L303" s="115" t="s">
        <v>31</v>
      </c>
    </row>
    <row r="304" spans="10:12">
      <c r="J304" s="114" t="s">
        <v>15</v>
      </c>
      <c r="K304" s="144">
        <v>1</v>
      </c>
      <c r="L304" s="114" t="s">
        <v>12</v>
      </c>
    </row>
    <row r="305" spans="10:12">
      <c r="J305" s="114" t="s">
        <v>11</v>
      </c>
      <c r="K305" s="144">
        <v>1</v>
      </c>
      <c r="L305" s="114" t="s">
        <v>12</v>
      </c>
    </row>
    <row r="306" spans="10:12">
      <c r="J306" s="114" t="s">
        <v>13</v>
      </c>
      <c r="K306" s="144" t="s">
        <v>30</v>
      </c>
      <c r="L306" s="115" t="s">
        <v>31</v>
      </c>
    </row>
    <row r="307" spans="10:12">
      <c r="J307" s="114" t="s">
        <v>11</v>
      </c>
      <c r="K307" s="144" t="s">
        <v>33</v>
      </c>
      <c r="L307" s="115" t="s">
        <v>34</v>
      </c>
    </row>
    <row r="308" spans="10:12">
      <c r="J308" s="114" t="s">
        <v>13</v>
      </c>
      <c r="K308" s="144" t="s">
        <v>35</v>
      </c>
      <c r="L308" s="115" t="s">
        <v>36</v>
      </c>
    </row>
    <row r="309" spans="10:12">
      <c r="J309" s="114" t="s">
        <v>15</v>
      </c>
      <c r="K309" s="144" t="s">
        <v>30</v>
      </c>
      <c r="L309" s="115" t="s">
        <v>31</v>
      </c>
    </row>
    <row r="310" spans="10:12">
      <c r="J310" s="114" t="s">
        <v>15</v>
      </c>
      <c r="K310" s="144" t="s">
        <v>39</v>
      </c>
      <c r="L310" s="115" t="s">
        <v>40</v>
      </c>
    </row>
    <row r="311" spans="10:12">
      <c r="J311" s="114" t="s">
        <v>13</v>
      </c>
      <c r="K311" s="144" t="s">
        <v>33</v>
      </c>
      <c r="L311" s="115" t="s">
        <v>34</v>
      </c>
    </row>
    <row r="312" spans="10:12">
      <c r="J312" s="114" t="s">
        <v>11</v>
      </c>
      <c r="K312" s="144" t="s">
        <v>41</v>
      </c>
      <c r="L312" s="115" t="s">
        <v>42</v>
      </c>
    </row>
    <row r="313" spans="10:12">
      <c r="J313" s="114" t="s">
        <v>15</v>
      </c>
      <c r="K313" s="144" t="s">
        <v>33</v>
      </c>
      <c r="L313" s="115" t="s">
        <v>34</v>
      </c>
    </row>
    <row r="314" spans="10:12">
      <c r="J314" s="114" t="s">
        <v>11</v>
      </c>
      <c r="K314" s="144" t="s">
        <v>35</v>
      </c>
      <c r="L314" s="115" t="s">
        <v>36</v>
      </c>
    </row>
    <row r="315" spans="10:12">
      <c r="J315" s="114" t="s">
        <v>11</v>
      </c>
      <c r="K315" s="144" t="s">
        <v>30</v>
      </c>
      <c r="L315" s="115" t="s">
        <v>31</v>
      </c>
    </row>
    <row r="316" spans="10:12">
      <c r="J316" s="114" t="s">
        <v>15</v>
      </c>
      <c r="K316" s="144" t="s">
        <v>30</v>
      </c>
      <c r="L316" s="115" t="s">
        <v>31</v>
      </c>
    </row>
    <row r="317" spans="10:12">
      <c r="J317" s="114" t="s">
        <v>15</v>
      </c>
      <c r="K317" s="144">
        <v>1</v>
      </c>
      <c r="L317" s="114" t="s">
        <v>12</v>
      </c>
    </row>
    <row r="318" spans="10:12">
      <c r="J318" s="114" t="s">
        <v>11</v>
      </c>
      <c r="K318" s="144" t="s">
        <v>39</v>
      </c>
      <c r="L318" s="115" t="s">
        <v>40</v>
      </c>
    </row>
    <row r="319" spans="10:12">
      <c r="J319" s="114" t="s">
        <v>13</v>
      </c>
      <c r="K319" s="144">
        <v>1</v>
      </c>
      <c r="L319" s="114" t="s">
        <v>12</v>
      </c>
    </row>
    <row r="320" spans="10:12">
      <c r="J320" s="114" t="s">
        <v>13</v>
      </c>
      <c r="K320" s="144" t="s">
        <v>33</v>
      </c>
      <c r="L320" s="115" t="s">
        <v>34</v>
      </c>
    </row>
    <row r="321" spans="10:12">
      <c r="J321" s="114" t="s">
        <v>13</v>
      </c>
      <c r="K321" s="144" t="s">
        <v>41</v>
      </c>
      <c r="L321" s="115" t="s">
        <v>42</v>
      </c>
    </row>
    <row r="322" spans="10:12">
      <c r="J322" s="114" t="s">
        <v>11</v>
      </c>
      <c r="K322" s="144">
        <v>1</v>
      </c>
      <c r="L322" s="114" t="s">
        <v>12</v>
      </c>
    </row>
    <row r="323" spans="10:12">
      <c r="J323" s="114" t="s">
        <v>13</v>
      </c>
      <c r="K323" s="144" t="s">
        <v>30</v>
      </c>
      <c r="L323" s="115" t="s">
        <v>31</v>
      </c>
    </row>
    <row r="324" spans="10:12">
      <c r="J324" s="114" t="s">
        <v>13</v>
      </c>
      <c r="K324" s="144" t="s">
        <v>39</v>
      </c>
      <c r="L324" s="115" t="s">
        <v>40</v>
      </c>
    </row>
    <row r="325" spans="10:12">
      <c r="J325" s="114" t="s">
        <v>15</v>
      </c>
      <c r="K325" s="144" t="s">
        <v>33</v>
      </c>
      <c r="L325" s="115" t="s">
        <v>34</v>
      </c>
    </row>
    <row r="326" spans="10:12">
      <c r="J326" s="114" t="s">
        <v>15</v>
      </c>
      <c r="K326" s="144" t="s">
        <v>35</v>
      </c>
      <c r="L326" s="115" t="s">
        <v>36</v>
      </c>
    </row>
    <row r="327" spans="10:12">
      <c r="J327" s="114" t="s">
        <v>13</v>
      </c>
      <c r="K327" s="144">
        <v>1</v>
      </c>
      <c r="L327" s="114" t="s">
        <v>12</v>
      </c>
    </row>
    <row r="328" spans="10:12">
      <c r="J328" s="114" t="s">
        <v>15</v>
      </c>
      <c r="K328" s="144" t="s">
        <v>41</v>
      </c>
      <c r="L328" s="115" t="s">
        <v>42</v>
      </c>
    </row>
    <row r="329" spans="10:12">
      <c r="J329" s="114" t="s">
        <v>11</v>
      </c>
      <c r="K329" s="144" t="s">
        <v>30</v>
      </c>
      <c r="L329" s="115" t="s">
        <v>31</v>
      </c>
    </row>
    <row r="330" spans="10:12">
      <c r="J330" s="114" t="s">
        <v>11</v>
      </c>
      <c r="K330" s="144" t="s">
        <v>33</v>
      </c>
      <c r="L330" s="115" t="s">
        <v>34</v>
      </c>
    </row>
  </sheetData>
  <mergeCells count="1">
    <mergeCell ref="Q1:AB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9"/>
  <sheetViews>
    <sheetView zoomScaleNormal="100" workbookViewId="0">
      <selection activeCell="D120" sqref="D120:D146"/>
    </sheetView>
  </sheetViews>
  <sheetFormatPr defaultRowHeight="15"/>
  <cols>
    <col min="1" max="2" width="9.140625" style="93"/>
    <col min="3" max="3" width="42.140625" style="93" bestFit="1" customWidth="1"/>
    <col min="4" max="8" width="15.7109375" style="93" customWidth="1"/>
    <col min="9" max="10" width="24.7109375" customWidth="1"/>
  </cols>
  <sheetData>
    <row r="1" spans="1:8">
      <c r="A1" s="101" t="s">
        <v>107</v>
      </c>
      <c r="B1" s="95"/>
      <c r="C1" s="95"/>
      <c r="D1" s="95"/>
      <c r="F1" s="93" t="s">
        <v>108</v>
      </c>
    </row>
    <row r="2" spans="1:8" s="100" customFormat="1" ht="17.45" customHeight="1">
      <c r="A2" s="99" t="s">
        <v>109</v>
      </c>
      <c r="B2" s="99" t="s">
        <v>110</v>
      </c>
      <c r="C2" s="99"/>
      <c r="D2" s="99" t="s">
        <v>111</v>
      </c>
      <c r="E2" s="99" t="s">
        <v>111</v>
      </c>
      <c r="F2" s="99" t="s">
        <v>111</v>
      </c>
      <c r="G2" s="99" t="s">
        <v>111</v>
      </c>
      <c r="H2" s="99" t="s">
        <v>111</v>
      </c>
    </row>
    <row r="3" spans="1:8" ht="15.75" thickBot="1">
      <c r="A3" s="10"/>
      <c r="B3" s="10"/>
      <c r="C3" s="10"/>
      <c r="D3" s="102">
        <v>42818</v>
      </c>
      <c r="E3" s="10"/>
      <c r="F3" s="10"/>
      <c r="G3" s="10"/>
      <c r="H3" s="10"/>
    </row>
    <row r="4" spans="1:8" ht="15.95" customHeight="1" thickBot="1">
      <c r="A4" s="10">
        <v>1</v>
      </c>
      <c r="B4" s="10">
        <v>1</v>
      </c>
      <c r="C4" s="60" t="str">
        <f>VLOOKUP(Sheet2!A1,Data!$A$2:$L$164,12,0)</f>
        <v>spray one first sign disease (1 spray)</v>
      </c>
      <c r="D4" s="10">
        <v>2</v>
      </c>
      <c r="E4" s="10"/>
      <c r="F4" s="10"/>
      <c r="G4" s="10"/>
      <c r="H4" s="10"/>
    </row>
    <row r="5" spans="1:8" ht="15.95" customHeight="1" thickBot="1">
      <c r="A5" s="10">
        <v>1</v>
      </c>
      <c r="B5" s="10">
        <v>2</v>
      </c>
      <c r="C5" s="24" t="str">
        <f>VLOOKUP(Sheet2!A2,Data!$A$2:$L$164,12,0)</f>
        <v>spray one first sign disease + 14 days latter (2 sprays)</v>
      </c>
      <c r="D5" s="10">
        <v>2</v>
      </c>
      <c r="E5" s="10"/>
      <c r="F5" s="10"/>
      <c r="G5" s="10"/>
      <c r="H5" s="10"/>
    </row>
    <row r="6" spans="1:8" ht="15.95" customHeight="1" thickBot="1">
      <c r="A6" s="10">
        <v>1</v>
      </c>
      <c r="B6" s="10">
        <v>3</v>
      </c>
      <c r="C6" s="60" t="str">
        <f>VLOOKUP(Sheet2!A3,Data!$A$2:$L$164,12,0)</f>
        <v>spray one first sign disease + 14 days latter (2 sprays)</v>
      </c>
      <c r="D6" s="10">
        <v>2</v>
      </c>
      <c r="E6" s="10"/>
      <c r="F6" s="10"/>
      <c r="G6" s="10"/>
      <c r="H6" s="10"/>
    </row>
    <row r="7" spans="1:8" ht="15.95" customHeight="1" thickBot="1">
      <c r="A7" s="10">
        <v>1</v>
      </c>
      <c r="B7" s="10">
        <v>4</v>
      </c>
      <c r="C7" s="24" t="str">
        <f>VLOOKUP(Sheet2!A4,Data!$A$2:$L$164,12,0)</f>
        <v>spray one 5 weeks post emergance + one spray 14 days later (2 sprays)</v>
      </c>
      <c r="D7" s="10">
        <v>2</v>
      </c>
      <c r="E7" s="10"/>
      <c r="F7" s="10"/>
      <c r="G7" s="10"/>
      <c r="H7" s="10"/>
    </row>
    <row r="8" spans="1:8" ht="15.95" customHeight="1" thickBot="1">
      <c r="A8" s="10">
        <v>1</v>
      </c>
      <c r="B8" s="10">
        <v>5</v>
      </c>
      <c r="C8" s="60" t="str">
        <f>VLOOKUP(Sheet2!A5,Data!$A$2:$L$164,12,0)</f>
        <v>spray one disease 1/3 plant infection (1 spray)</v>
      </c>
      <c r="D8" s="10">
        <v>2</v>
      </c>
      <c r="E8" s="10"/>
      <c r="F8" s="10"/>
      <c r="G8" s="10"/>
      <c r="H8" s="10"/>
    </row>
    <row r="9" spans="1:8" ht="15.95" customHeight="1" thickBot="1">
      <c r="A9" s="10">
        <v>1</v>
      </c>
      <c r="B9" s="10">
        <v>6</v>
      </c>
      <c r="C9" s="63" t="str">
        <f>VLOOKUP(Sheet2!A6,Data!$A$2:$L$164,12,0)</f>
        <v>Untreated</v>
      </c>
      <c r="D9" s="10">
        <v>2</v>
      </c>
      <c r="E9" s="10"/>
      <c r="F9" s="10"/>
      <c r="G9" s="10"/>
      <c r="H9" s="10"/>
    </row>
    <row r="10" spans="1:8" ht="15.95" customHeight="1" thickBot="1">
      <c r="A10" s="10">
        <v>1</v>
      </c>
      <c r="B10" s="10">
        <v>7</v>
      </c>
      <c r="C10" s="24" t="str">
        <f>VLOOKUP(Sheet2!A7,Data!$A$2:$L$164,12,0)</f>
        <v>spray one 4 weeks post emergance (1 spray)</v>
      </c>
      <c r="D10" s="10">
        <v>2</v>
      </c>
      <c r="E10" s="10"/>
      <c r="F10" s="10"/>
      <c r="G10" s="10"/>
      <c r="H10" s="10"/>
    </row>
    <row r="11" spans="1:8" ht="15.95" customHeight="1" thickBot="1">
      <c r="A11" s="10">
        <v>1</v>
      </c>
      <c r="B11" s="10">
        <v>8</v>
      </c>
      <c r="C11" s="63" t="str">
        <f>VLOOKUP(Sheet2!A8,Data!$A$2:$L$164,12,0)</f>
        <v>spray one 5 weeks post emergance + one spray 14 days later (2 sprays)</v>
      </c>
      <c r="D11" s="10">
        <v>2</v>
      </c>
      <c r="E11" s="10"/>
      <c r="F11" s="10"/>
      <c r="G11" s="10"/>
      <c r="H11" s="10"/>
    </row>
    <row r="12" spans="1:8" ht="15.95" customHeight="1" thickBot="1">
      <c r="A12" s="10">
        <v>1</v>
      </c>
      <c r="B12" s="10">
        <v>9</v>
      </c>
      <c r="C12" s="63" t="str">
        <f>VLOOKUP(Sheet2!A9,Data!$A$2:$L$164,12,0)</f>
        <v>spray one first sign disease (1 spray)</v>
      </c>
      <c r="D12" s="10">
        <v>2</v>
      </c>
      <c r="E12" s="10"/>
      <c r="F12" s="10"/>
      <c r="G12" s="10"/>
      <c r="H12" s="10"/>
    </row>
    <row r="13" spans="1:8" ht="15.95" customHeight="1" thickBot="1">
      <c r="A13" s="10">
        <v>1</v>
      </c>
      <c r="B13" s="10">
        <v>10</v>
      </c>
      <c r="C13" s="60" t="str">
        <f>VLOOKUP(Sheet2!A10,Data!$A$2:$L$164,12,0)</f>
        <v>spray one 5 weeks post emergance + one spray 14 days later (2 sprays)</v>
      </c>
      <c r="D13" s="10">
        <v>2</v>
      </c>
      <c r="E13" s="10"/>
      <c r="F13" s="10"/>
      <c r="G13" s="10"/>
      <c r="H13" s="10"/>
    </row>
    <row r="14" spans="1:8" ht="15.95" customHeight="1" thickBot="1">
      <c r="A14" s="10">
        <v>1</v>
      </c>
      <c r="B14" s="10">
        <v>11</v>
      </c>
      <c r="C14" s="24" t="str">
        <f>VLOOKUP(Sheet2!A11,Data!$A$2:$L$164,12,0)</f>
        <v>Untreated</v>
      </c>
      <c r="D14" s="10">
        <v>2</v>
      </c>
      <c r="E14" s="10"/>
      <c r="F14" s="10"/>
      <c r="G14" s="10"/>
      <c r="H14" s="10"/>
    </row>
    <row r="15" spans="1:8" ht="15.95" customHeight="1" thickBot="1">
      <c r="A15" s="10">
        <v>1</v>
      </c>
      <c r="B15" s="10">
        <v>12</v>
      </c>
      <c r="C15" s="63" t="str">
        <f>VLOOKUP(Sheet2!A12,Data!$A$2:$L$164,12,0)</f>
        <v>spray one first sign disease + 14 days latter (2 sprays)</v>
      </c>
      <c r="D15" s="10">
        <v>2</v>
      </c>
      <c r="E15" s="10"/>
      <c r="F15" s="10"/>
      <c r="G15" s="10"/>
      <c r="H15" s="10"/>
    </row>
    <row r="16" spans="1:8" ht="15.95" customHeight="1" thickBot="1">
      <c r="A16" s="10">
        <v>1</v>
      </c>
      <c r="B16" s="10">
        <v>13</v>
      </c>
      <c r="C16" s="60" t="str">
        <f>VLOOKUP(Sheet2!A13,Data!$A$2:$L$164,12,0)</f>
        <v>spray one first sign disease + 14 days latter (2 sprays)</v>
      </c>
      <c r="D16" s="10">
        <v>2</v>
      </c>
      <c r="E16" s="10"/>
      <c r="F16" s="10"/>
      <c r="G16" s="10"/>
      <c r="H16" s="10"/>
    </row>
    <row r="17" spans="1:8" ht="15.95" customHeight="1" thickBot="1">
      <c r="A17" s="10">
        <v>1</v>
      </c>
      <c r="B17" s="10">
        <v>14</v>
      </c>
      <c r="C17" s="24" t="str">
        <f>VLOOKUP(Sheet2!A14,Data!$A$2:$L$164,12,0)</f>
        <v>spray one first sign disease (1 spray)</v>
      </c>
      <c r="D17" s="10">
        <v>2</v>
      </c>
      <c r="E17" s="10"/>
      <c r="F17" s="10"/>
      <c r="G17" s="10"/>
      <c r="H17" s="10"/>
    </row>
    <row r="18" spans="1:8" ht="15.95" customHeight="1" thickBot="1">
      <c r="A18" s="10">
        <v>1</v>
      </c>
      <c r="B18" s="10">
        <v>15</v>
      </c>
      <c r="C18" s="60" t="str">
        <f>VLOOKUP(Sheet2!A15,Data!$A$2:$L$164,12,0)</f>
        <v>spray one 4 weeks post emergance (1 spray)</v>
      </c>
      <c r="D18" s="10">
        <v>1</v>
      </c>
      <c r="E18" s="10"/>
      <c r="F18" s="10"/>
      <c r="G18" s="10"/>
      <c r="H18" s="10"/>
    </row>
    <row r="19" spans="1:8" ht="15.95" customHeight="1" thickBot="1">
      <c r="A19" s="10">
        <v>1</v>
      </c>
      <c r="B19" s="10">
        <v>16</v>
      </c>
      <c r="C19" s="63" t="str">
        <f>VLOOKUP(Sheet2!A16,Data!$A$2:$L$164,12,0)</f>
        <v>spray one disease 1/3 plant infection (1 spray)</v>
      </c>
      <c r="D19" s="10">
        <v>2</v>
      </c>
      <c r="E19" s="10"/>
      <c r="F19" s="10"/>
      <c r="G19" s="10"/>
      <c r="H19" s="10"/>
    </row>
    <row r="20" spans="1:8" ht="15.95" customHeight="1" thickBot="1">
      <c r="A20" s="10">
        <v>1</v>
      </c>
      <c r="B20" s="10">
        <v>17</v>
      </c>
      <c r="C20" s="63" t="str">
        <f>VLOOKUP(Sheet2!A17,Data!$A$2:$L$164,12,0)</f>
        <v>spray one first sign disease (1 spray)</v>
      </c>
      <c r="D20" s="10">
        <v>2</v>
      </c>
      <c r="E20" s="10"/>
      <c r="F20" s="10"/>
      <c r="G20" s="10"/>
      <c r="H20" s="10"/>
    </row>
    <row r="21" spans="1:8" ht="15.95" customHeight="1" thickBot="1">
      <c r="A21" s="10">
        <v>1</v>
      </c>
      <c r="B21" s="10">
        <v>18</v>
      </c>
      <c r="C21" s="24" t="str">
        <f>VLOOKUP(Sheet2!A18,Data!$A$2:$L$164,12,0)</f>
        <v>spray one 5 weeks post emergance + one spray 14 days later (2 sprays)</v>
      </c>
      <c r="D21" s="10">
        <v>2</v>
      </c>
      <c r="E21" s="10"/>
      <c r="F21" s="10"/>
      <c r="G21" s="10"/>
      <c r="H21" s="10"/>
    </row>
    <row r="22" spans="1:8" ht="15.95" customHeight="1" thickBot="1">
      <c r="A22" s="10">
        <v>1</v>
      </c>
      <c r="B22" s="10">
        <v>19</v>
      </c>
      <c r="C22" s="60" t="str">
        <f>VLOOKUP(Sheet2!A19,Data!$A$2:$L$164,12,0)</f>
        <v>spray one 5 weeks post emergance + one spray 14 days later (2 sprays)</v>
      </c>
      <c r="D22" s="10">
        <v>2</v>
      </c>
      <c r="E22" s="10"/>
      <c r="F22" s="10"/>
      <c r="G22" s="10"/>
      <c r="H22" s="10"/>
    </row>
    <row r="23" spans="1:8" ht="15.95" customHeight="1" thickBot="1">
      <c r="A23" s="10">
        <v>1</v>
      </c>
      <c r="B23" s="10">
        <v>20</v>
      </c>
      <c r="C23" s="63" t="str">
        <f>VLOOKUP(Sheet2!A20,Data!$A$2:$L$164,12,0)</f>
        <v>spray one 4 weeks post emergance (1 spray)</v>
      </c>
      <c r="D23" s="10">
        <v>2</v>
      </c>
      <c r="E23" s="10"/>
      <c r="F23" s="10"/>
      <c r="G23" s="10"/>
      <c r="H23" s="10"/>
    </row>
    <row r="24" spans="1:8" ht="15.95" customHeight="1" thickBot="1">
      <c r="A24" s="10">
        <v>1</v>
      </c>
      <c r="B24" s="10">
        <v>21</v>
      </c>
      <c r="C24" s="63" t="str">
        <f>VLOOKUP(Sheet2!A21,Data!$A$2:$L$164,12,0)</f>
        <v>spray one 5 weeks post emergance + one spray 14 days later (2 sprays)</v>
      </c>
      <c r="D24" s="10">
        <v>2</v>
      </c>
      <c r="E24" s="10"/>
      <c r="F24" s="10"/>
      <c r="G24" s="10"/>
      <c r="H24" s="10"/>
    </row>
    <row r="25" spans="1:8" ht="15.95" customHeight="1" thickBot="1">
      <c r="A25" s="10">
        <v>1</v>
      </c>
      <c r="B25" s="10">
        <v>22</v>
      </c>
      <c r="C25" s="63" t="str">
        <f>VLOOKUP(Sheet2!A22,Data!$A$2:$L$164,12,0)</f>
        <v>spray one first sign disease + 14 days latter (2 sprays)</v>
      </c>
      <c r="D25" s="10">
        <v>2</v>
      </c>
      <c r="E25" s="10"/>
      <c r="F25" s="10"/>
      <c r="G25" s="10"/>
      <c r="H25" s="10"/>
    </row>
    <row r="26" spans="1:8" ht="15.95" customHeight="1" thickBot="1">
      <c r="A26" s="10">
        <v>1</v>
      </c>
      <c r="B26" s="10">
        <v>23</v>
      </c>
      <c r="C26" s="24" t="str">
        <f>VLOOKUP(Sheet2!A23,Data!$A$2:$L$164,12,0)</f>
        <v>spray one disease 1/3 plant infection (1 spray)</v>
      </c>
      <c r="D26" s="10">
        <v>2</v>
      </c>
      <c r="E26" s="10"/>
      <c r="F26" s="10"/>
      <c r="G26" s="10"/>
      <c r="H26" s="10"/>
    </row>
    <row r="27" spans="1:8" ht="15.95" customHeight="1" thickBot="1">
      <c r="A27" s="10">
        <v>1</v>
      </c>
      <c r="B27" s="10">
        <v>24</v>
      </c>
      <c r="C27" s="60" t="str">
        <f>VLOOKUP(Sheet2!A24,Data!$A$2:$L$164,12,0)</f>
        <v>spray one first sign disease (1 spray)</v>
      </c>
      <c r="D27" s="10">
        <v>2</v>
      </c>
      <c r="E27" s="10"/>
      <c r="F27" s="10"/>
      <c r="G27" s="10"/>
      <c r="H27" s="10"/>
    </row>
    <row r="28" spans="1:8" ht="15.95" customHeight="1" thickBot="1">
      <c r="A28" s="10">
        <v>1</v>
      </c>
      <c r="B28" s="10">
        <v>25</v>
      </c>
      <c r="C28" s="24" t="str">
        <f>VLOOKUP(Sheet2!A25,Data!$A$2:$L$164,12,0)</f>
        <v>spray one first sign disease (1 spray)</v>
      </c>
      <c r="D28" s="10">
        <v>2</v>
      </c>
      <c r="E28" s="10"/>
      <c r="F28" s="10"/>
      <c r="G28" s="10"/>
      <c r="H28" s="10"/>
    </row>
    <row r="29" spans="1:8" ht="15.95" customHeight="1" thickBot="1">
      <c r="A29" s="10">
        <v>1</v>
      </c>
      <c r="B29" s="10">
        <v>26</v>
      </c>
      <c r="C29" s="60" t="str">
        <f>VLOOKUP(Sheet2!A26,Data!$A$2:$L$164,12,0)</f>
        <v>Untreated</v>
      </c>
      <c r="D29" s="10">
        <v>2</v>
      </c>
      <c r="E29" s="10"/>
      <c r="F29" s="10"/>
      <c r="G29" s="10"/>
      <c r="H29" s="10"/>
    </row>
    <row r="30" spans="1:8" ht="15.95" customHeight="1">
      <c r="A30" s="10">
        <v>1</v>
      </c>
      <c r="B30" s="10">
        <v>27</v>
      </c>
      <c r="C30" s="24" t="str">
        <f>VLOOKUP(Sheet2!A27,Data!$A$2:$L$164,12,0)</f>
        <v>spray one first sign disease + 14 days latter (2 sprays)</v>
      </c>
      <c r="D30" s="10">
        <v>2</v>
      </c>
      <c r="E30" s="10"/>
      <c r="F30" s="10"/>
      <c r="G30" s="10"/>
      <c r="H30" s="10"/>
    </row>
    <row r="31" spans="1:8" s="100" customFormat="1" ht="30">
      <c r="A31" s="99" t="s">
        <v>109</v>
      </c>
      <c r="B31" s="99" t="s">
        <v>110</v>
      </c>
      <c r="C31" s="99"/>
      <c r="D31" s="99" t="s">
        <v>111</v>
      </c>
      <c r="E31" s="99" t="s">
        <v>111</v>
      </c>
      <c r="F31" s="99" t="s">
        <v>111</v>
      </c>
      <c r="G31" s="99" t="s">
        <v>111</v>
      </c>
      <c r="H31" s="99" t="s">
        <v>111</v>
      </c>
    </row>
    <row r="32" spans="1:8" ht="15.95" customHeight="1" thickBot="1">
      <c r="A32" s="10"/>
      <c r="B32" s="10"/>
      <c r="C32" s="10"/>
      <c r="D32" s="102">
        <v>42818</v>
      </c>
      <c r="E32" s="10"/>
      <c r="F32" s="10"/>
      <c r="G32" s="10"/>
      <c r="H32" s="10"/>
    </row>
    <row r="33" spans="1:8" ht="15.95" customHeight="1" thickBot="1">
      <c r="A33" s="10">
        <v>1</v>
      </c>
      <c r="B33" s="10">
        <v>54</v>
      </c>
      <c r="C33" s="63" t="str">
        <f>VLOOKUP(Sheet2!C1,Data!$A$2:$L$164,12,0)</f>
        <v>Untreated</v>
      </c>
      <c r="D33" s="10">
        <v>2</v>
      </c>
      <c r="E33" s="10"/>
      <c r="F33" s="10"/>
      <c r="G33" s="10"/>
      <c r="H33" s="10"/>
    </row>
    <row r="34" spans="1:8" ht="15.95" customHeight="1" thickBot="1">
      <c r="A34" s="10">
        <v>1</v>
      </c>
      <c r="B34" s="10">
        <v>53</v>
      </c>
      <c r="C34" s="24" t="str">
        <f>VLOOKUP(Sheet2!C2,Data!$A$2:$L$164,12,0)</f>
        <v>spray one 5 weeks post emergance + one spray 14 days later (2 sprays)</v>
      </c>
      <c r="D34" s="10">
        <v>1</v>
      </c>
      <c r="E34" s="10"/>
      <c r="F34" s="10"/>
      <c r="G34" s="10"/>
      <c r="H34" s="10"/>
    </row>
    <row r="35" spans="1:8" ht="15.95" customHeight="1" thickBot="1">
      <c r="A35" s="10">
        <v>1</v>
      </c>
      <c r="B35" s="10">
        <v>52</v>
      </c>
      <c r="C35" s="60" t="str">
        <f>VLOOKUP(Sheet2!C3,Data!$A$2:$L$164,12,0)</f>
        <v>spray one first sign disease + 14 days latter (2 sprays)</v>
      </c>
      <c r="D35" s="10">
        <v>2</v>
      </c>
      <c r="E35" s="10"/>
      <c r="F35" s="10"/>
      <c r="G35" s="10"/>
      <c r="H35" s="10"/>
    </row>
    <row r="36" spans="1:8" ht="15.95" customHeight="1" thickBot="1">
      <c r="A36" s="10">
        <v>1</v>
      </c>
      <c r="B36" s="10">
        <v>51</v>
      </c>
      <c r="C36" s="24" t="str">
        <f>VLOOKUP(Sheet2!C4,Data!$A$2:$L$164,12,0)</f>
        <v>spray one 4 weeks post emergance (1 spray)</v>
      </c>
      <c r="D36" s="10">
        <v>1</v>
      </c>
      <c r="E36" s="10"/>
      <c r="F36" s="10"/>
      <c r="G36" s="10"/>
      <c r="H36" s="10"/>
    </row>
    <row r="37" spans="1:8" ht="15.95" customHeight="1" thickBot="1">
      <c r="A37" s="10">
        <v>1</v>
      </c>
      <c r="B37" s="10">
        <v>50</v>
      </c>
      <c r="C37" s="63" t="str">
        <f>VLOOKUP(Sheet2!C5,Data!$A$2:$L$164,12,0)</f>
        <v>spray one first sign disease (1 spray)</v>
      </c>
      <c r="D37" s="10">
        <v>2</v>
      </c>
      <c r="E37" s="10"/>
      <c r="F37" s="10"/>
      <c r="G37" s="10"/>
      <c r="H37" s="10"/>
    </row>
    <row r="38" spans="1:8" ht="15.95" customHeight="1" thickBot="1">
      <c r="A38" s="10">
        <v>1</v>
      </c>
      <c r="B38" s="10">
        <v>49</v>
      </c>
      <c r="C38" s="60" t="str">
        <f>VLOOKUP(Sheet2!C6,Data!$A$2:$L$164,12,0)</f>
        <v>spray one 4 weeks post emergance (1 spray)</v>
      </c>
      <c r="D38" s="10">
        <v>1</v>
      </c>
      <c r="E38" s="10"/>
      <c r="F38" s="10"/>
      <c r="G38" s="10"/>
      <c r="H38" s="10"/>
    </row>
    <row r="39" spans="1:8" ht="15.95" customHeight="1" thickBot="1">
      <c r="A39" s="10">
        <v>1</v>
      </c>
      <c r="B39" s="10">
        <v>48</v>
      </c>
      <c r="C39" s="24" t="str">
        <f>VLOOKUP(Sheet2!C7,Data!$A$2:$L$164,12,0)</f>
        <v>Untreated</v>
      </c>
      <c r="D39" s="10">
        <v>2</v>
      </c>
      <c r="E39" s="10"/>
      <c r="F39" s="10"/>
      <c r="G39" s="10"/>
      <c r="H39" s="10"/>
    </row>
    <row r="40" spans="1:8" ht="15.95" customHeight="1" thickBot="1">
      <c r="A40" s="10">
        <v>1</v>
      </c>
      <c r="B40" s="10">
        <v>47</v>
      </c>
      <c r="C40" s="60" t="str">
        <f>VLOOKUP(Sheet2!C8,Data!$A$2:$L$164,12,0)</f>
        <v>spray one disease 1/3 plant infection (1 spray)</v>
      </c>
      <c r="D40" s="10">
        <v>2</v>
      </c>
      <c r="E40" s="10"/>
      <c r="F40" s="10"/>
      <c r="G40" s="10"/>
      <c r="H40" s="10"/>
    </row>
    <row r="41" spans="1:8" ht="15.95" customHeight="1" thickBot="1">
      <c r="A41" s="10">
        <v>1</v>
      </c>
      <c r="B41" s="10">
        <v>46</v>
      </c>
      <c r="C41" s="63" t="str">
        <f>VLOOKUP(Sheet2!C9,Data!$A$2:$L$164,12,0)</f>
        <v>spray one disease 1/3 plant infection (1 spray)</v>
      </c>
      <c r="D41" s="10">
        <v>2</v>
      </c>
      <c r="E41" s="10"/>
      <c r="F41" s="10"/>
      <c r="G41" s="10"/>
      <c r="H41" s="10"/>
    </row>
    <row r="42" spans="1:8" ht="15.95" customHeight="1" thickBot="1">
      <c r="A42" s="10">
        <v>1</v>
      </c>
      <c r="B42" s="10">
        <v>45</v>
      </c>
      <c r="C42" s="63" t="str">
        <f>VLOOKUP(Sheet2!C10,Data!$A$2:$L$164,12,0)</f>
        <v>spray one 4 weeks post emergance (1 spray)</v>
      </c>
      <c r="D42" s="10">
        <v>1</v>
      </c>
      <c r="E42" s="10"/>
      <c r="F42" s="10"/>
      <c r="G42" s="10"/>
      <c r="H42" s="10"/>
    </row>
    <row r="43" spans="1:8" ht="15.95" customHeight="1" thickBot="1">
      <c r="A43" s="10">
        <v>1</v>
      </c>
      <c r="B43" s="10">
        <v>44</v>
      </c>
      <c r="C43" s="60" t="str">
        <f>VLOOKUP(Sheet2!C11,Data!$A$2:$L$164,12,0)</f>
        <v>Untreated</v>
      </c>
      <c r="D43" s="10">
        <v>2</v>
      </c>
      <c r="E43" s="10"/>
      <c r="F43" s="10"/>
      <c r="G43" s="10"/>
      <c r="H43" s="10"/>
    </row>
    <row r="44" spans="1:8" ht="15.95" customHeight="1" thickBot="1">
      <c r="A44" s="10">
        <v>1</v>
      </c>
      <c r="B44" s="10">
        <v>43</v>
      </c>
      <c r="C44" s="24" t="str">
        <f>VLOOKUP(Sheet2!C12,Data!$A$2:$L$164,12,0)</f>
        <v>spray one first sign disease + 14 days latter (2 sprays)</v>
      </c>
      <c r="D44" s="10">
        <v>2</v>
      </c>
      <c r="E44" s="10"/>
      <c r="F44" s="10"/>
      <c r="G44" s="10"/>
      <c r="H44" s="10"/>
    </row>
    <row r="45" spans="1:8" ht="15.95" customHeight="1" thickBot="1">
      <c r="A45" s="10">
        <v>1</v>
      </c>
      <c r="B45" s="10">
        <v>42</v>
      </c>
      <c r="C45" s="63" t="str">
        <f>VLOOKUP(Sheet2!C13,Data!$A$2:$L$164,12,0)</f>
        <v>spray one 5 weeks post emergance + one spray 14 days later (2 sprays)</v>
      </c>
      <c r="D45" s="10">
        <v>2</v>
      </c>
      <c r="E45" s="10"/>
      <c r="F45" s="10"/>
      <c r="G45" s="10"/>
      <c r="H45" s="10"/>
    </row>
    <row r="46" spans="1:8" ht="15.95" customHeight="1" thickBot="1">
      <c r="A46" s="10">
        <v>1</v>
      </c>
      <c r="B46" s="10">
        <v>41</v>
      </c>
      <c r="C46" s="63" t="str">
        <f>VLOOKUP(Sheet2!C14,Data!$A$2:$L$164,12,0)</f>
        <v>Untreated</v>
      </c>
      <c r="D46" s="10">
        <v>2</v>
      </c>
      <c r="E46" s="10"/>
      <c r="F46" s="10"/>
      <c r="G46" s="10"/>
      <c r="H46" s="10"/>
    </row>
    <row r="47" spans="1:8" ht="15.95" customHeight="1" thickBot="1">
      <c r="A47" s="10">
        <v>1</v>
      </c>
      <c r="B47" s="10">
        <v>40</v>
      </c>
      <c r="C47" s="24" t="str">
        <f>VLOOKUP(Sheet2!C15,Data!$A$2:$L$164,12,0)</f>
        <v>spray one disease 1/3 plant infection (1 spray)</v>
      </c>
      <c r="D47" s="10">
        <v>2</v>
      </c>
      <c r="E47" s="10"/>
      <c r="F47" s="10"/>
      <c r="G47" s="10"/>
      <c r="H47" s="10"/>
    </row>
    <row r="48" spans="1:8" ht="15.95" customHeight="1" thickBot="1">
      <c r="A48" s="10">
        <v>1</v>
      </c>
      <c r="B48" s="10">
        <v>39</v>
      </c>
      <c r="C48" s="60" t="str">
        <f>VLOOKUP(Sheet2!C16,Data!$A$2:$L$164,12,0)</f>
        <v>spray one first sign disease (1 spray)</v>
      </c>
      <c r="D48" s="10">
        <v>2</v>
      </c>
      <c r="E48" s="10"/>
      <c r="F48" s="10"/>
      <c r="G48" s="10"/>
      <c r="H48" s="10"/>
    </row>
    <row r="49" spans="1:8" ht="15.95" customHeight="1" thickBot="1">
      <c r="A49" s="10">
        <v>1</v>
      </c>
      <c r="B49" s="10">
        <v>38</v>
      </c>
      <c r="C49" s="60" t="str">
        <f>VLOOKUP(Sheet2!C17,Data!$A$2:$L$164,12,0)</f>
        <v>spray one disease 1/3 plant infection (1 spray)</v>
      </c>
      <c r="D49" s="10">
        <v>2</v>
      </c>
      <c r="E49" s="10"/>
      <c r="F49" s="10"/>
      <c r="G49" s="10"/>
      <c r="H49" s="10"/>
    </row>
    <row r="50" spans="1:8" ht="15.95" customHeight="1" thickBot="1">
      <c r="A50" s="10">
        <v>1</v>
      </c>
      <c r="B50" s="10">
        <v>37</v>
      </c>
      <c r="C50" s="24" t="str">
        <f>VLOOKUP(Sheet2!C18,Data!$A$2:$L$164,12,0)</f>
        <v>spray one 4 weeks post emergance (1 spray)</v>
      </c>
      <c r="D50" s="10">
        <v>1</v>
      </c>
      <c r="E50" s="10"/>
      <c r="F50" s="10"/>
      <c r="G50" s="10"/>
      <c r="H50" s="10"/>
    </row>
    <row r="51" spans="1:8" ht="15.95" customHeight="1" thickBot="1">
      <c r="A51" s="10">
        <v>1</v>
      </c>
      <c r="B51" s="10">
        <v>36</v>
      </c>
      <c r="C51" s="60" t="str">
        <f>VLOOKUP(Sheet2!C19,Data!$A$2:$L$164,12,0)</f>
        <v>spray one 5 weeks post emergance + one spray 14 days later (2 sprays)</v>
      </c>
      <c r="D51" s="10">
        <v>2</v>
      </c>
      <c r="E51" s="10"/>
      <c r="F51" s="10"/>
      <c r="G51" s="10"/>
      <c r="H51" s="10"/>
    </row>
    <row r="52" spans="1:8" ht="15.95" customHeight="1" thickBot="1">
      <c r="A52" s="10">
        <v>1</v>
      </c>
      <c r="B52" s="10">
        <v>35</v>
      </c>
      <c r="C52" s="24" t="str">
        <f>VLOOKUP(Sheet2!C20,Data!$A$2:$L$164,12,0)</f>
        <v>spray one first sign disease (1 spray)</v>
      </c>
      <c r="D52" s="10">
        <v>2</v>
      </c>
      <c r="E52" s="10"/>
      <c r="F52" s="10"/>
      <c r="G52" s="10"/>
      <c r="H52" s="10"/>
    </row>
    <row r="53" spans="1:8" ht="15.95" customHeight="1" thickBot="1">
      <c r="A53" s="10">
        <v>1</v>
      </c>
      <c r="B53" s="10">
        <v>34</v>
      </c>
      <c r="C53" s="60" t="str">
        <f>VLOOKUP(Sheet2!C21,Data!$A$2:$L$164,12,0)</f>
        <v>Untreated</v>
      </c>
      <c r="D53" s="10">
        <v>2</v>
      </c>
      <c r="E53" s="10"/>
      <c r="F53" s="10"/>
      <c r="G53" s="10"/>
      <c r="H53" s="10"/>
    </row>
    <row r="54" spans="1:8" ht="15.95" customHeight="1" thickBot="1">
      <c r="A54" s="10">
        <v>1</v>
      </c>
      <c r="B54" s="10">
        <v>33</v>
      </c>
      <c r="C54" s="24" t="str">
        <f>VLOOKUP(Sheet2!C22,Data!$A$2:$L$164,12,0)</f>
        <v>spray one disease 1/3 plant infection (1 spray)</v>
      </c>
      <c r="D54" s="10">
        <v>2</v>
      </c>
      <c r="E54" s="10"/>
      <c r="F54" s="10"/>
      <c r="G54" s="10"/>
      <c r="H54" s="10"/>
    </row>
    <row r="55" spans="1:8" ht="15.95" customHeight="1" thickBot="1">
      <c r="A55" s="10">
        <v>1</v>
      </c>
      <c r="B55" s="10">
        <v>32</v>
      </c>
      <c r="C55" s="63" t="str">
        <f>VLOOKUP(Sheet2!C23,Data!$A$2:$L$164,12,0)</f>
        <v>spray one first sign disease + 14 days latter (2 sprays)</v>
      </c>
      <c r="D55" s="10">
        <v>2</v>
      </c>
      <c r="E55" s="10"/>
      <c r="F55" s="10"/>
      <c r="G55" s="10"/>
      <c r="H55" s="10"/>
    </row>
    <row r="56" spans="1:8" ht="15.95" customHeight="1" thickBot="1">
      <c r="A56" s="10">
        <v>1</v>
      </c>
      <c r="B56" s="10">
        <v>31</v>
      </c>
      <c r="C56" s="60" t="str">
        <f>VLOOKUP(Sheet2!C24,Data!$A$2:$L$164,12,0)</f>
        <v>spray one 4 weeks post emergance (1 spray)</v>
      </c>
      <c r="D56" s="10">
        <v>1</v>
      </c>
      <c r="E56" s="10"/>
      <c r="F56" s="10"/>
      <c r="G56" s="10"/>
      <c r="H56" s="10"/>
    </row>
    <row r="57" spans="1:8" ht="15.95" customHeight="1" thickBot="1">
      <c r="A57" s="10">
        <v>1</v>
      </c>
      <c r="B57" s="10">
        <v>30</v>
      </c>
      <c r="C57" s="24" t="str">
        <f>VLOOKUP(Sheet2!C25,Data!$A$2:$L$164,12,0)</f>
        <v>Untreated</v>
      </c>
      <c r="D57" s="10">
        <v>2</v>
      </c>
      <c r="E57" s="10"/>
      <c r="F57" s="10"/>
      <c r="G57" s="10"/>
      <c r="H57" s="10"/>
    </row>
    <row r="58" spans="1:8" ht="15.95" customHeight="1" thickBot="1">
      <c r="A58" s="10">
        <v>1</v>
      </c>
      <c r="B58" s="10">
        <v>29</v>
      </c>
      <c r="C58" s="63" t="str">
        <f>VLOOKUP(Sheet2!C26,Data!$A$2:$L$164,12,0)</f>
        <v>spray one 4 weeks post emergance (1 spray)</v>
      </c>
      <c r="D58" s="10">
        <v>2</v>
      </c>
      <c r="E58" s="10"/>
      <c r="F58" s="10"/>
      <c r="G58" s="10"/>
      <c r="H58" s="10"/>
    </row>
    <row r="59" spans="1:8" ht="15.95" customHeight="1">
      <c r="A59" s="10">
        <v>1</v>
      </c>
      <c r="B59" s="10">
        <v>28</v>
      </c>
      <c r="C59" s="63" t="str">
        <f>VLOOKUP(Sheet2!C27,Data!$A$2:$L$164,12,0)</f>
        <v>spray one disease 1/3 plant infection (1 spray)</v>
      </c>
      <c r="D59" s="10">
        <v>2</v>
      </c>
      <c r="E59" s="10"/>
      <c r="F59" s="10"/>
      <c r="G59" s="10"/>
      <c r="H59" s="10"/>
    </row>
    <row r="60" spans="1:8" s="100" customFormat="1" ht="30">
      <c r="A60" s="99" t="s">
        <v>109</v>
      </c>
      <c r="B60" s="99" t="s">
        <v>110</v>
      </c>
      <c r="C60" s="99"/>
      <c r="D60" s="99" t="s">
        <v>111</v>
      </c>
      <c r="E60" s="99" t="s">
        <v>111</v>
      </c>
      <c r="F60" s="99" t="s">
        <v>111</v>
      </c>
      <c r="G60" s="99" t="s">
        <v>111</v>
      </c>
      <c r="H60" s="99" t="s">
        <v>111</v>
      </c>
    </row>
    <row r="61" spans="1:8" ht="15.95" customHeight="1" thickBot="1">
      <c r="A61" s="10"/>
      <c r="B61" s="10"/>
      <c r="C61" s="10"/>
      <c r="D61" s="102">
        <v>42818</v>
      </c>
      <c r="E61" s="10"/>
      <c r="F61" s="10"/>
      <c r="G61" s="10"/>
      <c r="H61" s="10"/>
    </row>
    <row r="62" spans="1:8" ht="15.95" customHeight="1" thickBot="1">
      <c r="A62" s="10">
        <v>2</v>
      </c>
      <c r="B62" s="10">
        <v>55</v>
      </c>
      <c r="C62" s="60" t="str">
        <f>VLOOKUP(Sheet2!E1,Data!$A$2:$L$164,12,0)</f>
        <v>Untreated</v>
      </c>
      <c r="D62" s="10">
        <v>2</v>
      </c>
      <c r="E62" s="10"/>
      <c r="F62" s="10"/>
      <c r="G62" s="10"/>
      <c r="H62" s="10"/>
    </row>
    <row r="63" spans="1:8" ht="15.95" customHeight="1" thickBot="1">
      <c r="A63" s="10">
        <v>2</v>
      </c>
      <c r="B63" s="10">
        <v>56</v>
      </c>
      <c r="C63" s="63" t="str">
        <f>VLOOKUP(Sheet2!E2,Data!$A$2:$L$164,12,0)</f>
        <v>spray one disease 1/3 plant infection (1 spray)</v>
      </c>
      <c r="D63" s="10">
        <v>2</v>
      </c>
      <c r="E63" s="10"/>
      <c r="F63" s="10"/>
      <c r="G63" s="10"/>
      <c r="H63" s="10"/>
    </row>
    <row r="64" spans="1:8" ht="15.95" customHeight="1" thickBot="1">
      <c r="A64" s="10">
        <v>2</v>
      </c>
      <c r="B64" s="10">
        <v>57</v>
      </c>
      <c r="C64" s="63" t="str">
        <f>VLOOKUP(Sheet2!E3,Data!$A$2:$L$164,12,0)</f>
        <v>Untreated</v>
      </c>
      <c r="D64" s="10">
        <v>2</v>
      </c>
      <c r="E64" s="10"/>
      <c r="F64" s="10"/>
      <c r="G64" s="10"/>
      <c r="H64" s="10"/>
    </row>
    <row r="65" spans="1:8" ht="15.95" customHeight="1" thickBot="1">
      <c r="A65" s="10">
        <v>2</v>
      </c>
      <c r="B65" s="10">
        <v>58</v>
      </c>
      <c r="C65" s="63" t="str">
        <f>VLOOKUP(Sheet2!E4,Data!$A$2:$L$164,12,0)</f>
        <v>spray one first sign disease + 14 days latter (2 sprays)</v>
      </c>
      <c r="D65" s="10">
        <v>2</v>
      </c>
      <c r="E65" s="10"/>
      <c r="F65" s="10"/>
      <c r="G65" s="10"/>
      <c r="H65" s="10"/>
    </row>
    <row r="66" spans="1:8" ht="15.95" customHeight="1" thickBot="1">
      <c r="A66" s="10">
        <v>2</v>
      </c>
      <c r="B66" s="10">
        <v>59</v>
      </c>
      <c r="C66" s="24" t="str">
        <f>VLOOKUP(Sheet2!E5,Data!$A$2:$L$164,12,0)</f>
        <v>spray one disease 1/3 plant infection (1 spray)</v>
      </c>
      <c r="D66" s="10">
        <v>2</v>
      </c>
      <c r="E66" s="10"/>
      <c r="F66" s="10"/>
      <c r="G66" s="10"/>
      <c r="H66" s="10"/>
    </row>
    <row r="67" spans="1:8" ht="15.95" customHeight="1" thickBot="1">
      <c r="A67" s="10">
        <v>2</v>
      </c>
      <c r="B67" s="10">
        <v>60</v>
      </c>
      <c r="C67" s="24" t="str">
        <f>VLOOKUP(Sheet2!E6,Data!$A$2:$L$164,12,0)</f>
        <v>spray one 5 weeks post emergance + one spray 14 days later (2 sprays)</v>
      </c>
      <c r="D67" s="10">
        <v>2</v>
      </c>
      <c r="E67" s="10"/>
      <c r="F67" s="10"/>
      <c r="G67" s="10"/>
      <c r="H67" s="10"/>
    </row>
    <row r="68" spans="1:8" ht="15.95" customHeight="1" thickBot="1">
      <c r="A68" s="10">
        <v>2</v>
      </c>
      <c r="B68" s="10">
        <v>61</v>
      </c>
      <c r="C68" s="60" t="str">
        <f>VLOOKUP(Sheet2!E7,Data!$A$2:$L$164,12,0)</f>
        <v>spray one first sign disease + 14 days latter (2 sprays)</v>
      </c>
      <c r="D68" s="10">
        <v>2</v>
      </c>
      <c r="E68" s="10"/>
      <c r="F68" s="10"/>
      <c r="G68" s="10"/>
      <c r="H68" s="10"/>
    </row>
    <row r="69" spans="1:8" ht="15.95" customHeight="1" thickBot="1">
      <c r="A69" s="10">
        <v>2</v>
      </c>
      <c r="B69" s="10">
        <v>62</v>
      </c>
      <c r="C69" s="24" t="str">
        <f>VLOOKUP(Sheet2!E8,Data!$A$2:$L$164,12,0)</f>
        <v>spray one 4 weeks post emergance (1 spray)</v>
      </c>
      <c r="D69" s="10">
        <v>1</v>
      </c>
      <c r="E69" s="10"/>
      <c r="F69" s="10"/>
      <c r="G69" s="10"/>
      <c r="H69" s="10"/>
    </row>
    <row r="70" spans="1:8" ht="15.95" customHeight="1" thickBot="1">
      <c r="A70" s="10">
        <v>2</v>
      </c>
      <c r="B70" s="10">
        <v>63</v>
      </c>
      <c r="C70" s="60" t="str">
        <f>VLOOKUP(Sheet2!E9,Data!$A$2:$L$164,12,0)</f>
        <v>spray one first sign disease (1 spray)</v>
      </c>
      <c r="D70" s="10">
        <v>2</v>
      </c>
      <c r="E70" s="10"/>
      <c r="F70" s="10"/>
      <c r="G70" s="10"/>
      <c r="H70" s="10"/>
    </row>
    <row r="71" spans="1:8" ht="15.95" customHeight="1" thickBot="1">
      <c r="A71" s="10">
        <v>2</v>
      </c>
      <c r="B71" s="10">
        <v>64</v>
      </c>
      <c r="C71" s="63" t="str">
        <f>VLOOKUP(Sheet2!E10,Data!$A$2:$L$164,12,0)</f>
        <v>spray one 4 weeks post emergance (1 spray)</v>
      </c>
      <c r="D71" s="10">
        <v>1</v>
      </c>
      <c r="E71" s="10"/>
      <c r="F71" s="10"/>
      <c r="G71" s="10"/>
      <c r="H71" s="10"/>
    </row>
    <row r="72" spans="1:8" ht="15.95" customHeight="1" thickBot="1">
      <c r="A72" s="10">
        <v>2</v>
      </c>
      <c r="B72" s="10">
        <v>65</v>
      </c>
      <c r="C72" s="60" t="str">
        <f>VLOOKUP(Sheet2!E11,Data!$A$2:$L$164,12,0)</f>
        <v>spray one first sign disease + 14 days latter (2 sprays)</v>
      </c>
      <c r="D72" s="10">
        <v>2</v>
      </c>
      <c r="E72" s="10"/>
      <c r="F72" s="10"/>
      <c r="G72" s="10"/>
      <c r="H72" s="10"/>
    </row>
    <row r="73" spans="1:8" ht="15.95" customHeight="1" thickBot="1">
      <c r="A73" s="10">
        <v>2</v>
      </c>
      <c r="B73" s="10">
        <v>66</v>
      </c>
      <c r="C73" s="24" t="str">
        <f>VLOOKUP(Sheet2!E12,Data!$A$2:$L$164,12,0)</f>
        <v>spray one first sign disease (1 spray)</v>
      </c>
      <c r="D73" s="10">
        <v>2</v>
      </c>
      <c r="E73" s="10"/>
      <c r="F73" s="10"/>
      <c r="G73" s="10"/>
      <c r="H73" s="10"/>
    </row>
    <row r="74" spans="1:8" ht="15.95" customHeight="1" thickBot="1">
      <c r="A74" s="10">
        <v>2</v>
      </c>
      <c r="B74" s="10">
        <v>67</v>
      </c>
      <c r="C74" s="63" t="str">
        <f>VLOOKUP(Sheet2!E13,Data!$A$2:$L$164,12,0)</f>
        <v>Untreated</v>
      </c>
      <c r="D74" s="10">
        <v>2</v>
      </c>
      <c r="E74" s="10"/>
      <c r="F74" s="10"/>
      <c r="G74" s="10"/>
      <c r="H74" s="10"/>
    </row>
    <row r="75" spans="1:8" ht="15.95" customHeight="1" thickBot="1">
      <c r="A75" s="10">
        <v>2</v>
      </c>
      <c r="B75" s="10">
        <v>68</v>
      </c>
      <c r="C75" s="63" t="str">
        <f>VLOOKUP(Sheet2!E14,Data!$A$2:$L$164,12,0)</f>
        <v>spray one disease 1/3 plant infection (1 spray)</v>
      </c>
      <c r="D75" s="10">
        <v>2</v>
      </c>
      <c r="E75" s="10"/>
      <c r="F75" s="10"/>
      <c r="G75" s="10"/>
      <c r="H75" s="10"/>
    </row>
    <row r="76" spans="1:8" ht="15.95" customHeight="1" thickBot="1">
      <c r="A76" s="10">
        <v>2</v>
      </c>
      <c r="B76" s="10">
        <v>69</v>
      </c>
      <c r="C76" s="24" t="str">
        <f>VLOOKUP(Sheet2!E15,Data!$A$2:$L$164,12,0)</f>
        <v>spray one first sign disease + 14 days latter (2 sprays)</v>
      </c>
      <c r="D76" s="10">
        <v>2</v>
      </c>
      <c r="E76" s="10"/>
      <c r="F76" s="10"/>
      <c r="G76" s="10"/>
      <c r="H76" s="10"/>
    </row>
    <row r="77" spans="1:8" ht="15.95" customHeight="1" thickBot="1">
      <c r="A77" s="10">
        <v>2</v>
      </c>
      <c r="B77" s="10">
        <v>70</v>
      </c>
      <c r="C77" s="60" t="str">
        <f>VLOOKUP(Sheet2!E16,Data!$A$2:$L$164,12,0)</f>
        <v>spray one disease 1/3 plant infection (1 spray)</v>
      </c>
      <c r="D77" s="10">
        <v>2</v>
      </c>
      <c r="E77" s="10"/>
      <c r="F77" s="10"/>
      <c r="G77" s="10"/>
      <c r="H77" s="10"/>
    </row>
    <row r="78" spans="1:8" ht="15.95" customHeight="1" thickBot="1">
      <c r="A78" s="10">
        <v>2</v>
      </c>
      <c r="B78" s="10">
        <v>71</v>
      </c>
      <c r="C78" s="24" t="str">
        <f>VLOOKUP(Sheet2!E17,Data!$A$2:$L$164,12,0)</f>
        <v>Untreated</v>
      </c>
      <c r="D78" s="10">
        <v>2</v>
      </c>
      <c r="E78" s="10"/>
      <c r="F78" s="10"/>
      <c r="G78" s="10"/>
      <c r="H78" s="10"/>
    </row>
    <row r="79" spans="1:8" ht="15.95" customHeight="1" thickBot="1">
      <c r="A79" s="10">
        <v>2</v>
      </c>
      <c r="B79" s="10">
        <v>72</v>
      </c>
      <c r="C79" s="60" t="str">
        <f>VLOOKUP(Sheet2!E18,Data!$A$2:$L$164,12,0)</f>
        <v>spray one 5 weeks post emergance + one spray 14 days later (2 sprays)</v>
      </c>
      <c r="D79" s="10">
        <v>2</v>
      </c>
      <c r="E79" s="10"/>
      <c r="F79" s="10"/>
      <c r="G79" s="10"/>
      <c r="H79" s="10"/>
    </row>
    <row r="80" spans="1:8" ht="15.95" customHeight="1" thickBot="1">
      <c r="A80" s="10">
        <v>2</v>
      </c>
      <c r="B80" s="10">
        <v>73</v>
      </c>
      <c r="C80" s="63" t="str">
        <f>VLOOKUP(Sheet2!E19,Data!$A$2:$L$164,12,0)</f>
        <v>spray one 5 weeks post emergance + one spray 14 days later (2 sprays)</v>
      </c>
      <c r="D80" s="10">
        <v>2</v>
      </c>
      <c r="E80" s="10"/>
      <c r="F80" s="10"/>
      <c r="G80" s="10"/>
      <c r="H80" s="10"/>
    </row>
    <row r="81" spans="1:8" ht="15.95" customHeight="1" thickBot="1">
      <c r="A81" s="10">
        <v>2</v>
      </c>
      <c r="B81" s="10">
        <v>74</v>
      </c>
      <c r="C81" s="63" t="str">
        <f>VLOOKUP(Sheet2!E20,Data!$A$2:$L$164,12,0)</f>
        <v>spray one first sign disease + 14 days latter (2 sprays)</v>
      </c>
      <c r="D81" s="10">
        <v>2</v>
      </c>
      <c r="E81" s="10"/>
      <c r="F81" s="10"/>
      <c r="G81" s="10"/>
      <c r="H81" s="10"/>
    </row>
    <row r="82" spans="1:8" ht="15.95" customHeight="1" thickBot="1">
      <c r="A82" s="10">
        <v>2</v>
      </c>
      <c r="B82" s="10">
        <v>75</v>
      </c>
      <c r="C82" s="60" t="str">
        <f>VLOOKUP(Sheet2!E21,Data!$A$2:$L$164,12,0)</f>
        <v>spray one 4 weeks post emergance (1 spray)</v>
      </c>
      <c r="D82" s="10">
        <v>1</v>
      </c>
      <c r="E82" s="10"/>
      <c r="F82" s="10"/>
      <c r="G82" s="10"/>
      <c r="H82" s="10"/>
    </row>
    <row r="83" spans="1:8" ht="15.95" customHeight="1" thickBot="1">
      <c r="A83" s="10">
        <v>2</v>
      </c>
      <c r="B83" s="10">
        <v>76</v>
      </c>
      <c r="C83" s="63" t="str">
        <f>VLOOKUP(Sheet2!E22,Data!$A$2:$L$164,12,0)</f>
        <v>spray one first sign disease (1 spray)</v>
      </c>
      <c r="D83" s="10">
        <v>1</v>
      </c>
      <c r="E83" s="10"/>
      <c r="F83" s="10"/>
      <c r="G83" s="10"/>
      <c r="H83" s="10"/>
    </row>
    <row r="84" spans="1:8" ht="15.95" customHeight="1" thickBot="1">
      <c r="A84" s="10">
        <v>2</v>
      </c>
      <c r="B84" s="10">
        <v>77</v>
      </c>
      <c r="C84" s="24" t="str">
        <f>VLOOKUP(Sheet2!E23,Data!$A$2:$L$164,12,0)</f>
        <v>spray one first sign disease + 14 days latter (2 sprays)</v>
      </c>
      <c r="D84" s="10">
        <v>2</v>
      </c>
      <c r="E84" s="10"/>
      <c r="F84" s="10"/>
      <c r="G84" s="10"/>
      <c r="H84" s="10"/>
    </row>
    <row r="85" spans="1:8" ht="15.95" customHeight="1" thickBot="1">
      <c r="A85" s="10">
        <v>2</v>
      </c>
      <c r="B85" s="10">
        <v>78</v>
      </c>
      <c r="C85" s="24" t="str">
        <f>VLOOKUP(Sheet2!E24,Data!$A$2:$L$164,12,0)</f>
        <v>Untreated</v>
      </c>
      <c r="D85" s="10">
        <v>2</v>
      </c>
      <c r="E85" s="10"/>
      <c r="F85" s="10"/>
      <c r="G85" s="10"/>
      <c r="H85" s="10"/>
    </row>
    <row r="86" spans="1:8" ht="15.95" customHeight="1" thickBot="1">
      <c r="A86" s="10">
        <v>2</v>
      </c>
      <c r="B86" s="10">
        <v>79</v>
      </c>
      <c r="C86" s="60" t="str">
        <f>VLOOKUP(Sheet2!E25,Data!$A$2:$L$164,12,0)</f>
        <v>Untreated</v>
      </c>
      <c r="D86" s="10">
        <v>2</v>
      </c>
      <c r="E86" s="10"/>
      <c r="F86" s="10"/>
      <c r="G86" s="10"/>
      <c r="H86" s="10"/>
    </row>
    <row r="87" spans="1:8" ht="15.95" customHeight="1" thickBot="1">
      <c r="A87" s="10">
        <v>2</v>
      </c>
      <c r="B87" s="10">
        <v>80</v>
      </c>
      <c r="C87" s="60" t="str">
        <f>VLOOKUP(Sheet2!E26,Data!$A$2:$L$164,12,0)</f>
        <v>spray one disease 1/3 plant infection (1 spray)</v>
      </c>
      <c r="D87" s="10">
        <v>2</v>
      </c>
      <c r="E87" s="10"/>
      <c r="F87" s="10"/>
      <c r="G87" s="10"/>
      <c r="H87" s="10"/>
    </row>
    <row r="88" spans="1:8" ht="15.95" customHeight="1">
      <c r="A88" s="10">
        <v>2</v>
      </c>
      <c r="B88" s="10">
        <v>81</v>
      </c>
      <c r="C88" s="24" t="str">
        <f>VLOOKUP(Sheet2!E27,Data!$A$2:$L$164,12,0)</f>
        <v>spray one disease 1/3 plant infection (1 spray)</v>
      </c>
      <c r="D88" s="10">
        <v>1</v>
      </c>
      <c r="E88" s="10"/>
      <c r="F88" s="10"/>
      <c r="G88" s="10"/>
      <c r="H88" s="10"/>
    </row>
    <row r="89" spans="1:8" s="100" customFormat="1" ht="30">
      <c r="A89" s="99" t="s">
        <v>109</v>
      </c>
      <c r="B89" s="99" t="s">
        <v>110</v>
      </c>
      <c r="C89" s="99"/>
      <c r="D89" s="99" t="s">
        <v>111</v>
      </c>
      <c r="E89" s="99" t="s">
        <v>111</v>
      </c>
      <c r="F89" s="99" t="s">
        <v>111</v>
      </c>
      <c r="G89" s="99" t="s">
        <v>111</v>
      </c>
      <c r="H89" s="99" t="s">
        <v>111</v>
      </c>
    </row>
    <row r="90" spans="1:8" ht="15.95" customHeight="1" thickBot="1">
      <c r="A90" s="10"/>
      <c r="B90" s="10"/>
      <c r="C90" s="10"/>
      <c r="D90" s="102">
        <v>42818</v>
      </c>
      <c r="E90" s="10"/>
      <c r="F90" s="10"/>
      <c r="G90" s="10"/>
      <c r="H90" s="10"/>
    </row>
    <row r="91" spans="1:8" ht="15.95" customHeight="1" thickBot="1">
      <c r="A91" s="10">
        <v>2</v>
      </c>
      <c r="B91" s="10">
        <v>108</v>
      </c>
      <c r="C91" s="60" t="str">
        <f>VLOOKUP(Sheet2!G1,Data!$A$2:$L$164,12,0)</f>
        <v>spray one 5 weeks post emergance + one spray 14 days later (2 sprays)</v>
      </c>
      <c r="D91" s="10">
        <v>1</v>
      </c>
      <c r="E91" s="10"/>
      <c r="F91" s="10"/>
      <c r="G91" s="10"/>
      <c r="H91" s="10"/>
    </row>
    <row r="92" spans="1:8" ht="15.95" customHeight="1" thickBot="1">
      <c r="A92" s="10">
        <v>2</v>
      </c>
      <c r="B92" s="10">
        <v>107</v>
      </c>
      <c r="C92" s="24" t="str">
        <f>VLOOKUP(Sheet2!G2,Data!$A$2:$L$164,12,0)</f>
        <v>spray one first sign disease (1 spray)</v>
      </c>
      <c r="D92" s="10">
        <v>2</v>
      </c>
      <c r="E92" s="10"/>
      <c r="F92" s="10"/>
      <c r="G92" s="10"/>
      <c r="H92" s="10"/>
    </row>
    <row r="93" spans="1:8" ht="15.95" customHeight="1" thickBot="1">
      <c r="A93" s="10">
        <v>2</v>
      </c>
      <c r="B93" s="10">
        <v>106</v>
      </c>
      <c r="C93" s="63" t="str">
        <f>VLOOKUP(Sheet2!G3,Data!$A$2:$L$164,12,0)</f>
        <v>spray one 4 weeks post emergance (1 spray)</v>
      </c>
      <c r="D93" s="10">
        <v>1</v>
      </c>
      <c r="E93" s="10"/>
      <c r="F93" s="10"/>
      <c r="G93" s="10"/>
      <c r="H93" s="10"/>
    </row>
    <row r="94" spans="1:8" ht="15.95" customHeight="1" thickBot="1">
      <c r="A94" s="10">
        <v>2</v>
      </c>
      <c r="B94" s="10">
        <v>105</v>
      </c>
      <c r="C94" s="63" t="str">
        <f>VLOOKUP(Sheet2!G4,Data!$A$2:$L$164,12,0)</f>
        <v>spray one disease 1/3 plant infection (1 spray)</v>
      </c>
      <c r="D94" s="10">
        <v>2</v>
      </c>
      <c r="E94" s="10"/>
      <c r="F94" s="10"/>
      <c r="G94" s="10"/>
      <c r="H94" s="10"/>
    </row>
    <row r="95" spans="1:8" ht="15.95" customHeight="1" thickBot="1">
      <c r="A95" s="10">
        <v>2</v>
      </c>
      <c r="B95" s="10">
        <v>104</v>
      </c>
      <c r="C95" s="60" t="str">
        <f>VLOOKUP(Sheet2!G5,Data!$A$2:$L$164,12,0)</f>
        <v>spray one first sign disease (1 spray)</v>
      </c>
      <c r="D95" s="10">
        <v>2</v>
      </c>
      <c r="E95" s="10"/>
      <c r="F95" s="10"/>
      <c r="G95" s="10"/>
      <c r="H95" s="10"/>
    </row>
    <row r="96" spans="1:8" ht="15.95" customHeight="1" thickBot="1">
      <c r="A96" s="10">
        <v>2</v>
      </c>
      <c r="B96" s="10">
        <v>103</v>
      </c>
      <c r="C96" s="24" t="str">
        <f>VLOOKUP(Sheet2!G6,Data!$A$2:$L$164,12,0)</f>
        <v>spray one 4 weeks post emergance (1 spray)</v>
      </c>
      <c r="D96" s="10">
        <v>1</v>
      </c>
      <c r="E96" s="10"/>
      <c r="F96" s="10"/>
      <c r="G96" s="10"/>
      <c r="H96" s="10"/>
    </row>
    <row r="97" spans="1:8" ht="15.95" customHeight="1" thickBot="1">
      <c r="A97" s="10">
        <v>2</v>
      </c>
      <c r="B97" s="10">
        <v>102</v>
      </c>
      <c r="C97" s="63" t="str">
        <f>VLOOKUP(Sheet2!G7,Data!$A$2:$L$164,12,0)</f>
        <v>Untreated</v>
      </c>
      <c r="D97" s="10">
        <v>2</v>
      </c>
      <c r="E97" s="10"/>
      <c r="F97" s="10"/>
      <c r="G97" s="10"/>
      <c r="H97" s="10"/>
    </row>
    <row r="98" spans="1:8" ht="15.95" customHeight="1" thickBot="1">
      <c r="A98" s="10">
        <v>2</v>
      </c>
      <c r="B98" s="10">
        <v>101</v>
      </c>
      <c r="C98" s="24" t="str">
        <f>VLOOKUP(Sheet2!G8,Data!$A$2:$L$164,12,0)</f>
        <v>spray one 5 weeks post emergance + one spray 14 days later (2 sprays)</v>
      </c>
      <c r="D98" s="10">
        <v>2</v>
      </c>
      <c r="E98" s="10"/>
      <c r="F98" s="10"/>
      <c r="G98" s="10"/>
      <c r="H98" s="10"/>
    </row>
    <row r="99" spans="1:8" ht="15.95" customHeight="1" thickBot="1">
      <c r="A99" s="10">
        <v>2</v>
      </c>
      <c r="B99" s="10">
        <v>100</v>
      </c>
      <c r="C99" s="60" t="str">
        <f>VLOOKUP(Sheet2!G9,Data!$A$2:$L$164,12,0)</f>
        <v>spray one first sign disease + 14 days latter (2 sprays)</v>
      </c>
      <c r="D99" s="10">
        <v>2</v>
      </c>
      <c r="E99" s="10"/>
      <c r="F99" s="10"/>
      <c r="G99" s="10"/>
      <c r="H99" s="10"/>
    </row>
    <row r="100" spans="1:8" ht="15.95" customHeight="1" thickBot="1">
      <c r="A100" s="10">
        <v>2</v>
      </c>
      <c r="B100" s="10">
        <v>99</v>
      </c>
      <c r="C100" s="63" t="str">
        <f>VLOOKUP(Sheet2!G10,Data!$A$2:$L$164,12,0)</f>
        <v>spray one first sign disease + 14 days latter (2 sprays)</v>
      </c>
      <c r="D100" s="10">
        <v>2</v>
      </c>
      <c r="E100" s="10"/>
      <c r="F100" s="10"/>
      <c r="G100" s="10"/>
      <c r="H100" s="10"/>
    </row>
    <row r="101" spans="1:8" ht="15.95" customHeight="1" thickBot="1">
      <c r="A101" s="10">
        <v>2</v>
      </c>
      <c r="B101" s="10">
        <v>98</v>
      </c>
      <c r="C101" s="63" t="str">
        <f>VLOOKUP(Sheet2!G11,Data!$A$2:$L$164,12,0)</f>
        <v>spray one 5 weeks post emergance + one spray 14 days later (2 sprays)</v>
      </c>
      <c r="D101" s="10">
        <v>2</v>
      </c>
      <c r="E101" s="10"/>
      <c r="F101" s="10"/>
      <c r="G101" s="10"/>
      <c r="H101" s="10"/>
    </row>
    <row r="102" spans="1:8" ht="15.95" customHeight="1" thickBot="1">
      <c r="A102" s="10">
        <v>2</v>
      </c>
      <c r="B102" s="10">
        <v>97</v>
      </c>
      <c r="C102" s="24" t="str">
        <f>VLOOKUP(Sheet2!G12,Data!$A$2:$L$164,12,0)</f>
        <v>spray one 5 weeks post emergance + one spray 14 days later (2 sprays)</v>
      </c>
      <c r="D102" s="10">
        <v>2</v>
      </c>
      <c r="E102" s="10"/>
      <c r="F102" s="10"/>
      <c r="G102" s="10"/>
      <c r="H102" s="10"/>
    </row>
    <row r="103" spans="1:8" ht="15.95" customHeight="1" thickBot="1">
      <c r="A103" s="10">
        <v>2</v>
      </c>
      <c r="B103" s="10">
        <v>96</v>
      </c>
      <c r="C103" s="63" t="str">
        <f>VLOOKUP(Sheet2!G13,Data!$A$2:$L$164,12,0)</f>
        <v>spray one first sign disease (1 spray)</v>
      </c>
      <c r="D103" s="10">
        <v>1</v>
      </c>
      <c r="E103" s="10"/>
      <c r="F103" s="10"/>
      <c r="G103" s="10"/>
      <c r="H103" s="10"/>
    </row>
    <row r="104" spans="1:8" ht="15.95" customHeight="1" thickBot="1">
      <c r="A104" s="10">
        <v>2</v>
      </c>
      <c r="B104" s="10">
        <v>95</v>
      </c>
      <c r="C104" s="60" t="str">
        <f>VLOOKUP(Sheet2!G14,Data!$A$2:$L$164,12,0)</f>
        <v>Untreated</v>
      </c>
      <c r="D104" s="10">
        <v>2</v>
      </c>
      <c r="E104" s="10"/>
      <c r="F104" s="10"/>
      <c r="G104" s="10"/>
      <c r="H104" s="10"/>
    </row>
    <row r="105" spans="1:8" ht="15.95" customHeight="1" thickBot="1">
      <c r="A105" s="10">
        <v>2</v>
      </c>
      <c r="B105" s="10">
        <v>94</v>
      </c>
      <c r="C105" s="60" t="str">
        <f>VLOOKUP(Sheet2!G15,Data!$A$2:$L$164,12,0)</f>
        <v>spray one first sign disease (1 spray)</v>
      </c>
      <c r="D105" s="10">
        <v>2</v>
      </c>
      <c r="E105" s="10"/>
      <c r="F105" s="10"/>
      <c r="G105" s="10"/>
      <c r="H105" s="10"/>
    </row>
    <row r="106" spans="1:8" ht="15.95" customHeight="1" thickBot="1">
      <c r="A106" s="10">
        <v>2</v>
      </c>
      <c r="B106" s="10">
        <v>93</v>
      </c>
      <c r="C106" s="60" t="str">
        <f>VLOOKUP(Sheet2!G16,Data!$A$2:$L$164,12,0)</f>
        <v>spray one 4 weeks post emergance (1 spray)</v>
      </c>
      <c r="D106" s="10">
        <v>1</v>
      </c>
      <c r="E106" s="10"/>
      <c r="F106" s="10"/>
      <c r="G106" s="10"/>
      <c r="H106" s="10"/>
    </row>
    <row r="107" spans="1:8" ht="15.95" customHeight="1" thickBot="1">
      <c r="A107" s="10">
        <v>2</v>
      </c>
      <c r="B107" s="10">
        <v>92</v>
      </c>
      <c r="C107" s="24" t="str">
        <f>VLOOKUP(Sheet2!G17,Data!$A$2:$L$164,12,0)</f>
        <v>spray one 4 weeks post emergance (1 spray)</v>
      </c>
      <c r="D107" s="10">
        <v>1</v>
      </c>
      <c r="E107" s="10"/>
      <c r="F107" s="10"/>
      <c r="G107" s="10"/>
      <c r="H107" s="10"/>
    </row>
    <row r="108" spans="1:8" ht="15.95" customHeight="1" thickBot="1">
      <c r="A108" s="10">
        <v>2</v>
      </c>
      <c r="B108" s="10">
        <v>91</v>
      </c>
      <c r="C108" s="24" t="str">
        <f>VLOOKUP(Sheet2!G18,Data!$A$2:$L$164,12,0)</f>
        <v>spray one disease 1/3 plant infection (1 spray)</v>
      </c>
      <c r="D108" s="10">
        <v>2</v>
      </c>
      <c r="E108" s="10"/>
      <c r="F108" s="10"/>
      <c r="G108" s="10"/>
      <c r="H108" s="10"/>
    </row>
    <row r="109" spans="1:8" ht="15.95" customHeight="1" thickBot="1">
      <c r="A109" s="10">
        <v>2</v>
      </c>
      <c r="B109" s="10">
        <v>90</v>
      </c>
      <c r="C109" s="63" t="str">
        <f>VLOOKUP(Sheet2!G19,Data!$A$2:$L$164,12,0)</f>
        <v>spray one 4 weeks post emergance (1 spray)</v>
      </c>
      <c r="D109" s="10">
        <v>1</v>
      </c>
      <c r="E109" s="10"/>
      <c r="F109" s="10"/>
      <c r="G109" s="10"/>
      <c r="H109" s="10"/>
    </row>
    <row r="110" spans="1:8" ht="15.95" customHeight="1" thickBot="1">
      <c r="A110" s="10">
        <v>2</v>
      </c>
      <c r="B110" s="10">
        <v>89</v>
      </c>
      <c r="C110" s="60" t="str">
        <f>VLOOKUP(Sheet2!G20,Data!$A$2:$L$164,12,0)</f>
        <v>spray one disease 1/3 plant infection (1 spray)</v>
      </c>
      <c r="D110" s="10">
        <v>2</v>
      </c>
      <c r="E110" s="10"/>
      <c r="F110" s="10"/>
      <c r="G110" s="10"/>
      <c r="H110" s="10"/>
    </row>
    <row r="111" spans="1:8" ht="15.95" customHeight="1" thickBot="1">
      <c r="A111" s="10">
        <v>2</v>
      </c>
      <c r="B111" s="10">
        <v>88</v>
      </c>
      <c r="C111" s="24" t="str">
        <f>VLOOKUP(Sheet2!G21,Data!$A$2:$L$164,12,0)</f>
        <v>Untreated</v>
      </c>
      <c r="D111" s="10">
        <v>2</v>
      </c>
      <c r="E111" s="10"/>
      <c r="F111" s="10"/>
      <c r="G111" s="10"/>
      <c r="H111" s="10"/>
    </row>
    <row r="112" spans="1:8" ht="15.95" customHeight="1" thickBot="1">
      <c r="A112" s="10">
        <v>2</v>
      </c>
      <c r="B112" s="10">
        <v>87</v>
      </c>
      <c r="C112" s="63" t="str">
        <f>VLOOKUP(Sheet2!G22,Data!$A$2:$L$164,12,0)</f>
        <v>spray one first sign disease (1 spray)</v>
      </c>
      <c r="D112" s="10">
        <v>2</v>
      </c>
      <c r="E112" s="10"/>
      <c r="F112" s="10"/>
      <c r="G112" s="10"/>
      <c r="H112" s="10"/>
    </row>
    <row r="113" spans="1:8" ht="15.95" customHeight="1" thickBot="1">
      <c r="A113" s="10">
        <v>2</v>
      </c>
      <c r="B113" s="10">
        <v>86</v>
      </c>
      <c r="C113" s="63" t="str">
        <f>VLOOKUP(Sheet2!G23,Data!$A$2:$L$164,12,0)</f>
        <v>spray one 5 weeks post emergance + one spray 14 days later (2 sprays)</v>
      </c>
      <c r="D113" s="10">
        <v>2</v>
      </c>
      <c r="E113" s="10"/>
      <c r="F113" s="10"/>
      <c r="G113" s="10"/>
      <c r="H113" s="10"/>
    </row>
    <row r="114" spans="1:8" ht="15.95" customHeight="1" thickBot="1">
      <c r="A114" s="10">
        <v>2</v>
      </c>
      <c r="B114" s="10">
        <v>85</v>
      </c>
      <c r="C114" s="24" t="str">
        <f>VLOOKUP(Sheet2!G24,Data!$A$2:$L$164,12,0)</f>
        <v>spray one first sign disease (1 spray)</v>
      </c>
      <c r="D114" s="10">
        <v>2</v>
      </c>
      <c r="E114" s="10"/>
      <c r="F114" s="10"/>
      <c r="G114" s="10"/>
      <c r="H114" s="10"/>
    </row>
    <row r="115" spans="1:8" ht="15.95" customHeight="1" thickBot="1">
      <c r="A115" s="10">
        <v>2</v>
      </c>
      <c r="B115" s="10">
        <v>84</v>
      </c>
      <c r="C115" s="60" t="str">
        <f>VLOOKUP(Sheet2!G25,Data!$A$2:$L$164,12,0)</f>
        <v>spray one 5 weeks post emergance + one spray 14 days later (2 sprays)</v>
      </c>
      <c r="D115" s="10">
        <v>1</v>
      </c>
      <c r="E115" s="10"/>
      <c r="F115" s="10"/>
      <c r="G115" s="10"/>
      <c r="H115" s="10"/>
    </row>
    <row r="116" spans="1:8" ht="15.95" customHeight="1" thickBot="1">
      <c r="A116" s="10">
        <v>2</v>
      </c>
      <c r="B116" s="10">
        <v>83</v>
      </c>
      <c r="C116" s="60" t="str">
        <f>VLOOKUP(Sheet2!G26,Data!$A$2:$L$164,12,0)</f>
        <v>spray one 4 weeks post emergance (1 spray)</v>
      </c>
      <c r="D116" s="10">
        <v>2</v>
      </c>
      <c r="E116" s="10"/>
      <c r="F116" s="10"/>
      <c r="G116" s="10"/>
      <c r="H116" s="10"/>
    </row>
    <row r="117" spans="1:8" ht="15.95" customHeight="1">
      <c r="A117" s="10">
        <v>2</v>
      </c>
      <c r="B117" s="10">
        <v>82</v>
      </c>
      <c r="C117" s="24" t="str">
        <f>VLOOKUP(Sheet2!G27,Data!$A$2:$L$164,12,0)</f>
        <v>spray one first sign disease + 14 days latter (2 sprays)</v>
      </c>
      <c r="D117" s="10">
        <v>2</v>
      </c>
      <c r="E117" s="10"/>
      <c r="F117" s="10"/>
      <c r="G117" s="10"/>
      <c r="H117" s="10"/>
    </row>
    <row r="118" spans="1:8" s="100" customFormat="1" ht="30">
      <c r="A118" s="99" t="s">
        <v>109</v>
      </c>
      <c r="B118" s="99" t="s">
        <v>110</v>
      </c>
      <c r="C118" s="99"/>
      <c r="D118" s="99" t="s">
        <v>111</v>
      </c>
      <c r="E118" s="99" t="s">
        <v>111</v>
      </c>
      <c r="F118" s="99" t="s">
        <v>111</v>
      </c>
      <c r="G118" s="99" t="s">
        <v>111</v>
      </c>
      <c r="H118" s="99" t="s">
        <v>111</v>
      </c>
    </row>
    <row r="119" spans="1:8" ht="15.95" customHeight="1" thickBot="1">
      <c r="A119" s="10"/>
      <c r="B119" s="10"/>
      <c r="C119" s="10"/>
      <c r="D119" s="102">
        <v>42818</v>
      </c>
      <c r="E119" s="10"/>
      <c r="F119" s="10"/>
      <c r="G119" s="10"/>
      <c r="H119" s="10"/>
    </row>
    <row r="120" spans="1:8" ht="15.95" customHeight="1" thickBot="1">
      <c r="A120" s="10">
        <v>3</v>
      </c>
      <c r="B120" s="10">
        <v>109</v>
      </c>
      <c r="C120" s="63" t="str">
        <f>VLOOKUP(Sheet2!I1,Data!$A$2:$L$164,12,0)</f>
        <v>spray one first sign disease (1 spray)</v>
      </c>
      <c r="D120" s="10">
        <v>2</v>
      </c>
      <c r="E120" s="10"/>
      <c r="F120" s="10"/>
      <c r="G120" s="10"/>
      <c r="H120" s="10"/>
    </row>
    <row r="121" spans="1:8" ht="15.95" customHeight="1" thickBot="1">
      <c r="A121" s="10">
        <v>3</v>
      </c>
      <c r="B121" s="10">
        <v>110</v>
      </c>
      <c r="C121" s="60" t="str">
        <f>VLOOKUP(Sheet2!I2,Data!$A$2:$L$164,12,0)</f>
        <v>spray one first sign disease + 14 days latter (2 sprays)</v>
      </c>
      <c r="D121" s="10">
        <v>2</v>
      </c>
      <c r="E121" s="10"/>
      <c r="F121" s="10"/>
      <c r="G121" s="10"/>
      <c r="H121" s="10"/>
    </row>
    <row r="122" spans="1:8" ht="15.95" customHeight="1" thickBot="1">
      <c r="A122" s="10">
        <v>3</v>
      </c>
      <c r="B122" s="10">
        <v>111</v>
      </c>
      <c r="C122" s="24" t="str">
        <f>VLOOKUP(Sheet2!I3,Data!$A$2:$L$164,12,0)</f>
        <v>spray one disease 1/3 plant infection (1 spray)</v>
      </c>
      <c r="D122" s="10">
        <v>2</v>
      </c>
      <c r="E122" s="10"/>
      <c r="F122" s="10"/>
      <c r="G122" s="10"/>
      <c r="H122" s="10"/>
    </row>
    <row r="123" spans="1:8" ht="15.95" customHeight="1" thickBot="1">
      <c r="A123" s="10">
        <v>3</v>
      </c>
      <c r="B123" s="10">
        <v>112</v>
      </c>
      <c r="C123" s="60" t="str">
        <f>VLOOKUP(Sheet2!I4,Data!$A$2:$L$164,12,0)</f>
        <v>Untreated</v>
      </c>
      <c r="D123" s="10">
        <v>2</v>
      </c>
      <c r="E123" s="10"/>
      <c r="F123" s="10"/>
      <c r="G123" s="10"/>
      <c r="H123" s="10"/>
    </row>
    <row r="124" spans="1:8" ht="15.95" customHeight="1" thickBot="1">
      <c r="A124" s="10">
        <v>3</v>
      </c>
      <c r="B124" s="10">
        <v>113</v>
      </c>
      <c r="C124" s="24" t="str">
        <f>VLOOKUP(Sheet2!I5,Data!$A$2:$L$164,12,0)</f>
        <v>spray one 5 weeks post emergance + one spray 14 days later (2 sprays)</v>
      </c>
      <c r="D124" s="10">
        <v>1</v>
      </c>
      <c r="E124" s="10"/>
      <c r="F124" s="10"/>
      <c r="G124" s="10"/>
      <c r="H124" s="10"/>
    </row>
    <row r="125" spans="1:8" ht="15.95" customHeight="1" thickBot="1">
      <c r="A125" s="10">
        <v>3</v>
      </c>
      <c r="B125" s="10">
        <v>114</v>
      </c>
      <c r="C125" s="63" t="str">
        <f>VLOOKUP(Sheet2!I6,Data!$A$2:$L$164,12,0)</f>
        <v>spray one first sign disease + 14 days latter (2 sprays)</v>
      </c>
      <c r="D125" s="10">
        <v>1</v>
      </c>
      <c r="E125" s="10"/>
      <c r="F125" s="10"/>
      <c r="G125" s="10"/>
      <c r="H125" s="10"/>
    </row>
    <row r="126" spans="1:8" ht="15.95" customHeight="1" thickBot="1">
      <c r="A126" s="10">
        <v>3</v>
      </c>
      <c r="B126" s="10">
        <v>115</v>
      </c>
      <c r="C126" s="60" t="str">
        <f>VLOOKUP(Sheet2!I7,Data!$A$2:$L$164,12,0)</f>
        <v>spray one disease 1/3 plant infection (1 spray)</v>
      </c>
      <c r="D126" s="10">
        <v>1</v>
      </c>
      <c r="E126" s="10"/>
      <c r="F126" s="10"/>
      <c r="G126" s="10"/>
      <c r="H126" s="10"/>
    </row>
    <row r="127" spans="1:8" ht="15.95" customHeight="1" thickBot="1">
      <c r="A127" s="10">
        <v>3</v>
      </c>
      <c r="B127" s="10">
        <v>116</v>
      </c>
      <c r="C127" s="63" t="str">
        <f>VLOOKUP(Sheet2!I8,Data!$A$2:$L$164,12,0)</f>
        <v>spray one 4 weeks post emergance (1 spray)</v>
      </c>
      <c r="D127" s="10">
        <v>1</v>
      </c>
      <c r="E127" s="10"/>
      <c r="F127" s="10"/>
      <c r="G127" s="10"/>
      <c r="H127" s="10"/>
    </row>
    <row r="128" spans="1:8" ht="15.95" customHeight="1" thickBot="1">
      <c r="A128" s="10">
        <v>3</v>
      </c>
      <c r="B128" s="10">
        <v>117</v>
      </c>
      <c r="C128" s="24" t="str">
        <f>VLOOKUP(Sheet2!I9,Data!$A$2:$L$164,12,0)</f>
        <v>spray one first sign disease (1 spray)</v>
      </c>
      <c r="D128" s="10">
        <v>1</v>
      </c>
      <c r="E128" s="10"/>
      <c r="F128" s="10"/>
      <c r="G128" s="10"/>
      <c r="H128" s="10"/>
    </row>
    <row r="129" spans="1:8" ht="15.95" customHeight="1" thickBot="1">
      <c r="A129" s="10">
        <v>3</v>
      </c>
      <c r="B129" s="10">
        <v>118</v>
      </c>
      <c r="C129" s="63" t="str">
        <f>VLOOKUP(Sheet2!I10,Data!$A$2:$L$164,12,0)</f>
        <v>Untreated</v>
      </c>
      <c r="D129" s="10">
        <v>1</v>
      </c>
      <c r="E129" s="10"/>
      <c r="F129" s="10"/>
      <c r="G129" s="10"/>
      <c r="H129" s="10"/>
    </row>
    <row r="130" spans="1:8" ht="15.95" customHeight="1" thickBot="1">
      <c r="A130" s="10">
        <v>3</v>
      </c>
      <c r="B130" s="10">
        <v>119</v>
      </c>
      <c r="C130" s="60" t="str">
        <f>VLOOKUP(Sheet2!I11,Data!$A$2:$L$164,12,0)</f>
        <v>spray one 4 weeks post emergance (1 spray)</v>
      </c>
      <c r="D130" s="10">
        <v>1</v>
      </c>
      <c r="E130" s="10"/>
      <c r="F130" s="10"/>
      <c r="G130" s="10"/>
      <c r="H130" s="10"/>
    </row>
    <row r="131" spans="1:8" ht="15.95" customHeight="1" thickBot="1">
      <c r="A131" s="10">
        <v>3</v>
      </c>
      <c r="B131" s="10">
        <v>120</v>
      </c>
      <c r="C131" s="60" t="str">
        <f>VLOOKUP(Sheet2!I12,Data!$A$2:$L$164,12,0)</f>
        <v>spray one first sign disease + 14 days latter (2 sprays)</v>
      </c>
      <c r="D131" s="10">
        <v>2</v>
      </c>
      <c r="E131" s="10"/>
      <c r="F131" s="10"/>
      <c r="G131" s="10"/>
      <c r="H131" s="10"/>
    </row>
    <row r="132" spans="1:8" ht="15.95" customHeight="1" thickBot="1">
      <c r="A132" s="10">
        <v>3</v>
      </c>
      <c r="B132" s="10">
        <v>121</v>
      </c>
      <c r="C132" s="63" t="str">
        <f>VLOOKUP(Sheet2!I13,Data!$A$2:$L$164,12,0)</f>
        <v>spray one disease 1/3 plant infection (1 spray)</v>
      </c>
      <c r="D132" s="10">
        <v>2</v>
      </c>
      <c r="E132" s="10"/>
      <c r="F132" s="10"/>
      <c r="G132" s="10"/>
      <c r="H132" s="10"/>
    </row>
    <row r="133" spans="1:8" ht="15.95" customHeight="1" thickBot="1">
      <c r="A133" s="10">
        <v>3</v>
      </c>
      <c r="B133" s="10">
        <v>122</v>
      </c>
      <c r="C133" s="60" t="str">
        <f>VLOOKUP(Sheet2!I14,Data!$A$2:$L$164,12,0)</f>
        <v>spray one first sign disease (1 spray)</v>
      </c>
      <c r="D133" s="10">
        <v>1</v>
      </c>
      <c r="E133" s="10"/>
      <c r="F133" s="10"/>
      <c r="G133" s="10"/>
      <c r="H133" s="10"/>
    </row>
    <row r="134" spans="1:8" ht="15.95" customHeight="1" thickBot="1">
      <c r="A134" s="10">
        <v>3</v>
      </c>
      <c r="B134" s="10">
        <v>123</v>
      </c>
      <c r="C134" s="24" t="str">
        <f>VLOOKUP(Sheet2!I15,Data!$A$2:$L$164,12,0)</f>
        <v>spray one disease 1/3 plant infection (1 spray)</v>
      </c>
      <c r="D134" s="10">
        <v>1</v>
      </c>
      <c r="E134" s="10"/>
      <c r="F134" s="10"/>
      <c r="G134" s="10"/>
      <c r="H134" s="10"/>
    </row>
    <row r="135" spans="1:8" ht="15.95" customHeight="1" thickBot="1">
      <c r="A135" s="10">
        <v>3</v>
      </c>
      <c r="B135" s="10">
        <v>124</v>
      </c>
      <c r="C135" s="24" t="str">
        <f>VLOOKUP(Sheet2!I16,Data!$A$2:$L$164,12,0)</f>
        <v>spray one first sign disease (1 spray)</v>
      </c>
      <c r="D135" s="10">
        <v>1</v>
      </c>
      <c r="E135" s="10"/>
      <c r="F135" s="10"/>
      <c r="G135" s="10"/>
      <c r="H135" s="10"/>
    </row>
    <row r="136" spans="1:8" ht="15.95" customHeight="1" thickBot="1">
      <c r="A136" s="10">
        <v>3</v>
      </c>
      <c r="B136" s="10">
        <v>125</v>
      </c>
      <c r="C136" s="24" t="str">
        <f>VLOOKUP(Sheet2!I17,Data!$A$2:$L$164,12,0)</f>
        <v>spray one first sign disease + 14 days latter (2 sprays)</v>
      </c>
      <c r="D136" s="10">
        <v>2</v>
      </c>
      <c r="E136" s="10"/>
      <c r="F136" s="10"/>
      <c r="G136" s="10"/>
      <c r="H136" s="10"/>
    </row>
    <row r="137" spans="1:8" ht="15.95" customHeight="1" thickBot="1">
      <c r="A137" s="10">
        <v>3</v>
      </c>
      <c r="B137" s="10">
        <v>126</v>
      </c>
      <c r="C137" s="63" t="str">
        <f>VLOOKUP(Sheet2!I18,Data!$A$2:$L$164,12,0)</f>
        <v>spray one 5 weeks post emergance + one spray 14 days later (2 sprays)</v>
      </c>
      <c r="D137" s="10">
        <v>2</v>
      </c>
      <c r="E137" s="10"/>
      <c r="F137" s="10"/>
      <c r="G137" s="10"/>
      <c r="H137" s="10"/>
    </row>
    <row r="138" spans="1:8" ht="15.95" customHeight="1" thickBot="1">
      <c r="A138" s="10">
        <v>3</v>
      </c>
      <c r="B138" s="10">
        <v>127</v>
      </c>
      <c r="C138" s="60" t="str">
        <f>VLOOKUP(Sheet2!I19,Data!$A$2:$L$164,12,0)</f>
        <v>spray one disease 1/3 plant infection (1 spray)</v>
      </c>
      <c r="D138" s="10">
        <v>1</v>
      </c>
      <c r="E138" s="10"/>
      <c r="F138" s="10"/>
      <c r="G138" s="10"/>
      <c r="H138" s="10"/>
    </row>
    <row r="139" spans="1:8" ht="15.95" customHeight="1" thickBot="1">
      <c r="A139" s="10">
        <v>3</v>
      </c>
      <c r="B139" s="10">
        <v>128</v>
      </c>
      <c r="C139" s="24" t="str">
        <f>VLOOKUP(Sheet2!I20,Data!$A$2:$L$164,12,0)</f>
        <v>spray one first sign disease + 14 days latter (2 sprays)</v>
      </c>
      <c r="D139" s="10">
        <v>1</v>
      </c>
      <c r="E139" s="10"/>
      <c r="F139" s="10"/>
      <c r="G139" s="10"/>
      <c r="H139" s="10"/>
    </row>
    <row r="140" spans="1:8" ht="15.95" customHeight="1" thickBot="1">
      <c r="A140" s="10">
        <v>3</v>
      </c>
      <c r="B140" s="10">
        <v>129</v>
      </c>
      <c r="C140" s="63" t="str">
        <f>VLOOKUP(Sheet2!I21,Data!$A$2:$L$164,12,0)</f>
        <v>spray one first sign disease (1 spray)</v>
      </c>
      <c r="D140" s="10">
        <v>1</v>
      </c>
      <c r="E140" s="10"/>
      <c r="F140" s="10"/>
      <c r="G140" s="10"/>
      <c r="H140" s="10"/>
    </row>
    <row r="141" spans="1:8" ht="15.95" customHeight="1" thickBot="1">
      <c r="A141" s="10">
        <v>3</v>
      </c>
      <c r="B141" s="10">
        <v>130</v>
      </c>
      <c r="C141" s="63" t="str">
        <f>VLOOKUP(Sheet2!I22,Data!$A$2:$L$164,12,0)</f>
        <v>spray one disease 1/3 plant infection (1 spray)</v>
      </c>
      <c r="D141" s="10">
        <v>2</v>
      </c>
      <c r="E141" s="10"/>
      <c r="F141" s="10"/>
      <c r="G141" s="10"/>
      <c r="H141" s="10"/>
    </row>
    <row r="142" spans="1:8" ht="15.95" customHeight="1" thickBot="1">
      <c r="A142" s="10">
        <v>3</v>
      </c>
      <c r="B142" s="10">
        <v>131</v>
      </c>
      <c r="C142" s="60" t="str">
        <f>VLOOKUP(Sheet2!I23,Data!$A$2:$L$164,12,0)</f>
        <v>spray one 5 weeks post emergance + one spray 14 days later (2 sprays)</v>
      </c>
      <c r="D142" s="10">
        <v>1</v>
      </c>
      <c r="E142" s="10"/>
      <c r="F142" s="10"/>
      <c r="G142" s="10"/>
      <c r="H142" s="10"/>
    </row>
    <row r="143" spans="1:8" ht="15.95" customHeight="1" thickBot="1">
      <c r="A143" s="10">
        <v>3</v>
      </c>
      <c r="B143" s="10">
        <v>132</v>
      </c>
      <c r="C143" s="63" t="str">
        <f>VLOOKUP(Sheet2!I24,Data!$A$2:$L$164,12,0)</f>
        <v>spray one first sign disease + 14 days latter (2 sprays)</v>
      </c>
      <c r="D143" s="10">
        <v>2</v>
      </c>
      <c r="E143" s="10"/>
      <c r="F143" s="10"/>
      <c r="G143" s="10"/>
      <c r="H143" s="10"/>
    </row>
    <row r="144" spans="1:8" ht="15.95" customHeight="1" thickBot="1">
      <c r="A144" s="10">
        <v>3</v>
      </c>
      <c r="B144" s="10">
        <v>133</v>
      </c>
      <c r="C144" s="60" t="str">
        <f>VLOOKUP(Sheet2!I25,Data!$A$2:$L$164,12,0)</f>
        <v>spray one first sign disease (1 spray)</v>
      </c>
      <c r="D144" s="10">
        <v>1</v>
      </c>
      <c r="E144" s="10"/>
      <c r="F144" s="10"/>
      <c r="G144" s="10"/>
      <c r="H144" s="10"/>
    </row>
    <row r="145" spans="1:8" ht="15.95" customHeight="1" thickBot="1">
      <c r="A145" s="10">
        <v>3</v>
      </c>
      <c r="B145" s="10">
        <v>134</v>
      </c>
      <c r="C145" s="24" t="str">
        <f>VLOOKUP(Sheet2!I26,Data!$A$2:$L$164,12,0)</f>
        <v>Untreated</v>
      </c>
      <c r="D145" s="10">
        <v>2</v>
      </c>
      <c r="E145" s="10"/>
      <c r="F145" s="10"/>
      <c r="G145" s="10"/>
      <c r="H145" s="10"/>
    </row>
    <row r="146" spans="1:8" ht="15.95" customHeight="1">
      <c r="A146" s="10">
        <v>3</v>
      </c>
      <c r="B146" s="10">
        <v>135</v>
      </c>
      <c r="C146" s="24" t="str">
        <f>VLOOKUP(Sheet2!I27,Data!$A$2:$L$164,12,0)</f>
        <v>spray one 4 weeks post emergance (1 spray)</v>
      </c>
      <c r="D146" s="10">
        <v>1</v>
      </c>
      <c r="E146" s="10"/>
      <c r="F146" s="10"/>
      <c r="G146" s="10"/>
      <c r="H146" s="10"/>
    </row>
    <row r="147" spans="1:8" s="100" customFormat="1" ht="30">
      <c r="A147" s="99" t="s">
        <v>109</v>
      </c>
      <c r="B147" s="99" t="s">
        <v>110</v>
      </c>
      <c r="C147" s="99"/>
      <c r="D147" s="99" t="s">
        <v>111</v>
      </c>
      <c r="E147" s="99" t="s">
        <v>111</v>
      </c>
      <c r="F147" s="99" t="s">
        <v>111</v>
      </c>
      <c r="G147" s="99" t="s">
        <v>111</v>
      </c>
      <c r="H147" s="99" t="s">
        <v>111</v>
      </c>
    </row>
    <row r="148" spans="1:8" ht="15.95" customHeight="1" thickBot="1">
      <c r="A148" s="10"/>
      <c r="B148" s="10"/>
      <c r="C148" s="10"/>
      <c r="D148" s="102">
        <v>42818</v>
      </c>
      <c r="E148" s="10"/>
      <c r="F148" s="10"/>
      <c r="G148" s="10"/>
      <c r="H148" s="10"/>
    </row>
    <row r="149" spans="1:8" ht="16.5" customHeight="1" thickBot="1">
      <c r="A149" s="10">
        <v>3</v>
      </c>
      <c r="B149" s="10">
        <v>162</v>
      </c>
      <c r="C149" s="62" t="str">
        <f>VLOOKUP(Sheet2!K1,Data!$A$2:$L$164,12,0)</f>
        <v>spray one 5 weeks post emergance + one spray 14 days later (2 sprays)</v>
      </c>
      <c r="D149" s="10">
        <v>1</v>
      </c>
      <c r="E149" s="10"/>
      <c r="F149" s="10"/>
      <c r="G149" s="10"/>
      <c r="H149" s="10"/>
    </row>
    <row r="150" spans="1:8" ht="16.5" customHeight="1" thickBot="1">
      <c r="A150" s="10">
        <v>3</v>
      </c>
      <c r="B150" s="10">
        <v>161</v>
      </c>
      <c r="C150" s="62" t="str">
        <f>VLOOKUP(Sheet2!K2,Data!$A$2:$L$164,12,0)</f>
        <v>spray one 4 weeks post emergance (1 spray)</v>
      </c>
      <c r="D150" s="10">
        <v>1</v>
      </c>
      <c r="E150" s="10"/>
      <c r="F150" s="10"/>
      <c r="G150" s="10"/>
      <c r="H150" s="10"/>
    </row>
    <row r="151" spans="1:8" ht="16.5" customHeight="1" thickBot="1">
      <c r="A151" s="10">
        <v>3</v>
      </c>
      <c r="B151" s="10">
        <v>160</v>
      </c>
      <c r="C151" s="26" t="str">
        <f>VLOOKUP(Sheet2!K3,Data!$A$2:$L$164,12,0)</f>
        <v>spray one disease 1/3 plant infection (1 spray)</v>
      </c>
      <c r="D151" s="10">
        <v>1</v>
      </c>
      <c r="E151" s="10"/>
      <c r="F151" s="10"/>
      <c r="G151" s="10"/>
      <c r="H151" s="10"/>
    </row>
    <row r="152" spans="1:8" ht="16.5" customHeight="1" thickBot="1">
      <c r="A152" s="10">
        <v>3</v>
      </c>
      <c r="B152" s="10">
        <v>159</v>
      </c>
      <c r="C152" s="61" t="str">
        <f>VLOOKUP(Sheet2!K4,Data!$A$2:$L$164,12,0)</f>
        <v>Untreated</v>
      </c>
      <c r="D152" s="10">
        <v>2</v>
      </c>
      <c r="E152" s="10"/>
      <c r="F152" s="10"/>
      <c r="G152" s="10"/>
      <c r="H152" s="10"/>
    </row>
    <row r="153" spans="1:8" ht="16.5" customHeight="1" thickBot="1">
      <c r="A153" s="10">
        <v>3</v>
      </c>
      <c r="B153" s="10">
        <v>158</v>
      </c>
      <c r="C153" s="26" t="str">
        <f>VLOOKUP(Sheet2!K5,Data!$A$2:$L$164,12,0)</f>
        <v>spray one first sign disease (1 spray)</v>
      </c>
      <c r="D153" s="10">
        <v>1</v>
      </c>
      <c r="E153" s="10"/>
      <c r="F153" s="10"/>
      <c r="G153" s="10"/>
      <c r="H153" s="10"/>
    </row>
    <row r="154" spans="1:8" ht="16.5" customHeight="1" thickBot="1">
      <c r="A154" s="10">
        <v>3</v>
      </c>
      <c r="B154" s="10">
        <v>157</v>
      </c>
      <c r="C154" s="26" t="str">
        <f>VLOOKUP(Sheet2!K6,Data!$A$2:$L$164,12,0)</f>
        <v>spray one 5 weeks post emergance + one spray 14 days later (2 sprays)</v>
      </c>
      <c r="D154" s="10">
        <v>1</v>
      </c>
      <c r="E154" s="10"/>
      <c r="F154" s="10"/>
      <c r="G154" s="10"/>
      <c r="H154" s="10"/>
    </row>
    <row r="155" spans="1:8" ht="16.5" customHeight="1" thickBot="1">
      <c r="A155" s="10">
        <v>3</v>
      </c>
      <c r="B155" s="10">
        <v>156</v>
      </c>
      <c r="C155" s="61" t="str">
        <f>VLOOKUP(Sheet2!K7,Data!$A$2:$L$164,12,0)</f>
        <v>spray one first sign disease + 14 days latter (2 sprays)</v>
      </c>
      <c r="D155" s="10">
        <v>1</v>
      </c>
      <c r="E155" s="10"/>
      <c r="F155" s="10"/>
      <c r="G155" s="10"/>
      <c r="H155" s="10"/>
    </row>
    <row r="156" spans="1:8" ht="16.5" customHeight="1" thickBot="1">
      <c r="A156" s="10">
        <v>3</v>
      </c>
      <c r="B156" s="10">
        <v>155</v>
      </c>
      <c r="C156" s="61" t="str">
        <f>VLOOKUP(Sheet2!K8,Data!$A$2:$L$164,12,0)</f>
        <v>spray one 4 weeks post emergance (1 spray)</v>
      </c>
      <c r="D156" s="10">
        <v>1</v>
      </c>
      <c r="E156" s="10"/>
      <c r="F156" s="10"/>
      <c r="G156" s="10"/>
      <c r="H156" s="10"/>
    </row>
    <row r="157" spans="1:8" ht="16.5" customHeight="1" thickBot="1">
      <c r="A157" s="10">
        <v>3</v>
      </c>
      <c r="B157" s="10">
        <v>154</v>
      </c>
      <c r="C157" s="62" t="str">
        <f>VLOOKUP(Sheet2!K9,Data!$A$2:$L$164,12,0)</f>
        <v>Untreated</v>
      </c>
      <c r="D157" s="10">
        <v>1</v>
      </c>
      <c r="E157" s="10"/>
      <c r="F157" s="10"/>
      <c r="G157" s="10"/>
      <c r="H157" s="10"/>
    </row>
    <row r="158" spans="1:8" ht="16.5" customHeight="1" thickBot="1">
      <c r="A158" s="10">
        <v>3</v>
      </c>
      <c r="B158" s="10">
        <v>153</v>
      </c>
      <c r="C158" s="61" t="str">
        <f>VLOOKUP(Sheet2!K10,Data!$A$2:$L$164,12,0)</f>
        <v>spray one disease 1/3 plant infection (1 spray)</v>
      </c>
      <c r="D158" s="10">
        <v>2</v>
      </c>
      <c r="E158" s="10"/>
      <c r="F158" s="10"/>
      <c r="G158" s="10"/>
      <c r="H158" s="10"/>
    </row>
    <row r="159" spans="1:8" ht="16.5" customHeight="1" thickBot="1">
      <c r="A159" s="10">
        <v>3</v>
      </c>
      <c r="B159" s="10">
        <v>152</v>
      </c>
      <c r="C159" s="61" t="str">
        <f>VLOOKUP(Sheet2!K11,Data!$A$2:$L$164,12,0)</f>
        <v>spray one 5 weeks post emergance + one spray 14 days later (2 sprays)</v>
      </c>
      <c r="D159" s="10">
        <v>1</v>
      </c>
      <c r="E159" s="10"/>
      <c r="F159" s="10"/>
      <c r="G159" s="10"/>
      <c r="H159" s="10"/>
    </row>
    <row r="160" spans="1:8" ht="16.5" customHeight="1" thickBot="1">
      <c r="A160" s="10">
        <v>3</v>
      </c>
      <c r="B160" s="10">
        <v>151</v>
      </c>
      <c r="C160" s="61" t="str">
        <f>VLOOKUP(Sheet2!K12,Data!$A$2:$L$164,12,0)</f>
        <v>Untreated</v>
      </c>
      <c r="D160" s="10">
        <v>1</v>
      </c>
      <c r="E160" s="10"/>
      <c r="F160" s="10"/>
      <c r="G160" s="10"/>
      <c r="H160" s="10"/>
    </row>
    <row r="161" spans="1:8" ht="16.5" customHeight="1" thickBot="1">
      <c r="A161" s="10">
        <v>3</v>
      </c>
      <c r="B161" s="10">
        <v>150</v>
      </c>
      <c r="C161" s="62" t="str">
        <f>VLOOKUP(Sheet2!K13,Data!$A$2:$L$164,12,0)</f>
        <v>spray one first sign disease + 14 days latter (2 sprays)</v>
      </c>
      <c r="D161" s="10">
        <v>1</v>
      </c>
      <c r="E161" s="10"/>
      <c r="F161" s="10"/>
      <c r="G161" s="10"/>
      <c r="H161" s="10"/>
    </row>
    <row r="162" spans="1:8" ht="16.5" customHeight="1" thickBot="1">
      <c r="A162" s="10">
        <v>3</v>
      </c>
      <c r="B162" s="10">
        <v>149</v>
      </c>
      <c r="C162" s="26" t="str">
        <f>VLOOKUP(Sheet2!K14,Data!$A$2:$L$164,12,0)</f>
        <v>Untreated</v>
      </c>
      <c r="D162" s="10">
        <v>1</v>
      </c>
      <c r="E162" s="10"/>
      <c r="F162" s="10"/>
      <c r="G162" s="10"/>
      <c r="H162" s="10"/>
    </row>
    <row r="163" spans="1:8" ht="16.5" customHeight="1" thickBot="1">
      <c r="A163" s="10">
        <v>3</v>
      </c>
      <c r="B163" s="10">
        <v>148</v>
      </c>
      <c r="C163" s="26" t="str">
        <f>VLOOKUP(Sheet2!K15,Data!$A$2:$L$164,12,0)</f>
        <v>spray one 4 weeks post emergance (1 spray)</v>
      </c>
      <c r="D163" s="10">
        <v>1</v>
      </c>
      <c r="E163" s="10"/>
      <c r="F163" s="10"/>
      <c r="G163" s="10"/>
      <c r="H163" s="10"/>
    </row>
    <row r="164" spans="1:8" ht="16.5" customHeight="1" thickBot="1">
      <c r="A164" s="10">
        <v>3</v>
      </c>
      <c r="B164" s="10">
        <v>147</v>
      </c>
      <c r="C164" s="62" t="str">
        <f>VLOOKUP(Sheet2!K16,Data!$A$2:$L$164,12,0)</f>
        <v>spray one 4 weeks post emergance (1 spray)</v>
      </c>
      <c r="D164" s="10">
        <v>1</v>
      </c>
      <c r="E164" s="10"/>
      <c r="F164" s="10"/>
      <c r="G164" s="10"/>
      <c r="H164" s="10"/>
    </row>
    <row r="165" spans="1:8" ht="16.5" customHeight="1" thickBot="1">
      <c r="A165" s="10">
        <v>3</v>
      </c>
      <c r="B165" s="10">
        <v>146</v>
      </c>
      <c r="C165" s="62" t="str">
        <f>VLOOKUP(Sheet2!K17,Data!$A$2:$L$164,12,0)</f>
        <v>spray one first sign disease (1 spray)</v>
      </c>
      <c r="D165" s="10">
        <v>1</v>
      </c>
      <c r="E165" s="10"/>
      <c r="F165" s="10"/>
      <c r="G165" s="10"/>
      <c r="H165" s="10"/>
    </row>
    <row r="166" spans="1:8" ht="16.5" customHeight="1" thickBot="1">
      <c r="A166" s="10">
        <v>3</v>
      </c>
      <c r="B166" s="10">
        <v>145</v>
      </c>
      <c r="C166" s="26" t="str">
        <f>VLOOKUP(Sheet2!K18,Data!$A$2:$L$164,12,0)</f>
        <v>spray one 5 weeks post emergance + one spray 14 days later (2 sprays)</v>
      </c>
      <c r="D166" s="10">
        <v>1</v>
      </c>
      <c r="E166" s="10"/>
      <c r="F166" s="10"/>
      <c r="G166" s="10"/>
      <c r="H166" s="10"/>
    </row>
    <row r="167" spans="1:8" ht="16.5" customHeight="1" thickBot="1">
      <c r="A167" s="10">
        <v>3</v>
      </c>
      <c r="B167" s="10">
        <v>144</v>
      </c>
      <c r="C167" s="62" t="str">
        <f>VLOOKUP(Sheet2!K19,Data!$A$2:$L$164,12,0)</f>
        <v>spray one disease 1/3 plant infection (1 spray)</v>
      </c>
      <c r="D167" s="10">
        <v>1</v>
      </c>
      <c r="E167" s="10"/>
      <c r="F167" s="10"/>
      <c r="G167" s="10"/>
      <c r="H167" s="10"/>
    </row>
    <row r="168" spans="1:8" ht="16.5" customHeight="1" thickBot="1">
      <c r="A168" s="10">
        <v>3</v>
      </c>
      <c r="B168" s="10">
        <v>143</v>
      </c>
      <c r="C168" s="61" t="str">
        <f>VLOOKUP(Sheet2!K20,Data!$A$2:$L$164,12,0)</f>
        <v>spray one 5 weeks post emergance + one spray 14 days later (2 sprays)</v>
      </c>
      <c r="D168" s="10">
        <v>2</v>
      </c>
      <c r="E168" s="10"/>
      <c r="F168" s="10"/>
      <c r="G168" s="10"/>
      <c r="H168" s="10"/>
    </row>
    <row r="169" spans="1:8" ht="16.5" customHeight="1" thickBot="1">
      <c r="A169" s="10">
        <v>3</v>
      </c>
      <c r="B169" s="10">
        <v>142</v>
      </c>
      <c r="C169" s="26" t="str">
        <f>VLOOKUP(Sheet2!K21,Data!$A$2:$L$164,12,0)</f>
        <v>spray one first sign disease + 14 days latter (2 sprays)</v>
      </c>
      <c r="D169" s="10">
        <v>2</v>
      </c>
      <c r="E169" s="10"/>
      <c r="F169" s="10"/>
      <c r="G169" s="10"/>
      <c r="H169" s="10"/>
    </row>
    <row r="170" spans="1:8" ht="16.5" customHeight="1" thickBot="1">
      <c r="A170" s="10">
        <v>3</v>
      </c>
      <c r="B170" s="10">
        <v>141</v>
      </c>
      <c r="C170" s="26" t="str">
        <f>VLOOKUP(Sheet2!K22,Data!$A$2:$L$164,12,0)</f>
        <v>spray one 4 weeks post emergance (1 spray)</v>
      </c>
      <c r="D170" s="10">
        <v>1</v>
      </c>
      <c r="E170" s="10"/>
      <c r="F170" s="10"/>
      <c r="G170" s="10"/>
      <c r="H170" s="10"/>
    </row>
    <row r="171" spans="1:8" ht="16.5" customHeight="1" thickBot="1">
      <c r="A171" s="10">
        <v>3</v>
      </c>
      <c r="B171" s="10">
        <v>140</v>
      </c>
      <c r="C171" s="61" t="str">
        <f>VLOOKUP(Sheet2!K23,Data!$A$2:$L$164,12,0)</f>
        <v>spray one first sign disease (1 spray)</v>
      </c>
      <c r="D171" s="10">
        <v>1</v>
      </c>
      <c r="E171" s="10"/>
      <c r="F171" s="10"/>
      <c r="G171" s="10"/>
      <c r="H171" s="10"/>
    </row>
    <row r="172" spans="1:8" ht="16.5" customHeight="1" thickBot="1">
      <c r="A172" s="10">
        <v>3</v>
      </c>
      <c r="B172" s="10">
        <v>139</v>
      </c>
      <c r="C172" s="62" t="str">
        <f>VLOOKUP(Sheet2!K24,Data!$A$2:$L$164,12,0)</f>
        <v>spray one 5 weeks post emergance + one spray 14 days later (2 sprays)</v>
      </c>
      <c r="D172" s="10">
        <v>1</v>
      </c>
      <c r="E172" s="10"/>
      <c r="F172" s="10"/>
      <c r="G172" s="10"/>
      <c r="H172" s="10"/>
    </row>
    <row r="173" spans="1:8" ht="16.5" customHeight="1" thickBot="1">
      <c r="A173" s="10">
        <v>3</v>
      </c>
      <c r="B173" s="10">
        <v>138</v>
      </c>
      <c r="C173" s="61" t="str">
        <f>VLOOKUP(Sheet2!K25,Data!$A$2:$L$164,12,0)</f>
        <v>spray one 4 weeks post emergance (1 spray)</v>
      </c>
      <c r="D173" s="10">
        <v>1</v>
      </c>
      <c r="E173" s="10"/>
      <c r="F173" s="10"/>
      <c r="G173" s="10"/>
      <c r="H173" s="10"/>
    </row>
    <row r="174" spans="1:8" ht="16.5" customHeight="1" thickBot="1">
      <c r="A174" s="10">
        <v>3</v>
      </c>
      <c r="B174" s="10">
        <v>137</v>
      </c>
      <c r="C174" s="62" t="str">
        <f>VLOOKUP(Sheet2!K26,Data!$A$2:$L$164,12,0)</f>
        <v>Untreated</v>
      </c>
      <c r="D174" s="10">
        <v>2</v>
      </c>
      <c r="E174" s="10"/>
      <c r="F174" s="10"/>
      <c r="G174" s="10"/>
      <c r="H174" s="10"/>
    </row>
    <row r="175" spans="1:8" ht="16.5" customHeight="1">
      <c r="A175" s="10">
        <v>3</v>
      </c>
      <c r="B175" s="10">
        <v>136</v>
      </c>
      <c r="C175" s="26" t="str">
        <f>VLOOKUP(Sheet2!K27,Data!$A$2:$L$164,12,0)</f>
        <v>Untreated</v>
      </c>
      <c r="D175" s="10">
        <v>1</v>
      </c>
      <c r="E175" s="10"/>
      <c r="F175" s="10"/>
      <c r="G175" s="10"/>
      <c r="H175" s="10"/>
    </row>
    <row r="177" spans="2:2">
      <c r="B177" s="21" t="s">
        <v>112</v>
      </c>
    </row>
    <row r="178" spans="2:2">
      <c r="B178" s="64" t="s">
        <v>113</v>
      </c>
    </row>
    <row r="179" spans="2:2">
      <c r="B179" s="23" t="s">
        <v>114</v>
      </c>
    </row>
  </sheetData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workbookViewId="0">
      <selection activeCell="C5" sqref="C5"/>
    </sheetView>
  </sheetViews>
  <sheetFormatPr defaultRowHeight="15"/>
  <cols>
    <col min="1" max="1" width="10.7109375" bestFit="1" customWidth="1"/>
    <col min="2" max="7" width="9.7109375" bestFit="1" customWidth="1"/>
    <col min="8" max="9" width="10.7109375" bestFit="1" customWidth="1"/>
    <col min="10" max="13" width="13.140625" customWidth="1"/>
    <col min="14" max="14" width="14.5703125" customWidth="1"/>
    <col min="15" max="15" width="17.85546875" customWidth="1"/>
    <col min="16" max="16" width="15.5703125" bestFit="1" customWidth="1"/>
  </cols>
  <sheetData>
    <row r="1" spans="1:8">
      <c r="A1" s="1" t="s">
        <v>115</v>
      </c>
      <c r="B1" s="1" t="s">
        <v>74</v>
      </c>
    </row>
    <row r="2" spans="1:8">
      <c r="A2" s="1" t="s">
        <v>73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t="s">
        <v>58</v>
      </c>
    </row>
    <row r="3" spans="1:8">
      <c r="A3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6</v>
      </c>
    </row>
    <row r="4" spans="1:8">
      <c r="A4">
        <v>2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6</v>
      </c>
    </row>
    <row r="5" spans="1:8">
      <c r="A5">
        <v>3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6</v>
      </c>
    </row>
    <row r="6" spans="1:8">
      <c r="A6">
        <v>4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6</v>
      </c>
    </row>
    <row r="7" spans="1:8">
      <c r="A7">
        <v>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6</v>
      </c>
    </row>
    <row r="8" spans="1:8">
      <c r="A8">
        <v>6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6</v>
      </c>
    </row>
    <row r="9" spans="1:8">
      <c r="A9">
        <v>7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6</v>
      </c>
    </row>
    <row r="10" spans="1:8">
      <c r="A10">
        <v>8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6</v>
      </c>
    </row>
    <row r="11" spans="1:8">
      <c r="A11">
        <v>9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6</v>
      </c>
    </row>
    <row r="12" spans="1:8">
      <c r="A12">
        <v>10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12</v>
      </c>
    </row>
    <row r="13" spans="1:8">
      <c r="A13">
        <v>11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  <c r="H13" s="2">
        <v>12</v>
      </c>
    </row>
    <row r="14" spans="1:8">
      <c r="A14">
        <v>12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12</v>
      </c>
    </row>
    <row r="15" spans="1:8">
      <c r="A15">
        <v>13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12</v>
      </c>
    </row>
    <row r="16" spans="1:8">
      <c r="A16">
        <v>14</v>
      </c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12</v>
      </c>
    </row>
    <row r="17" spans="1:8">
      <c r="A17">
        <v>15</v>
      </c>
      <c r="B17" s="2">
        <v>2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12</v>
      </c>
    </row>
    <row r="18" spans="1:8">
      <c r="A18">
        <v>16</v>
      </c>
      <c r="B18" s="2">
        <v>2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12</v>
      </c>
    </row>
    <row r="19" spans="1:8">
      <c r="A19">
        <v>17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  <c r="H19" s="2">
        <v>12</v>
      </c>
    </row>
    <row r="20" spans="1:8">
      <c r="A20">
        <v>18</v>
      </c>
      <c r="B20" s="2">
        <v>2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  <c r="H20" s="2">
        <v>12</v>
      </c>
    </row>
    <row r="21" spans="1:8">
      <c r="A21">
        <v>19</v>
      </c>
      <c r="B21" s="2">
        <v>3</v>
      </c>
      <c r="C21" s="2">
        <v>3</v>
      </c>
      <c r="D21" s="2">
        <v>3</v>
      </c>
      <c r="E21" s="2">
        <v>3</v>
      </c>
      <c r="F21" s="2">
        <v>3</v>
      </c>
      <c r="G21" s="2">
        <v>3</v>
      </c>
      <c r="H21" s="2">
        <v>18</v>
      </c>
    </row>
    <row r="22" spans="1:8">
      <c r="A22">
        <v>20</v>
      </c>
      <c r="B22" s="2">
        <v>3</v>
      </c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2">
        <v>18</v>
      </c>
    </row>
    <row r="23" spans="1:8">
      <c r="A23">
        <v>21</v>
      </c>
      <c r="B23" s="2">
        <v>3</v>
      </c>
      <c r="C23" s="2">
        <v>3</v>
      </c>
      <c r="D23" s="2">
        <v>3</v>
      </c>
      <c r="E23" s="2">
        <v>3</v>
      </c>
      <c r="F23" s="2">
        <v>3</v>
      </c>
      <c r="G23" s="2">
        <v>3</v>
      </c>
      <c r="H23" s="2">
        <v>18</v>
      </c>
    </row>
    <row r="24" spans="1:8">
      <c r="A24">
        <v>22</v>
      </c>
      <c r="B24" s="2">
        <v>3</v>
      </c>
      <c r="C24" s="2">
        <v>3</v>
      </c>
      <c r="D24" s="2">
        <v>3</v>
      </c>
      <c r="E24" s="2">
        <v>3</v>
      </c>
      <c r="F24" s="2">
        <v>3</v>
      </c>
      <c r="G24" s="2">
        <v>3</v>
      </c>
      <c r="H24" s="2">
        <v>18</v>
      </c>
    </row>
    <row r="25" spans="1:8">
      <c r="A25">
        <v>23</v>
      </c>
      <c r="B25" s="2">
        <v>3</v>
      </c>
      <c r="C25" s="2">
        <v>3</v>
      </c>
      <c r="D25" s="2">
        <v>3</v>
      </c>
      <c r="E25" s="2">
        <v>3</v>
      </c>
      <c r="F25" s="2">
        <v>3</v>
      </c>
      <c r="G25" s="2">
        <v>3</v>
      </c>
      <c r="H25" s="2">
        <v>18</v>
      </c>
    </row>
    <row r="26" spans="1:8">
      <c r="A26">
        <v>24</v>
      </c>
      <c r="B26" s="2">
        <v>3</v>
      </c>
      <c r="C26" s="2">
        <v>3</v>
      </c>
      <c r="D26" s="2">
        <v>3</v>
      </c>
      <c r="E26" s="2">
        <v>3</v>
      </c>
      <c r="F26" s="2">
        <v>3</v>
      </c>
      <c r="G26" s="2">
        <v>3</v>
      </c>
      <c r="H26" s="2">
        <v>18</v>
      </c>
    </row>
    <row r="27" spans="1:8">
      <c r="A27">
        <v>25</v>
      </c>
      <c r="B27" s="2">
        <v>3</v>
      </c>
      <c r="C27" s="2">
        <v>3</v>
      </c>
      <c r="D27" s="2">
        <v>3</v>
      </c>
      <c r="E27" s="2">
        <v>3</v>
      </c>
      <c r="F27" s="2">
        <v>3</v>
      </c>
      <c r="G27" s="2">
        <v>3</v>
      </c>
      <c r="H27" s="2">
        <v>18</v>
      </c>
    </row>
    <row r="28" spans="1:8">
      <c r="A28">
        <v>26</v>
      </c>
      <c r="B28" s="2">
        <v>3</v>
      </c>
      <c r="C28" s="2">
        <v>3</v>
      </c>
      <c r="D28" s="2">
        <v>3</v>
      </c>
      <c r="E28" s="2">
        <v>3</v>
      </c>
      <c r="F28" s="2">
        <v>3</v>
      </c>
      <c r="G28" s="2">
        <v>3</v>
      </c>
      <c r="H28" s="2">
        <v>18</v>
      </c>
    </row>
    <row r="29" spans="1:8">
      <c r="A29">
        <v>27</v>
      </c>
      <c r="B29" s="2">
        <v>3</v>
      </c>
      <c r="C29" s="2">
        <v>3</v>
      </c>
      <c r="D29" s="2">
        <v>3</v>
      </c>
      <c r="E29" s="2">
        <v>3</v>
      </c>
      <c r="F29" s="2">
        <v>3</v>
      </c>
      <c r="G29" s="2">
        <v>3</v>
      </c>
      <c r="H29" s="2">
        <v>18</v>
      </c>
    </row>
    <row r="30" spans="1:8">
      <c r="A30" t="s">
        <v>58</v>
      </c>
      <c r="B30" s="2">
        <v>54</v>
      </c>
      <c r="C30" s="2">
        <v>54</v>
      </c>
      <c r="D30" s="2">
        <v>54</v>
      </c>
      <c r="E30" s="2">
        <v>54</v>
      </c>
      <c r="F30" s="2">
        <v>54</v>
      </c>
      <c r="G30" s="2">
        <v>54</v>
      </c>
      <c r="H30" s="2">
        <v>324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9"/>
  <sheetViews>
    <sheetView zoomScale="70" zoomScaleNormal="70" workbookViewId="0">
      <selection activeCell="P15" sqref="P15"/>
    </sheetView>
  </sheetViews>
  <sheetFormatPr defaultRowHeight="15"/>
  <cols>
    <col min="3" max="3" width="20.7109375" customWidth="1"/>
    <col min="5" max="5" width="20.7109375" customWidth="1"/>
    <col min="7" max="7" width="20.7109375" customWidth="1"/>
    <col min="9" max="9" width="20.7109375" customWidth="1"/>
    <col min="11" max="11" width="20.7109375" customWidth="1"/>
    <col min="13" max="13" width="20.7109375" customWidth="1"/>
  </cols>
  <sheetData>
    <row r="1" spans="1:14" ht="36">
      <c r="A1" s="3" t="s">
        <v>116</v>
      </c>
      <c r="E1" s="16" t="s">
        <v>117</v>
      </c>
    </row>
    <row r="4" spans="1:1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5.75" thickBot="1">
      <c r="A5" s="4"/>
      <c r="B5" s="5" t="s">
        <v>110</v>
      </c>
      <c r="C5" s="5" t="s">
        <v>3</v>
      </c>
      <c r="D5" s="5" t="s">
        <v>110</v>
      </c>
      <c r="E5" s="5" t="s">
        <v>3</v>
      </c>
      <c r="F5" s="5" t="s">
        <v>110</v>
      </c>
      <c r="G5" s="5" t="s">
        <v>3</v>
      </c>
      <c r="H5" s="5" t="s">
        <v>110</v>
      </c>
      <c r="I5" s="5" t="s">
        <v>3</v>
      </c>
      <c r="J5" s="5" t="s">
        <v>110</v>
      </c>
      <c r="K5" s="5" t="s">
        <v>3</v>
      </c>
      <c r="L5" s="5" t="s">
        <v>110</v>
      </c>
      <c r="M5" s="5" t="s">
        <v>3</v>
      </c>
      <c r="N5" s="4"/>
    </row>
    <row r="6" spans="1:14" ht="20.100000000000001" customHeight="1" thickBot="1">
      <c r="A6" s="147" t="s">
        <v>118</v>
      </c>
      <c r="B6" s="6">
        <v>1</v>
      </c>
      <c r="C6" s="7" t="str">
        <f>VLOOKUP(B6,Data!$A$2:$L$164,10,0)</f>
        <v>Throttle® 500</v>
      </c>
      <c r="D6" s="7">
        <v>28</v>
      </c>
      <c r="E6" s="7" t="str">
        <f>VLOOKUP(D6,Data!$A$2:$L$164,10,0)</f>
        <v>Folicur® 430 SC</v>
      </c>
      <c r="F6" s="7">
        <v>55</v>
      </c>
      <c r="G6" s="7" t="str">
        <f>VLOOKUP(F6,Data!$A$2:$L$164,10,0)</f>
        <v>Throttle® 500</v>
      </c>
      <c r="H6" s="7">
        <v>82</v>
      </c>
      <c r="I6" s="7" t="str">
        <f>VLOOKUP(H6,Data!$A$2:$L$164,10,0)</f>
        <v>Custodia® 320 SC</v>
      </c>
      <c r="J6" s="7">
        <v>109</v>
      </c>
      <c r="K6" s="7" t="str">
        <f>VLOOKUP(J6,Data!$A$2:$L$164,10,0)</f>
        <v>Folicur® 430 SC</v>
      </c>
      <c r="L6" s="7">
        <v>136</v>
      </c>
      <c r="M6" s="8" t="str">
        <f>VLOOKUP(L6,Data!$A$2:$L$164,10,0)</f>
        <v>Custodia® 320 SC</v>
      </c>
      <c r="N6" s="4"/>
    </row>
    <row r="7" spans="1:14" ht="20.100000000000001" customHeight="1" thickBot="1">
      <c r="A7" s="148"/>
      <c r="B7" s="9">
        <v>2</v>
      </c>
      <c r="C7" s="7" t="str">
        <f>VLOOKUP(B7,Data!$A$2:$L$164,10,0)</f>
        <v>Custodia® 320 SC</v>
      </c>
      <c r="D7" s="10">
        <v>29</v>
      </c>
      <c r="E7" s="7" t="str">
        <f>VLOOKUP(D7,Data!$A$2:$L$164,10,0)</f>
        <v>Folicur® 430 SC</v>
      </c>
      <c r="F7" s="10">
        <v>56</v>
      </c>
      <c r="G7" s="7" t="str">
        <f>VLOOKUP(F7,Data!$A$2:$L$164,10,0)</f>
        <v>Folicur® 430 SC</v>
      </c>
      <c r="H7" s="10">
        <v>83</v>
      </c>
      <c r="I7" s="7" t="str">
        <f>VLOOKUP(H7,Data!$A$2:$L$164,10,0)</f>
        <v>Throttle® 500</v>
      </c>
      <c r="J7" s="10">
        <v>110</v>
      </c>
      <c r="K7" s="7" t="str">
        <f>VLOOKUP(J7,Data!$A$2:$L$164,10,0)</f>
        <v>Throttle® 500</v>
      </c>
      <c r="L7" s="10">
        <v>137</v>
      </c>
      <c r="M7" s="8" t="str">
        <f>VLOOKUP(L7,Data!$A$2:$L$164,10,0)</f>
        <v>Folicur® 430 SC</v>
      </c>
      <c r="N7" s="4"/>
    </row>
    <row r="8" spans="1:14" ht="20.100000000000001" customHeight="1" thickBot="1">
      <c r="A8" s="148"/>
      <c r="B8" s="9">
        <v>3</v>
      </c>
      <c r="C8" s="7" t="str">
        <f>VLOOKUP(B8,Data!$A$2:$L$164,10,0)</f>
        <v>Throttle® 500</v>
      </c>
      <c r="D8" s="10">
        <v>30</v>
      </c>
      <c r="E8" s="7" t="str">
        <f>VLOOKUP(D8,Data!$A$2:$L$164,10,0)</f>
        <v>Custodia® 320 SC</v>
      </c>
      <c r="F8" s="10">
        <v>57</v>
      </c>
      <c r="G8" s="7" t="str">
        <f>VLOOKUP(F8,Data!$A$2:$L$164,10,0)</f>
        <v>Folicur® 430 SC</v>
      </c>
      <c r="H8" s="10">
        <v>84</v>
      </c>
      <c r="I8" s="7" t="str">
        <f>VLOOKUP(H8,Data!$A$2:$L$164,10,0)</f>
        <v>Throttle® 500</v>
      </c>
      <c r="J8" s="10">
        <v>111</v>
      </c>
      <c r="K8" s="7" t="str">
        <f>VLOOKUP(J8,Data!$A$2:$L$164,10,0)</f>
        <v>Custodia® 320 SC</v>
      </c>
      <c r="L8" s="10">
        <v>138</v>
      </c>
      <c r="M8" s="8" t="str">
        <f>VLOOKUP(L8,Data!$A$2:$L$164,10,0)</f>
        <v>Throttle® 500</v>
      </c>
      <c r="N8" s="4"/>
    </row>
    <row r="9" spans="1:14" ht="20.100000000000001" customHeight="1" thickBot="1">
      <c r="A9" s="148"/>
      <c r="B9" s="9">
        <v>4</v>
      </c>
      <c r="C9" s="7" t="str">
        <f>VLOOKUP(B9,Data!$A$2:$L$164,10,0)</f>
        <v>Custodia® 320 SC</v>
      </c>
      <c r="D9" s="10">
        <v>31</v>
      </c>
      <c r="E9" s="7" t="str">
        <f>VLOOKUP(D9,Data!$A$2:$L$164,10,0)</f>
        <v>Throttle® 500</v>
      </c>
      <c r="F9" s="10">
        <v>58</v>
      </c>
      <c r="G9" s="7" t="str">
        <f>VLOOKUP(F9,Data!$A$2:$L$164,10,0)</f>
        <v>Folicur® 430 SC</v>
      </c>
      <c r="H9" s="10">
        <v>85</v>
      </c>
      <c r="I9" s="7" t="str">
        <f>VLOOKUP(H9,Data!$A$2:$L$164,10,0)</f>
        <v>Custodia® 320 SC</v>
      </c>
      <c r="J9" s="10">
        <v>112</v>
      </c>
      <c r="K9" s="7" t="str">
        <f>VLOOKUP(J9,Data!$A$2:$L$164,10,0)</f>
        <v>Throttle® 500</v>
      </c>
      <c r="L9" s="10">
        <v>139</v>
      </c>
      <c r="M9" s="8" t="str">
        <f>VLOOKUP(L9,Data!$A$2:$L$164,10,0)</f>
        <v>Folicur® 430 SC</v>
      </c>
      <c r="N9" s="4"/>
    </row>
    <row r="10" spans="1:14" ht="20.100000000000001" customHeight="1" thickBot="1">
      <c r="A10" s="148"/>
      <c r="B10" s="9">
        <v>5</v>
      </c>
      <c r="C10" s="7" t="str">
        <f>VLOOKUP(B10,Data!$A$2:$L$164,10,0)</f>
        <v>Throttle® 500</v>
      </c>
      <c r="D10" s="10">
        <v>32</v>
      </c>
      <c r="E10" s="7" t="str">
        <f>VLOOKUP(D10,Data!$A$2:$L$164,10,0)</f>
        <v>Folicur® 430 SC</v>
      </c>
      <c r="F10" s="10">
        <v>59</v>
      </c>
      <c r="G10" s="7" t="str">
        <f>VLOOKUP(F10,Data!$A$2:$L$164,10,0)</f>
        <v>Custodia® 320 SC</v>
      </c>
      <c r="H10" s="10">
        <v>86</v>
      </c>
      <c r="I10" s="7" t="str">
        <f>VLOOKUP(H10,Data!$A$2:$L$164,10,0)</f>
        <v>Folicur® 430 SC</v>
      </c>
      <c r="J10" s="10">
        <v>113</v>
      </c>
      <c r="K10" s="7" t="str">
        <f>VLOOKUP(J10,Data!$A$2:$L$164,10,0)</f>
        <v>Custodia® 320 SC</v>
      </c>
      <c r="L10" s="10">
        <v>140</v>
      </c>
      <c r="M10" s="8" t="str">
        <f>VLOOKUP(L10,Data!$A$2:$L$164,10,0)</f>
        <v>Throttle® 500</v>
      </c>
      <c r="N10" s="4"/>
    </row>
    <row r="11" spans="1:14" ht="20.100000000000001" customHeight="1" thickBot="1">
      <c r="A11" s="148"/>
      <c r="B11" s="9">
        <v>6</v>
      </c>
      <c r="C11" s="7" t="str">
        <f>VLOOKUP(B11,Data!$A$2:$L$164,10,0)</f>
        <v>Folicur® 430 SC</v>
      </c>
      <c r="D11" s="10">
        <v>33</v>
      </c>
      <c r="E11" s="7" t="str">
        <f>VLOOKUP(D11,Data!$A$2:$L$164,10,0)</f>
        <v>Custodia® 320 SC</v>
      </c>
      <c r="F11" s="10">
        <v>60</v>
      </c>
      <c r="G11" s="7" t="str">
        <f>VLOOKUP(F11,Data!$A$2:$L$164,10,0)</f>
        <v>Custodia® 320 SC</v>
      </c>
      <c r="H11" s="10">
        <v>87</v>
      </c>
      <c r="I11" s="7" t="str">
        <f>VLOOKUP(H11,Data!$A$2:$L$164,10,0)</f>
        <v>Folicur® 430 SC</v>
      </c>
      <c r="J11" s="10">
        <v>114</v>
      </c>
      <c r="K11" s="7" t="str">
        <f>VLOOKUP(J11,Data!$A$2:$L$164,10,0)</f>
        <v>Folicur® 430 SC</v>
      </c>
      <c r="L11" s="10">
        <v>141</v>
      </c>
      <c r="M11" s="8" t="str">
        <f>VLOOKUP(L11,Data!$A$2:$L$164,10,0)</f>
        <v>Custodia® 320 SC</v>
      </c>
      <c r="N11" s="4"/>
    </row>
    <row r="12" spans="1:14" ht="20.100000000000001" customHeight="1" thickBot="1">
      <c r="A12" s="148"/>
      <c r="B12" s="9">
        <v>7</v>
      </c>
      <c r="C12" s="7" t="str">
        <f>VLOOKUP(B12,Data!$A$2:$L$164,10,0)</f>
        <v>Custodia® 320 SC</v>
      </c>
      <c r="D12" s="10">
        <v>34</v>
      </c>
      <c r="E12" s="7" t="str">
        <f>VLOOKUP(D12,Data!$A$2:$L$164,10,0)</f>
        <v>Throttle® 500</v>
      </c>
      <c r="F12" s="10">
        <v>61</v>
      </c>
      <c r="G12" s="7" t="str">
        <f>VLOOKUP(F12,Data!$A$2:$L$164,10,0)</f>
        <v>Throttle® 500</v>
      </c>
      <c r="H12" s="10">
        <v>88</v>
      </c>
      <c r="I12" s="7" t="str">
        <f>VLOOKUP(H12,Data!$A$2:$L$164,10,0)</f>
        <v>Custodia® 320 SC</v>
      </c>
      <c r="J12" s="10">
        <v>115</v>
      </c>
      <c r="K12" s="7" t="str">
        <f>VLOOKUP(J12,Data!$A$2:$L$164,10,0)</f>
        <v>Throttle® 500</v>
      </c>
      <c r="L12" s="10">
        <v>142</v>
      </c>
      <c r="M12" s="8" t="str">
        <f>VLOOKUP(L12,Data!$A$2:$L$164,10,0)</f>
        <v>Custodia® 320 SC</v>
      </c>
      <c r="N12" s="4"/>
    </row>
    <row r="13" spans="1:14" ht="20.100000000000001" customHeight="1" thickBot="1">
      <c r="A13" s="148"/>
      <c r="B13" s="9">
        <v>8</v>
      </c>
      <c r="C13" s="7" t="str">
        <f>VLOOKUP(B13,Data!$A$2:$L$164,10,0)</f>
        <v>Folicur® 430 SC</v>
      </c>
      <c r="D13" s="10">
        <v>35</v>
      </c>
      <c r="E13" s="7" t="str">
        <f>VLOOKUP(D13,Data!$A$2:$L$164,10,0)</f>
        <v>Custodia® 320 SC</v>
      </c>
      <c r="F13" s="10">
        <v>62</v>
      </c>
      <c r="G13" s="7" t="str">
        <f>VLOOKUP(F13,Data!$A$2:$L$164,10,0)</f>
        <v>Custodia® 320 SC</v>
      </c>
      <c r="H13" s="10">
        <v>89</v>
      </c>
      <c r="I13" s="7" t="str">
        <f>VLOOKUP(H13,Data!$A$2:$L$164,10,0)</f>
        <v>Throttle® 500</v>
      </c>
      <c r="J13" s="10">
        <v>116</v>
      </c>
      <c r="K13" s="7" t="str">
        <f>VLOOKUP(J13,Data!$A$2:$L$164,10,0)</f>
        <v>Folicur® 430 SC</v>
      </c>
      <c r="L13" s="10">
        <v>143</v>
      </c>
      <c r="M13" s="8" t="str">
        <f>VLOOKUP(L13,Data!$A$2:$L$164,10,0)</f>
        <v>Throttle® 500</v>
      </c>
      <c r="N13" s="4"/>
    </row>
    <row r="14" spans="1:14" ht="20.100000000000001" customHeight="1" thickBot="1">
      <c r="A14" s="149"/>
      <c r="B14" s="11">
        <v>9</v>
      </c>
      <c r="C14" s="7" t="str">
        <f>VLOOKUP(B14,Data!$A$2:$L$164,10,0)</f>
        <v>Folicur® 430 SC</v>
      </c>
      <c r="D14" s="12">
        <v>36</v>
      </c>
      <c r="E14" s="7" t="str">
        <f>VLOOKUP(D14,Data!$A$2:$L$164,10,0)</f>
        <v>Throttle® 500</v>
      </c>
      <c r="F14" s="12">
        <v>63</v>
      </c>
      <c r="G14" s="7" t="str">
        <f>VLOOKUP(F14,Data!$A$2:$L$164,10,0)</f>
        <v>Throttle® 500</v>
      </c>
      <c r="H14" s="12">
        <v>90</v>
      </c>
      <c r="I14" s="7" t="str">
        <f>VLOOKUP(H14,Data!$A$2:$L$164,10,0)</f>
        <v>Folicur® 430 SC</v>
      </c>
      <c r="J14" s="12">
        <v>117</v>
      </c>
      <c r="K14" s="7" t="str">
        <f>VLOOKUP(J14,Data!$A$2:$L$164,10,0)</f>
        <v>Custodia® 320 SC</v>
      </c>
      <c r="L14" s="12">
        <v>144</v>
      </c>
      <c r="M14" s="8" t="str">
        <f>VLOOKUP(L14,Data!$A$2:$L$164,10,0)</f>
        <v>Folicur® 430 SC</v>
      </c>
      <c r="N14" s="4"/>
    </row>
    <row r="15" spans="1:14" ht="20.100000000000001" customHeight="1" thickBot="1">
      <c r="A15" s="147" t="s">
        <v>119</v>
      </c>
      <c r="B15" s="6">
        <v>10</v>
      </c>
      <c r="C15" s="7" t="str">
        <f>VLOOKUP(B15,Data!$A$2:$L$164,10,0)</f>
        <v>Throttle® 500</v>
      </c>
      <c r="D15" s="7">
        <v>37</v>
      </c>
      <c r="E15" s="7" t="str">
        <f>VLOOKUP(D15,Data!$A$2:$L$164,10,0)</f>
        <v>Custodia® 320 SC</v>
      </c>
      <c r="F15" s="7">
        <v>64</v>
      </c>
      <c r="G15" s="7" t="str">
        <f>VLOOKUP(F15,Data!$A$2:$L$164,10,0)</f>
        <v>Folicur® 430 SC</v>
      </c>
      <c r="H15" s="7">
        <v>91</v>
      </c>
      <c r="I15" s="7" t="str">
        <f>VLOOKUP(H15,Data!$A$2:$L$164,10,0)</f>
        <v>Custodia® 320 SC</v>
      </c>
      <c r="J15" s="7">
        <v>118</v>
      </c>
      <c r="K15" s="7" t="str">
        <f>VLOOKUP(J15,Data!$A$2:$L$164,10,0)</f>
        <v>Folicur® 430 SC</v>
      </c>
      <c r="L15" s="7">
        <v>145</v>
      </c>
      <c r="M15" s="8" t="str">
        <f>VLOOKUP(L15,Data!$A$2:$L$164,10,0)</f>
        <v>Custodia® 320 SC</v>
      </c>
      <c r="N15" s="4"/>
    </row>
    <row r="16" spans="1:14" ht="20.100000000000001" customHeight="1" thickBot="1">
      <c r="A16" s="148"/>
      <c r="B16" s="9">
        <v>11</v>
      </c>
      <c r="C16" s="7" t="str">
        <f>VLOOKUP(B16,Data!$A$2:$L$164,10,0)</f>
        <v>Custodia® 320 SC</v>
      </c>
      <c r="D16" s="10">
        <v>38</v>
      </c>
      <c r="E16" s="7" t="str">
        <f>VLOOKUP(D16,Data!$A$2:$L$164,10,0)</f>
        <v>Throttle® 500</v>
      </c>
      <c r="F16" s="10">
        <v>65</v>
      </c>
      <c r="G16" s="7" t="str">
        <f>VLOOKUP(F16,Data!$A$2:$L$164,10,0)</f>
        <v>Throttle® 500</v>
      </c>
      <c r="H16" s="10">
        <v>92</v>
      </c>
      <c r="I16" s="7" t="str">
        <f>VLOOKUP(H16,Data!$A$2:$L$164,10,0)</f>
        <v>Custodia® 320 SC</v>
      </c>
      <c r="J16" s="10">
        <v>119</v>
      </c>
      <c r="K16" s="7" t="str">
        <f>VLOOKUP(J16,Data!$A$2:$L$164,10,0)</f>
        <v>Throttle® 500</v>
      </c>
      <c r="L16" s="10">
        <v>146</v>
      </c>
      <c r="M16" s="8" t="str">
        <f>VLOOKUP(L16,Data!$A$2:$L$164,10,0)</f>
        <v>Folicur® 430 SC</v>
      </c>
      <c r="N16" s="4"/>
    </row>
    <row r="17" spans="1:14" ht="20.100000000000001" customHeight="1" thickBot="1">
      <c r="A17" s="148"/>
      <c r="B17" s="9">
        <v>12</v>
      </c>
      <c r="C17" s="7" t="str">
        <f>VLOOKUP(B17,Data!$A$2:$L$164,10,0)</f>
        <v>Folicur® 430 SC</v>
      </c>
      <c r="D17" s="10">
        <v>39</v>
      </c>
      <c r="E17" s="7" t="str">
        <f>VLOOKUP(D17,Data!$A$2:$L$164,10,0)</f>
        <v>Throttle® 500</v>
      </c>
      <c r="F17" s="10">
        <v>66</v>
      </c>
      <c r="G17" s="7" t="str">
        <f>VLOOKUP(F17,Data!$A$2:$L$164,10,0)</f>
        <v>Custodia® 320 SC</v>
      </c>
      <c r="H17" s="10">
        <v>93</v>
      </c>
      <c r="I17" s="7" t="str">
        <f>VLOOKUP(H17,Data!$A$2:$L$164,10,0)</f>
        <v>Throttle® 500</v>
      </c>
      <c r="J17" s="10">
        <v>120</v>
      </c>
      <c r="K17" s="7" t="str">
        <f>VLOOKUP(J17,Data!$A$2:$L$164,10,0)</f>
        <v>Throttle® 500</v>
      </c>
      <c r="L17" s="10">
        <v>147</v>
      </c>
      <c r="M17" s="8" t="str">
        <f>VLOOKUP(L17,Data!$A$2:$L$164,10,0)</f>
        <v>Folicur® 430 SC</v>
      </c>
      <c r="N17" s="4"/>
    </row>
    <row r="18" spans="1:14" ht="20.100000000000001" customHeight="1" thickBot="1">
      <c r="A18" s="148"/>
      <c r="B18" s="9">
        <v>13</v>
      </c>
      <c r="C18" s="7" t="str">
        <f>VLOOKUP(B18,Data!$A$2:$L$164,10,0)</f>
        <v>Throttle® 500</v>
      </c>
      <c r="D18" s="10">
        <v>40</v>
      </c>
      <c r="E18" s="7" t="str">
        <f>VLOOKUP(D18,Data!$A$2:$L$164,10,0)</f>
        <v>Custodia® 320 SC</v>
      </c>
      <c r="F18" s="10">
        <v>67</v>
      </c>
      <c r="G18" s="7" t="str">
        <f>VLOOKUP(F18,Data!$A$2:$L$164,10,0)</f>
        <v>Folicur® 430 SC</v>
      </c>
      <c r="H18" s="10">
        <v>94</v>
      </c>
      <c r="I18" s="7" t="str">
        <f>VLOOKUP(H18,Data!$A$2:$L$164,10,0)</f>
        <v>Throttle® 500</v>
      </c>
      <c r="J18" s="10">
        <v>121</v>
      </c>
      <c r="K18" s="7" t="str">
        <f>VLOOKUP(J18,Data!$A$2:$L$164,10,0)</f>
        <v>Folicur® 430 SC</v>
      </c>
      <c r="L18" s="10">
        <v>148</v>
      </c>
      <c r="M18" s="8" t="str">
        <f>VLOOKUP(L18,Data!$A$2:$L$164,10,0)</f>
        <v>Custodia® 320 SC</v>
      </c>
      <c r="N18" s="4"/>
    </row>
    <row r="19" spans="1:14" ht="20.100000000000001" customHeight="1" thickBot="1">
      <c r="A19" s="148"/>
      <c r="B19" s="9">
        <v>14</v>
      </c>
      <c r="C19" s="7" t="str">
        <f>VLOOKUP(B19,Data!$A$2:$L$164,10,0)</f>
        <v>Custodia® 320 SC</v>
      </c>
      <c r="D19" s="10">
        <v>41</v>
      </c>
      <c r="E19" s="7" t="str">
        <f>VLOOKUP(D19,Data!$A$2:$L$164,10,0)</f>
        <v>Folicur® 430 SC</v>
      </c>
      <c r="F19" s="10">
        <v>68</v>
      </c>
      <c r="G19" s="7" t="str">
        <f>VLOOKUP(F19,Data!$A$2:$L$164,10,0)</f>
        <v>Folicur® 430 SC</v>
      </c>
      <c r="H19" s="10">
        <v>95</v>
      </c>
      <c r="I19" s="7" t="str">
        <f>VLOOKUP(H19,Data!$A$2:$L$164,10,0)</f>
        <v>Throttle® 500</v>
      </c>
      <c r="J19" s="10">
        <v>122</v>
      </c>
      <c r="K19" s="7" t="str">
        <f>VLOOKUP(J19,Data!$A$2:$L$164,10,0)</f>
        <v>Throttle® 500</v>
      </c>
      <c r="L19" s="10">
        <v>149</v>
      </c>
      <c r="M19" s="8" t="str">
        <f>VLOOKUP(L19,Data!$A$2:$L$164,10,0)</f>
        <v>Custodia® 320 SC</v>
      </c>
      <c r="N19" s="4"/>
    </row>
    <row r="20" spans="1:14" ht="20.100000000000001" customHeight="1" thickBot="1">
      <c r="A20" s="148"/>
      <c r="B20" s="9">
        <v>15</v>
      </c>
      <c r="C20" s="7" t="str">
        <f>VLOOKUP(B20,Data!$A$2:$L$164,10,0)</f>
        <v>Throttle® 500</v>
      </c>
      <c r="D20" s="10">
        <v>42</v>
      </c>
      <c r="E20" s="7" t="str">
        <f>VLOOKUP(D20,Data!$A$2:$L$164,10,0)</f>
        <v>Folicur® 430 SC</v>
      </c>
      <c r="F20" s="10">
        <v>69</v>
      </c>
      <c r="G20" s="7" t="str">
        <f>VLOOKUP(F20,Data!$A$2:$L$164,10,0)</f>
        <v>Custodia® 320 SC</v>
      </c>
      <c r="H20" s="10">
        <v>96</v>
      </c>
      <c r="I20" s="7" t="str">
        <f>VLOOKUP(H20,Data!$A$2:$L$164,10,0)</f>
        <v>Folicur® 430 SC</v>
      </c>
      <c r="J20" s="10">
        <v>123</v>
      </c>
      <c r="K20" s="7" t="str">
        <f>VLOOKUP(J20,Data!$A$2:$L$164,10,0)</f>
        <v>Custodia® 320 SC</v>
      </c>
      <c r="L20" s="10">
        <v>150</v>
      </c>
      <c r="M20" s="8" t="str">
        <f>VLOOKUP(L20,Data!$A$2:$L$164,10,0)</f>
        <v>Folicur® 430 SC</v>
      </c>
      <c r="N20" s="4"/>
    </row>
    <row r="21" spans="1:14" ht="20.100000000000001" customHeight="1" thickBot="1">
      <c r="A21" s="148"/>
      <c r="B21" s="9">
        <v>16</v>
      </c>
      <c r="C21" s="7" t="str">
        <f>VLOOKUP(B21,Data!$A$2:$L$164,10,0)</f>
        <v>Folicur® 430 SC</v>
      </c>
      <c r="D21" s="10">
        <v>43</v>
      </c>
      <c r="E21" s="7" t="str">
        <f>VLOOKUP(D21,Data!$A$2:$L$164,10,0)</f>
        <v>Custodia® 320 SC</v>
      </c>
      <c r="F21" s="10">
        <v>70</v>
      </c>
      <c r="G21" s="7" t="str">
        <f>VLOOKUP(F21,Data!$A$2:$L$164,10,0)</f>
        <v>Throttle® 500</v>
      </c>
      <c r="H21" s="10">
        <v>97</v>
      </c>
      <c r="I21" s="7" t="str">
        <f>VLOOKUP(H21,Data!$A$2:$L$164,10,0)</f>
        <v>Custodia® 320 SC</v>
      </c>
      <c r="J21" s="10">
        <v>124</v>
      </c>
      <c r="K21" s="7" t="str">
        <f>VLOOKUP(J21,Data!$A$2:$L$164,10,0)</f>
        <v>Custodia® 320 SC</v>
      </c>
      <c r="L21" s="10">
        <v>151</v>
      </c>
      <c r="M21" s="8" t="str">
        <f>VLOOKUP(L21,Data!$A$2:$L$164,10,0)</f>
        <v>Throttle® 500</v>
      </c>
      <c r="N21" s="4"/>
    </row>
    <row r="22" spans="1:14" ht="20.100000000000001" customHeight="1" thickBot="1">
      <c r="A22" s="148"/>
      <c r="B22" s="9">
        <v>17</v>
      </c>
      <c r="C22" s="7" t="str">
        <f>VLOOKUP(B22,Data!$A$2:$L$164,10,0)</f>
        <v>Folicur® 430 SC</v>
      </c>
      <c r="D22" s="10">
        <v>44</v>
      </c>
      <c r="E22" s="7" t="str">
        <f>VLOOKUP(D22,Data!$A$2:$L$164,10,0)</f>
        <v>Throttle® 500</v>
      </c>
      <c r="F22" s="10">
        <v>71</v>
      </c>
      <c r="G22" s="7" t="str">
        <f>VLOOKUP(F22,Data!$A$2:$L$164,10,0)</f>
        <v>Custodia® 320 SC</v>
      </c>
      <c r="H22" s="10">
        <v>98</v>
      </c>
      <c r="I22" s="7" t="str">
        <f>VLOOKUP(H22,Data!$A$2:$L$164,10,0)</f>
        <v>Folicur® 430 SC</v>
      </c>
      <c r="J22" s="10">
        <v>125</v>
      </c>
      <c r="K22" s="7" t="str">
        <f>VLOOKUP(J22,Data!$A$2:$L$164,10,0)</f>
        <v>Custodia® 320 SC</v>
      </c>
      <c r="L22" s="10">
        <v>152</v>
      </c>
      <c r="M22" s="8" t="str">
        <f>VLOOKUP(L22,Data!$A$2:$L$164,10,0)</f>
        <v>Throttle® 500</v>
      </c>
      <c r="N22" s="4"/>
    </row>
    <row r="23" spans="1:14" ht="20.100000000000001" customHeight="1" thickBot="1">
      <c r="A23" s="149"/>
      <c r="B23" s="11">
        <v>18</v>
      </c>
      <c r="C23" s="7" t="str">
        <f>VLOOKUP(B23,Data!$A$2:$L$164,10,0)</f>
        <v>Custodia® 320 SC</v>
      </c>
      <c r="D23" s="12">
        <v>45</v>
      </c>
      <c r="E23" s="7" t="str">
        <f>VLOOKUP(D23,Data!$A$2:$L$164,10,0)</f>
        <v>Folicur® 430 SC</v>
      </c>
      <c r="F23" s="12">
        <v>72</v>
      </c>
      <c r="G23" s="7" t="str">
        <f>VLOOKUP(F23,Data!$A$2:$L$164,10,0)</f>
        <v>Throttle® 500</v>
      </c>
      <c r="H23" s="12">
        <v>99</v>
      </c>
      <c r="I23" s="7" t="str">
        <f>VLOOKUP(H23,Data!$A$2:$L$164,10,0)</f>
        <v>Folicur® 430 SC</v>
      </c>
      <c r="J23" s="12">
        <v>126</v>
      </c>
      <c r="K23" s="7" t="str">
        <f>VLOOKUP(J23,Data!$A$2:$L$164,10,0)</f>
        <v>Folicur® 430 SC</v>
      </c>
      <c r="L23" s="12">
        <v>153</v>
      </c>
      <c r="M23" s="8" t="str">
        <f>VLOOKUP(L23,Data!$A$2:$L$164,10,0)</f>
        <v>Throttle® 500</v>
      </c>
      <c r="N23" s="4"/>
    </row>
    <row r="24" spans="1:14" ht="20.100000000000001" customHeight="1" thickBot="1">
      <c r="A24" s="147" t="s">
        <v>120</v>
      </c>
      <c r="B24" s="6">
        <v>19</v>
      </c>
      <c r="C24" s="7" t="str">
        <f>VLOOKUP(B24,Data!$A$2:$L$164,10,0)</f>
        <v>Throttle® 500</v>
      </c>
      <c r="D24" s="7">
        <v>46</v>
      </c>
      <c r="E24" s="7" t="str">
        <f>VLOOKUP(D24,Data!$A$2:$L$164,10,0)</f>
        <v>Folicur® 430 SC</v>
      </c>
      <c r="F24" s="7">
        <v>73</v>
      </c>
      <c r="G24" s="7" t="str">
        <f>VLOOKUP(F24,Data!$A$2:$L$164,10,0)</f>
        <v>Folicur® 430 SC</v>
      </c>
      <c r="H24" s="7">
        <v>100</v>
      </c>
      <c r="I24" s="7" t="str">
        <f>VLOOKUP(H24,Data!$A$2:$L$164,10,0)</f>
        <v>Throttle® 500</v>
      </c>
      <c r="J24" s="7">
        <v>127</v>
      </c>
      <c r="K24" s="7" t="str">
        <f>VLOOKUP(J24,Data!$A$2:$L$164,10,0)</f>
        <v>Throttle® 500</v>
      </c>
      <c r="L24" s="7">
        <v>154</v>
      </c>
      <c r="M24" s="8" t="str">
        <f>VLOOKUP(L24,Data!$A$2:$L$164,10,0)</f>
        <v>Folicur® 430 SC</v>
      </c>
      <c r="N24" s="4"/>
    </row>
    <row r="25" spans="1:14" ht="20.100000000000001" customHeight="1" thickBot="1">
      <c r="A25" s="148"/>
      <c r="B25" s="9">
        <v>20</v>
      </c>
      <c r="C25" s="7" t="str">
        <f>VLOOKUP(B25,Data!$A$2:$L$164,10,0)</f>
        <v>Folicur® 430 SC</v>
      </c>
      <c r="D25" s="10">
        <v>47</v>
      </c>
      <c r="E25" s="7" t="str">
        <f>VLOOKUP(D25,Data!$A$2:$L$164,10,0)</f>
        <v>Throttle® 500</v>
      </c>
      <c r="F25" s="10">
        <v>74</v>
      </c>
      <c r="G25" s="7" t="str">
        <f>VLOOKUP(F25,Data!$A$2:$L$164,10,0)</f>
        <v>Folicur® 430 SC</v>
      </c>
      <c r="H25" s="10">
        <v>101</v>
      </c>
      <c r="I25" s="7" t="str">
        <f>VLOOKUP(H25,Data!$A$2:$L$164,10,0)</f>
        <v>Custodia® 320 SC</v>
      </c>
      <c r="J25" s="10">
        <v>128</v>
      </c>
      <c r="K25" s="7" t="str">
        <f>VLOOKUP(J25,Data!$A$2:$L$164,10,0)</f>
        <v>Custodia® 320 SC</v>
      </c>
      <c r="L25" s="10">
        <v>155</v>
      </c>
      <c r="M25" s="8" t="str">
        <f>VLOOKUP(L25,Data!$A$2:$L$164,10,0)</f>
        <v>Throttle® 500</v>
      </c>
      <c r="N25" s="4"/>
    </row>
    <row r="26" spans="1:14" ht="20.100000000000001" customHeight="1" thickBot="1">
      <c r="A26" s="148"/>
      <c r="B26" s="9">
        <v>21</v>
      </c>
      <c r="C26" s="7" t="str">
        <f>VLOOKUP(B26,Data!$A$2:$L$164,10,0)</f>
        <v>Folicur® 430 SC</v>
      </c>
      <c r="D26" s="10">
        <v>48</v>
      </c>
      <c r="E26" s="7" t="str">
        <f>VLOOKUP(D26,Data!$A$2:$L$164,10,0)</f>
        <v>Custodia® 320 SC</v>
      </c>
      <c r="F26" s="10">
        <v>75</v>
      </c>
      <c r="G26" s="7" t="str">
        <f>VLOOKUP(F26,Data!$A$2:$L$164,10,0)</f>
        <v>Throttle® 500</v>
      </c>
      <c r="H26" s="10">
        <v>102</v>
      </c>
      <c r="I26" s="7" t="str">
        <f>VLOOKUP(H26,Data!$A$2:$L$164,10,0)</f>
        <v>Folicur® 430 SC</v>
      </c>
      <c r="J26" s="10">
        <v>129</v>
      </c>
      <c r="K26" s="7" t="str">
        <f>VLOOKUP(J26,Data!$A$2:$L$164,10,0)</f>
        <v>Folicur® 430 SC</v>
      </c>
      <c r="L26" s="10">
        <v>156</v>
      </c>
      <c r="M26" s="8" t="str">
        <f>VLOOKUP(L26,Data!$A$2:$L$164,10,0)</f>
        <v>Throttle® 500</v>
      </c>
      <c r="N26" s="4"/>
    </row>
    <row r="27" spans="1:14" ht="20.100000000000001" customHeight="1" thickBot="1">
      <c r="A27" s="148"/>
      <c r="B27" s="9">
        <v>22</v>
      </c>
      <c r="C27" s="7" t="str">
        <f>VLOOKUP(B27,Data!$A$2:$L$164,10,0)</f>
        <v>Folicur® 430 SC</v>
      </c>
      <c r="D27" s="10">
        <v>49</v>
      </c>
      <c r="E27" s="7" t="str">
        <f>VLOOKUP(D27,Data!$A$2:$L$164,10,0)</f>
        <v>Throttle® 500</v>
      </c>
      <c r="F27" s="10">
        <v>76</v>
      </c>
      <c r="G27" s="7" t="str">
        <f>VLOOKUP(F27,Data!$A$2:$L$164,10,0)</f>
        <v>Folicur® 430 SC</v>
      </c>
      <c r="H27" s="10">
        <v>103</v>
      </c>
      <c r="I27" s="7" t="str">
        <f>VLOOKUP(H27,Data!$A$2:$L$164,10,0)</f>
        <v>Custodia® 320 SC</v>
      </c>
      <c r="J27" s="10">
        <v>130</v>
      </c>
      <c r="K27" s="7" t="str">
        <f>VLOOKUP(J27,Data!$A$2:$L$164,10,0)</f>
        <v>Folicur® 430 SC</v>
      </c>
      <c r="L27" s="10">
        <v>157</v>
      </c>
      <c r="M27" s="8" t="str">
        <f>VLOOKUP(L27,Data!$A$2:$L$164,10,0)</f>
        <v>Custodia® 320 SC</v>
      </c>
      <c r="N27" s="4"/>
    </row>
    <row r="28" spans="1:14" ht="20.100000000000001" customHeight="1" thickBot="1">
      <c r="A28" s="148"/>
      <c r="B28" s="9">
        <v>23</v>
      </c>
      <c r="C28" s="7" t="str">
        <f>VLOOKUP(B28,Data!$A$2:$L$164,10,0)</f>
        <v>Custodia® 320 SC</v>
      </c>
      <c r="D28" s="10">
        <v>50</v>
      </c>
      <c r="E28" s="7" t="str">
        <f>VLOOKUP(D28,Data!$A$2:$L$164,10,0)</f>
        <v>Folicur® 430 SC</v>
      </c>
      <c r="F28" s="10">
        <v>77</v>
      </c>
      <c r="G28" s="7" t="str">
        <f>VLOOKUP(F28,Data!$A$2:$L$164,10,0)</f>
        <v>Custodia® 320 SC</v>
      </c>
      <c r="H28" s="10">
        <v>104</v>
      </c>
      <c r="I28" s="7" t="str">
        <f>VLOOKUP(H28,Data!$A$2:$L$164,10,0)</f>
        <v>Throttle® 500</v>
      </c>
      <c r="J28" s="10">
        <v>131</v>
      </c>
      <c r="K28" s="7" t="str">
        <f>VLOOKUP(J28,Data!$A$2:$L$164,10,0)</f>
        <v>Throttle® 500</v>
      </c>
      <c r="L28" s="10">
        <v>158</v>
      </c>
      <c r="M28" s="8" t="str">
        <f>VLOOKUP(L28,Data!$A$2:$L$164,10,0)</f>
        <v>Custodia® 320 SC</v>
      </c>
      <c r="N28" s="4"/>
    </row>
    <row r="29" spans="1:14" ht="20.100000000000001" customHeight="1" thickBot="1">
      <c r="A29" s="148"/>
      <c r="B29" s="9">
        <v>24</v>
      </c>
      <c r="C29" s="7" t="str">
        <f>VLOOKUP(B29,Data!$A$2:$L$164,10,0)</f>
        <v>Throttle® 500</v>
      </c>
      <c r="D29" s="10">
        <v>51</v>
      </c>
      <c r="E29" s="7" t="str">
        <f>VLOOKUP(D29,Data!$A$2:$L$164,10,0)</f>
        <v>Custodia® 320 SC</v>
      </c>
      <c r="F29" s="10">
        <v>78</v>
      </c>
      <c r="G29" s="7" t="str">
        <f>VLOOKUP(F29,Data!$A$2:$L$164,10,0)</f>
        <v>Custodia® 320 SC</v>
      </c>
      <c r="H29" s="10">
        <v>105</v>
      </c>
      <c r="I29" s="7" t="str">
        <f>VLOOKUP(H29,Data!$A$2:$L$164,10,0)</f>
        <v>Folicur® 430 SC</v>
      </c>
      <c r="J29" s="10">
        <v>132</v>
      </c>
      <c r="K29" s="7" t="str">
        <f>VLOOKUP(J29,Data!$A$2:$L$164,10,0)</f>
        <v>Folicur® 430 SC</v>
      </c>
      <c r="L29" s="10">
        <v>159</v>
      </c>
      <c r="M29" s="8" t="str">
        <f>VLOOKUP(L29,Data!$A$2:$L$164,10,0)</f>
        <v>Throttle® 500</v>
      </c>
      <c r="N29" s="4"/>
    </row>
    <row r="30" spans="1:14" ht="20.100000000000001" customHeight="1" thickBot="1">
      <c r="A30" s="148"/>
      <c r="B30" s="9">
        <v>25</v>
      </c>
      <c r="C30" s="7" t="str">
        <f>VLOOKUP(B30,Data!$A$2:$L$164,10,0)</f>
        <v>Custodia® 320 SC</v>
      </c>
      <c r="D30" s="10">
        <v>52</v>
      </c>
      <c r="E30" s="7" t="str">
        <f>VLOOKUP(D30,Data!$A$2:$L$164,10,0)</f>
        <v>Throttle® 500</v>
      </c>
      <c r="F30" s="10">
        <v>79</v>
      </c>
      <c r="G30" s="7" t="str">
        <f>VLOOKUP(F30,Data!$A$2:$L$164,10,0)</f>
        <v>Throttle® 500</v>
      </c>
      <c r="H30" s="10">
        <v>106</v>
      </c>
      <c r="I30" s="7" t="str">
        <f>VLOOKUP(H30,Data!$A$2:$L$164,10,0)</f>
        <v>Folicur® 430 SC</v>
      </c>
      <c r="J30" s="10">
        <v>133</v>
      </c>
      <c r="K30" s="7" t="str">
        <f>VLOOKUP(J30,Data!$A$2:$L$164,10,0)</f>
        <v>Throttle® 500</v>
      </c>
      <c r="L30" s="10">
        <v>160</v>
      </c>
      <c r="M30" s="8" t="str">
        <f>VLOOKUP(L30,Data!$A$2:$L$164,10,0)</f>
        <v>Custodia® 320 SC</v>
      </c>
      <c r="N30" s="4"/>
    </row>
    <row r="31" spans="1:14" ht="20.100000000000001" customHeight="1" thickBot="1">
      <c r="A31" s="148"/>
      <c r="B31" s="9">
        <v>26</v>
      </c>
      <c r="C31" s="7" t="str">
        <f>VLOOKUP(B31,Data!$A$2:$L$164,10,0)</f>
        <v>Throttle® 500</v>
      </c>
      <c r="D31" s="10">
        <v>53</v>
      </c>
      <c r="E31" s="7" t="str">
        <f>VLOOKUP(D31,Data!$A$2:$L$164,10,0)</f>
        <v>Custodia® 320 SC</v>
      </c>
      <c r="F31" s="10">
        <v>80</v>
      </c>
      <c r="G31" s="7" t="str">
        <f>VLOOKUP(F31,Data!$A$2:$L$164,10,0)</f>
        <v>Throttle® 500</v>
      </c>
      <c r="H31" s="10">
        <v>107</v>
      </c>
      <c r="I31" s="7" t="str">
        <f>VLOOKUP(H31,Data!$A$2:$L$164,10,0)</f>
        <v>Custodia® 320 SC</v>
      </c>
      <c r="J31" s="10">
        <v>134</v>
      </c>
      <c r="K31" s="7" t="str">
        <f>VLOOKUP(J31,Data!$A$2:$L$164,10,0)</f>
        <v>Custodia® 320 SC</v>
      </c>
      <c r="L31" s="10">
        <v>161</v>
      </c>
      <c r="M31" s="8" t="str">
        <f>VLOOKUP(L31,Data!$A$2:$L$164,10,0)</f>
        <v>Folicur® 430 SC</v>
      </c>
      <c r="N31" s="4"/>
    </row>
    <row r="32" spans="1:14" ht="20.100000000000001" customHeight="1" thickBot="1">
      <c r="A32" s="149"/>
      <c r="B32" s="11">
        <v>27</v>
      </c>
      <c r="C32" s="7" t="str">
        <f>VLOOKUP(B32,Data!$A$2:$L$164,10,0)</f>
        <v>Custodia® 320 SC</v>
      </c>
      <c r="D32" s="12">
        <v>54</v>
      </c>
      <c r="E32" s="7" t="str">
        <f>VLOOKUP(D32,Data!$A$2:$L$164,10,0)</f>
        <v>Folicur® 430 SC</v>
      </c>
      <c r="F32" s="12">
        <v>81</v>
      </c>
      <c r="G32" s="7" t="str">
        <f>VLOOKUP(F32,Data!$A$2:$L$164,10,0)</f>
        <v>Custodia® 320 SC</v>
      </c>
      <c r="H32" s="12">
        <v>108</v>
      </c>
      <c r="I32" s="7" t="str">
        <f>VLOOKUP(H32,Data!$A$2:$L$164,10,0)</f>
        <v>Throttle® 500</v>
      </c>
      <c r="J32" s="12">
        <v>135</v>
      </c>
      <c r="K32" s="7" t="str">
        <f>VLOOKUP(J32,Data!$A$2:$L$164,10,0)</f>
        <v>Custodia® 320 SC</v>
      </c>
      <c r="L32" s="12">
        <v>162</v>
      </c>
      <c r="M32" s="8" t="str">
        <f>VLOOKUP(L32,Data!$A$2:$L$164,10,0)</f>
        <v>Folicur® 430 SC</v>
      </c>
      <c r="N32" s="4"/>
    </row>
    <row r="33" spans="1:1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>
      <c r="A34" s="4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4"/>
    </row>
    <row r="39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5.75" thickBot="1">
      <c r="A40" s="4"/>
      <c r="B40" s="5" t="s">
        <v>110</v>
      </c>
      <c r="C40" s="5" t="s">
        <v>5</v>
      </c>
      <c r="D40" s="5" t="s">
        <v>110</v>
      </c>
      <c r="E40" s="5" t="s">
        <v>5</v>
      </c>
      <c r="F40" s="5" t="s">
        <v>110</v>
      </c>
      <c r="G40" s="5" t="s">
        <v>5</v>
      </c>
      <c r="H40" s="5" t="s">
        <v>110</v>
      </c>
      <c r="I40" s="5" t="s">
        <v>5</v>
      </c>
      <c r="J40" s="5" t="s">
        <v>110</v>
      </c>
      <c r="K40" s="5" t="s">
        <v>5</v>
      </c>
      <c r="L40" s="5" t="s">
        <v>110</v>
      </c>
      <c r="M40" s="5" t="s">
        <v>5</v>
      </c>
      <c r="N40" s="4"/>
    </row>
    <row r="41" spans="1:14" ht="15.75" thickBot="1">
      <c r="A41" s="147" t="s">
        <v>118</v>
      </c>
      <c r="B41" s="6">
        <v>1</v>
      </c>
      <c r="C41" s="7" t="str">
        <f>VLOOKUP(B41,Data!$A$2:$L$164,11,0)</f>
        <v>T4</v>
      </c>
      <c r="D41" s="7">
        <v>28</v>
      </c>
      <c r="E41" s="7" t="str">
        <f>VLOOKUP(D41,Data!$A$2:$L$164,11,0)</f>
        <v>T6</v>
      </c>
      <c r="F41" s="7">
        <v>55</v>
      </c>
      <c r="G41" s="7" t="str">
        <f>VLOOKUP(F41,Data!$A$2:$L$164,11,0)</f>
        <v>T1</v>
      </c>
      <c r="H41" s="7">
        <v>82</v>
      </c>
      <c r="I41" s="7" t="str">
        <f>VLOOKUP(H41,Data!$A$2:$L$164,11,0)</f>
        <v>T5</v>
      </c>
      <c r="J41" s="7">
        <v>109</v>
      </c>
      <c r="K41" s="7" t="str">
        <f>VLOOKUP(J41,Data!$A$2:$L$164,11,0)</f>
        <v>T4</v>
      </c>
      <c r="L41" s="7">
        <v>136</v>
      </c>
      <c r="M41" s="8" t="str">
        <f>VLOOKUP(L41,Data!$A$2:$L$164,11,0)</f>
        <v>T1</v>
      </c>
      <c r="N41" s="4"/>
    </row>
    <row r="42" spans="1:14" ht="15.75" thickBot="1">
      <c r="A42" s="148"/>
      <c r="B42" s="9">
        <v>2</v>
      </c>
      <c r="C42" s="7" t="str">
        <f>VLOOKUP(B42,Data!$A$2:$L$164,11,0)</f>
        <v>T5</v>
      </c>
      <c r="D42" s="10">
        <v>29</v>
      </c>
      <c r="E42" s="7" t="str">
        <f>VLOOKUP(D42,Data!$A$2:$L$164,11,0)</f>
        <v>T2</v>
      </c>
      <c r="F42" s="10">
        <v>56</v>
      </c>
      <c r="G42" s="7" t="str">
        <f>VLOOKUP(F42,Data!$A$2:$L$164,11,0)</f>
        <v>T6</v>
      </c>
      <c r="H42" s="10">
        <v>83</v>
      </c>
      <c r="I42" s="7" t="str">
        <f>VLOOKUP(H42,Data!$A$2:$L$164,11,0)</f>
        <v>T2</v>
      </c>
      <c r="J42" s="10">
        <v>110</v>
      </c>
      <c r="K42" s="7" t="str">
        <f>VLOOKUP(J42,Data!$A$2:$L$164,11,0)</f>
        <v>T5</v>
      </c>
      <c r="L42" s="10">
        <v>137</v>
      </c>
      <c r="M42" s="8" t="str">
        <f>VLOOKUP(L42,Data!$A$2:$L$164,11,0)</f>
        <v>T1</v>
      </c>
      <c r="N42" s="4"/>
    </row>
    <row r="43" spans="1:14" ht="15.75" thickBot="1">
      <c r="A43" s="148"/>
      <c r="B43" s="9">
        <v>3</v>
      </c>
      <c r="C43" s="7" t="str">
        <f>VLOOKUP(B43,Data!$A$2:$L$164,11,0)</f>
        <v>T5</v>
      </c>
      <c r="D43" s="10">
        <v>30</v>
      </c>
      <c r="E43" s="7" t="str">
        <f>VLOOKUP(D43,Data!$A$2:$L$164,11,0)</f>
        <v>T1</v>
      </c>
      <c r="F43" s="10">
        <v>57</v>
      </c>
      <c r="G43" s="7" t="str">
        <f>VLOOKUP(F43,Data!$A$2:$L$164,11,0)</f>
        <v>T1</v>
      </c>
      <c r="H43" s="10">
        <v>84</v>
      </c>
      <c r="I43" s="7" t="str">
        <f>VLOOKUP(H43,Data!$A$2:$L$164,11,0)</f>
        <v>T3</v>
      </c>
      <c r="J43" s="10">
        <v>111</v>
      </c>
      <c r="K43" s="7" t="str">
        <f>VLOOKUP(J43,Data!$A$2:$L$164,11,0)</f>
        <v>T6</v>
      </c>
      <c r="L43" s="10">
        <v>138</v>
      </c>
      <c r="M43" s="8" t="str">
        <f>VLOOKUP(L43,Data!$A$2:$L$164,11,0)</f>
        <v>T2</v>
      </c>
      <c r="N43" s="4"/>
    </row>
    <row r="44" spans="1:14" ht="15.75" thickBot="1">
      <c r="A44" s="148"/>
      <c r="B44" s="9">
        <v>4</v>
      </c>
      <c r="C44" s="7" t="str">
        <f>VLOOKUP(B44,Data!$A$2:$L$164,11,0)</f>
        <v>T3</v>
      </c>
      <c r="D44" s="10">
        <v>31</v>
      </c>
      <c r="E44" s="7" t="str">
        <f>VLOOKUP(D44,Data!$A$2:$L$164,11,0)</f>
        <v>T2</v>
      </c>
      <c r="F44" s="10">
        <v>58</v>
      </c>
      <c r="G44" s="7" t="str">
        <f>VLOOKUP(F44,Data!$A$2:$L$164,11,0)</f>
        <v>T5</v>
      </c>
      <c r="H44" s="10">
        <v>85</v>
      </c>
      <c r="I44" s="7" t="str">
        <f>VLOOKUP(H44,Data!$A$2:$L$164,11,0)</f>
        <v>T4</v>
      </c>
      <c r="J44" s="10">
        <v>112</v>
      </c>
      <c r="K44" s="7" t="str">
        <f>VLOOKUP(J44,Data!$A$2:$L$164,11,0)</f>
        <v>T1</v>
      </c>
      <c r="L44" s="10">
        <v>139</v>
      </c>
      <c r="M44" s="8" t="str">
        <f>VLOOKUP(L44,Data!$A$2:$L$164,11,0)</f>
        <v>T3</v>
      </c>
      <c r="N44" s="4"/>
    </row>
    <row r="45" spans="1:14" ht="15.75" thickBot="1">
      <c r="A45" s="148"/>
      <c r="B45" s="9">
        <v>5</v>
      </c>
      <c r="C45" s="7" t="str">
        <f>VLOOKUP(B45,Data!$A$2:$L$164,11,0)</f>
        <v>T6</v>
      </c>
      <c r="D45" s="10">
        <v>32</v>
      </c>
      <c r="E45" s="7" t="str">
        <f>VLOOKUP(D45,Data!$A$2:$L$164,11,0)</f>
        <v>T5</v>
      </c>
      <c r="F45" s="10">
        <v>59</v>
      </c>
      <c r="G45" s="7" t="str">
        <f>VLOOKUP(F45,Data!$A$2:$L$164,11,0)</f>
        <v>T6</v>
      </c>
      <c r="H45" s="10">
        <v>86</v>
      </c>
      <c r="I45" s="7" t="str">
        <f>VLOOKUP(H45,Data!$A$2:$L$164,11,0)</f>
        <v>T3</v>
      </c>
      <c r="J45" s="10">
        <v>113</v>
      </c>
      <c r="K45" s="7" t="str">
        <f>VLOOKUP(J45,Data!$A$2:$L$164,11,0)</f>
        <v>T3</v>
      </c>
      <c r="L45" s="10">
        <v>140</v>
      </c>
      <c r="M45" s="8" t="str">
        <f>VLOOKUP(L45,Data!$A$2:$L$164,11,0)</f>
        <v>T4</v>
      </c>
      <c r="N45" s="4"/>
    </row>
    <row r="46" spans="1:14" ht="15.75" thickBot="1">
      <c r="A46" s="148"/>
      <c r="B46" s="9">
        <v>6</v>
      </c>
      <c r="C46" s="7" t="str">
        <f>VLOOKUP(B46,Data!$A$2:$L$164,11,0)</f>
        <v>T1</v>
      </c>
      <c r="D46" s="10">
        <v>33</v>
      </c>
      <c r="E46" s="7" t="str">
        <f>VLOOKUP(D46,Data!$A$2:$L$164,11,0)</f>
        <v>T6</v>
      </c>
      <c r="F46" s="10">
        <v>60</v>
      </c>
      <c r="G46" s="7" t="str">
        <f>VLOOKUP(F46,Data!$A$2:$L$164,11,0)</f>
        <v>T3</v>
      </c>
      <c r="H46" s="10">
        <v>87</v>
      </c>
      <c r="I46" s="7" t="str">
        <f>VLOOKUP(H46,Data!$A$2:$L$164,11,0)</f>
        <v>T4</v>
      </c>
      <c r="J46" s="10">
        <v>114</v>
      </c>
      <c r="K46" s="7" t="str">
        <f>VLOOKUP(J46,Data!$A$2:$L$164,11,0)</f>
        <v>T5</v>
      </c>
      <c r="L46" s="10">
        <v>141</v>
      </c>
      <c r="M46" s="8" t="str">
        <f>VLOOKUP(L46,Data!$A$2:$L$164,11,0)</f>
        <v>T2</v>
      </c>
      <c r="N46" s="4"/>
    </row>
    <row r="47" spans="1:14" ht="15.75" thickBot="1">
      <c r="A47" s="148"/>
      <c r="B47" s="9">
        <v>7</v>
      </c>
      <c r="C47" s="7" t="str">
        <f>VLOOKUP(B47,Data!$A$2:$L$164,11,0)</f>
        <v>T2</v>
      </c>
      <c r="D47" s="10">
        <v>34</v>
      </c>
      <c r="E47" s="7" t="str">
        <f>VLOOKUP(D47,Data!$A$2:$L$164,11,0)</f>
        <v>T1</v>
      </c>
      <c r="F47" s="10">
        <v>61</v>
      </c>
      <c r="G47" s="7" t="str">
        <f>VLOOKUP(F47,Data!$A$2:$L$164,11,0)</f>
        <v>T5</v>
      </c>
      <c r="H47" s="10">
        <v>88</v>
      </c>
      <c r="I47" s="7" t="str">
        <f>VLOOKUP(H47,Data!$A$2:$L$164,11,0)</f>
        <v>T1</v>
      </c>
      <c r="J47" s="10">
        <v>115</v>
      </c>
      <c r="K47" s="7" t="str">
        <f>VLOOKUP(J47,Data!$A$2:$L$164,11,0)</f>
        <v>T6</v>
      </c>
      <c r="L47" s="10">
        <v>142</v>
      </c>
      <c r="M47" s="8" t="str">
        <f>VLOOKUP(L47,Data!$A$2:$L$164,11,0)</f>
        <v>T5</v>
      </c>
      <c r="N47" s="4"/>
    </row>
    <row r="48" spans="1:14" ht="15.75" thickBot="1">
      <c r="A48" s="148"/>
      <c r="B48" s="9">
        <v>8</v>
      </c>
      <c r="C48" s="7" t="str">
        <f>VLOOKUP(B48,Data!$A$2:$L$164,11,0)</f>
        <v>T3</v>
      </c>
      <c r="D48" s="10">
        <v>35</v>
      </c>
      <c r="E48" s="7" t="str">
        <f>VLOOKUP(D48,Data!$A$2:$L$164,11,0)</f>
        <v>T4</v>
      </c>
      <c r="F48" s="10">
        <v>62</v>
      </c>
      <c r="G48" s="7" t="str">
        <f>VLOOKUP(F48,Data!$A$2:$L$164,11,0)</f>
        <v>T2</v>
      </c>
      <c r="H48" s="10">
        <v>89</v>
      </c>
      <c r="I48" s="7" t="str">
        <f>VLOOKUP(H48,Data!$A$2:$L$164,11,0)</f>
        <v>T6</v>
      </c>
      <c r="J48" s="10">
        <v>116</v>
      </c>
      <c r="K48" s="7" t="str">
        <f>VLOOKUP(J48,Data!$A$2:$L$164,11,0)</f>
        <v>T2</v>
      </c>
      <c r="L48" s="10">
        <v>143</v>
      </c>
      <c r="M48" s="8" t="str">
        <f>VLOOKUP(L48,Data!$A$2:$L$164,11,0)</f>
        <v>T3</v>
      </c>
      <c r="N48" s="4"/>
    </row>
    <row r="49" spans="1:14" ht="15.75" thickBot="1">
      <c r="A49" s="149"/>
      <c r="B49" s="11">
        <v>9</v>
      </c>
      <c r="C49" s="7" t="str">
        <f>VLOOKUP(B49,Data!$A$2:$L$164,11,0)</f>
        <v>T4</v>
      </c>
      <c r="D49" s="12">
        <v>36</v>
      </c>
      <c r="E49" s="7" t="str">
        <f>VLOOKUP(D49,Data!$A$2:$L$164,11,0)</f>
        <v>T3</v>
      </c>
      <c r="F49" s="12">
        <v>63</v>
      </c>
      <c r="G49" s="7" t="str">
        <f>VLOOKUP(F49,Data!$A$2:$L$164,11,0)</f>
        <v>T4</v>
      </c>
      <c r="H49" s="12">
        <v>90</v>
      </c>
      <c r="I49" s="7" t="str">
        <f>VLOOKUP(H49,Data!$A$2:$L$164,11,0)</f>
        <v>T2</v>
      </c>
      <c r="J49" s="12">
        <v>117</v>
      </c>
      <c r="K49" s="7" t="str">
        <f>VLOOKUP(J49,Data!$A$2:$L$164,11,0)</f>
        <v>T4</v>
      </c>
      <c r="L49" s="12">
        <v>144</v>
      </c>
      <c r="M49" s="8" t="str">
        <f>VLOOKUP(L49,Data!$A$2:$L$164,11,0)</f>
        <v>T6</v>
      </c>
      <c r="N49" s="4"/>
    </row>
    <row r="50" spans="1:14" ht="15.75" thickBot="1">
      <c r="A50" s="147" t="s">
        <v>119</v>
      </c>
      <c r="B50" s="6">
        <v>10</v>
      </c>
      <c r="C50" s="7" t="str">
        <f>VLOOKUP(B50,Data!$A$2:$L$164,11,0)</f>
        <v>T3</v>
      </c>
      <c r="D50" s="7">
        <v>37</v>
      </c>
      <c r="E50" s="7" t="str">
        <f>VLOOKUP(D50,Data!$A$2:$L$164,11,0)</f>
        <v>T2</v>
      </c>
      <c r="F50" s="7">
        <v>64</v>
      </c>
      <c r="G50" s="7" t="str">
        <f>VLOOKUP(F50,Data!$A$2:$L$164,11,0)</f>
        <v>T2</v>
      </c>
      <c r="H50" s="7">
        <v>91</v>
      </c>
      <c r="I50" s="7" t="str">
        <f>VLOOKUP(H50,Data!$A$2:$L$164,11,0)</f>
        <v>T6</v>
      </c>
      <c r="J50" s="7">
        <v>118</v>
      </c>
      <c r="K50" s="7" t="str">
        <f>VLOOKUP(J50,Data!$A$2:$L$164,11,0)</f>
        <v>T1</v>
      </c>
      <c r="L50" s="7">
        <v>145</v>
      </c>
      <c r="M50" s="8" t="str">
        <f>VLOOKUP(L50,Data!$A$2:$L$164,11,0)</f>
        <v>T3</v>
      </c>
      <c r="N50" s="4"/>
    </row>
    <row r="51" spans="1:14" ht="15.75" thickBot="1">
      <c r="A51" s="148"/>
      <c r="B51" s="9">
        <v>11</v>
      </c>
      <c r="C51" s="7" t="str">
        <f>VLOOKUP(B51,Data!$A$2:$L$164,11,0)</f>
        <v>T1</v>
      </c>
      <c r="D51" s="10">
        <v>38</v>
      </c>
      <c r="E51" s="7" t="str">
        <f>VLOOKUP(D51,Data!$A$2:$L$164,11,0)</f>
        <v>T6</v>
      </c>
      <c r="F51" s="10">
        <v>65</v>
      </c>
      <c r="G51" s="7" t="str">
        <f>VLOOKUP(F51,Data!$A$2:$L$164,11,0)</f>
        <v>T5</v>
      </c>
      <c r="H51" s="10">
        <v>92</v>
      </c>
      <c r="I51" s="7" t="str">
        <f>VLOOKUP(H51,Data!$A$2:$L$164,11,0)</f>
        <v>T2</v>
      </c>
      <c r="J51" s="10">
        <v>119</v>
      </c>
      <c r="K51" s="7" t="str">
        <f>VLOOKUP(J51,Data!$A$2:$L$164,11,0)</f>
        <v>T2</v>
      </c>
      <c r="L51" s="10">
        <v>146</v>
      </c>
      <c r="M51" s="8" t="str">
        <f>VLOOKUP(L51,Data!$A$2:$L$164,11,0)</f>
        <v>T4</v>
      </c>
      <c r="N51" s="4"/>
    </row>
    <row r="52" spans="1:14" ht="15.75" thickBot="1">
      <c r="A52" s="148"/>
      <c r="B52" s="9">
        <v>12</v>
      </c>
      <c r="C52" s="7" t="str">
        <f>VLOOKUP(B52,Data!$A$2:$L$164,11,0)</f>
        <v>T5</v>
      </c>
      <c r="D52" s="10">
        <v>39</v>
      </c>
      <c r="E52" s="7" t="str">
        <f>VLOOKUP(D52,Data!$A$2:$L$164,11,0)</f>
        <v>T4</v>
      </c>
      <c r="F52" s="10">
        <v>66</v>
      </c>
      <c r="G52" s="7" t="str">
        <f>VLOOKUP(F52,Data!$A$2:$L$164,11,0)</f>
        <v>T4</v>
      </c>
      <c r="H52" s="10">
        <v>93</v>
      </c>
      <c r="I52" s="7" t="str">
        <f>VLOOKUP(H52,Data!$A$2:$L$164,11,0)</f>
        <v>T2</v>
      </c>
      <c r="J52" s="10">
        <v>120</v>
      </c>
      <c r="K52" s="7" t="str">
        <f>VLOOKUP(J52,Data!$A$2:$L$164,11,0)</f>
        <v>T5</v>
      </c>
      <c r="L52" s="10">
        <v>147</v>
      </c>
      <c r="M52" s="8" t="str">
        <f>VLOOKUP(L52,Data!$A$2:$L$164,11,0)</f>
        <v>T2</v>
      </c>
      <c r="N52" s="4"/>
    </row>
    <row r="53" spans="1:14" ht="15.75" thickBot="1">
      <c r="A53" s="148"/>
      <c r="B53" s="9">
        <v>13</v>
      </c>
      <c r="C53" s="7" t="str">
        <f>VLOOKUP(B53,Data!$A$2:$L$164,11,0)</f>
        <v>T5</v>
      </c>
      <c r="D53" s="10">
        <v>40</v>
      </c>
      <c r="E53" s="7" t="str">
        <f>VLOOKUP(D53,Data!$A$2:$L$164,11,0)</f>
        <v>T6</v>
      </c>
      <c r="F53" s="10">
        <v>67</v>
      </c>
      <c r="G53" s="7" t="str">
        <f>VLOOKUP(F53,Data!$A$2:$L$164,11,0)</f>
        <v>T1</v>
      </c>
      <c r="H53" s="10">
        <v>94</v>
      </c>
      <c r="I53" s="7" t="str">
        <f>VLOOKUP(H53,Data!$A$2:$L$164,11,0)</f>
        <v>T4</v>
      </c>
      <c r="J53" s="10">
        <v>121</v>
      </c>
      <c r="K53" s="7" t="str">
        <f>VLOOKUP(J53,Data!$A$2:$L$164,11,0)</f>
        <v>T6</v>
      </c>
      <c r="L53" s="10">
        <v>148</v>
      </c>
      <c r="M53" s="8" t="str">
        <f>VLOOKUP(L53,Data!$A$2:$L$164,11,0)</f>
        <v>T2</v>
      </c>
      <c r="N53" s="4"/>
    </row>
    <row r="54" spans="1:14" ht="15.75" thickBot="1">
      <c r="A54" s="148"/>
      <c r="B54" s="9">
        <v>14</v>
      </c>
      <c r="C54" s="7" t="str">
        <f>VLOOKUP(B54,Data!$A$2:$L$164,11,0)</f>
        <v>T4</v>
      </c>
      <c r="D54" s="10">
        <v>41</v>
      </c>
      <c r="E54" s="7" t="str">
        <f>VLOOKUP(D54,Data!$A$2:$L$164,11,0)</f>
        <v>T1</v>
      </c>
      <c r="F54" s="10">
        <v>68</v>
      </c>
      <c r="G54" s="7" t="str">
        <f>VLOOKUP(F54,Data!$A$2:$L$164,11,0)</f>
        <v>T6</v>
      </c>
      <c r="H54" s="10">
        <v>95</v>
      </c>
      <c r="I54" s="7" t="str">
        <f>VLOOKUP(H54,Data!$A$2:$L$164,11,0)</f>
        <v>T1</v>
      </c>
      <c r="J54" s="10">
        <v>122</v>
      </c>
      <c r="K54" s="7" t="str">
        <f>VLOOKUP(J54,Data!$A$2:$L$164,11,0)</f>
        <v>T4</v>
      </c>
      <c r="L54" s="10">
        <v>149</v>
      </c>
      <c r="M54" s="8" t="str">
        <f>VLOOKUP(L54,Data!$A$2:$L$164,11,0)</f>
        <v>T1</v>
      </c>
      <c r="N54" s="4"/>
    </row>
    <row r="55" spans="1:14" ht="15.75" thickBot="1">
      <c r="A55" s="148"/>
      <c r="B55" s="9">
        <v>15</v>
      </c>
      <c r="C55" s="7" t="str">
        <f>VLOOKUP(B55,Data!$A$2:$L$164,11,0)</f>
        <v>T2</v>
      </c>
      <c r="D55" s="10">
        <v>42</v>
      </c>
      <c r="E55" s="7" t="str">
        <f>VLOOKUP(D55,Data!$A$2:$L$164,11,0)</f>
        <v>T3</v>
      </c>
      <c r="F55" s="10">
        <v>69</v>
      </c>
      <c r="G55" s="7" t="str">
        <f>VLOOKUP(F55,Data!$A$2:$L$164,11,0)</f>
        <v>T5</v>
      </c>
      <c r="H55" s="10">
        <v>96</v>
      </c>
      <c r="I55" s="7" t="str">
        <f>VLOOKUP(H55,Data!$A$2:$L$164,11,0)</f>
        <v>T4</v>
      </c>
      <c r="J55" s="10">
        <v>123</v>
      </c>
      <c r="K55" s="7" t="str">
        <f>VLOOKUP(J55,Data!$A$2:$L$164,11,0)</f>
        <v>T6</v>
      </c>
      <c r="L55" s="10">
        <v>150</v>
      </c>
      <c r="M55" s="8" t="str">
        <f>VLOOKUP(L55,Data!$A$2:$L$164,11,0)</f>
        <v>T5</v>
      </c>
      <c r="N55" s="4"/>
    </row>
    <row r="56" spans="1:14" ht="15.75" thickBot="1">
      <c r="A56" s="148"/>
      <c r="B56" s="9">
        <v>16</v>
      </c>
      <c r="C56" s="7" t="str">
        <f>VLOOKUP(B56,Data!$A$2:$L$164,11,0)</f>
        <v>T6</v>
      </c>
      <c r="D56" s="10">
        <v>43</v>
      </c>
      <c r="E56" s="7" t="str">
        <f>VLOOKUP(D56,Data!$A$2:$L$164,11,0)</f>
        <v>T5</v>
      </c>
      <c r="F56" s="10">
        <v>70</v>
      </c>
      <c r="G56" s="7" t="str">
        <f>VLOOKUP(F56,Data!$A$2:$L$164,11,0)</f>
        <v>T6</v>
      </c>
      <c r="H56" s="10">
        <v>97</v>
      </c>
      <c r="I56" s="7" t="str">
        <f>VLOOKUP(H56,Data!$A$2:$L$164,11,0)</f>
        <v>T3</v>
      </c>
      <c r="J56" s="10">
        <v>124</v>
      </c>
      <c r="K56" s="7" t="str">
        <f>VLOOKUP(J56,Data!$A$2:$L$164,11,0)</f>
        <v>T4</v>
      </c>
      <c r="L56" s="10">
        <v>151</v>
      </c>
      <c r="M56" s="8" t="str">
        <f>VLOOKUP(L56,Data!$A$2:$L$164,11,0)</f>
        <v>T1</v>
      </c>
      <c r="N56" s="4"/>
    </row>
    <row r="57" spans="1:14" ht="15.75" thickBot="1">
      <c r="A57" s="148"/>
      <c r="B57" s="9">
        <v>17</v>
      </c>
      <c r="C57" s="7" t="str">
        <f>VLOOKUP(B57,Data!$A$2:$L$164,11,0)</f>
        <v>T4</v>
      </c>
      <c r="D57" s="10">
        <v>44</v>
      </c>
      <c r="E57" s="7" t="str">
        <f>VLOOKUP(D57,Data!$A$2:$L$164,11,0)</f>
        <v>T1</v>
      </c>
      <c r="F57" s="10">
        <v>71</v>
      </c>
      <c r="G57" s="7" t="str">
        <f>VLOOKUP(F57,Data!$A$2:$L$164,11,0)</f>
        <v>T1</v>
      </c>
      <c r="H57" s="10">
        <v>98</v>
      </c>
      <c r="I57" s="7" t="str">
        <f>VLOOKUP(H57,Data!$A$2:$L$164,11,0)</f>
        <v>T3</v>
      </c>
      <c r="J57" s="10">
        <v>125</v>
      </c>
      <c r="K57" s="7" t="str">
        <f>VLOOKUP(J57,Data!$A$2:$L$164,11,0)</f>
        <v>T5</v>
      </c>
      <c r="L57" s="10">
        <v>152</v>
      </c>
      <c r="M57" s="8" t="str">
        <f>VLOOKUP(L57,Data!$A$2:$L$164,11,0)</f>
        <v>T3</v>
      </c>
      <c r="N57" s="4"/>
    </row>
    <row r="58" spans="1:14" ht="15.75" thickBot="1">
      <c r="A58" s="149"/>
      <c r="B58" s="11">
        <v>18</v>
      </c>
      <c r="C58" s="7" t="str">
        <f>VLOOKUP(B58,Data!$A$2:$L$164,11,0)</f>
        <v>T3</v>
      </c>
      <c r="D58" s="12">
        <v>45</v>
      </c>
      <c r="E58" s="7" t="str">
        <f>VLOOKUP(D58,Data!$A$2:$L$164,11,0)</f>
        <v>T2</v>
      </c>
      <c r="F58" s="12">
        <v>72</v>
      </c>
      <c r="G58" s="7" t="str">
        <f>VLOOKUP(F58,Data!$A$2:$L$164,11,0)</f>
        <v>T3</v>
      </c>
      <c r="H58" s="12">
        <v>99</v>
      </c>
      <c r="I58" s="7" t="str">
        <f>VLOOKUP(H58,Data!$A$2:$L$164,11,0)</f>
        <v>T5</v>
      </c>
      <c r="J58" s="12">
        <v>126</v>
      </c>
      <c r="K58" s="7" t="str">
        <f>VLOOKUP(J58,Data!$A$2:$L$164,11,0)</f>
        <v>T3</v>
      </c>
      <c r="L58" s="12">
        <v>153</v>
      </c>
      <c r="M58" s="8" t="str">
        <f>VLOOKUP(L58,Data!$A$2:$L$164,11,0)</f>
        <v>T6</v>
      </c>
      <c r="N58" s="4"/>
    </row>
    <row r="59" spans="1:14" ht="15.75" thickBot="1">
      <c r="A59" s="147" t="s">
        <v>120</v>
      </c>
      <c r="B59" s="6">
        <v>19</v>
      </c>
      <c r="C59" s="7" t="str">
        <f>VLOOKUP(B59,Data!$A$2:$L$164,11,0)</f>
        <v>T3</v>
      </c>
      <c r="D59" s="7">
        <v>46</v>
      </c>
      <c r="E59" s="7" t="str">
        <f>VLOOKUP(D59,Data!$A$2:$L$164,11,0)</f>
        <v>T6</v>
      </c>
      <c r="F59" s="7">
        <v>73</v>
      </c>
      <c r="G59" s="7" t="str">
        <f>VLOOKUP(F59,Data!$A$2:$L$164,11,0)</f>
        <v>T3</v>
      </c>
      <c r="H59" s="7">
        <v>100</v>
      </c>
      <c r="I59" s="7" t="str">
        <f>VLOOKUP(H59,Data!$A$2:$L$164,11,0)</f>
        <v>T5</v>
      </c>
      <c r="J59" s="7">
        <v>127</v>
      </c>
      <c r="K59" s="7" t="str">
        <f>VLOOKUP(J59,Data!$A$2:$L$164,11,0)</f>
        <v>T6</v>
      </c>
      <c r="L59" s="7">
        <v>154</v>
      </c>
      <c r="M59" s="8" t="str">
        <f>VLOOKUP(L59,Data!$A$2:$L$164,11,0)</f>
        <v>T1</v>
      </c>
      <c r="N59" s="4"/>
    </row>
    <row r="60" spans="1:14" ht="15.75" thickBot="1">
      <c r="A60" s="148"/>
      <c r="B60" s="9">
        <v>20</v>
      </c>
      <c r="C60" s="7" t="str">
        <f>VLOOKUP(B60,Data!$A$2:$L$164,11,0)</f>
        <v>T2</v>
      </c>
      <c r="D60" s="10">
        <v>47</v>
      </c>
      <c r="E60" s="7" t="str">
        <f>VLOOKUP(D60,Data!$A$2:$L$164,11,0)</f>
        <v>T6</v>
      </c>
      <c r="F60" s="10">
        <v>74</v>
      </c>
      <c r="G60" s="7" t="str">
        <f>VLOOKUP(F60,Data!$A$2:$L$164,11,0)</f>
        <v>T5</v>
      </c>
      <c r="H60" s="10">
        <v>101</v>
      </c>
      <c r="I60" s="7" t="str">
        <f>VLOOKUP(H60,Data!$A$2:$L$164,11,0)</f>
        <v>T3</v>
      </c>
      <c r="J60" s="10">
        <v>128</v>
      </c>
      <c r="K60" s="7" t="str">
        <f>VLOOKUP(J60,Data!$A$2:$L$164,11,0)</f>
        <v>T5</v>
      </c>
      <c r="L60" s="10">
        <v>155</v>
      </c>
      <c r="M60" s="8" t="str">
        <f>VLOOKUP(L60,Data!$A$2:$L$164,11,0)</f>
        <v>T2</v>
      </c>
      <c r="N60" s="4"/>
    </row>
    <row r="61" spans="1:14" ht="15.75" thickBot="1">
      <c r="A61" s="148"/>
      <c r="B61" s="9">
        <v>21</v>
      </c>
      <c r="C61" s="7" t="str">
        <f>VLOOKUP(B61,Data!$A$2:$L$164,11,0)</f>
        <v>T3</v>
      </c>
      <c r="D61" s="10">
        <v>48</v>
      </c>
      <c r="E61" s="7" t="str">
        <f>VLOOKUP(D61,Data!$A$2:$L$164,11,0)</f>
        <v>T1</v>
      </c>
      <c r="F61" s="10">
        <v>75</v>
      </c>
      <c r="G61" s="7" t="str">
        <f>VLOOKUP(F61,Data!$A$2:$L$164,11,0)</f>
        <v>T2</v>
      </c>
      <c r="H61" s="10">
        <v>102</v>
      </c>
      <c r="I61" s="7" t="str">
        <f>VLOOKUP(H61,Data!$A$2:$L$164,11,0)</f>
        <v>T1</v>
      </c>
      <c r="J61" s="10">
        <v>129</v>
      </c>
      <c r="K61" s="7" t="str">
        <f>VLOOKUP(J61,Data!$A$2:$L$164,11,0)</f>
        <v>T4</v>
      </c>
      <c r="L61" s="10">
        <v>156</v>
      </c>
      <c r="M61" s="8" t="str">
        <f>VLOOKUP(L61,Data!$A$2:$L$164,11,0)</f>
        <v>T5</v>
      </c>
      <c r="N61" s="4"/>
    </row>
    <row r="62" spans="1:14" ht="15.75" thickBot="1">
      <c r="A62" s="148"/>
      <c r="B62" s="9">
        <v>22</v>
      </c>
      <c r="C62" s="7" t="str">
        <f>VLOOKUP(B62,Data!$A$2:$L$164,11,0)</f>
        <v>T5</v>
      </c>
      <c r="D62" s="10">
        <v>49</v>
      </c>
      <c r="E62" s="7" t="str">
        <f>VLOOKUP(D62,Data!$A$2:$L$164,11,0)</f>
        <v>T2</v>
      </c>
      <c r="F62" s="10">
        <v>76</v>
      </c>
      <c r="G62" s="7" t="str">
        <f>VLOOKUP(F62,Data!$A$2:$L$164,11,0)</f>
        <v>T4</v>
      </c>
      <c r="H62" s="10">
        <v>103</v>
      </c>
      <c r="I62" s="7" t="str">
        <f>VLOOKUP(H62,Data!$A$2:$L$164,11,0)</f>
        <v>T2</v>
      </c>
      <c r="J62" s="10">
        <v>130</v>
      </c>
      <c r="K62" s="7" t="str">
        <f>VLOOKUP(J62,Data!$A$2:$L$164,11,0)</f>
        <v>T6</v>
      </c>
      <c r="L62" s="10">
        <v>157</v>
      </c>
      <c r="M62" s="8" t="str">
        <f>VLOOKUP(L62,Data!$A$2:$L$164,11,0)</f>
        <v>T3</v>
      </c>
      <c r="N62" s="4"/>
    </row>
    <row r="63" spans="1:14" ht="15.75" thickBot="1">
      <c r="A63" s="148"/>
      <c r="B63" s="9">
        <v>23</v>
      </c>
      <c r="C63" s="7" t="str">
        <f>VLOOKUP(B63,Data!$A$2:$L$164,11,0)</f>
        <v>T6</v>
      </c>
      <c r="D63" s="10">
        <v>50</v>
      </c>
      <c r="E63" s="7" t="str">
        <f>VLOOKUP(D63,Data!$A$2:$L$164,11,0)</f>
        <v>T4</v>
      </c>
      <c r="F63" s="10">
        <v>77</v>
      </c>
      <c r="G63" s="7" t="str">
        <f>VLOOKUP(F63,Data!$A$2:$L$164,11,0)</f>
        <v>T5</v>
      </c>
      <c r="H63" s="10">
        <v>104</v>
      </c>
      <c r="I63" s="7" t="str">
        <f>VLOOKUP(H63,Data!$A$2:$L$164,11,0)</f>
        <v>T4</v>
      </c>
      <c r="J63" s="10">
        <v>131</v>
      </c>
      <c r="K63" s="7" t="str">
        <f>VLOOKUP(J63,Data!$A$2:$L$164,11,0)</f>
        <v>T3</v>
      </c>
      <c r="L63" s="10">
        <v>158</v>
      </c>
      <c r="M63" s="8" t="str">
        <f>VLOOKUP(L63,Data!$A$2:$L$164,11,0)</f>
        <v>T4</v>
      </c>
      <c r="N63" s="4"/>
    </row>
    <row r="64" spans="1:14" ht="15.75" thickBot="1">
      <c r="A64" s="148"/>
      <c r="B64" s="9">
        <v>24</v>
      </c>
      <c r="C64" s="7" t="str">
        <f>VLOOKUP(B64,Data!$A$2:$L$164,11,0)</f>
        <v>T4</v>
      </c>
      <c r="D64" s="10">
        <v>51</v>
      </c>
      <c r="E64" s="7" t="str">
        <f>VLOOKUP(D64,Data!$A$2:$L$164,11,0)</f>
        <v>T2</v>
      </c>
      <c r="F64" s="10">
        <v>78</v>
      </c>
      <c r="G64" s="7" t="str">
        <f>VLOOKUP(F64,Data!$A$2:$L$164,11,0)</f>
        <v>T1</v>
      </c>
      <c r="H64" s="10">
        <v>105</v>
      </c>
      <c r="I64" s="7" t="str">
        <f>VLOOKUP(H64,Data!$A$2:$L$164,11,0)</f>
        <v>T6</v>
      </c>
      <c r="J64" s="10">
        <v>132</v>
      </c>
      <c r="K64" s="7" t="str">
        <f>VLOOKUP(J64,Data!$A$2:$L$164,11,0)</f>
        <v>T5</v>
      </c>
      <c r="L64" s="10">
        <v>159</v>
      </c>
      <c r="M64" s="8" t="str">
        <f>VLOOKUP(L64,Data!$A$2:$L$164,11,0)</f>
        <v>T1</v>
      </c>
      <c r="N64" s="4"/>
    </row>
    <row r="65" spans="1:14" ht="15.75" thickBot="1">
      <c r="A65" s="148"/>
      <c r="B65" s="9">
        <v>25</v>
      </c>
      <c r="C65" s="7" t="str">
        <f>VLOOKUP(B65,Data!$A$2:$L$164,11,0)</f>
        <v>T4</v>
      </c>
      <c r="D65" s="10">
        <v>52</v>
      </c>
      <c r="E65" s="7" t="str">
        <f>VLOOKUP(D65,Data!$A$2:$L$164,11,0)</f>
        <v>T5</v>
      </c>
      <c r="F65" s="10">
        <v>79</v>
      </c>
      <c r="G65" s="7" t="str">
        <f>VLOOKUP(F65,Data!$A$2:$L$164,11,0)</f>
        <v>T1</v>
      </c>
      <c r="H65" s="10">
        <v>106</v>
      </c>
      <c r="I65" s="7" t="str">
        <f>VLOOKUP(H65,Data!$A$2:$L$164,11,0)</f>
        <v>T2</v>
      </c>
      <c r="J65" s="10">
        <v>133</v>
      </c>
      <c r="K65" s="7" t="str">
        <f>VLOOKUP(J65,Data!$A$2:$L$164,11,0)</f>
        <v>T4</v>
      </c>
      <c r="L65" s="10">
        <v>160</v>
      </c>
      <c r="M65" s="8" t="str">
        <f>VLOOKUP(L65,Data!$A$2:$L$164,11,0)</f>
        <v>T6</v>
      </c>
      <c r="N65" s="4"/>
    </row>
    <row r="66" spans="1:14" ht="15.75" thickBot="1">
      <c r="A66" s="148"/>
      <c r="B66" s="9">
        <v>26</v>
      </c>
      <c r="C66" s="7" t="str">
        <f>VLOOKUP(B66,Data!$A$2:$L$164,11,0)</f>
        <v>T1</v>
      </c>
      <c r="D66" s="10">
        <v>53</v>
      </c>
      <c r="E66" s="7" t="str">
        <f>VLOOKUP(D66,Data!$A$2:$L$164,11,0)</f>
        <v>T3</v>
      </c>
      <c r="F66" s="10">
        <v>80</v>
      </c>
      <c r="G66" s="7" t="str">
        <f>VLOOKUP(F66,Data!$A$2:$L$164,11,0)</f>
        <v>T6</v>
      </c>
      <c r="H66" s="10">
        <v>107</v>
      </c>
      <c r="I66" s="7" t="str">
        <f>VLOOKUP(H66,Data!$A$2:$L$164,11,0)</f>
        <v>T4</v>
      </c>
      <c r="J66" s="10">
        <v>134</v>
      </c>
      <c r="K66" s="7" t="str">
        <f>VLOOKUP(J66,Data!$A$2:$L$164,11,0)</f>
        <v>T1</v>
      </c>
      <c r="L66" s="10">
        <v>161</v>
      </c>
      <c r="M66" s="8" t="str">
        <f>VLOOKUP(L66,Data!$A$2:$L$164,11,0)</f>
        <v>T2</v>
      </c>
      <c r="N66" s="4"/>
    </row>
    <row r="67" spans="1:14" ht="15.75" thickBot="1">
      <c r="A67" s="149"/>
      <c r="B67" s="11">
        <v>27</v>
      </c>
      <c r="C67" s="7" t="str">
        <f>VLOOKUP(B67,Data!$A$2:$L$164,11,0)</f>
        <v>T5</v>
      </c>
      <c r="D67" s="12">
        <v>54</v>
      </c>
      <c r="E67" s="7" t="str">
        <f>VLOOKUP(D67,Data!$A$2:$L$164,11,0)</f>
        <v>T1</v>
      </c>
      <c r="F67" s="12">
        <v>81</v>
      </c>
      <c r="G67" s="7" t="str">
        <f>VLOOKUP(F67,Data!$A$2:$L$164,11,0)</f>
        <v>T6</v>
      </c>
      <c r="H67" s="12">
        <v>108</v>
      </c>
      <c r="I67" s="7" t="str">
        <f>VLOOKUP(H67,Data!$A$2:$L$164,11,0)</f>
        <v>T3</v>
      </c>
      <c r="J67" s="12">
        <v>135</v>
      </c>
      <c r="K67" s="7" t="str">
        <f>VLOOKUP(J67,Data!$A$2:$L$164,11,0)</f>
        <v>T2</v>
      </c>
      <c r="L67" s="12">
        <v>162</v>
      </c>
      <c r="M67" s="8" t="str">
        <f>VLOOKUP(L67,Data!$A$2:$L$164,11,0)</f>
        <v>T3</v>
      </c>
      <c r="N67" s="4"/>
    </row>
    <row r="68" spans="1:1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>
      <c r="A69" s="4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4"/>
    </row>
  </sheetData>
  <mergeCells count="6">
    <mergeCell ref="A59:A67"/>
    <mergeCell ref="A6:A14"/>
    <mergeCell ref="A15:A23"/>
    <mergeCell ref="A24:A32"/>
    <mergeCell ref="A41:A49"/>
    <mergeCell ref="A50:A58"/>
  </mergeCells>
  <pageMargins left="0.23622047244094491" right="0.23622047244094491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9"/>
  <sheetViews>
    <sheetView zoomScale="70" zoomScaleNormal="70" workbookViewId="0">
      <selection activeCell="F12" sqref="F12"/>
    </sheetView>
  </sheetViews>
  <sheetFormatPr defaultRowHeight="15"/>
  <cols>
    <col min="5" max="5" width="6.42578125" customWidth="1"/>
    <col min="6" max="6" width="48.28515625" customWidth="1"/>
    <col min="7" max="7" width="6.42578125" customWidth="1"/>
    <col min="8" max="8" width="48.28515625" customWidth="1"/>
    <col min="9" max="9" width="6.42578125" customWidth="1"/>
    <col min="10" max="10" width="48.28515625" customWidth="1"/>
    <col min="11" max="11" width="6.42578125" customWidth="1"/>
    <col min="12" max="12" width="48.28515625" customWidth="1"/>
    <col min="13" max="13" width="6.42578125" customWidth="1"/>
    <col min="14" max="14" width="48.28515625" customWidth="1"/>
    <col min="15" max="15" width="6.42578125" customWidth="1"/>
    <col min="16" max="16" width="48.28515625" customWidth="1"/>
  </cols>
  <sheetData>
    <row r="1" spans="1:17" ht="36">
      <c r="A1" s="3" t="s">
        <v>121</v>
      </c>
    </row>
    <row r="3" spans="1:17" ht="26.25">
      <c r="B3" s="16" t="s">
        <v>7</v>
      </c>
    </row>
    <row r="5" spans="1:17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75" thickBot="1">
      <c r="C6" s="4"/>
      <c r="D6" s="4"/>
      <c r="E6" s="5" t="s">
        <v>110</v>
      </c>
      <c r="F6" s="5" t="s">
        <v>122</v>
      </c>
      <c r="G6" s="5" t="s">
        <v>110</v>
      </c>
      <c r="H6" s="5" t="s">
        <v>122</v>
      </c>
      <c r="I6" s="5" t="s">
        <v>110</v>
      </c>
      <c r="J6" s="5" t="s">
        <v>122</v>
      </c>
      <c r="K6" s="5" t="s">
        <v>110</v>
      </c>
      <c r="L6" s="5" t="s">
        <v>122</v>
      </c>
      <c r="M6" s="5" t="s">
        <v>110</v>
      </c>
      <c r="N6" s="5" t="s">
        <v>122</v>
      </c>
      <c r="O6" s="5" t="s">
        <v>110</v>
      </c>
      <c r="P6" s="5" t="s">
        <v>122</v>
      </c>
      <c r="Q6" s="4"/>
    </row>
    <row r="7" spans="1:17" ht="20.100000000000001" customHeight="1" thickBot="1">
      <c r="C7" s="4"/>
      <c r="D7" s="147" t="s">
        <v>118</v>
      </c>
      <c r="E7" s="6">
        <v>1</v>
      </c>
      <c r="F7" s="30" t="str">
        <f>VLOOKUP(E7,Data!$A$2:$L$164,12,0)</f>
        <v>spray one first sign disease (1 spray)</v>
      </c>
      <c r="G7" s="7">
        <v>28</v>
      </c>
      <c r="H7" s="24" t="str">
        <f>VLOOKUP(G7,Data!$A$2:$L$164,12,0)</f>
        <v>spray one disease 1/3 plant infection (1 spray)</v>
      </c>
      <c r="I7" s="7">
        <v>55</v>
      </c>
      <c r="J7" s="24" t="str">
        <f>VLOOKUP(I7,Data!$A$2:$L$164,12,0)</f>
        <v>Untreated</v>
      </c>
      <c r="K7" s="7">
        <v>82</v>
      </c>
      <c r="L7" s="24" t="str">
        <f>VLOOKUP(K7,Data!$A$2:$L$164,12,0)</f>
        <v>spray one first sign disease + 14 days latter (2 sprays)</v>
      </c>
      <c r="M7" s="7">
        <v>109</v>
      </c>
      <c r="N7" s="7" t="str">
        <f>VLOOKUP(M7,Data!$A$2:$L$164,12,0)</f>
        <v>spray one first sign disease (1 spray)</v>
      </c>
      <c r="O7" s="7">
        <v>136</v>
      </c>
      <c r="P7" s="26" t="str">
        <f>VLOOKUP(O7,Data!$A$2:$L$164,12,0)</f>
        <v>Untreated</v>
      </c>
      <c r="Q7" s="4"/>
    </row>
    <row r="8" spans="1:17" ht="20.100000000000001" customHeight="1" thickBot="1">
      <c r="C8" s="4"/>
      <c r="D8" s="148"/>
      <c r="E8" s="9">
        <v>2</v>
      </c>
      <c r="F8" s="24" t="str">
        <f>VLOOKUP(E8,Data!$A$2:$L$164,12,0)</f>
        <v>spray one first sign disease + 14 days latter (2 sprays)</v>
      </c>
      <c r="G8" s="10">
        <v>29</v>
      </c>
      <c r="H8" s="7" t="str">
        <f>VLOOKUP(G8,Data!$A$2:$L$164,12,0)</f>
        <v>spray one 4 weeks post emergance (1 spray)</v>
      </c>
      <c r="I8" s="10">
        <v>56</v>
      </c>
      <c r="J8" s="7" t="str">
        <f>VLOOKUP(I8,Data!$A$2:$L$164,12,0)</f>
        <v>spray one disease 1/3 plant infection (1 spray)</v>
      </c>
      <c r="K8" s="10">
        <v>83</v>
      </c>
      <c r="L8" s="7" t="str">
        <f>VLOOKUP(K8,Data!$A$2:$L$164,12,0)</f>
        <v>spray one 4 weeks post emergance (1 spray)</v>
      </c>
      <c r="M8" s="10">
        <v>110</v>
      </c>
      <c r="N8" s="7" t="str">
        <f>VLOOKUP(M8,Data!$A$2:$L$164,12,0)</f>
        <v>spray one first sign disease + 14 days latter (2 sprays)</v>
      </c>
      <c r="O8" s="10">
        <v>137</v>
      </c>
      <c r="P8" s="8" t="str">
        <f>VLOOKUP(O8,Data!$A$2:$L$164,12,0)</f>
        <v>Untreated</v>
      </c>
      <c r="Q8" s="4"/>
    </row>
    <row r="9" spans="1:17" ht="20.100000000000001" customHeight="1" thickBot="1">
      <c r="C9" s="4"/>
      <c r="D9" s="148"/>
      <c r="E9" s="9">
        <v>3</v>
      </c>
      <c r="F9" s="7" t="str">
        <f>VLOOKUP(E9,Data!$A$2:$L$164,12,0)</f>
        <v>spray one first sign disease + 14 days latter (2 sprays)</v>
      </c>
      <c r="G9" s="28">
        <v>30</v>
      </c>
      <c r="H9" s="24" t="str">
        <f>VLOOKUP(G9,Data!$A$2:$L$164,12,0)</f>
        <v>Untreated</v>
      </c>
      <c r="I9" s="10">
        <v>57</v>
      </c>
      <c r="J9" s="7" t="str">
        <f>VLOOKUP(I9,Data!$A$2:$L$164,12,0)</f>
        <v>Untreated</v>
      </c>
      <c r="K9" s="10">
        <v>84</v>
      </c>
      <c r="L9" s="7" t="str">
        <f>VLOOKUP(K9,Data!$A$2:$L$164,12,0)</f>
        <v>spray one 5 weeks post emergance + one spray 14 days later (2 sprays)</v>
      </c>
      <c r="M9" s="10">
        <v>111</v>
      </c>
      <c r="N9" s="24" t="str">
        <f>VLOOKUP(M9,Data!$A$2:$L$164,12,0)</f>
        <v>spray one disease 1/3 plant infection (1 spray)</v>
      </c>
      <c r="O9" s="10">
        <v>138</v>
      </c>
      <c r="P9" s="8" t="str">
        <f>VLOOKUP(O9,Data!$A$2:$L$164,12,0)</f>
        <v>spray one 4 weeks post emergance (1 spray)</v>
      </c>
      <c r="Q9" s="4"/>
    </row>
    <row r="10" spans="1:17" ht="20.100000000000001" customHeight="1" thickBot="1">
      <c r="C10" s="4"/>
      <c r="D10" s="148"/>
      <c r="E10" s="9">
        <v>4</v>
      </c>
      <c r="F10" s="24" t="str">
        <f>VLOOKUP(E10,Data!$A$2:$L$164,12,0)</f>
        <v>spray one 5 weeks post emergance + one spray 14 days later (2 sprays)</v>
      </c>
      <c r="G10" s="10">
        <v>31</v>
      </c>
      <c r="H10" s="7" t="str">
        <f>VLOOKUP(G10,Data!$A$2:$L$164,12,0)</f>
        <v>spray one 4 weeks post emergance (1 spray)</v>
      </c>
      <c r="I10" s="10">
        <v>58</v>
      </c>
      <c r="J10" s="7" t="str">
        <f>VLOOKUP(I10,Data!$A$2:$L$164,12,0)</f>
        <v>spray one first sign disease + 14 days latter (2 sprays)</v>
      </c>
      <c r="K10" s="10">
        <v>85</v>
      </c>
      <c r="L10" s="24" t="str">
        <f>VLOOKUP(K10,Data!$A$2:$L$164,12,0)</f>
        <v>spray one first sign disease (1 spray)</v>
      </c>
      <c r="M10" s="10">
        <v>112</v>
      </c>
      <c r="N10" s="7" t="str">
        <f>VLOOKUP(M10,Data!$A$2:$L$164,12,0)</f>
        <v>Untreated</v>
      </c>
      <c r="O10" s="10">
        <v>139</v>
      </c>
      <c r="P10" s="8" t="str">
        <f>VLOOKUP(O10,Data!$A$2:$L$164,12,0)</f>
        <v>spray one 5 weeks post emergance + one spray 14 days later (2 sprays)</v>
      </c>
      <c r="Q10" s="4"/>
    </row>
    <row r="11" spans="1:17" ht="20.100000000000001" customHeight="1" thickBot="1">
      <c r="C11" s="4"/>
      <c r="D11" s="148"/>
      <c r="E11" s="9">
        <v>5</v>
      </c>
      <c r="F11" s="7" t="str">
        <f>VLOOKUP(E11,Data!$A$2:$L$164,12,0)</f>
        <v>spray one disease 1/3 plant infection (1 spray)</v>
      </c>
      <c r="G11" s="10">
        <v>32</v>
      </c>
      <c r="H11" s="7" t="str">
        <f>VLOOKUP(G11,Data!$A$2:$L$164,12,0)</f>
        <v>spray one first sign disease + 14 days latter (2 sprays)</v>
      </c>
      <c r="I11" s="10">
        <v>59</v>
      </c>
      <c r="J11" s="24" t="str">
        <f>VLOOKUP(I11,Data!$A$2:$L$164,12,0)</f>
        <v>spray one disease 1/3 plant infection (1 spray)</v>
      </c>
      <c r="K11" s="10">
        <v>86</v>
      </c>
      <c r="L11" s="7" t="str">
        <f>VLOOKUP(K11,Data!$A$2:$L$164,12,0)</f>
        <v>spray one 5 weeks post emergance + one spray 14 days later (2 sprays)</v>
      </c>
      <c r="M11" s="10">
        <v>113</v>
      </c>
      <c r="N11" s="24" t="str">
        <f>VLOOKUP(M11,Data!$A$2:$L$164,12,0)</f>
        <v>spray one 5 weeks post emergance + one spray 14 days later (2 sprays)</v>
      </c>
      <c r="O11" s="10">
        <v>140</v>
      </c>
      <c r="P11" s="8" t="str">
        <f>VLOOKUP(O11,Data!$A$2:$L$164,12,0)</f>
        <v>spray one first sign disease (1 spray)</v>
      </c>
      <c r="Q11" s="4"/>
    </row>
    <row r="12" spans="1:17" ht="20.100000000000001" customHeight="1" thickBot="1">
      <c r="C12" s="4"/>
      <c r="D12" s="148"/>
      <c r="E12" s="9">
        <v>6</v>
      </c>
      <c r="F12" s="25" t="str">
        <f>VLOOKUP(E12,Data!$A$2:$L$164,12,0)</f>
        <v>Untreated</v>
      </c>
      <c r="G12" s="10">
        <v>33</v>
      </c>
      <c r="H12" s="24" t="str">
        <f>VLOOKUP(G12,Data!$A$2:$L$164,12,0)</f>
        <v>spray one disease 1/3 plant infection (1 spray)</v>
      </c>
      <c r="I12" s="10">
        <v>60</v>
      </c>
      <c r="J12" s="24" t="str">
        <f>VLOOKUP(I12,Data!$A$2:$L$164,12,0)</f>
        <v>spray one 5 weeks post emergance + one spray 14 days later (2 sprays)</v>
      </c>
      <c r="K12" s="10">
        <v>87</v>
      </c>
      <c r="L12" s="7" t="str">
        <f>VLOOKUP(K12,Data!$A$2:$L$164,12,0)</f>
        <v>spray one first sign disease (1 spray)</v>
      </c>
      <c r="M12" s="10">
        <v>114</v>
      </c>
      <c r="N12" s="7" t="str">
        <f>VLOOKUP(M12,Data!$A$2:$L$164,12,0)</f>
        <v>spray one first sign disease + 14 days latter (2 sprays)</v>
      </c>
      <c r="O12" s="10">
        <v>141</v>
      </c>
      <c r="P12" s="26" t="str">
        <f>VLOOKUP(O12,Data!$A$2:$L$164,12,0)</f>
        <v>spray one 4 weeks post emergance (1 spray)</v>
      </c>
      <c r="Q12" s="4"/>
    </row>
    <row r="13" spans="1:17" ht="20.100000000000001" customHeight="1" thickBot="1">
      <c r="C13" s="4"/>
      <c r="D13" s="148"/>
      <c r="E13" s="9">
        <v>7</v>
      </c>
      <c r="F13" s="24" t="str">
        <f>VLOOKUP(E13,Data!$A$2:$L$164,12,0)</f>
        <v>spray one 4 weeks post emergance (1 spray)</v>
      </c>
      <c r="G13" s="10">
        <v>34</v>
      </c>
      <c r="H13" s="7" t="str">
        <f>VLOOKUP(G13,Data!$A$2:$L$164,12,0)</f>
        <v>Untreated</v>
      </c>
      <c r="I13" s="10">
        <v>61</v>
      </c>
      <c r="J13" s="7" t="str">
        <f>VLOOKUP(I13,Data!$A$2:$L$164,12,0)</f>
        <v>spray one first sign disease + 14 days latter (2 sprays)</v>
      </c>
      <c r="K13" s="10">
        <v>88</v>
      </c>
      <c r="L13" s="24" t="str">
        <f>VLOOKUP(K13,Data!$A$2:$L$164,12,0)</f>
        <v>Untreated</v>
      </c>
      <c r="M13" s="10">
        <v>115</v>
      </c>
      <c r="N13" s="7" t="str">
        <f>VLOOKUP(M13,Data!$A$2:$L$164,12,0)</f>
        <v>spray one disease 1/3 plant infection (1 spray)</v>
      </c>
      <c r="O13" s="10">
        <v>142</v>
      </c>
      <c r="P13" s="26" t="str">
        <f>VLOOKUP(O13,Data!$A$2:$L$164,12,0)</f>
        <v>spray one first sign disease + 14 days latter (2 sprays)</v>
      </c>
      <c r="Q13" s="4"/>
    </row>
    <row r="14" spans="1:17" ht="20.100000000000001" customHeight="1" thickBot="1">
      <c r="C14" s="4"/>
      <c r="D14" s="148"/>
      <c r="E14" s="9">
        <v>8</v>
      </c>
      <c r="F14" s="7" t="str">
        <f>VLOOKUP(E14,Data!$A$2:$L$164,12,0)</f>
        <v>spray one 5 weeks post emergance + one spray 14 days later (2 sprays)</v>
      </c>
      <c r="G14" s="10">
        <v>35</v>
      </c>
      <c r="H14" s="24" t="str">
        <f>VLOOKUP(G14,Data!$A$2:$L$164,12,0)</f>
        <v>spray one first sign disease (1 spray)</v>
      </c>
      <c r="I14" s="10">
        <v>62</v>
      </c>
      <c r="J14" s="24" t="str">
        <f>VLOOKUP(I14,Data!$A$2:$L$164,12,0)</f>
        <v>spray one 4 weeks post emergance (1 spray)</v>
      </c>
      <c r="K14" s="10">
        <v>89</v>
      </c>
      <c r="L14" s="7" t="str">
        <f>VLOOKUP(K14,Data!$A$2:$L$164,12,0)</f>
        <v>spray one disease 1/3 plant infection (1 spray)</v>
      </c>
      <c r="M14" s="10">
        <v>116</v>
      </c>
      <c r="N14" s="7" t="str">
        <f>VLOOKUP(M14,Data!$A$2:$L$164,12,0)</f>
        <v>spray one 4 weeks post emergance (1 spray)</v>
      </c>
      <c r="O14" s="10">
        <v>143</v>
      </c>
      <c r="P14" s="8" t="str">
        <f>VLOOKUP(O14,Data!$A$2:$L$164,12,0)</f>
        <v>spray one 5 weeks post emergance + one spray 14 days later (2 sprays)</v>
      </c>
      <c r="Q14" s="4"/>
    </row>
    <row r="15" spans="1:17" ht="20.100000000000001" customHeight="1" thickBot="1">
      <c r="C15" s="4"/>
      <c r="D15" s="149"/>
      <c r="E15" s="11">
        <v>9</v>
      </c>
      <c r="F15" s="7" t="str">
        <f>VLOOKUP(E15,Data!$A$2:$L$164,12,0)</f>
        <v>spray one first sign disease (1 spray)</v>
      </c>
      <c r="G15" s="12">
        <v>36</v>
      </c>
      <c r="H15" s="7" t="str">
        <f>VLOOKUP(G15,Data!$A$2:$L$164,12,0)</f>
        <v>spray one 5 weeks post emergance + one spray 14 days later (2 sprays)</v>
      </c>
      <c r="I15" s="12">
        <v>63</v>
      </c>
      <c r="J15" s="7" t="str">
        <f>VLOOKUP(I15,Data!$A$2:$L$164,12,0)</f>
        <v>spray one first sign disease (1 spray)</v>
      </c>
      <c r="K15" s="12">
        <v>90</v>
      </c>
      <c r="L15" s="7" t="str">
        <f>VLOOKUP(K15,Data!$A$2:$L$164,12,0)</f>
        <v>spray one 4 weeks post emergance (1 spray)</v>
      </c>
      <c r="M15" s="12">
        <v>117</v>
      </c>
      <c r="N15" s="24" t="str">
        <f>VLOOKUP(M15,Data!$A$2:$L$164,12,0)</f>
        <v>spray one first sign disease (1 spray)</v>
      </c>
      <c r="O15" s="12">
        <v>144</v>
      </c>
      <c r="P15" s="8" t="str">
        <f>VLOOKUP(O15,Data!$A$2:$L$164,12,0)</f>
        <v>spray one disease 1/3 plant infection (1 spray)</v>
      </c>
      <c r="Q15" s="4"/>
    </row>
    <row r="16" spans="1:17" ht="20.100000000000001" customHeight="1" thickBot="1">
      <c r="C16" s="4"/>
      <c r="D16" s="147" t="s">
        <v>119</v>
      </c>
      <c r="E16" s="6">
        <v>10</v>
      </c>
      <c r="F16" s="7" t="str">
        <f>VLOOKUP(E16,Data!$A$2:$L$164,12,0)</f>
        <v>spray one 5 weeks post emergance + one spray 14 days later (2 sprays)</v>
      </c>
      <c r="G16" s="7">
        <v>37</v>
      </c>
      <c r="H16" s="24" t="str">
        <f>VLOOKUP(G16,Data!$A$2:$L$164,12,0)</f>
        <v>spray one 4 weeks post emergance (1 spray)</v>
      </c>
      <c r="I16" s="7">
        <v>64</v>
      </c>
      <c r="J16" s="7" t="str">
        <f>VLOOKUP(I16,Data!$A$2:$L$164,12,0)</f>
        <v>spray one 4 weeks post emergance (1 spray)</v>
      </c>
      <c r="K16" s="7">
        <v>91</v>
      </c>
      <c r="L16" s="24" t="str">
        <f>VLOOKUP(K16,Data!$A$2:$L$164,12,0)</f>
        <v>spray one disease 1/3 plant infection (1 spray)</v>
      </c>
      <c r="M16" s="7">
        <v>118</v>
      </c>
      <c r="N16" s="7" t="str">
        <f>VLOOKUP(M16,Data!$A$2:$L$164,12,0)</f>
        <v>Untreated</v>
      </c>
      <c r="O16" s="7">
        <v>145</v>
      </c>
      <c r="P16" s="26" t="str">
        <f>VLOOKUP(O16,Data!$A$2:$L$164,12,0)</f>
        <v>spray one 5 weeks post emergance + one spray 14 days later (2 sprays)</v>
      </c>
      <c r="Q16" s="4"/>
    </row>
    <row r="17" spans="3:17" ht="20.100000000000001" customHeight="1" thickBot="1">
      <c r="C17" s="4"/>
      <c r="D17" s="148"/>
      <c r="E17" s="27">
        <v>11</v>
      </c>
      <c r="F17" s="24" t="str">
        <f>VLOOKUP(E17,Data!$A$2:$L$164,12,0)</f>
        <v>Untreated</v>
      </c>
      <c r="G17" s="10">
        <v>38</v>
      </c>
      <c r="H17" s="7" t="str">
        <f>VLOOKUP(G17,Data!$A$2:$L$164,12,0)</f>
        <v>spray one disease 1/3 plant infection (1 spray)</v>
      </c>
      <c r="I17" s="10">
        <v>65</v>
      </c>
      <c r="J17" s="7" t="str">
        <f>VLOOKUP(I17,Data!$A$2:$L$164,12,0)</f>
        <v>spray one first sign disease + 14 days latter (2 sprays)</v>
      </c>
      <c r="K17" s="10">
        <v>92</v>
      </c>
      <c r="L17" s="24" t="str">
        <f>VLOOKUP(K17,Data!$A$2:$L$164,12,0)</f>
        <v>spray one 4 weeks post emergance (1 spray)</v>
      </c>
      <c r="M17" s="10">
        <v>119</v>
      </c>
      <c r="N17" s="7" t="str">
        <f>VLOOKUP(M17,Data!$A$2:$L$164,12,0)</f>
        <v>spray one 4 weeks post emergance (1 spray)</v>
      </c>
      <c r="O17" s="10">
        <v>146</v>
      </c>
      <c r="P17" s="8" t="str">
        <f>VLOOKUP(O17,Data!$A$2:$L$164,12,0)</f>
        <v>spray one first sign disease (1 spray)</v>
      </c>
      <c r="Q17" s="4"/>
    </row>
    <row r="18" spans="3:17" ht="20.100000000000001" customHeight="1" thickBot="1">
      <c r="C18" s="4"/>
      <c r="D18" s="148"/>
      <c r="E18" s="9">
        <v>12</v>
      </c>
      <c r="F18" s="7" t="str">
        <f>VLOOKUP(E18,Data!$A$2:$L$164,12,0)</f>
        <v>spray one first sign disease + 14 days latter (2 sprays)</v>
      </c>
      <c r="G18" s="10">
        <v>39</v>
      </c>
      <c r="H18" s="7" t="str">
        <f>VLOOKUP(G18,Data!$A$2:$L$164,12,0)</f>
        <v>spray one first sign disease (1 spray)</v>
      </c>
      <c r="I18" s="10">
        <v>66</v>
      </c>
      <c r="J18" s="24" t="str">
        <f>VLOOKUP(I18,Data!$A$2:$L$164,12,0)</f>
        <v>spray one first sign disease (1 spray)</v>
      </c>
      <c r="K18" s="10">
        <v>93</v>
      </c>
      <c r="L18" s="7" t="str">
        <f>VLOOKUP(K18,Data!$A$2:$L$164,12,0)</f>
        <v>spray one 4 weeks post emergance (1 spray)</v>
      </c>
      <c r="M18" s="10">
        <v>120</v>
      </c>
      <c r="N18" s="7" t="str">
        <f>VLOOKUP(M18,Data!$A$2:$L$164,12,0)</f>
        <v>spray one first sign disease + 14 days latter (2 sprays)</v>
      </c>
      <c r="O18" s="10">
        <v>147</v>
      </c>
      <c r="P18" s="8" t="str">
        <f>VLOOKUP(O18,Data!$A$2:$L$164,12,0)</f>
        <v>spray one 4 weeks post emergance (1 spray)</v>
      </c>
      <c r="Q18" s="4"/>
    </row>
    <row r="19" spans="3:17" ht="20.100000000000001" customHeight="1" thickBot="1">
      <c r="C19" s="4"/>
      <c r="D19" s="148"/>
      <c r="E19" s="9">
        <v>13</v>
      </c>
      <c r="F19" s="7" t="str">
        <f>VLOOKUP(E19,Data!$A$2:$L$164,12,0)</f>
        <v>spray one first sign disease + 14 days latter (2 sprays)</v>
      </c>
      <c r="G19" s="10">
        <v>40</v>
      </c>
      <c r="H19" s="24" t="str">
        <f>VLOOKUP(G19,Data!$A$2:$L$164,12,0)</f>
        <v>spray one disease 1/3 plant infection (1 spray)</v>
      </c>
      <c r="I19" s="10">
        <v>67</v>
      </c>
      <c r="J19" s="7" t="str">
        <f>VLOOKUP(I19,Data!$A$2:$L$164,12,0)</f>
        <v>Untreated</v>
      </c>
      <c r="K19" s="10">
        <v>94</v>
      </c>
      <c r="L19" s="7" t="str">
        <f>VLOOKUP(K19,Data!$A$2:$L$164,12,0)</f>
        <v>spray one first sign disease (1 spray)</v>
      </c>
      <c r="M19" s="10">
        <v>121</v>
      </c>
      <c r="N19" s="7" t="str">
        <f>VLOOKUP(M19,Data!$A$2:$L$164,12,0)</f>
        <v>spray one disease 1/3 plant infection (1 spray)</v>
      </c>
      <c r="O19" s="10">
        <v>148</v>
      </c>
      <c r="P19" s="26" t="str">
        <f>VLOOKUP(O19,Data!$A$2:$L$164,12,0)</f>
        <v>spray one 4 weeks post emergance (1 spray)</v>
      </c>
      <c r="Q19" s="4"/>
    </row>
    <row r="20" spans="3:17" ht="20.100000000000001" customHeight="1" thickBot="1">
      <c r="C20" s="4"/>
      <c r="D20" s="148"/>
      <c r="E20" s="9">
        <v>14</v>
      </c>
      <c r="F20" s="24" t="str">
        <f>VLOOKUP(E20,Data!$A$2:$L$164,12,0)</f>
        <v>spray one first sign disease (1 spray)</v>
      </c>
      <c r="G20" s="10">
        <v>41</v>
      </c>
      <c r="H20" s="7" t="str">
        <f>VLOOKUP(G20,Data!$A$2:$L$164,12,0)</f>
        <v>Untreated</v>
      </c>
      <c r="I20" s="10">
        <v>68</v>
      </c>
      <c r="J20" s="7" t="str">
        <f>VLOOKUP(I20,Data!$A$2:$L$164,12,0)</f>
        <v>spray one disease 1/3 plant infection (1 spray)</v>
      </c>
      <c r="K20" s="10">
        <v>95</v>
      </c>
      <c r="L20" s="7" t="str">
        <f>VLOOKUP(K20,Data!$A$2:$L$164,12,0)</f>
        <v>Untreated</v>
      </c>
      <c r="M20" s="10">
        <v>122</v>
      </c>
      <c r="N20" s="7" t="str">
        <f>VLOOKUP(M20,Data!$A$2:$L$164,12,0)</f>
        <v>spray one first sign disease (1 spray)</v>
      </c>
      <c r="O20" s="10">
        <v>149</v>
      </c>
      <c r="P20" s="26" t="str">
        <f>VLOOKUP(O20,Data!$A$2:$L$164,12,0)</f>
        <v>Untreated</v>
      </c>
      <c r="Q20" s="4"/>
    </row>
    <row r="21" spans="3:17" ht="20.100000000000001" customHeight="1" thickBot="1">
      <c r="C21" s="4"/>
      <c r="D21" s="148"/>
      <c r="E21" s="9">
        <v>15</v>
      </c>
      <c r="F21" s="7" t="str">
        <f>VLOOKUP(E21,Data!$A$2:$L$164,12,0)</f>
        <v>spray one 4 weeks post emergance (1 spray)</v>
      </c>
      <c r="G21" s="10">
        <v>42</v>
      </c>
      <c r="H21" s="7" t="str">
        <f>VLOOKUP(G21,Data!$A$2:$L$164,12,0)</f>
        <v>spray one 5 weeks post emergance + one spray 14 days later (2 sprays)</v>
      </c>
      <c r="I21" s="10">
        <v>69</v>
      </c>
      <c r="J21" s="24" t="str">
        <f>VLOOKUP(I21,Data!$A$2:$L$164,12,0)</f>
        <v>spray one first sign disease + 14 days latter (2 sprays)</v>
      </c>
      <c r="K21" s="10">
        <v>96</v>
      </c>
      <c r="L21" s="7" t="str">
        <f>VLOOKUP(K21,Data!$A$2:$L$164,12,0)</f>
        <v>spray one first sign disease (1 spray)</v>
      </c>
      <c r="M21" s="10">
        <v>123</v>
      </c>
      <c r="N21" s="24" t="str">
        <f>VLOOKUP(M21,Data!$A$2:$L$164,12,0)</f>
        <v>spray one disease 1/3 plant infection (1 spray)</v>
      </c>
      <c r="O21" s="10">
        <v>150</v>
      </c>
      <c r="P21" s="8" t="str">
        <f>VLOOKUP(O21,Data!$A$2:$L$164,12,0)</f>
        <v>spray one first sign disease + 14 days latter (2 sprays)</v>
      </c>
      <c r="Q21" s="4"/>
    </row>
    <row r="22" spans="3:17" ht="20.100000000000001" customHeight="1" thickBot="1">
      <c r="C22" s="4"/>
      <c r="D22" s="148"/>
      <c r="E22" s="9">
        <v>16</v>
      </c>
      <c r="F22" s="7" t="str">
        <f>VLOOKUP(E22,Data!$A$2:$L$164,12,0)</f>
        <v>spray one disease 1/3 plant infection (1 spray)</v>
      </c>
      <c r="G22" s="10">
        <v>43</v>
      </c>
      <c r="H22" s="24" t="str">
        <f>VLOOKUP(G22,Data!$A$2:$L$164,12,0)</f>
        <v>spray one first sign disease + 14 days latter (2 sprays)</v>
      </c>
      <c r="I22" s="10">
        <v>70</v>
      </c>
      <c r="J22" s="7" t="str">
        <f>VLOOKUP(I22,Data!$A$2:$L$164,12,0)</f>
        <v>spray one disease 1/3 plant infection (1 spray)</v>
      </c>
      <c r="K22" s="10">
        <v>97</v>
      </c>
      <c r="L22" s="24" t="str">
        <f>VLOOKUP(K22,Data!$A$2:$L$164,12,0)</f>
        <v>spray one 5 weeks post emergance + one spray 14 days later (2 sprays)</v>
      </c>
      <c r="M22" s="10">
        <v>124</v>
      </c>
      <c r="N22" s="24" t="str">
        <f>VLOOKUP(M22,Data!$A$2:$L$164,12,0)</f>
        <v>spray one first sign disease (1 spray)</v>
      </c>
      <c r="O22" s="10">
        <v>151</v>
      </c>
      <c r="P22" s="8" t="str">
        <f>VLOOKUP(O22,Data!$A$2:$L$164,12,0)</f>
        <v>Untreated</v>
      </c>
      <c r="Q22" s="4"/>
    </row>
    <row r="23" spans="3:17" ht="20.100000000000001" customHeight="1" thickBot="1">
      <c r="C23" s="4"/>
      <c r="D23" s="148"/>
      <c r="E23" s="9">
        <v>17</v>
      </c>
      <c r="F23" s="7" t="str">
        <f>VLOOKUP(E23,Data!$A$2:$L$164,12,0)</f>
        <v>spray one first sign disease (1 spray)</v>
      </c>
      <c r="G23" s="10">
        <v>44</v>
      </c>
      <c r="H23" s="7" t="str">
        <f>VLOOKUP(G23,Data!$A$2:$L$164,12,0)</f>
        <v>Untreated</v>
      </c>
      <c r="I23" s="10">
        <v>71</v>
      </c>
      <c r="J23" s="24" t="str">
        <f>VLOOKUP(I23,Data!$A$2:$L$164,12,0)</f>
        <v>Untreated</v>
      </c>
      <c r="K23" s="10">
        <v>98</v>
      </c>
      <c r="L23" s="7" t="str">
        <f>VLOOKUP(K23,Data!$A$2:$L$164,12,0)</f>
        <v>spray one 5 weeks post emergance + one spray 14 days later (2 sprays)</v>
      </c>
      <c r="M23" s="10">
        <v>125</v>
      </c>
      <c r="N23" s="24" t="str">
        <f>VLOOKUP(M23,Data!$A$2:$L$164,12,0)</f>
        <v>spray one first sign disease + 14 days latter (2 sprays)</v>
      </c>
      <c r="O23" s="10">
        <v>152</v>
      </c>
      <c r="P23" s="8" t="str">
        <f>VLOOKUP(O23,Data!$A$2:$L$164,12,0)</f>
        <v>spray one 5 weeks post emergance + one spray 14 days later (2 sprays)</v>
      </c>
      <c r="Q23" s="4"/>
    </row>
    <row r="24" spans="3:17" ht="20.100000000000001" customHeight="1" thickBot="1">
      <c r="C24" s="4"/>
      <c r="D24" s="149"/>
      <c r="E24" s="11">
        <v>18</v>
      </c>
      <c r="F24" s="24" t="str">
        <f>VLOOKUP(E24,Data!$A$2:$L$164,12,0)</f>
        <v>spray one 5 weeks post emergance + one spray 14 days later (2 sprays)</v>
      </c>
      <c r="G24" s="12">
        <v>45</v>
      </c>
      <c r="H24" s="7" t="str">
        <f>VLOOKUP(G24,Data!$A$2:$L$164,12,0)</f>
        <v>spray one 4 weeks post emergance (1 spray)</v>
      </c>
      <c r="I24" s="12">
        <v>72</v>
      </c>
      <c r="J24" s="7" t="str">
        <f>VLOOKUP(I24,Data!$A$2:$L$164,12,0)</f>
        <v>spray one 5 weeks post emergance + one spray 14 days later (2 sprays)</v>
      </c>
      <c r="K24" s="12">
        <v>99</v>
      </c>
      <c r="L24" s="7" t="str">
        <f>VLOOKUP(K24,Data!$A$2:$L$164,12,0)</f>
        <v>spray one first sign disease + 14 days latter (2 sprays)</v>
      </c>
      <c r="M24" s="12">
        <v>126</v>
      </c>
      <c r="N24" s="7" t="str">
        <f>VLOOKUP(M24,Data!$A$2:$L$164,12,0)</f>
        <v>spray one 5 weeks post emergance + one spray 14 days later (2 sprays)</v>
      </c>
      <c r="O24" s="12">
        <v>153</v>
      </c>
      <c r="P24" s="8" t="str">
        <f>VLOOKUP(O24,Data!$A$2:$L$164,12,0)</f>
        <v>spray one disease 1/3 plant infection (1 spray)</v>
      </c>
      <c r="Q24" s="4"/>
    </row>
    <row r="25" spans="3:17" ht="20.100000000000001" customHeight="1" thickBot="1">
      <c r="C25" s="4"/>
      <c r="D25" s="147" t="s">
        <v>120</v>
      </c>
      <c r="E25" s="6">
        <v>19</v>
      </c>
      <c r="F25" s="7" t="str">
        <f>VLOOKUP(E25,Data!$A$2:$L$164,12,0)</f>
        <v>spray one 5 weeks post emergance + one spray 14 days later (2 sprays)</v>
      </c>
      <c r="G25" s="7">
        <v>46</v>
      </c>
      <c r="H25" s="7" t="str">
        <f>VLOOKUP(G25,Data!$A$2:$L$164,12,0)</f>
        <v>spray one disease 1/3 plant infection (1 spray)</v>
      </c>
      <c r="I25" s="7">
        <v>73</v>
      </c>
      <c r="J25" s="7" t="str">
        <f>VLOOKUP(I25,Data!$A$2:$L$164,12,0)</f>
        <v>spray one 5 weeks post emergance + one spray 14 days later (2 sprays)</v>
      </c>
      <c r="K25" s="7">
        <v>100</v>
      </c>
      <c r="L25" s="7" t="str">
        <f>VLOOKUP(K25,Data!$A$2:$L$164,12,0)</f>
        <v>spray one first sign disease + 14 days latter (2 sprays)</v>
      </c>
      <c r="M25" s="7">
        <v>127</v>
      </c>
      <c r="N25" s="7" t="str">
        <f>VLOOKUP(M25,Data!$A$2:$L$164,12,0)</f>
        <v>spray one disease 1/3 plant infection (1 spray)</v>
      </c>
      <c r="O25" s="7">
        <v>154</v>
      </c>
      <c r="P25" s="8" t="str">
        <f>VLOOKUP(O25,Data!$A$2:$L$164,12,0)</f>
        <v>Untreated</v>
      </c>
      <c r="Q25" s="4"/>
    </row>
    <row r="26" spans="3:17" ht="20.100000000000001" customHeight="1" thickBot="1">
      <c r="C26" s="4"/>
      <c r="D26" s="148"/>
      <c r="E26" s="9">
        <v>20</v>
      </c>
      <c r="F26" s="30" t="str">
        <f>VLOOKUP(E26,Data!$A$2:$L$164,12,0)</f>
        <v>spray one 4 weeks post emergance (1 spray)</v>
      </c>
      <c r="G26" s="10">
        <v>47</v>
      </c>
      <c r="H26" s="7" t="str">
        <f>VLOOKUP(G26,Data!$A$2:$L$164,12,0)</f>
        <v>spray one disease 1/3 plant infection (1 spray)</v>
      </c>
      <c r="I26" s="10">
        <v>74</v>
      </c>
      <c r="J26" s="7" t="str">
        <f>VLOOKUP(I26,Data!$A$2:$L$164,12,0)</f>
        <v>spray one first sign disease + 14 days latter (2 sprays)</v>
      </c>
      <c r="K26" s="10">
        <v>101</v>
      </c>
      <c r="L26" s="24" t="str">
        <f>VLOOKUP(K26,Data!$A$2:$L$164,12,0)</f>
        <v>spray one 5 weeks post emergance + one spray 14 days later (2 sprays)</v>
      </c>
      <c r="M26" s="10">
        <v>128</v>
      </c>
      <c r="N26" s="24" t="str">
        <f>VLOOKUP(M26,Data!$A$2:$L$164,12,0)</f>
        <v>spray one first sign disease + 14 days latter (2 sprays)</v>
      </c>
      <c r="O26" s="10">
        <v>155</v>
      </c>
      <c r="P26" s="8" t="str">
        <f>VLOOKUP(O26,Data!$A$2:$L$164,12,0)</f>
        <v>spray one 4 weeks post emergance (1 spray)</v>
      </c>
      <c r="Q26" s="4"/>
    </row>
    <row r="27" spans="3:17" ht="20.100000000000001" customHeight="1" thickBot="1">
      <c r="C27" s="4"/>
      <c r="D27" s="148"/>
      <c r="E27" s="9">
        <v>21</v>
      </c>
      <c r="F27" s="7" t="str">
        <f>VLOOKUP(E27,Data!$A$2:$L$164,12,0)</f>
        <v>spray one 5 weeks post emergance + one spray 14 days later (2 sprays)</v>
      </c>
      <c r="G27" s="10">
        <v>48</v>
      </c>
      <c r="H27" s="24" t="str">
        <f>VLOOKUP(G27,Data!$A$2:$L$164,12,0)</f>
        <v>Untreated</v>
      </c>
      <c r="I27" s="10">
        <v>75</v>
      </c>
      <c r="J27" s="7" t="str">
        <f>VLOOKUP(I27,Data!$A$2:$L$164,12,0)</f>
        <v>spray one 4 weeks post emergance (1 spray)</v>
      </c>
      <c r="K27" s="10">
        <v>102</v>
      </c>
      <c r="L27" s="7" t="str">
        <f>VLOOKUP(K27,Data!$A$2:$L$164,12,0)</f>
        <v>Untreated</v>
      </c>
      <c r="M27" s="10">
        <v>129</v>
      </c>
      <c r="N27" s="7" t="str">
        <f>VLOOKUP(M27,Data!$A$2:$L$164,12,0)</f>
        <v>spray one first sign disease (1 spray)</v>
      </c>
      <c r="O27" s="10">
        <v>156</v>
      </c>
      <c r="P27" s="8" t="str">
        <f>VLOOKUP(O27,Data!$A$2:$L$164,12,0)</f>
        <v>spray one first sign disease + 14 days latter (2 sprays)</v>
      </c>
      <c r="Q27" s="4"/>
    </row>
    <row r="28" spans="3:17" ht="20.100000000000001" customHeight="1" thickBot="1">
      <c r="C28" s="4"/>
      <c r="D28" s="148"/>
      <c r="E28" s="9">
        <v>22</v>
      </c>
      <c r="F28" s="7" t="str">
        <f>VLOOKUP(E28,Data!$A$2:$L$164,12,0)</f>
        <v>spray one first sign disease + 14 days latter (2 sprays)</v>
      </c>
      <c r="G28" s="10">
        <v>49</v>
      </c>
      <c r="H28" s="7" t="str">
        <f>VLOOKUP(G28,Data!$A$2:$L$164,12,0)</f>
        <v>spray one 4 weeks post emergance (1 spray)</v>
      </c>
      <c r="I28" s="10">
        <v>76</v>
      </c>
      <c r="J28" s="7" t="str">
        <f>VLOOKUP(I28,Data!$A$2:$L$164,12,0)</f>
        <v>spray one first sign disease (1 spray)</v>
      </c>
      <c r="K28" s="10">
        <v>103</v>
      </c>
      <c r="L28" s="24" t="str">
        <f>VLOOKUP(K28,Data!$A$2:$L$164,12,0)</f>
        <v>spray one 4 weeks post emergance (1 spray)</v>
      </c>
      <c r="M28" s="10">
        <v>130</v>
      </c>
      <c r="N28" s="7" t="str">
        <f>VLOOKUP(M28,Data!$A$2:$L$164,12,0)</f>
        <v>spray one disease 1/3 plant infection (1 spray)</v>
      </c>
      <c r="O28" s="10">
        <v>157</v>
      </c>
      <c r="P28" s="26" t="str">
        <f>VLOOKUP(O28,Data!$A$2:$L$164,12,0)</f>
        <v>spray one 5 weeks post emergance + one spray 14 days later (2 sprays)</v>
      </c>
      <c r="Q28" s="4"/>
    </row>
    <row r="29" spans="3:17" ht="20.100000000000001" customHeight="1" thickBot="1">
      <c r="C29" s="4"/>
      <c r="D29" s="148"/>
      <c r="E29" s="9">
        <v>23</v>
      </c>
      <c r="F29" s="24" t="str">
        <f>VLOOKUP(E29,Data!$A$2:$L$164,12,0)</f>
        <v>spray one disease 1/3 plant infection (1 spray)</v>
      </c>
      <c r="G29" s="10">
        <v>50</v>
      </c>
      <c r="H29" s="7" t="str">
        <f>VLOOKUP(G29,Data!$A$2:$L$164,12,0)</f>
        <v>spray one first sign disease (1 spray)</v>
      </c>
      <c r="I29" s="10">
        <v>77</v>
      </c>
      <c r="J29" s="24" t="str">
        <f>VLOOKUP(I29,Data!$A$2:$L$164,12,0)</f>
        <v>spray one first sign disease + 14 days latter (2 sprays)</v>
      </c>
      <c r="K29" s="10">
        <v>104</v>
      </c>
      <c r="L29" s="7" t="str">
        <f>VLOOKUP(K29,Data!$A$2:$L$164,12,0)</f>
        <v>spray one first sign disease (1 spray)</v>
      </c>
      <c r="M29" s="10">
        <v>131</v>
      </c>
      <c r="N29" s="7" t="str">
        <f>VLOOKUP(M29,Data!$A$2:$L$164,12,0)</f>
        <v>spray one 5 weeks post emergance + one spray 14 days later (2 sprays)</v>
      </c>
      <c r="O29" s="10">
        <v>158</v>
      </c>
      <c r="P29" s="26" t="str">
        <f>VLOOKUP(O29,Data!$A$2:$L$164,12,0)</f>
        <v>spray one first sign disease (1 spray)</v>
      </c>
      <c r="Q29" s="4"/>
    </row>
    <row r="30" spans="3:17" ht="20.100000000000001" customHeight="1" thickBot="1">
      <c r="C30" s="4"/>
      <c r="D30" s="148"/>
      <c r="E30" s="9">
        <v>24</v>
      </c>
      <c r="F30" s="7" t="str">
        <f>VLOOKUP(E30,Data!$A$2:$L$164,12,0)</f>
        <v>spray one first sign disease (1 spray)</v>
      </c>
      <c r="G30" s="10">
        <v>51</v>
      </c>
      <c r="H30" s="24" t="str">
        <f>VLOOKUP(G30,Data!$A$2:$L$164,12,0)</f>
        <v>spray one 4 weeks post emergance (1 spray)</v>
      </c>
      <c r="I30" s="10">
        <v>78</v>
      </c>
      <c r="J30" s="24" t="str">
        <f>VLOOKUP(I30,Data!$A$2:$L$164,12,0)</f>
        <v>Untreated</v>
      </c>
      <c r="K30" s="10">
        <v>105</v>
      </c>
      <c r="L30" s="7" t="str">
        <f>VLOOKUP(K30,Data!$A$2:$L$164,12,0)</f>
        <v>spray one disease 1/3 plant infection (1 spray)</v>
      </c>
      <c r="M30" s="10">
        <v>132</v>
      </c>
      <c r="N30" s="7" t="str">
        <f>VLOOKUP(M30,Data!$A$2:$L$164,12,0)</f>
        <v>spray one first sign disease + 14 days latter (2 sprays)</v>
      </c>
      <c r="O30" s="10">
        <v>159</v>
      </c>
      <c r="P30" s="8" t="str">
        <f>VLOOKUP(O30,Data!$A$2:$L$164,12,0)</f>
        <v>Untreated</v>
      </c>
      <c r="Q30" s="4"/>
    </row>
    <row r="31" spans="3:17" ht="20.100000000000001" customHeight="1" thickBot="1">
      <c r="C31" s="4"/>
      <c r="D31" s="148"/>
      <c r="E31" s="9">
        <v>25</v>
      </c>
      <c r="F31" s="24" t="str">
        <f>VLOOKUP(E31,Data!$A$2:$L$164,12,0)</f>
        <v>spray one first sign disease (1 spray)</v>
      </c>
      <c r="G31" s="10">
        <v>52</v>
      </c>
      <c r="H31" s="7" t="str">
        <f>VLOOKUP(G31,Data!$A$2:$L$164,12,0)</f>
        <v>spray one first sign disease + 14 days latter (2 sprays)</v>
      </c>
      <c r="I31" s="10">
        <v>79</v>
      </c>
      <c r="J31" s="30" t="str">
        <f>VLOOKUP(I31,Data!$A$2:$L$164,12,0)</f>
        <v>Untreated</v>
      </c>
      <c r="K31" s="10">
        <v>106</v>
      </c>
      <c r="L31" s="7" t="str">
        <f>VLOOKUP(K31,Data!$A$2:$L$164,12,0)</f>
        <v>spray one 4 weeks post emergance (1 spray)</v>
      </c>
      <c r="M31" s="10">
        <v>133</v>
      </c>
      <c r="N31" s="7" t="str">
        <f>VLOOKUP(M31,Data!$A$2:$L$164,12,0)</f>
        <v>spray one first sign disease (1 spray)</v>
      </c>
      <c r="O31" s="10">
        <v>160</v>
      </c>
      <c r="P31" s="26" t="str">
        <f>VLOOKUP(O31,Data!$A$2:$L$164,12,0)</f>
        <v>spray one disease 1/3 plant infection (1 spray)</v>
      </c>
      <c r="Q31" s="4"/>
    </row>
    <row r="32" spans="3:17" ht="20.100000000000001" customHeight="1" thickBot="1">
      <c r="C32" s="4"/>
      <c r="D32" s="148"/>
      <c r="E32" s="9">
        <v>26</v>
      </c>
      <c r="F32" s="7" t="str">
        <f>VLOOKUP(E32,Data!$A$2:$L$164,12,0)</f>
        <v>Untreated</v>
      </c>
      <c r="G32" s="10">
        <v>53</v>
      </c>
      <c r="H32" s="24" t="str">
        <f>VLOOKUP(G32,Data!$A$2:$L$164,12,0)</f>
        <v>spray one 5 weeks post emergance + one spray 14 days later (2 sprays)</v>
      </c>
      <c r="I32" s="10">
        <v>80</v>
      </c>
      <c r="J32" s="7" t="str">
        <f>VLOOKUP(I32,Data!$A$2:$L$164,12,0)</f>
        <v>spray one disease 1/3 plant infection (1 spray)</v>
      </c>
      <c r="K32" s="10">
        <v>107</v>
      </c>
      <c r="L32" s="24" t="str">
        <f>VLOOKUP(K32,Data!$A$2:$L$164,12,0)</f>
        <v>spray one first sign disease (1 spray)</v>
      </c>
      <c r="M32" s="10">
        <v>134</v>
      </c>
      <c r="N32" s="24" t="str">
        <f>VLOOKUP(M32,Data!$A$2:$L$164,12,0)</f>
        <v>Untreated</v>
      </c>
      <c r="O32" s="10">
        <v>161</v>
      </c>
      <c r="P32" s="8" t="str">
        <f>VLOOKUP(O32,Data!$A$2:$L$164,12,0)</f>
        <v>spray one 4 weeks post emergance (1 spray)</v>
      </c>
      <c r="Q32" s="4"/>
    </row>
    <row r="33" spans="3:17" ht="20.100000000000001" customHeight="1" thickBot="1">
      <c r="C33" s="4"/>
      <c r="D33" s="149"/>
      <c r="E33" s="11">
        <v>27</v>
      </c>
      <c r="F33" s="24" t="str">
        <f>VLOOKUP(E33,Data!$A$2:$L$164,12,0)</f>
        <v>spray one first sign disease + 14 days latter (2 sprays)</v>
      </c>
      <c r="G33" s="12">
        <v>54</v>
      </c>
      <c r="H33" s="7" t="str">
        <f>VLOOKUP(G33,Data!$A$2:$L$164,12,0)</f>
        <v>Untreated</v>
      </c>
      <c r="I33" s="12">
        <v>81</v>
      </c>
      <c r="J33" s="24" t="str">
        <f>VLOOKUP(I33,Data!$A$2:$L$164,12,0)</f>
        <v>spray one disease 1/3 plant infection (1 spray)</v>
      </c>
      <c r="K33" s="12">
        <v>108</v>
      </c>
      <c r="L33" s="7" t="str">
        <f>VLOOKUP(K33,Data!$A$2:$L$164,12,0)</f>
        <v>spray one 5 weeks post emergance + one spray 14 days later (2 sprays)</v>
      </c>
      <c r="M33" s="12">
        <v>135</v>
      </c>
      <c r="N33" s="24" t="str">
        <f>VLOOKUP(M33,Data!$A$2:$L$164,12,0)</f>
        <v>spray one 4 weeks post emergance (1 spray)</v>
      </c>
      <c r="O33" s="12">
        <v>162</v>
      </c>
      <c r="P33" s="8" t="str">
        <f>VLOOKUP(O33,Data!$A$2:$L$164,12,0)</f>
        <v>spray one 5 weeks post emergance + one spray 14 days later (2 sprays)</v>
      </c>
      <c r="Q33" s="4"/>
    </row>
    <row r="34" spans="3:17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3:17">
      <c r="C35" s="4"/>
      <c r="D35" s="4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4"/>
    </row>
    <row r="37" spans="3:17">
      <c r="F37" s="21" t="s">
        <v>112</v>
      </c>
    </row>
    <row r="38" spans="3:17">
      <c r="F38" s="22" t="s">
        <v>123</v>
      </c>
      <c r="G38" s="29"/>
      <c r="H38" s="29"/>
      <c r="I38" s="29"/>
    </row>
    <row r="39" spans="3:17">
      <c r="F39" s="23" t="s">
        <v>124</v>
      </c>
    </row>
  </sheetData>
  <mergeCells count="3">
    <mergeCell ref="D7:D15"/>
    <mergeCell ref="D16:D24"/>
    <mergeCell ref="D25:D33"/>
  </mergeCells>
  <conditionalFormatting sqref="C5:Q35">
    <cfRule type="containsText" dxfId="32" priority="13" operator="containsText" text="Folicur sc">
      <formula>NOT(ISERROR(SEARCH("Folicur sc",C5)))</formula>
    </cfRule>
    <cfRule type="containsText" dxfId="31" priority="14" operator="containsText" text="Custodia 320">
      <formula>NOT(ISERROR(SEARCH("Custodia 320",C5)))</formula>
    </cfRule>
    <cfRule type="containsText" dxfId="30" priority="15" operator="containsText" text="Banner Pro">
      <formula>NOT(ISERROR(SEARCH("Banner Pro",C5)))</formula>
    </cfRule>
  </conditionalFormatting>
  <pageMargins left="0.25" right="0.25" top="0.75" bottom="0.75" header="0.3" footer="0.3"/>
  <pageSetup paperSize="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6B47EA3F-7260-4727-8B49-690501B88057}">
            <xm:f>1=VLOOKUP(E7,Data!A$2:L$164,7,0)+$A$7</xm:f>
            <x14:dxf>
              <fill>
                <patternFill>
                  <bgColor rgb="FFFFFF00"/>
                </patternFill>
              </fill>
            </x14:dxf>
          </x14:cfRule>
          <xm:sqref>F7:F33</xm:sqref>
        </x14:conditionalFormatting>
        <x14:conditionalFormatting xmlns:xm="http://schemas.microsoft.com/office/excel/2006/main">
          <x14:cfRule type="expression" priority="11" id="{9685E53A-1C12-48AC-96B5-301FA4E5AF14}">
            <xm:f>2=VLOOKUP(E7,Data!$A$2:$L$164,7,0)</xm:f>
            <x14:dxf>
              <fill>
                <patternFill>
                  <bgColor rgb="FFCCFF33"/>
                </patternFill>
              </fill>
            </x14:dxf>
          </x14:cfRule>
          <xm:sqref>F7:F33 H7:H33 J7:J33 L7:L33 N7:N33 P7:P33</xm:sqref>
        </x14:conditionalFormatting>
        <x14:conditionalFormatting xmlns:xm="http://schemas.microsoft.com/office/excel/2006/main">
          <x14:cfRule type="expression" priority="10" id="{BDA5E149-FF57-434C-802F-991B61064C55}">
            <xm:f>1=VLOOKUP(G7,Data!$A$2:$L$164,7,0)</xm:f>
            <x14:dxf>
              <fill>
                <patternFill>
                  <bgColor rgb="FFFFFF00"/>
                </patternFill>
              </fill>
            </x14:dxf>
          </x14:cfRule>
          <xm:sqref>H7:H33 J7:J33 L7:L33 N7:N33 P7:P33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0"/>
  <sheetViews>
    <sheetView workbookViewId="0">
      <selection activeCell="E38" sqref="E38:F40"/>
    </sheetView>
  </sheetViews>
  <sheetFormatPr defaultRowHeight="15"/>
  <cols>
    <col min="5" max="5" width="6.42578125" customWidth="1"/>
    <col min="6" max="6" width="48.28515625" customWidth="1"/>
    <col min="7" max="7" width="6.42578125" customWidth="1"/>
    <col min="8" max="8" width="48.28515625" customWidth="1"/>
    <col min="9" max="9" width="6.42578125" customWidth="1"/>
    <col min="10" max="10" width="48.28515625" customWidth="1"/>
    <col min="11" max="11" width="6.42578125" customWidth="1"/>
    <col min="12" max="12" width="48.28515625" customWidth="1"/>
    <col min="13" max="13" width="6.42578125" customWidth="1"/>
    <col min="14" max="14" width="48.28515625" customWidth="1"/>
    <col min="15" max="15" width="6.42578125" customWidth="1"/>
    <col min="16" max="16" width="48.28515625" customWidth="1"/>
  </cols>
  <sheetData>
    <row r="1" spans="1:17" ht="36">
      <c r="A1" s="3" t="s">
        <v>121</v>
      </c>
    </row>
    <row r="3" spans="1:17" ht="26.25">
      <c r="B3" s="16" t="s">
        <v>7</v>
      </c>
    </row>
    <row r="5" spans="1:17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75" thickBot="1">
      <c r="C6" s="4"/>
      <c r="D6" s="4"/>
      <c r="E6" s="5" t="s">
        <v>110</v>
      </c>
      <c r="F6" s="5" t="s">
        <v>122</v>
      </c>
      <c r="G6" s="5" t="s">
        <v>110</v>
      </c>
      <c r="H6" s="5" t="s">
        <v>122</v>
      </c>
      <c r="I6" s="5" t="s">
        <v>110</v>
      </c>
      <c r="J6" s="5" t="s">
        <v>122</v>
      </c>
      <c r="K6" s="5" t="s">
        <v>110</v>
      </c>
      <c r="L6" s="5" t="s">
        <v>122</v>
      </c>
      <c r="M6" s="5" t="s">
        <v>110</v>
      </c>
      <c r="N6" s="5" t="s">
        <v>122</v>
      </c>
      <c r="O6" s="5" t="s">
        <v>110</v>
      </c>
      <c r="P6" s="5" t="s">
        <v>122</v>
      </c>
      <c r="Q6" s="4"/>
    </row>
    <row r="7" spans="1:17" ht="15.75" thickBot="1">
      <c r="C7" s="4"/>
      <c r="D7" s="147" t="s">
        <v>118</v>
      </c>
      <c r="E7" s="6">
        <v>1</v>
      </c>
      <c r="F7" s="7" t="str">
        <f>VLOOKUP(E7,Data!$A$2:$L$164,12,0)</f>
        <v>spray one first sign disease (1 spray)</v>
      </c>
      <c r="G7" s="7">
        <v>28</v>
      </c>
      <c r="H7" s="7" t="str">
        <f>VLOOKUP(G7,Data!$A$2:$L$164,12,0)</f>
        <v>spray one disease 1/3 plant infection (1 spray)</v>
      </c>
      <c r="I7" s="7">
        <v>55</v>
      </c>
      <c r="J7" s="7" t="str">
        <f>VLOOKUP(I7,Data!$A$2:$L$164,12,0)</f>
        <v>Untreated</v>
      </c>
      <c r="K7" s="7">
        <v>82</v>
      </c>
      <c r="L7" s="7" t="str">
        <f>VLOOKUP(K7,Data!$A$2:$L$164,12,0)</f>
        <v>spray one first sign disease + 14 days latter (2 sprays)</v>
      </c>
      <c r="M7" s="7">
        <v>109</v>
      </c>
      <c r="N7" s="7" t="str">
        <f>VLOOKUP(M7,Data!$A$2:$L$164,12,0)</f>
        <v>spray one first sign disease (1 spray)</v>
      </c>
      <c r="O7" s="7">
        <v>136</v>
      </c>
      <c r="P7" s="8" t="str">
        <f>VLOOKUP(O7,Data!$A$2:$L$164,12,0)</f>
        <v>Untreated</v>
      </c>
      <c r="Q7" s="4"/>
    </row>
    <row r="8" spans="1:17" ht="15.75" thickBot="1">
      <c r="C8" s="4"/>
      <c r="D8" s="148"/>
      <c r="E8" s="9">
        <v>2</v>
      </c>
      <c r="F8" s="7" t="str">
        <f>VLOOKUP(E8,Data!$A$2:$L$164,12,0)</f>
        <v>spray one first sign disease + 14 days latter (2 sprays)</v>
      </c>
      <c r="G8" s="10">
        <v>29</v>
      </c>
      <c r="H8" s="7" t="str">
        <f>VLOOKUP(G8,Data!$A$2:$L$164,12,0)</f>
        <v>spray one 4 weeks post emergance (1 spray)</v>
      </c>
      <c r="I8" s="10">
        <v>56</v>
      </c>
      <c r="J8" s="7" t="str">
        <f>VLOOKUP(I8,Data!$A$2:$L$164,12,0)</f>
        <v>spray one disease 1/3 plant infection (1 spray)</v>
      </c>
      <c r="K8" s="10">
        <v>83</v>
      </c>
      <c r="L8" s="7" t="str">
        <f>VLOOKUP(K8,Data!$A$2:$L$164,12,0)</f>
        <v>spray one 4 weeks post emergance (1 spray)</v>
      </c>
      <c r="M8" s="10">
        <v>110</v>
      </c>
      <c r="N8" s="7" t="str">
        <f>VLOOKUP(M8,Data!$A$2:$L$164,12,0)</f>
        <v>spray one first sign disease + 14 days latter (2 sprays)</v>
      </c>
      <c r="O8" s="10">
        <v>137</v>
      </c>
      <c r="P8" s="8" t="str">
        <f>VLOOKUP(O8,Data!$A$2:$L$164,12,0)</f>
        <v>Untreated</v>
      </c>
      <c r="Q8" s="4"/>
    </row>
    <row r="9" spans="1:17" ht="15.75" thickBot="1">
      <c r="C9" s="4"/>
      <c r="D9" s="148"/>
      <c r="E9" s="9">
        <v>3</v>
      </c>
      <c r="F9" s="7" t="str">
        <f>VLOOKUP(E9,Data!$A$2:$L$164,12,0)</f>
        <v>spray one first sign disease + 14 days latter (2 sprays)</v>
      </c>
      <c r="G9" s="10">
        <v>30</v>
      </c>
      <c r="H9" s="7" t="str">
        <f>VLOOKUP(G9,Data!$A$2:$L$164,12,0)</f>
        <v>Untreated</v>
      </c>
      <c r="I9" s="10">
        <v>57</v>
      </c>
      <c r="J9" s="7" t="str">
        <f>VLOOKUP(I9,Data!$A$2:$L$164,12,0)</f>
        <v>Untreated</v>
      </c>
      <c r="K9" s="10">
        <v>84</v>
      </c>
      <c r="L9" s="7" t="str">
        <f>VLOOKUP(K9,Data!$A$2:$L$164,12,0)</f>
        <v>spray one 5 weeks post emergance + one spray 14 days later (2 sprays)</v>
      </c>
      <c r="M9" s="10">
        <v>111</v>
      </c>
      <c r="N9" s="7" t="str">
        <f>VLOOKUP(M9,Data!$A$2:$L$164,12,0)</f>
        <v>spray one disease 1/3 plant infection (1 spray)</v>
      </c>
      <c r="O9" s="10">
        <v>138</v>
      </c>
      <c r="P9" s="8" t="str">
        <f>VLOOKUP(O9,Data!$A$2:$L$164,12,0)</f>
        <v>spray one 4 weeks post emergance (1 spray)</v>
      </c>
      <c r="Q9" s="4"/>
    </row>
    <row r="10" spans="1:17" ht="15.75" thickBot="1">
      <c r="C10" s="4"/>
      <c r="D10" s="148"/>
      <c r="E10" s="9">
        <v>4</v>
      </c>
      <c r="F10" s="7" t="str">
        <f>VLOOKUP(E10,Data!$A$2:$L$164,12,0)</f>
        <v>spray one 5 weeks post emergance + one spray 14 days later (2 sprays)</v>
      </c>
      <c r="G10" s="10">
        <v>31</v>
      </c>
      <c r="H10" s="7" t="str">
        <f>VLOOKUP(G10,Data!$A$2:$L$164,12,0)</f>
        <v>spray one 4 weeks post emergance (1 spray)</v>
      </c>
      <c r="I10" s="10">
        <v>58</v>
      </c>
      <c r="J10" s="7" t="str">
        <f>VLOOKUP(I10,Data!$A$2:$L$164,12,0)</f>
        <v>spray one first sign disease + 14 days latter (2 sprays)</v>
      </c>
      <c r="K10" s="10">
        <v>85</v>
      </c>
      <c r="L10" s="7" t="str">
        <f>VLOOKUP(K10,Data!$A$2:$L$164,12,0)</f>
        <v>spray one first sign disease (1 spray)</v>
      </c>
      <c r="M10" s="10">
        <v>112</v>
      </c>
      <c r="N10" s="7" t="str">
        <f>VLOOKUP(M10,Data!$A$2:$L$164,12,0)</f>
        <v>Untreated</v>
      </c>
      <c r="O10" s="10">
        <v>139</v>
      </c>
      <c r="P10" s="8" t="str">
        <f>VLOOKUP(O10,Data!$A$2:$L$164,12,0)</f>
        <v>spray one 5 weeks post emergance + one spray 14 days later (2 sprays)</v>
      </c>
      <c r="Q10" s="4"/>
    </row>
    <row r="11" spans="1:17" ht="15.75" thickBot="1">
      <c r="C11" s="4"/>
      <c r="D11" s="148"/>
      <c r="E11" s="9">
        <v>5</v>
      </c>
      <c r="F11" s="7" t="str">
        <f>VLOOKUP(E11,Data!$A$2:$L$164,12,0)</f>
        <v>spray one disease 1/3 plant infection (1 spray)</v>
      </c>
      <c r="G11" s="10">
        <v>32</v>
      </c>
      <c r="H11" s="7" t="str">
        <f>VLOOKUP(G11,Data!$A$2:$L$164,12,0)</f>
        <v>spray one first sign disease + 14 days latter (2 sprays)</v>
      </c>
      <c r="I11" s="10">
        <v>59</v>
      </c>
      <c r="J11" s="7" t="str">
        <f>VLOOKUP(I11,Data!$A$2:$L$164,12,0)</f>
        <v>spray one disease 1/3 plant infection (1 spray)</v>
      </c>
      <c r="K11" s="10">
        <v>86</v>
      </c>
      <c r="L11" s="7" t="str">
        <f>VLOOKUP(K11,Data!$A$2:$L$164,12,0)</f>
        <v>spray one 5 weeks post emergance + one spray 14 days later (2 sprays)</v>
      </c>
      <c r="M11" s="10">
        <v>113</v>
      </c>
      <c r="N11" s="7" t="str">
        <f>VLOOKUP(M11,Data!$A$2:$L$164,12,0)</f>
        <v>spray one 5 weeks post emergance + one spray 14 days later (2 sprays)</v>
      </c>
      <c r="O11" s="10">
        <v>140</v>
      </c>
      <c r="P11" s="8" t="str">
        <f>VLOOKUP(O11,Data!$A$2:$L$164,12,0)</f>
        <v>spray one first sign disease (1 spray)</v>
      </c>
      <c r="Q11" s="4"/>
    </row>
    <row r="12" spans="1:17" ht="15.75" thickBot="1">
      <c r="C12" s="4"/>
      <c r="D12" s="148"/>
      <c r="E12" s="9">
        <v>6</v>
      </c>
      <c r="F12" s="7" t="str">
        <f>VLOOKUP(E12,Data!$A$2:$L$164,12,0)</f>
        <v>Untreated</v>
      </c>
      <c r="G12" s="10">
        <v>33</v>
      </c>
      <c r="H12" s="7" t="str">
        <f>VLOOKUP(G12,Data!$A$2:$L$164,12,0)</f>
        <v>spray one disease 1/3 plant infection (1 spray)</v>
      </c>
      <c r="I12" s="10">
        <v>60</v>
      </c>
      <c r="J12" s="7" t="str">
        <f>VLOOKUP(I12,Data!$A$2:$L$164,12,0)</f>
        <v>spray one 5 weeks post emergance + one spray 14 days later (2 sprays)</v>
      </c>
      <c r="K12" s="10">
        <v>87</v>
      </c>
      <c r="L12" s="7" t="str">
        <f>VLOOKUP(K12,Data!$A$2:$L$164,12,0)</f>
        <v>spray one first sign disease (1 spray)</v>
      </c>
      <c r="M12" s="10">
        <v>114</v>
      </c>
      <c r="N12" s="7" t="str">
        <f>VLOOKUP(M12,Data!$A$2:$L$164,12,0)</f>
        <v>spray one first sign disease + 14 days latter (2 sprays)</v>
      </c>
      <c r="O12" s="10">
        <v>141</v>
      </c>
      <c r="P12" s="8" t="str">
        <f>VLOOKUP(O12,Data!$A$2:$L$164,12,0)</f>
        <v>spray one 4 weeks post emergance (1 spray)</v>
      </c>
      <c r="Q12" s="4"/>
    </row>
    <row r="13" spans="1:17" ht="15.75" thickBot="1">
      <c r="C13" s="4"/>
      <c r="D13" s="148"/>
      <c r="E13" s="9">
        <v>7</v>
      </c>
      <c r="F13" s="7" t="str">
        <f>VLOOKUP(E13,Data!$A$2:$L$164,12,0)</f>
        <v>spray one 4 weeks post emergance (1 spray)</v>
      </c>
      <c r="G13" s="10">
        <v>34</v>
      </c>
      <c r="H13" s="7" t="str">
        <f>VLOOKUP(G13,Data!$A$2:$L$164,12,0)</f>
        <v>Untreated</v>
      </c>
      <c r="I13" s="10">
        <v>61</v>
      </c>
      <c r="J13" s="7" t="str">
        <f>VLOOKUP(I13,Data!$A$2:$L$164,12,0)</f>
        <v>spray one first sign disease + 14 days latter (2 sprays)</v>
      </c>
      <c r="K13" s="10">
        <v>88</v>
      </c>
      <c r="L13" s="7" t="str">
        <f>VLOOKUP(K13,Data!$A$2:$L$164,12,0)</f>
        <v>Untreated</v>
      </c>
      <c r="M13" s="10">
        <v>115</v>
      </c>
      <c r="N13" s="7" t="str">
        <f>VLOOKUP(M13,Data!$A$2:$L$164,12,0)</f>
        <v>spray one disease 1/3 plant infection (1 spray)</v>
      </c>
      <c r="O13" s="10">
        <v>142</v>
      </c>
      <c r="P13" s="8" t="str">
        <f>VLOOKUP(O13,Data!$A$2:$L$164,12,0)</f>
        <v>spray one first sign disease + 14 days latter (2 sprays)</v>
      </c>
      <c r="Q13" s="4"/>
    </row>
    <row r="14" spans="1:17" ht="15.75" thickBot="1">
      <c r="C14" s="4"/>
      <c r="D14" s="148"/>
      <c r="E14" s="9">
        <v>8</v>
      </c>
      <c r="F14" s="7" t="str">
        <f>VLOOKUP(E14,Data!$A$2:$L$164,12,0)</f>
        <v>spray one 5 weeks post emergance + one spray 14 days later (2 sprays)</v>
      </c>
      <c r="G14" s="10">
        <v>35</v>
      </c>
      <c r="H14" s="7" t="str">
        <f>VLOOKUP(G14,Data!$A$2:$L$164,12,0)</f>
        <v>spray one first sign disease (1 spray)</v>
      </c>
      <c r="I14" s="10">
        <v>62</v>
      </c>
      <c r="J14" s="7" t="str">
        <f>VLOOKUP(I14,Data!$A$2:$L$164,12,0)</f>
        <v>spray one 4 weeks post emergance (1 spray)</v>
      </c>
      <c r="K14" s="10">
        <v>89</v>
      </c>
      <c r="L14" s="7" t="str">
        <f>VLOOKUP(K14,Data!$A$2:$L$164,12,0)</f>
        <v>spray one disease 1/3 plant infection (1 spray)</v>
      </c>
      <c r="M14" s="10">
        <v>116</v>
      </c>
      <c r="N14" s="7" t="str">
        <f>VLOOKUP(M14,Data!$A$2:$L$164,12,0)</f>
        <v>spray one 4 weeks post emergance (1 spray)</v>
      </c>
      <c r="O14" s="10">
        <v>143</v>
      </c>
      <c r="P14" s="8" t="str">
        <f>VLOOKUP(O14,Data!$A$2:$L$164,12,0)</f>
        <v>spray one 5 weeks post emergance + one spray 14 days later (2 sprays)</v>
      </c>
      <c r="Q14" s="4"/>
    </row>
    <row r="15" spans="1:17" ht="15.75" thickBot="1">
      <c r="C15" s="4"/>
      <c r="D15" s="149"/>
      <c r="E15" s="11">
        <v>9</v>
      </c>
      <c r="F15" s="7" t="str">
        <f>VLOOKUP(E15,Data!$A$2:$L$164,12,0)</f>
        <v>spray one first sign disease (1 spray)</v>
      </c>
      <c r="G15" s="12">
        <v>36</v>
      </c>
      <c r="H15" s="7" t="str">
        <f>VLOOKUP(G15,Data!$A$2:$L$164,12,0)</f>
        <v>spray one 5 weeks post emergance + one spray 14 days later (2 sprays)</v>
      </c>
      <c r="I15" s="12">
        <v>63</v>
      </c>
      <c r="J15" s="7" t="str">
        <f>VLOOKUP(I15,Data!$A$2:$L$164,12,0)</f>
        <v>spray one first sign disease (1 spray)</v>
      </c>
      <c r="K15" s="12">
        <v>90</v>
      </c>
      <c r="L15" s="7" t="str">
        <f>VLOOKUP(K15,Data!$A$2:$L$164,12,0)</f>
        <v>spray one 4 weeks post emergance (1 spray)</v>
      </c>
      <c r="M15" s="12">
        <v>117</v>
      </c>
      <c r="N15" s="7" t="str">
        <f>VLOOKUP(M15,Data!$A$2:$L$164,12,0)</f>
        <v>spray one first sign disease (1 spray)</v>
      </c>
      <c r="O15" s="12">
        <v>144</v>
      </c>
      <c r="P15" s="8" t="str">
        <f>VLOOKUP(O15,Data!$A$2:$L$164,12,0)</f>
        <v>spray one disease 1/3 plant infection (1 spray)</v>
      </c>
      <c r="Q15" s="4"/>
    </row>
    <row r="16" spans="1:17" ht="15.75" thickBot="1">
      <c r="C16" s="4"/>
      <c r="D16" s="147" t="s">
        <v>119</v>
      </c>
      <c r="E16" s="6">
        <v>10</v>
      </c>
      <c r="F16" s="7" t="str">
        <f>VLOOKUP(E16,Data!$A$2:$L$164,12,0)</f>
        <v>spray one 5 weeks post emergance + one spray 14 days later (2 sprays)</v>
      </c>
      <c r="G16" s="7">
        <v>37</v>
      </c>
      <c r="H16" s="7" t="str">
        <f>VLOOKUP(G16,Data!$A$2:$L$164,12,0)</f>
        <v>spray one 4 weeks post emergance (1 spray)</v>
      </c>
      <c r="I16" s="7">
        <v>64</v>
      </c>
      <c r="J16" s="7" t="str">
        <f>VLOOKUP(I16,Data!$A$2:$L$164,12,0)</f>
        <v>spray one 4 weeks post emergance (1 spray)</v>
      </c>
      <c r="K16" s="7">
        <v>91</v>
      </c>
      <c r="L16" s="7" t="str">
        <f>VLOOKUP(K16,Data!$A$2:$L$164,12,0)</f>
        <v>spray one disease 1/3 plant infection (1 spray)</v>
      </c>
      <c r="M16" s="7">
        <v>118</v>
      </c>
      <c r="N16" s="7" t="str">
        <f>VLOOKUP(M16,Data!$A$2:$L$164,12,0)</f>
        <v>Untreated</v>
      </c>
      <c r="O16" s="7">
        <v>145</v>
      </c>
      <c r="P16" s="8" t="str">
        <f>VLOOKUP(O16,Data!$A$2:$L$164,12,0)</f>
        <v>spray one 5 weeks post emergance + one spray 14 days later (2 sprays)</v>
      </c>
      <c r="Q16" s="4"/>
    </row>
    <row r="17" spans="3:17" ht="15.75" thickBot="1">
      <c r="C17" s="4"/>
      <c r="D17" s="148"/>
      <c r="E17" s="9">
        <v>11</v>
      </c>
      <c r="F17" s="7" t="str">
        <f>VLOOKUP(E17,Data!$A$2:$L$164,12,0)</f>
        <v>Untreated</v>
      </c>
      <c r="G17" s="10">
        <v>38</v>
      </c>
      <c r="H17" s="7" t="str">
        <f>VLOOKUP(G17,Data!$A$2:$L$164,12,0)</f>
        <v>spray one disease 1/3 plant infection (1 spray)</v>
      </c>
      <c r="I17" s="10">
        <v>65</v>
      </c>
      <c r="J17" s="7" t="str">
        <f>VLOOKUP(I17,Data!$A$2:$L$164,12,0)</f>
        <v>spray one first sign disease + 14 days latter (2 sprays)</v>
      </c>
      <c r="K17" s="10">
        <v>92</v>
      </c>
      <c r="L17" s="7" t="str">
        <f>VLOOKUP(K17,Data!$A$2:$L$164,12,0)</f>
        <v>spray one 4 weeks post emergance (1 spray)</v>
      </c>
      <c r="M17" s="10">
        <v>119</v>
      </c>
      <c r="N17" s="7" t="str">
        <f>VLOOKUP(M17,Data!$A$2:$L$164,12,0)</f>
        <v>spray one 4 weeks post emergance (1 spray)</v>
      </c>
      <c r="O17" s="10">
        <v>146</v>
      </c>
      <c r="P17" s="8" t="str">
        <f>VLOOKUP(O17,Data!$A$2:$L$164,12,0)</f>
        <v>spray one first sign disease (1 spray)</v>
      </c>
      <c r="Q17" s="4"/>
    </row>
    <row r="18" spans="3:17" ht="15.75" thickBot="1">
      <c r="C18" s="4"/>
      <c r="D18" s="148"/>
      <c r="E18" s="9">
        <v>12</v>
      </c>
      <c r="F18" s="7" t="str">
        <f>VLOOKUP(E18,Data!$A$2:$L$164,12,0)</f>
        <v>spray one first sign disease + 14 days latter (2 sprays)</v>
      </c>
      <c r="G18" s="10">
        <v>39</v>
      </c>
      <c r="H18" s="7" t="str">
        <f>VLOOKUP(G18,Data!$A$2:$L$164,12,0)</f>
        <v>spray one first sign disease (1 spray)</v>
      </c>
      <c r="I18" s="10">
        <v>66</v>
      </c>
      <c r="J18" s="7" t="str">
        <f>VLOOKUP(I18,Data!$A$2:$L$164,12,0)</f>
        <v>spray one first sign disease (1 spray)</v>
      </c>
      <c r="K18" s="10">
        <v>93</v>
      </c>
      <c r="L18" s="7" t="str">
        <f>VLOOKUP(K18,Data!$A$2:$L$164,12,0)</f>
        <v>spray one 4 weeks post emergance (1 spray)</v>
      </c>
      <c r="M18" s="10">
        <v>120</v>
      </c>
      <c r="N18" s="7" t="str">
        <f>VLOOKUP(M18,Data!$A$2:$L$164,12,0)</f>
        <v>spray one first sign disease + 14 days latter (2 sprays)</v>
      </c>
      <c r="O18" s="10">
        <v>147</v>
      </c>
      <c r="P18" s="8" t="str">
        <f>VLOOKUP(O18,Data!$A$2:$L$164,12,0)</f>
        <v>spray one 4 weeks post emergance (1 spray)</v>
      </c>
      <c r="Q18" s="4"/>
    </row>
    <row r="19" spans="3:17" ht="15.75" thickBot="1">
      <c r="C19" s="4"/>
      <c r="D19" s="148"/>
      <c r="E19" s="9">
        <v>13</v>
      </c>
      <c r="F19" s="7" t="str">
        <f>VLOOKUP(E19,Data!$A$2:$L$164,12,0)</f>
        <v>spray one first sign disease + 14 days latter (2 sprays)</v>
      </c>
      <c r="G19" s="10">
        <v>40</v>
      </c>
      <c r="H19" s="7" t="str">
        <f>VLOOKUP(G19,Data!$A$2:$L$164,12,0)</f>
        <v>spray one disease 1/3 plant infection (1 spray)</v>
      </c>
      <c r="I19" s="10">
        <v>67</v>
      </c>
      <c r="J19" s="7" t="str">
        <f>VLOOKUP(I19,Data!$A$2:$L$164,12,0)</f>
        <v>Untreated</v>
      </c>
      <c r="K19" s="10">
        <v>94</v>
      </c>
      <c r="L19" s="7" t="str">
        <f>VLOOKUP(K19,Data!$A$2:$L$164,12,0)</f>
        <v>spray one first sign disease (1 spray)</v>
      </c>
      <c r="M19" s="10">
        <v>121</v>
      </c>
      <c r="N19" s="7" t="str">
        <f>VLOOKUP(M19,Data!$A$2:$L$164,12,0)</f>
        <v>spray one disease 1/3 plant infection (1 spray)</v>
      </c>
      <c r="O19" s="10">
        <v>148</v>
      </c>
      <c r="P19" s="8" t="str">
        <f>VLOOKUP(O19,Data!$A$2:$L$164,12,0)</f>
        <v>spray one 4 weeks post emergance (1 spray)</v>
      </c>
      <c r="Q19" s="4"/>
    </row>
    <row r="20" spans="3:17" ht="15.75" thickBot="1">
      <c r="C20" s="4"/>
      <c r="D20" s="148"/>
      <c r="E20" s="9">
        <v>14</v>
      </c>
      <c r="F20" s="7" t="str">
        <f>VLOOKUP(E20,Data!$A$2:$L$164,12,0)</f>
        <v>spray one first sign disease (1 spray)</v>
      </c>
      <c r="G20" s="10">
        <v>41</v>
      </c>
      <c r="H20" s="7" t="str">
        <f>VLOOKUP(G20,Data!$A$2:$L$164,12,0)</f>
        <v>Untreated</v>
      </c>
      <c r="I20" s="10">
        <v>68</v>
      </c>
      <c r="J20" s="7" t="str">
        <f>VLOOKUP(I20,Data!$A$2:$L$164,12,0)</f>
        <v>spray one disease 1/3 plant infection (1 spray)</v>
      </c>
      <c r="K20" s="10">
        <v>95</v>
      </c>
      <c r="L20" s="7" t="str">
        <f>VLOOKUP(K20,Data!$A$2:$L$164,12,0)</f>
        <v>Untreated</v>
      </c>
      <c r="M20" s="10">
        <v>122</v>
      </c>
      <c r="N20" s="7" t="str">
        <f>VLOOKUP(M20,Data!$A$2:$L$164,12,0)</f>
        <v>spray one first sign disease (1 spray)</v>
      </c>
      <c r="O20" s="10">
        <v>149</v>
      </c>
      <c r="P20" s="8" t="str">
        <f>VLOOKUP(O20,Data!$A$2:$L$164,12,0)</f>
        <v>Untreated</v>
      </c>
      <c r="Q20" s="4"/>
    </row>
    <row r="21" spans="3:17" ht="15.75" thickBot="1">
      <c r="C21" s="4"/>
      <c r="D21" s="148"/>
      <c r="E21" s="9">
        <v>15</v>
      </c>
      <c r="F21" s="7" t="str">
        <f>VLOOKUP(E21,Data!$A$2:$L$164,12,0)</f>
        <v>spray one 4 weeks post emergance (1 spray)</v>
      </c>
      <c r="G21" s="10">
        <v>42</v>
      </c>
      <c r="H21" s="7" t="str">
        <f>VLOOKUP(G21,Data!$A$2:$L$164,12,0)</f>
        <v>spray one 5 weeks post emergance + one spray 14 days later (2 sprays)</v>
      </c>
      <c r="I21" s="10">
        <v>69</v>
      </c>
      <c r="J21" s="7" t="str">
        <f>VLOOKUP(I21,Data!$A$2:$L$164,12,0)</f>
        <v>spray one first sign disease + 14 days latter (2 sprays)</v>
      </c>
      <c r="K21" s="10">
        <v>96</v>
      </c>
      <c r="L21" s="7" t="str">
        <f>VLOOKUP(K21,Data!$A$2:$L$164,12,0)</f>
        <v>spray one first sign disease (1 spray)</v>
      </c>
      <c r="M21" s="10">
        <v>123</v>
      </c>
      <c r="N21" s="7" t="str">
        <f>VLOOKUP(M21,Data!$A$2:$L$164,12,0)</f>
        <v>spray one disease 1/3 plant infection (1 spray)</v>
      </c>
      <c r="O21" s="10">
        <v>150</v>
      </c>
      <c r="P21" s="8" t="str">
        <f>VLOOKUP(O21,Data!$A$2:$L$164,12,0)</f>
        <v>spray one first sign disease + 14 days latter (2 sprays)</v>
      </c>
      <c r="Q21" s="4"/>
    </row>
    <row r="22" spans="3:17" ht="15.75" thickBot="1">
      <c r="C22" s="4"/>
      <c r="D22" s="148"/>
      <c r="E22" s="9">
        <v>16</v>
      </c>
      <c r="F22" s="7" t="str">
        <f>VLOOKUP(E22,Data!$A$2:$L$164,12,0)</f>
        <v>spray one disease 1/3 plant infection (1 spray)</v>
      </c>
      <c r="G22" s="10">
        <v>43</v>
      </c>
      <c r="H22" s="7" t="str">
        <f>VLOOKUP(G22,Data!$A$2:$L$164,12,0)</f>
        <v>spray one first sign disease + 14 days latter (2 sprays)</v>
      </c>
      <c r="I22" s="10">
        <v>70</v>
      </c>
      <c r="J22" s="7" t="str">
        <f>VLOOKUP(I22,Data!$A$2:$L$164,12,0)</f>
        <v>spray one disease 1/3 plant infection (1 spray)</v>
      </c>
      <c r="K22" s="10">
        <v>97</v>
      </c>
      <c r="L22" s="7" t="str">
        <f>VLOOKUP(K22,Data!$A$2:$L$164,12,0)</f>
        <v>spray one 5 weeks post emergance + one spray 14 days later (2 sprays)</v>
      </c>
      <c r="M22" s="10">
        <v>124</v>
      </c>
      <c r="N22" s="7" t="str">
        <f>VLOOKUP(M22,Data!$A$2:$L$164,12,0)</f>
        <v>spray one first sign disease (1 spray)</v>
      </c>
      <c r="O22" s="10">
        <v>151</v>
      </c>
      <c r="P22" s="8" t="str">
        <f>VLOOKUP(O22,Data!$A$2:$L$164,12,0)</f>
        <v>Untreated</v>
      </c>
      <c r="Q22" s="4"/>
    </row>
    <row r="23" spans="3:17" ht="15.75" thickBot="1">
      <c r="C23" s="4"/>
      <c r="D23" s="148"/>
      <c r="E23" s="9">
        <v>17</v>
      </c>
      <c r="F23" s="7" t="str">
        <f>VLOOKUP(E23,Data!$A$2:$L$164,12,0)</f>
        <v>spray one first sign disease (1 spray)</v>
      </c>
      <c r="G23" s="10">
        <v>44</v>
      </c>
      <c r="H23" s="7" t="str">
        <f>VLOOKUP(G23,Data!$A$2:$L$164,12,0)</f>
        <v>Untreated</v>
      </c>
      <c r="I23" s="10">
        <v>71</v>
      </c>
      <c r="J23" s="7" t="str">
        <f>VLOOKUP(I23,Data!$A$2:$L$164,12,0)</f>
        <v>Untreated</v>
      </c>
      <c r="K23" s="10">
        <v>98</v>
      </c>
      <c r="L23" s="7" t="str">
        <f>VLOOKUP(K23,Data!$A$2:$L$164,12,0)</f>
        <v>spray one 5 weeks post emergance + one spray 14 days later (2 sprays)</v>
      </c>
      <c r="M23" s="10">
        <v>125</v>
      </c>
      <c r="N23" s="7" t="str">
        <f>VLOOKUP(M23,Data!$A$2:$L$164,12,0)</f>
        <v>spray one first sign disease + 14 days latter (2 sprays)</v>
      </c>
      <c r="O23" s="10">
        <v>152</v>
      </c>
      <c r="P23" s="8" t="str">
        <f>VLOOKUP(O23,Data!$A$2:$L$164,12,0)</f>
        <v>spray one 5 weeks post emergance + one spray 14 days later (2 sprays)</v>
      </c>
      <c r="Q23" s="4"/>
    </row>
    <row r="24" spans="3:17" ht="15.75" thickBot="1">
      <c r="C24" s="4"/>
      <c r="D24" s="149"/>
      <c r="E24" s="11">
        <v>18</v>
      </c>
      <c r="F24" s="7" t="str">
        <f>VLOOKUP(E24,Data!$A$2:$L$164,12,0)</f>
        <v>spray one 5 weeks post emergance + one spray 14 days later (2 sprays)</v>
      </c>
      <c r="G24" s="12">
        <v>45</v>
      </c>
      <c r="H24" s="7" t="str">
        <f>VLOOKUP(G24,Data!$A$2:$L$164,12,0)</f>
        <v>spray one 4 weeks post emergance (1 spray)</v>
      </c>
      <c r="I24" s="12">
        <v>72</v>
      </c>
      <c r="J24" s="7" t="str">
        <f>VLOOKUP(I24,Data!$A$2:$L$164,12,0)</f>
        <v>spray one 5 weeks post emergance + one spray 14 days later (2 sprays)</v>
      </c>
      <c r="K24" s="12">
        <v>99</v>
      </c>
      <c r="L24" s="7" t="str">
        <f>VLOOKUP(K24,Data!$A$2:$L$164,12,0)</f>
        <v>spray one first sign disease + 14 days latter (2 sprays)</v>
      </c>
      <c r="M24" s="12">
        <v>126</v>
      </c>
      <c r="N24" s="7" t="str">
        <f>VLOOKUP(M24,Data!$A$2:$L$164,12,0)</f>
        <v>spray one 5 weeks post emergance + one spray 14 days later (2 sprays)</v>
      </c>
      <c r="O24" s="12">
        <v>153</v>
      </c>
      <c r="P24" s="8" t="str">
        <f>VLOOKUP(O24,Data!$A$2:$L$164,12,0)</f>
        <v>spray one disease 1/3 plant infection (1 spray)</v>
      </c>
      <c r="Q24" s="4"/>
    </row>
    <row r="25" spans="3:17" ht="15.75" thickBot="1">
      <c r="C25" s="4"/>
      <c r="D25" s="147" t="s">
        <v>120</v>
      </c>
      <c r="E25" s="6">
        <v>19</v>
      </c>
      <c r="F25" s="7" t="str">
        <f>VLOOKUP(E25,Data!$A$2:$L$164,12,0)</f>
        <v>spray one 5 weeks post emergance + one spray 14 days later (2 sprays)</v>
      </c>
      <c r="G25" s="7">
        <v>46</v>
      </c>
      <c r="H25" s="7" t="str">
        <f>VLOOKUP(G25,Data!$A$2:$L$164,12,0)</f>
        <v>spray one disease 1/3 plant infection (1 spray)</v>
      </c>
      <c r="I25" s="7">
        <v>73</v>
      </c>
      <c r="J25" s="7" t="str">
        <f>VLOOKUP(I25,Data!$A$2:$L$164,12,0)</f>
        <v>spray one 5 weeks post emergance + one spray 14 days later (2 sprays)</v>
      </c>
      <c r="K25" s="7">
        <v>100</v>
      </c>
      <c r="L25" s="7" t="str">
        <f>VLOOKUP(K25,Data!$A$2:$L$164,12,0)</f>
        <v>spray one first sign disease + 14 days latter (2 sprays)</v>
      </c>
      <c r="M25" s="7">
        <v>127</v>
      </c>
      <c r="N25" s="7" t="str">
        <f>VLOOKUP(M25,Data!$A$2:$L$164,12,0)</f>
        <v>spray one disease 1/3 plant infection (1 spray)</v>
      </c>
      <c r="O25" s="7">
        <v>154</v>
      </c>
      <c r="P25" s="8" t="str">
        <f>VLOOKUP(O25,Data!$A$2:$L$164,12,0)</f>
        <v>Untreated</v>
      </c>
      <c r="Q25" s="4"/>
    </row>
    <row r="26" spans="3:17" ht="15.75" thickBot="1">
      <c r="C26" s="4"/>
      <c r="D26" s="148"/>
      <c r="E26" s="9">
        <v>20</v>
      </c>
      <c r="F26" s="7" t="str">
        <f>VLOOKUP(E26,Data!$A$2:$L$164,12,0)</f>
        <v>spray one 4 weeks post emergance (1 spray)</v>
      </c>
      <c r="G26" s="10">
        <v>47</v>
      </c>
      <c r="H26" s="7" t="str">
        <f>VLOOKUP(G26,Data!$A$2:$L$164,12,0)</f>
        <v>spray one disease 1/3 plant infection (1 spray)</v>
      </c>
      <c r="I26" s="10">
        <v>74</v>
      </c>
      <c r="J26" s="7" t="str">
        <f>VLOOKUP(I26,Data!$A$2:$L$164,12,0)</f>
        <v>spray one first sign disease + 14 days latter (2 sprays)</v>
      </c>
      <c r="K26" s="10">
        <v>101</v>
      </c>
      <c r="L26" s="7" t="str">
        <f>VLOOKUP(K26,Data!$A$2:$L$164,12,0)</f>
        <v>spray one 5 weeks post emergance + one spray 14 days later (2 sprays)</v>
      </c>
      <c r="M26" s="10">
        <v>128</v>
      </c>
      <c r="N26" s="7" t="str">
        <f>VLOOKUP(M26,Data!$A$2:$L$164,12,0)</f>
        <v>spray one first sign disease + 14 days latter (2 sprays)</v>
      </c>
      <c r="O26" s="10">
        <v>155</v>
      </c>
      <c r="P26" s="8" t="str">
        <f>VLOOKUP(O26,Data!$A$2:$L$164,12,0)</f>
        <v>spray one 4 weeks post emergance (1 spray)</v>
      </c>
      <c r="Q26" s="4"/>
    </row>
    <row r="27" spans="3:17" ht="15.75" thickBot="1">
      <c r="C27" s="4"/>
      <c r="D27" s="148"/>
      <c r="E27" s="9">
        <v>21</v>
      </c>
      <c r="F27" s="7" t="str">
        <f>VLOOKUP(E27,Data!$A$2:$L$164,12,0)</f>
        <v>spray one 5 weeks post emergance + one spray 14 days later (2 sprays)</v>
      </c>
      <c r="G27" s="10">
        <v>48</v>
      </c>
      <c r="H27" s="7" t="str">
        <f>VLOOKUP(G27,Data!$A$2:$L$164,12,0)</f>
        <v>Untreated</v>
      </c>
      <c r="I27" s="10">
        <v>75</v>
      </c>
      <c r="J27" s="7" t="str">
        <f>VLOOKUP(I27,Data!$A$2:$L$164,12,0)</f>
        <v>spray one 4 weeks post emergance (1 spray)</v>
      </c>
      <c r="K27" s="10">
        <v>102</v>
      </c>
      <c r="L27" s="7" t="str">
        <f>VLOOKUP(K27,Data!$A$2:$L$164,12,0)</f>
        <v>Untreated</v>
      </c>
      <c r="M27" s="10">
        <v>129</v>
      </c>
      <c r="N27" s="7" t="str">
        <f>VLOOKUP(M27,Data!$A$2:$L$164,12,0)</f>
        <v>spray one first sign disease (1 spray)</v>
      </c>
      <c r="O27" s="10">
        <v>156</v>
      </c>
      <c r="P27" s="8" t="str">
        <f>VLOOKUP(O27,Data!$A$2:$L$164,12,0)</f>
        <v>spray one first sign disease + 14 days latter (2 sprays)</v>
      </c>
      <c r="Q27" s="4"/>
    </row>
    <row r="28" spans="3:17" ht="15.75" thickBot="1">
      <c r="C28" s="4"/>
      <c r="D28" s="148"/>
      <c r="E28" s="9">
        <v>22</v>
      </c>
      <c r="F28" s="7" t="str">
        <f>VLOOKUP(E28,Data!$A$2:$L$164,12,0)</f>
        <v>spray one first sign disease + 14 days latter (2 sprays)</v>
      </c>
      <c r="G28" s="10">
        <v>49</v>
      </c>
      <c r="H28" s="7" t="str">
        <f>VLOOKUP(G28,Data!$A$2:$L$164,12,0)</f>
        <v>spray one 4 weeks post emergance (1 spray)</v>
      </c>
      <c r="I28" s="10">
        <v>76</v>
      </c>
      <c r="J28" s="7" t="str">
        <f>VLOOKUP(I28,Data!$A$2:$L$164,12,0)</f>
        <v>spray one first sign disease (1 spray)</v>
      </c>
      <c r="K28" s="10">
        <v>103</v>
      </c>
      <c r="L28" s="7" t="str">
        <f>VLOOKUP(K28,Data!$A$2:$L$164,12,0)</f>
        <v>spray one 4 weeks post emergance (1 spray)</v>
      </c>
      <c r="M28" s="10">
        <v>130</v>
      </c>
      <c r="N28" s="7" t="str">
        <f>VLOOKUP(M28,Data!$A$2:$L$164,12,0)</f>
        <v>spray one disease 1/3 plant infection (1 spray)</v>
      </c>
      <c r="O28" s="10">
        <v>157</v>
      </c>
      <c r="P28" s="8" t="str">
        <f>VLOOKUP(O28,Data!$A$2:$L$164,12,0)</f>
        <v>spray one 5 weeks post emergance + one spray 14 days later (2 sprays)</v>
      </c>
      <c r="Q28" s="4"/>
    </row>
    <row r="29" spans="3:17" ht="15.75" thickBot="1">
      <c r="C29" s="4"/>
      <c r="D29" s="148"/>
      <c r="E29" s="9">
        <v>23</v>
      </c>
      <c r="F29" s="7" t="str">
        <f>VLOOKUP(E29,Data!$A$2:$L$164,12,0)</f>
        <v>spray one disease 1/3 plant infection (1 spray)</v>
      </c>
      <c r="G29" s="10">
        <v>50</v>
      </c>
      <c r="H29" s="7" t="str">
        <f>VLOOKUP(G29,Data!$A$2:$L$164,12,0)</f>
        <v>spray one first sign disease (1 spray)</v>
      </c>
      <c r="I29" s="10">
        <v>77</v>
      </c>
      <c r="J29" s="7" t="str">
        <f>VLOOKUP(I29,Data!$A$2:$L$164,12,0)</f>
        <v>spray one first sign disease + 14 days latter (2 sprays)</v>
      </c>
      <c r="K29" s="10">
        <v>104</v>
      </c>
      <c r="L29" s="7" t="str">
        <f>VLOOKUP(K29,Data!$A$2:$L$164,12,0)</f>
        <v>spray one first sign disease (1 spray)</v>
      </c>
      <c r="M29" s="10">
        <v>131</v>
      </c>
      <c r="N29" s="7" t="str">
        <f>VLOOKUP(M29,Data!$A$2:$L$164,12,0)</f>
        <v>spray one 5 weeks post emergance + one spray 14 days later (2 sprays)</v>
      </c>
      <c r="O29" s="10">
        <v>158</v>
      </c>
      <c r="P29" s="8" t="str">
        <f>VLOOKUP(O29,Data!$A$2:$L$164,12,0)</f>
        <v>spray one first sign disease (1 spray)</v>
      </c>
      <c r="Q29" s="4"/>
    </row>
    <row r="30" spans="3:17" ht="15.75" thickBot="1">
      <c r="C30" s="4"/>
      <c r="D30" s="148"/>
      <c r="E30" s="9">
        <v>24</v>
      </c>
      <c r="F30" s="7" t="str">
        <f>VLOOKUP(E30,Data!$A$2:$L$164,12,0)</f>
        <v>spray one first sign disease (1 spray)</v>
      </c>
      <c r="G30" s="10">
        <v>51</v>
      </c>
      <c r="H30" s="7" t="str">
        <f>VLOOKUP(G30,Data!$A$2:$L$164,12,0)</f>
        <v>spray one 4 weeks post emergance (1 spray)</v>
      </c>
      <c r="I30" s="10">
        <v>78</v>
      </c>
      <c r="J30" s="7" t="str">
        <f>VLOOKUP(I30,Data!$A$2:$L$164,12,0)</f>
        <v>Untreated</v>
      </c>
      <c r="K30" s="10">
        <v>105</v>
      </c>
      <c r="L30" s="7" t="str">
        <f>VLOOKUP(K30,Data!$A$2:$L$164,12,0)</f>
        <v>spray one disease 1/3 plant infection (1 spray)</v>
      </c>
      <c r="M30" s="10">
        <v>132</v>
      </c>
      <c r="N30" s="7" t="str">
        <f>VLOOKUP(M30,Data!$A$2:$L$164,12,0)</f>
        <v>spray one first sign disease + 14 days latter (2 sprays)</v>
      </c>
      <c r="O30" s="10">
        <v>159</v>
      </c>
      <c r="P30" s="8" t="str">
        <f>VLOOKUP(O30,Data!$A$2:$L$164,12,0)</f>
        <v>Untreated</v>
      </c>
      <c r="Q30" s="4"/>
    </row>
    <row r="31" spans="3:17" ht="15.75" thickBot="1">
      <c r="C31" s="4"/>
      <c r="D31" s="148"/>
      <c r="E31" s="9">
        <v>25</v>
      </c>
      <c r="F31" s="7" t="str">
        <f>VLOOKUP(E31,Data!$A$2:$L$164,12,0)</f>
        <v>spray one first sign disease (1 spray)</v>
      </c>
      <c r="G31" s="10">
        <v>52</v>
      </c>
      <c r="H31" s="7" t="str">
        <f>VLOOKUP(G31,Data!$A$2:$L$164,12,0)</f>
        <v>spray one first sign disease + 14 days latter (2 sprays)</v>
      </c>
      <c r="I31" s="10">
        <v>79</v>
      </c>
      <c r="J31" s="7" t="str">
        <f>VLOOKUP(I31,Data!$A$2:$L$164,12,0)</f>
        <v>Untreated</v>
      </c>
      <c r="K31" s="10">
        <v>106</v>
      </c>
      <c r="L31" s="7" t="str">
        <f>VLOOKUP(K31,Data!$A$2:$L$164,12,0)</f>
        <v>spray one 4 weeks post emergance (1 spray)</v>
      </c>
      <c r="M31" s="10">
        <v>133</v>
      </c>
      <c r="N31" s="7" t="str">
        <f>VLOOKUP(M31,Data!$A$2:$L$164,12,0)</f>
        <v>spray one first sign disease (1 spray)</v>
      </c>
      <c r="O31" s="10">
        <v>160</v>
      </c>
      <c r="P31" s="8" t="str">
        <f>VLOOKUP(O31,Data!$A$2:$L$164,12,0)</f>
        <v>spray one disease 1/3 plant infection (1 spray)</v>
      </c>
      <c r="Q31" s="4"/>
    </row>
    <row r="32" spans="3:17" ht="15.75" thickBot="1">
      <c r="C32" s="4"/>
      <c r="D32" s="148"/>
      <c r="E32" s="9">
        <v>26</v>
      </c>
      <c r="F32" s="7" t="str">
        <f>VLOOKUP(E32,Data!$A$2:$L$164,12,0)</f>
        <v>Untreated</v>
      </c>
      <c r="G32" s="10">
        <v>53</v>
      </c>
      <c r="H32" s="7" t="str">
        <f>VLOOKUP(G32,Data!$A$2:$L$164,12,0)</f>
        <v>spray one 5 weeks post emergance + one spray 14 days later (2 sprays)</v>
      </c>
      <c r="I32" s="10">
        <v>80</v>
      </c>
      <c r="J32" s="7" t="str">
        <f>VLOOKUP(I32,Data!$A$2:$L$164,12,0)</f>
        <v>spray one disease 1/3 plant infection (1 spray)</v>
      </c>
      <c r="K32" s="10">
        <v>107</v>
      </c>
      <c r="L32" s="7" t="str">
        <f>VLOOKUP(K32,Data!$A$2:$L$164,12,0)</f>
        <v>spray one first sign disease (1 spray)</v>
      </c>
      <c r="M32" s="10">
        <v>134</v>
      </c>
      <c r="N32" s="7" t="str">
        <f>VLOOKUP(M32,Data!$A$2:$L$164,12,0)</f>
        <v>Untreated</v>
      </c>
      <c r="O32" s="10">
        <v>161</v>
      </c>
      <c r="P32" s="8" t="str">
        <f>VLOOKUP(O32,Data!$A$2:$L$164,12,0)</f>
        <v>spray one 4 weeks post emergance (1 spray)</v>
      </c>
      <c r="Q32" s="4"/>
    </row>
    <row r="33" spans="3:17" ht="15.75" thickBot="1">
      <c r="C33" s="4"/>
      <c r="D33" s="149"/>
      <c r="E33" s="11">
        <v>27</v>
      </c>
      <c r="F33" s="7" t="str">
        <f>VLOOKUP(E33,Data!$A$2:$L$164,12,0)</f>
        <v>spray one first sign disease + 14 days latter (2 sprays)</v>
      </c>
      <c r="G33" s="12">
        <v>54</v>
      </c>
      <c r="H33" s="7" t="str">
        <f>VLOOKUP(G33,Data!$A$2:$L$164,12,0)</f>
        <v>Untreated</v>
      </c>
      <c r="I33" s="12">
        <v>81</v>
      </c>
      <c r="J33" s="7" t="str">
        <f>VLOOKUP(I33,Data!$A$2:$L$164,12,0)</f>
        <v>spray one disease 1/3 plant infection (1 spray)</v>
      </c>
      <c r="K33" s="12">
        <v>108</v>
      </c>
      <c r="L33" s="7" t="str">
        <f>VLOOKUP(K33,Data!$A$2:$L$164,12,0)</f>
        <v>spray one 5 weeks post emergance + one spray 14 days later (2 sprays)</v>
      </c>
      <c r="M33" s="12">
        <v>135</v>
      </c>
      <c r="N33" s="7" t="str">
        <f>VLOOKUP(M33,Data!$A$2:$L$164,12,0)</f>
        <v>spray one 4 weeks post emergance (1 spray)</v>
      </c>
      <c r="O33" s="12">
        <v>162</v>
      </c>
      <c r="P33" s="8" t="str">
        <f>VLOOKUP(O33,Data!$A$2:$L$164,12,0)</f>
        <v>spray one 5 weeks post emergance + one spray 14 days later (2 sprays)</v>
      </c>
      <c r="Q33" s="4"/>
    </row>
    <row r="34" spans="3:17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3:17">
      <c r="C35" s="4"/>
      <c r="D35" s="4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4"/>
    </row>
    <row r="38" spans="3:17">
      <c r="F38" s="21" t="s">
        <v>112</v>
      </c>
    </row>
    <row r="39" spans="3:17">
      <c r="F39" s="22" t="s">
        <v>125</v>
      </c>
    </row>
    <row r="40" spans="3:17">
      <c r="F40" s="20" t="s">
        <v>126</v>
      </c>
    </row>
  </sheetData>
  <mergeCells count="3">
    <mergeCell ref="D7:D15"/>
    <mergeCell ref="D16:D24"/>
    <mergeCell ref="D25:D33"/>
  </mergeCells>
  <conditionalFormatting sqref="C5:Q35">
    <cfRule type="containsText" dxfId="26" priority="13" operator="containsText" text="Folicur sc">
      <formula>NOT(ISERROR(SEARCH("Folicur sc",C5)))</formula>
    </cfRule>
    <cfRule type="containsText" dxfId="25" priority="14" operator="containsText" text="Custodia 320">
      <formula>NOT(ISERROR(SEARCH("Custodia 320",C5)))</formula>
    </cfRule>
    <cfRule type="containsText" dxfId="24" priority="15" operator="containsText" text="Banner Pro">
      <formula>NOT(ISERROR(SEARCH("Banner Pro",C5)))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CAFDF6B9-D2A4-4EF7-9569-314441331A55}">
            <xm:f>1=VLOOKUP(E7,Data!A$2:L$164,7,0)+$A$7</xm:f>
            <x14:dxf>
              <fill>
                <patternFill>
                  <bgColor rgb="FFFFFF00"/>
                </patternFill>
              </fill>
            </x14:dxf>
          </x14:cfRule>
          <xm:sqref>F7:F33</xm:sqref>
        </x14:conditionalFormatting>
        <x14:conditionalFormatting xmlns:xm="http://schemas.microsoft.com/office/excel/2006/main">
          <x14:cfRule type="expression" priority="11" id="{7BF3C6D7-15B0-40C7-AF1B-B2BA64D06BD8}">
            <xm:f>2=VLOOKUP(E7,Data!$A$2:$L$164,7,0)</xm:f>
            <x14:dxf>
              <fill>
                <patternFill>
                  <bgColor rgb="FFCCFF33"/>
                </patternFill>
              </fill>
            </x14:dxf>
          </x14:cfRule>
          <xm:sqref>F7:F33 H7:H33 J7:J33 L7:L33 N7:N33 P7:P33</xm:sqref>
        </x14:conditionalFormatting>
        <x14:conditionalFormatting xmlns:xm="http://schemas.microsoft.com/office/excel/2006/main">
          <x14:cfRule type="expression" priority="10" id="{A6429AA7-6EDA-4E20-A6D2-A8600BF8F094}">
            <xm:f>1=VLOOKUP(G7,Data!$A$2:$L$164,7,0)</xm:f>
            <x14:dxf>
              <fill>
                <patternFill>
                  <bgColor rgb="FFFFFF00"/>
                </patternFill>
              </fill>
            </x14:dxf>
          </x14:cfRule>
          <xm:sqref>H7:H33 J7:J33 L7:L33 N7:N33 P7:P33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C2E5BF6C1B6143B92B7B15C0AE2BDD" ma:contentTypeVersion="10" ma:contentTypeDescription="Create a new document." ma:contentTypeScope="" ma:versionID="d9f30e2640f9c589e5abb1ff8539b794">
  <xsd:schema xmlns:xsd="http://www.w3.org/2001/XMLSchema" xmlns:xs="http://www.w3.org/2001/XMLSchema" xmlns:p="http://schemas.microsoft.com/office/2006/metadata/properties" xmlns:ns2="6e15ddea-c17d-4959-8e61-4b829240d7ec" xmlns:ns3="1141ee37-0310-4573-b29e-e4c81fd0758c" targetNamespace="http://schemas.microsoft.com/office/2006/metadata/properties" ma:root="true" ma:fieldsID="83f383063bcb3e3bbb9aad24dafc42c7" ns2:_="" ns3:_="">
    <xsd:import namespace="6e15ddea-c17d-4959-8e61-4b829240d7ec"/>
    <xsd:import namespace="1141ee37-0310-4573-b29e-e4c81fd075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5ddea-c17d-4959-8e61-4b829240d7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1ee37-0310-4573-b29e-e4c81fd07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935A47-67F9-4FFB-A924-118B5AE26208}"/>
</file>

<file path=customXml/itemProps2.xml><?xml version="1.0" encoding="utf-8"?>
<ds:datastoreItem xmlns:ds="http://schemas.openxmlformats.org/officeDocument/2006/customXml" ds:itemID="{F0BE7AB5-2FF5-4219-9046-9794D602A003}"/>
</file>

<file path=customXml/itemProps3.xml><?xml version="1.0" encoding="utf-8"?>
<ds:datastoreItem xmlns:ds="http://schemas.openxmlformats.org/officeDocument/2006/customXml" ds:itemID="{399CE148-FBB9-4F51-9358-758CB13B32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DERM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MUMFORD Michael</dc:creator>
  <cp:keywords/>
  <dc:description/>
  <cp:lastModifiedBy>Paul Melloy</cp:lastModifiedBy>
  <cp:revision/>
  <dcterms:created xsi:type="dcterms:W3CDTF">2017-02-02T06:25:59Z</dcterms:created>
  <dcterms:modified xsi:type="dcterms:W3CDTF">2019-09-24T02:47:10Z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0x010100CEC2E5BF6C1B6143B92B7B15C0AE2BDD</vt:lpwstr>
  </property>
</Properties>
</file>