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worksheets/sheet1.xml" ContentType="application/vnd.openxmlformats-officedocument.spreadsheetml.workshee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pivotTables/pivotTable5.xml" ContentType="application/vnd.openxmlformats-officedocument.spreadsheetml.pivotTable+xml"/>
  <Override PartName="/xl/charts/colors3.xml" ContentType="application/vnd.ms-office.chartcolor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style2.xml" ContentType="application/vnd.ms-office.chartsty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8011054\Cloudstor\Mungbean\Past trials\"/>
    </mc:Choice>
  </mc:AlternateContent>
  <bookViews>
    <workbookView xWindow="930" yWindow="0" windowWidth="15360" windowHeight="9300" firstSheet="2" activeTab="6"/>
  </bookViews>
  <sheets>
    <sheet name="Trial Information" sheetId="5" r:id="rId1"/>
    <sheet name="Names" sheetId="3" r:id="rId2"/>
    <sheet name="Sheet2" sheetId="10" r:id="rId3"/>
    <sheet name="Fungicide Comparison x row spac" sheetId="12" r:id="rId4"/>
    <sheet name="Sheet4" sheetId="13" r:id="rId5"/>
    <sheet name="Sheet3" sheetId="14" r:id="rId6"/>
    <sheet name="Data" sheetId="1" r:id="rId7"/>
    <sheet name="Pivot Table" sheetId="2" r:id="rId8"/>
    <sheet name="Layout" sheetId="4" r:id="rId9"/>
    <sheet name="Trial Plan" sheetId="6" r:id="rId10"/>
    <sheet name="Row Lenghts" sheetId="11" r:id="rId11"/>
    <sheet name="Spray Plan" sheetId="9" r:id="rId12"/>
    <sheet name="Sheet1" sheetId="7" r:id="rId13"/>
  </sheets>
  <calcPr calcId="162913"/>
  <pivotCaches>
    <pivotCache cacheId="0" r:id="rId14"/>
    <pivotCache cacheId="1" r:id="rId15"/>
    <pivotCache cacheId="2" r:id="rId16"/>
  </pivotCaches>
</workbook>
</file>

<file path=xl/calcChain.xml><?xml version="1.0" encoding="utf-8"?>
<calcChain xmlns="http://schemas.openxmlformats.org/spreadsheetml/2006/main">
  <c r="AE73" i="1" l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C73" i="1"/>
  <c r="AC70" i="1"/>
  <c r="AC69" i="1"/>
  <c r="AC68" i="1"/>
  <c r="AC67" i="1"/>
  <c r="AC66" i="1"/>
  <c r="AC65" i="1"/>
  <c r="AC64" i="1"/>
  <c r="AF64" i="1" s="1"/>
  <c r="AC63" i="1"/>
  <c r="AC62" i="1"/>
  <c r="AC61" i="1"/>
  <c r="AC60" i="1"/>
  <c r="AC59" i="1"/>
  <c r="AC58" i="1"/>
  <c r="AC57" i="1"/>
  <c r="AC56" i="1"/>
  <c r="AF56" i="1" s="1"/>
  <c r="AC55" i="1"/>
  <c r="AC54" i="1"/>
  <c r="AC53" i="1"/>
  <c r="AC52" i="1"/>
  <c r="AC51" i="1"/>
  <c r="AC50" i="1"/>
  <c r="AF50" i="1" s="1"/>
  <c r="AC49" i="1"/>
  <c r="AC48" i="1"/>
  <c r="AF48" i="1" s="1"/>
  <c r="AC47" i="1"/>
  <c r="AC46" i="1"/>
  <c r="AC45" i="1"/>
  <c r="AC44" i="1"/>
  <c r="AC43" i="1"/>
  <c r="AC42" i="1"/>
  <c r="AC41" i="1"/>
  <c r="AC40" i="1"/>
  <c r="AF40" i="1" s="1"/>
  <c r="AC39" i="1"/>
  <c r="AC38" i="1"/>
  <c r="AC37" i="1"/>
  <c r="AC36" i="1"/>
  <c r="AC35" i="1"/>
  <c r="AC34" i="1"/>
  <c r="AF34" i="1" s="1"/>
  <c r="AC33" i="1"/>
  <c r="AC32" i="1"/>
  <c r="AF32" i="1" s="1"/>
  <c r="AC31" i="1"/>
  <c r="AC30" i="1"/>
  <c r="AC29" i="1"/>
  <c r="AC28" i="1"/>
  <c r="AC27" i="1"/>
  <c r="AC26" i="1"/>
  <c r="AC25" i="1"/>
  <c r="AC24" i="1"/>
  <c r="AF24" i="1" s="1"/>
  <c r="AC23" i="1"/>
  <c r="AC22" i="1"/>
  <c r="AC21" i="1"/>
  <c r="AC20" i="1"/>
  <c r="AC19" i="1"/>
  <c r="AC18" i="1"/>
  <c r="AF18" i="1" s="1"/>
  <c r="AC17" i="1"/>
  <c r="AC16" i="1"/>
  <c r="AF16" i="1" s="1"/>
  <c r="AC15" i="1"/>
  <c r="AC14" i="1"/>
  <c r="AC13" i="1"/>
  <c r="AC12" i="1"/>
  <c r="AC11" i="1"/>
  <c r="AC10" i="1"/>
  <c r="AC9" i="1"/>
  <c r="AC8" i="1"/>
  <c r="AF8" i="1" s="1"/>
  <c r="AC7" i="1"/>
  <c r="AC6" i="1"/>
  <c r="AC5" i="1"/>
  <c r="AC4" i="1"/>
  <c r="AC3" i="1"/>
  <c r="AF66" i="1"/>
  <c r="AF62" i="1"/>
  <c r="AF46" i="1"/>
  <c r="AF30" i="1"/>
  <c r="AF14" i="1"/>
  <c r="AE2" i="1"/>
  <c r="AF2" i="1" s="1"/>
  <c r="AC2" i="1"/>
  <c r="AF10" i="1" l="1"/>
  <c r="AF26" i="1"/>
  <c r="AF42" i="1"/>
  <c r="AF58" i="1"/>
  <c r="AF4" i="1"/>
  <c r="AF12" i="1"/>
  <c r="AF20" i="1"/>
  <c r="AF28" i="1"/>
  <c r="AF36" i="1"/>
  <c r="AF44" i="1"/>
  <c r="AF52" i="1"/>
  <c r="AF60" i="1"/>
  <c r="AF68" i="1"/>
  <c r="AF6" i="1"/>
  <c r="AF22" i="1"/>
  <c r="AF38" i="1"/>
  <c r="AF54" i="1"/>
  <c r="AF70" i="1"/>
  <c r="AF5" i="1"/>
  <c r="AF9" i="1"/>
  <c r="AF13" i="1"/>
  <c r="AF17" i="1"/>
  <c r="AF21" i="1"/>
  <c r="AF25" i="1"/>
  <c r="AF29" i="1"/>
  <c r="AF33" i="1"/>
  <c r="AF37" i="1"/>
  <c r="AF41" i="1"/>
  <c r="AF45" i="1"/>
  <c r="AF49" i="1"/>
  <c r="AF53" i="1"/>
  <c r="AF57" i="1"/>
  <c r="AF61" i="1"/>
  <c r="AF65" i="1"/>
  <c r="AF69" i="1"/>
  <c r="AF73" i="1"/>
  <c r="AF3" i="1"/>
  <c r="AF7" i="1"/>
  <c r="AF11" i="1"/>
  <c r="AF15" i="1"/>
  <c r="AF19" i="1"/>
  <c r="AF23" i="1"/>
  <c r="AF27" i="1"/>
  <c r="AF31" i="1"/>
  <c r="AF35" i="1"/>
  <c r="AF39" i="1"/>
  <c r="AF43" i="1"/>
  <c r="AF47" i="1"/>
  <c r="AF51" i="1"/>
  <c r="AF55" i="1"/>
  <c r="AF59" i="1"/>
  <c r="AF63" i="1"/>
  <c r="AF67" i="1"/>
  <c r="D33" i="11"/>
  <c r="E33" i="11" s="1"/>
  <c r="F33" i="11" s="1"/>
  <c r="G33" i="11" s="1"/>
  <c r="H33" i="11" s="1"/>
  <c r="I33" i="11" s="1"/>
  <c r="J33" i="11" s="1"/>
  <c r="K33" i="11" s="1"/>
  <c r="L33" i="11" s="1"/>
  <c r="M33" i="11" s="1"/>
  <c r="D23" i="11"/>
  <c r="E23" i="11" s="1"/>
  <c r="F23" i="11" s="1"/>
  <c r="G23" i="11" s="1"/>
  <c r="H23" i="11" s="1"/>
  <c r="I23" i="11" s="1"/>
  <c r="J23" i="11" s="1"/>
  <c r="K23" i="11" s="1"/>
  <c r="L23" i="11" s="1"/>
  <c r="M23" i="11" s="1"/>
  <c r="D8" i="11"/>
  <c r="E8" i="11" s="1"/>
  <c r="F8" i="11" s="1"/>
  <c r="G8" i="11" s="1"/>
  <c r="H8" i="11" s="1"/>
  <c r="I8" i="11" s="1"/>
  <c r="J8" i="11" s="1"/>
  <c r="K8" i="11" s="1"/>
  <c r="L8" i="11" s="1"/>
  <c r="M8" i="11" s="1"/>
  <c r="O33" i="11"/>
  <c r="O28" i="11"/>
  <c r="D28" i="11" s="1"/>
  <c r="E28" i="11" s="1"/>
  <c r="F28" i="11" s="1"/>
  <c r="G28" i="11" s="1"/>
  <c r="H28" i="11" s="1"/>
  <c r="I28" i="11" s="1"/>
  <c r="J28" i="11" s="1"/>
  <c r="K28" i="11" s="1"/>
  <c r="L28" i="11" s="1"/>
  <c r="M28" i="11" s="1"/>
  <c r="O23" i="11"/>
  <c r="O18" i="11"/>
  <c r="D18" i="11" s="1"/>
  <c r="E18" i="11" s="1"/>
  <c r="F18" i="11" s="1"/>
  <c r="G18" i="11" s="1"/>
  <c r="H18" i="11" s="1"/>
  <c r="I18" i="11" s="1"/>
  <c r="J18" i="11" s="1"/>
  <c r="K18" i="11" s="1"/>
  <c r="L18" i="11" s="1"/>
  <c r="M18" i="11" s="1"/>
  <c r="O13" i="11"/>
  <c r="D13" i="11" s="1"/>
  <c r="E13" i="11" s="1"/>
  <c r="F13" i="11" s="1"/>
  <c r="G13" i="11" s="1"/>
  <c r="H13" i="11" s="1"/>
  <c r="I13" i="11" s="1"/>
  <c r="J13" i="11" s="1"/>
  <c r="K13" i="11" s="1"/>
  <c r="L13" i="11" s="1"/>
  <c r="M13" i="11" s="1"/>
  <c r="O8" i="11"/>
  <c r="L4" i="1" l="1"/>
  <c r="M4" i="1"/>
  <c r="N4" i="1"/>
  <c r="L5" i="1"/>
  <c r="M5" i="1"/>
  <c r="N5" i="1"/>
  <c r="L6" i="1"/>
  <c r="M6" i="1"/>
  <c r="N6" i="1"/>
  <c r="L7" i="1"/>
  <c r="M7" i="1"/>
  <c r="N7" i="1"/>
  <c r="B50" i="5" l="1"/>
  <c r="B46" i="5"/>
  <c r="B42" i="5"/>
  <c r="E34" i="4" l="1"/>
  <c r="L34" i="4"/>
  <c r="F8" i="4"/>
  <c r="G8" i="4" s="1"/>
  <c r="F9" i="4"/>
  <c r="G9" i="4" s="1"/>
  <c r="F10" i="4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P32" i="4" s="1"/>
  <c r="F11" i="4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F12" i="4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F7" i="4"/>
  <c r="G7" i="4" s="1"/>
  <c r="H7" i="4" s="1"/>
  <c r="I7" i="4" s="1"/>
  <c r="J7" i="4" s="1"/>
  <c r="K7" i="4" s="1"/>
  <c r="L7" i="4" s="1"/>
  <c r="M7" i="4" s="1"/>
  <c r="N7" i="4" s="1"/>
  <c r="O7" i="4" s="1"/>
  <c r="P7" i="4" s="1"/>
  <c r="P29" i="4" s="1"/>
  <c r="N8" i="1"/>
  <c r="N14" i="1"/>
  <c r="N20" i="1"/>
  <c r="N3" i="1"/>
  <c r="N9" i="1"/>
  <c r="N15" i="1"/>
  <c r="N21" i="1"/>
  <c r="E20" i="4"/>
  <c r="N10" i="1"/>
  <c r="N16" i="1"/>
  <c r="N22" i="1"/>
  <c r="E21" i="4"/>
  <c r="N11" i="1"/>
  <c r="N17" i="1"/>
  <c r="N23" i="1"/>
  <c r="E22" i="4"/>
  <c r="N12" i="1"/>
  <c r="N18" i="1"/>
  <c r="N24" i="1"/>
  <c r="E23" i="4"/>
  <c r="N13" i="1"/>
  <c r="N19" i="1"/>
  <c r="N25" i="1"/>
  <c r="N26" i="1"/>
  <c r="N32" i="1"/>
  <c r="N38" i="1"/>
  <c r="N44" i="1"/>
  <c r="N27" i="1"/>
  <c r="N33" i="1"/>
  <c r="N39" i="1"/>
  <c r="N45" i="1"/>
  <c r="N28" i="1"/>
  <c r="N34" i="1"/>
  <c r="N40" i="1"/>
  <c r="N46" i="1"/>
  <c r="N29" i="1"/>
  <c r="N35" i="1"/>
  <c r="J21" i="4" s="1"/>
  <c r="N41" i="1"/>
  <c r="N47" i="1"/>
  <c r="N30" i="1"/>
  <c r="N36" i="1"/>
  <c r="N42" i="1"/>
  <c r="N48" i="1"/>
  <c r="N31" i="1"/>
  <c r="N37" i="1"/>
  <c r="J23" i="4" s="1"/>
  <c r="N43" i="1"/>
  <c r="N49" i="1"/>
  <c r="N50" i="1"/>
  <c r="N56" i="1"/>
  <c r="N18" i="4" s="1"/>
  <c r="N62" i="1"/>
  <c r="N68" i="1"/>
  <c r="N51" i="1"/>
  <c r="N57" i="1"/>
  <c r="N63" i="1"/>
  <c r="N69" i="1"/>
  <c r="N52" i="1"/>
  <c r="N58" i="1"/>
  <c r="N64" i="1"/>
  <c r="N70" i="1"/>
  <c r="N53" i="1"/>
  <c r="N59" i="1"/>
  <c r="N65" i="1"/>
  <c r="N71" i="1"/>
  <c r="N54" i="1"/>
  <c r="N60" i="1"/>
  <c r="N66" i="1"/>
  <c r="N72" i="1"/>
  <c r="N55" i="1"/>
  <c r="N61" i="1"/>
  <c r="N67" i="1"/>
  <c r="N73" i="1"/>
  <c r="N2" i="1"/>
  <c r="M8" i="1"/>
  <c r="F29" i="4" s="1"/>
  <c r="M14" i="1"/>
  <c r="M20" i="1"/>
  <c r="M3" i="1"/>
  <c r="E30" i="4" s="1"/>
  <c r="M9" i="1"/>
  <c r="M15" i="1"/>
  <c r="M21" i="1"/>
  <c r="E31" i="4"/>
  <c r="M10" i="1"/>
  <c r="F31" i="4" s="1"/>
  <c r="M16" i="1"/>
  <c r="M22" i="1"/>
  <c r="E32" i="4"/>
  <c r="M11" i="1"/>
  <c r="M17" i="1"/>
  <c r="M23" i="1"/>
  <c r="E33" i="4"/>
  <c r="M12" i="1"/>
  <c r="M18" i="1"/>
  <c r="M24" i="1"/>
  <c r="M13" i="1"/>
  <c r="M19" i="1"/>
  <c r="M25" i="1"/>
  <c r="M26" i="1"/>
  <c r="M32" i="1"/>
  <c r="M38" i="1"/>
  <c r="M44" i="1"/>
  <c r="M27" i="1"/>
  <c r="M33" i="1"/>
  <c r="M39" i="1"/>
  <c r="M45" i="1"/>
  <c r="M28" i="1"/>
  <c r="M34" i="1"/>
  <c r="M40" i="1"/>
  <c r="M46" i="1"/>
  <c r="M29" i="1"/>
  <c r="M35" i="1"/>
  <c r="M41" i="1"/>
  <c r="M47" i="1"/>
  <c r="M30" i="1"/>
  <c r="M36" i="1"/>
  <c r="M42" i="1"/>
  <c r="M48" i="1"/>
  <c r="M31" i="1"/>
  <c r="M37" i="1"/>
  <c r="M43" i="1"/>
  <c r="M49" i="1"/>
  <c r="M50" i="1"/>
  <c r="M56" i="1"/>
  <c r="M62" i="1"/>
  <c r="M68" i="1"/>
  <c r="M51" i="1"/>
  <c r="M57" i="1"/>
  <c r="M63" i="1"/>
  <c r="M69" i="1"/>
  <c r="M52" i="1"/>
  <c r="M58" i="1"/>
  <c r="M64" i="1"/>
  <c r="M70" i="1"/>
  <c r="M53" i="1"/>
  <c r="M59" i="1"/>
  <c r="M65" i="1"/>
  <c r="M71" i="1"/>
  <c r="M54" i="1"/>
  <c r="M60" i="1"/>
  <c r="M66" i="1"/>
  <c r="M72" i="1"/>
  <c r="M55" i="1"/>
  <c r="M61" i="1"/>
  <c r="M67" i="1"/>
  <c r="M73" i="1"/>
  <c r="M2" i="1"/>
  <c r="L8" i="1"/>
  <c r="L14" i="1"/>
  <c r="L20" i="1"/>
  <c r="L3" i="1"/>
  <c r="E41" i="4" s="1"/>
  <c r="L9" i="1"/>
  <c r="F41" i="4" s="1"/>
  <c r="L15" i="1"/>
  <c r="G41" i="4" s="1"/>
  <c r="L21" i="1"/>
  <c r="E42" i="4"/>
  <c r="L10" i="1"/>
  <c r="L16" i="1"/>
  <c r="G42" i="4" s="1"/>
  <c r="L22" i="1"/>
  <c r="E43" i="4"/>
  <c r="L11" i="1"/>
  <c r="L17" i="1"/>
  <c r="L23" i="1"/>
  <c r="H43" i="4" s="1"/>
  <c r="E44" i="4"/>
  <c r="L12" i="1"/>
  <c r="L18" i="1"/>
  <c r="L24" i="1"/>
  <c r="E45" i="4"/>
  <c r="L13" i="1"/>
  <c r="F45" i="4" s="1"/>
  <c r="L19" i="1"/>
  <c r="G45" i="4" s="1"/>
  <c r="L25" i="1"/>
  <c r="H45" i="4" s="1"/>
  <c r="L26" i="1"/>
  <c r="L32" i="1"/>
  <c r="L38" i="1"/>
  <c r="L44" i="1"/>
  <c r="L27" i="1"/>
  <c r="L33" i="1"/>
  <c r="L39" i="1"/>
  <c r="L45" i="1"/>
  <c r="L28" i="1"/>
  <c r="L34" i="1"/>
  <c r="L40" i="1"/>
  <c r="L46" i="1"/>
  <c r="L29" i="1"/>
  <c r="L35" i="1"/>
  <c r="L41" i="1"/>
  <c r="L47" i="1"/>
  <c r="L30" i="1"/>
  <c r="L36" i="1"/>
  <c r="L42" i="1"/>
  <c r="L48" i="1"/>
  <c r="L31" i="1"/>
  <c r="L37" i="1"/>
  <c r="J45" i="4" s="1"/>
  <c r="L43" i="1"/>
  <c r="K45" i="4" s="1"/>
  <c r="L49" i="1"/>
  <c r="L50" i="1"/>
  <c r="L56" i="1"/>
  <c r="L62" i="1"/>
  <c r="L68" i="1"/>
  <c r="L51" i="1"/>
  <c r="L57" i="1"/>
  <c r="L63" i="1"/>
  <c r="L69" i="1"/>
  <c r="L52" i="1"/>
  <c r="L58" i="1"/>
  <c r="L64" i="1"/>
  <c r="L70" i="1"/>
  <c r="L53" i="1"/>
  <c r="L59" i="1"/>
  <c r="L65" i="1"/>
  <c r="L71" i="1"/>
  <c r="L54" i="1"/>
  <c r="L60" i="1"/>
  <c r="L66" i="1"/>
  <c r="L72" i="1"/>
  <c r="L55" i="1"/>
  <c r="L61" i="1"/>
  <c r="N45" i="4" s="1"/>
  <c r="L67" i="1"/>
  <c r="O45" i="4" s="1"/>
  <c r="L73" i="1"/>
  <c r="P45" i="4" s="1"/>
  <c r="L2" i="1"/>
  <c r="E40" i="4" s="1"/>
  <c r="M40" i="4" l="1"/>
  <c r="P40" i="4"/>
  <c r="L40" i="4"/>
  <c r="I40" i="4"/>
  <c r="H40" i="4"/>
  <c r="L45" i="4"/>
  <c r="P43" i="4"/>
  <c r="L43" i="4"/>
  <c r="E18" i="4"/>
  <c r="M23" i="4"/>
  <c r="M18" i="4"/>
  <c r="O34" i="4"/>
  <c r="F18" i="4"/>
  <c r="N29" i="4"/>
  <c r="E29" i="4"/>
  <c r="I34" i="4"/>
  <c r="P23" i="4"/>
  <c r="L23" i="4"/>
  <c r="H23" i="4"/>
  <c r="O29" i="4"/>
  <c r="G34" i="4"/>
  <c r="J34" i="4"/>
  <c r="E19" i="4"/>
  <c r="P34" i="4"/>
  <c r="O23" i="4"/>
  <c r="O18" i="4"/>
  <c r="G23" i="4"/>
  <c r="G18" i="4"/>
  <c r="I23" i="4"/>
  <c r="P33" i="4"/>
  <c r="P44" i="4"/>
  <c r="L44" i="4"/>
  <c r="H44" i="4"/>
  <c r="O44" i="4"/>
  <c r="K44" i="4"/>
  <c r="G44" i="4"/>
  <c r="O43" i="4"/>
  <c r="K43" i="4"/>
  <c r="G43" i="4"/>
  <c r="F20" i="4"/>
  <c r="M29" i="4"/>
  <c r="O40" i="4"/>
  <c r="K40" i="4"/>
  <c r="G40" i="4"/>
  <c r="N44" i="4"/>
  <c r="J44" i="4"/>
  <c r="F44" i="4"/>
  <c r="N43" i="4"/>
  <c r="J43" i="4"/>
  <c r="F43" i="4"/>
  <c r="F42" i="4"/>
  <c r="G29" i="4"/>
  <c r="M34" i="4"/>
  <c r="H34" i="4"/>
  <c r="J32" i="4"/>
  <c r="N40" i="4"/>
  <c r="J40" i="4"/>
  <c r="F40" i="4"/>
  <c r="M45" i="4"/>
  <c r="I45" i="4"/>
  <c r="M44" i="4"/>
  <c r="I44" i="4"/>
  <c r="M43" i="4"/>
  <c r="I43" i="4"/>
  <c r="H9" i="4"/>
  <c r="H42" i="4" s="1"/>
  <c r="G31" i="4"/>
  <c r="G20" i="4"/>
  <c r="H8" i="4"/>
  <c r="H41" i="4" s="1"/>
  <c r="G30" i="4"/>
  <c r="G19" i="4"/>
  <c r="N33" i="4"/>
  <c r="F33" i="4"/>
  <c r="M22" i="4"/>
  <c r="M33" i="4"/>
  <c r="L22" i="4"/>
  <c r="I18" i="4"/>
  <c r="P22" i="4"/>
  <c r="H22" i="4"/>
  <c r="L21" i="4"/>
  <c r="I29" i="4"/>
  <c r="H33" i="4"/>
  <c r="L32" i="4"/>
  <c r="P18" i="4"/>
  <c r="H18" i="4"/>
  <c r="K23" i="4"/>
  <c r="O22" i="4"/>
  <c r="G22" i="4"/>
  <c r="K21" i="4"/>
  <c r="H29" i="4"/>
  <c r="K34" i="4"/>
  <c r="O33" i="4"/>
  <c r="G33" i="4"/>
  <c r="K32" i="4"/>
  <c r="F22" i="4"/>
  <c r="P21" i="4"/>
  <c r="L33" i="4"/>
  <c r="H32" i="4"/>
  <c r="L18" i="4"/>
  <c r="G21" i="4"/>
  <c r="K33" i="4"/>
  <c r="O32" i="4"/>
  <c r="G32" i="4"/>
  <c r="K18" i="4"/>
  <c r="N23" i="4"/>
  <c r="F23" i="4"/>
  <c r="J22" i="4"/>
  <c r="N21" i="4"/>
  <c r="F21" i="4"/>
  <c r="F19" i="4"/>
  <c r="K29" i="4"/>
  <c r="N34" i="4"/>
  <c r="F34" i="4"/>
  <c r="J33" i="4"/>
  <c r="N32" i="4"/>
  <c r="F32" i="4"/>
  <c r="F30" i="4"/>
  <c r="N22" i="4"/>
  <c r="I21" i="4"/>
  <c r="I32" i="4"/>
  <c r="H21" i="4"/>
  <c r="K22" i="4"/>
  <c r="O21" i="4"/>
  <c r="L29" i="4"/>
  <c r="J18" i="4"/>
  <c r="I22" i="4"/>
  <c r="M21" i="4"/>
  <c r="J29" i="4"/>
  <c r="I33" i="4"/>
  <c r="M32" i="4"/>
  <c r="I8" i="4" l="1"/>
  <c r="I41" i="4" s="1"/>
  <c r="H30" i="4"/>
  <c r="H19" i="4"/>
  <c r="I9" i="4"/>
  <c r="I42" i="4" s="1"/>
  <c r="H31" i="4"/>
  <c r="H20" i="4"/>
  <c r="J9" i="4" l="1"/>
  <c r="J42" i="4" s="1"/>
  <c r="I31" i="4"/>
  <c r="I20" i="4"/>
  <c r="J8" i="4"/>
  <c r="J41" i="4" s="1"/>
  <c r="I30" i="4"/>
  <c r="I19" i="4"/>
  <c r="K8" i="4" l="1"/>
  <c r="K41" i="4" s="1"/>
  <c r="J30" i="4"/>
  <c r="J19" i="4"/>
  <c r="K9" i="4"/>
  <c r="K42" i="4" s="1"/>
  <c r="J31" i="4"/>
  <c r="J20" i="4"/>
  <c r="L9" i="4" l="1"/>
  <c r="L42" i="4" s="1"/>
  <c r="K20" i="4"/>
  <c r="K31" i="4"/>
  <c r="L8" i="4"/>
  <c r="L41" i="4" s="1"/>
  <c r="K30" i="4"/>
  <c r="K19" i="4"/>
  <c r="M8" i="4" l="1"/>
  <c r="M41" i="4" s="1"/>
  <c r="L30" i="4"/>
  <c r="L19" i="4"/>
  <c r="M9" i="4"/>
  <c r="M42" i="4" s="1"/>
  <c r="L31" i="4"/>
  <c r="L20" i="4"/>
  <c r="N9" i="4" l="1"/>
  <c r="N42" i="4" s="1"/>
  <c r="M20" i="4"/>
  <c r="M31" i="4"/>
  <c r="N8" i="4"/>
  <c r="N41" i="4" s="1"/>
  <c r="M30" i="4"/>
  <c r="M19" i="4"/>
  <c r="O8" i="4" l="1"/>
  <c r="O41" i="4" s="1"/>
  <c r="N30" i="4"/>
  <c r="N19" i="4"/>
  <c r="O9" i="4"/>
  <c r="O42" i="4" s="1"/>
  <c r="N20" i="4"/>
  <c r="N31" i="4"/>
  <c r="P9" i="4" l="1"/>
  <c r="P42" i="4" s="1"/>
  <c r="O31" i="4"/>
  <c r="O20" i="4"/>
  <c r="P8" i="4"/>
  <c r="P41" i="4" s="1"/>
  <c r="O19" i="4"/>
  <c r="O30" i="4"/>
  <c r="P30" i="4" l="1"/>
  <c r="P19" i="4"/>
  <c r="P31" i="4"/>
  <c r="P20" i="4"/>
</calcChain>
</file>

<file path=xl/sharedStrings.xml><?xml version="1.0" encoding="utf-8"?>
<sst xmlns="http://schemas.openxmlformats.org/spreadsheetml/2006/main" count="1379" uniqueCount="255">
  <si>
    <t>Column Labels</t>
  </si>
  <si>
    <t>Grand Total</t>
  </si>
  <si>
    <t>Row Labels</t>
  </si>
  <si>
    <t>GRDC Project Code DAQ00186</t>
  </si>
  <si>
    <t>Summary</t>
  </si>
  <si>
    <t>The experimetnal design has been latinised in both the column and row directions</t>
  </si>
  <si>
    <t>Bay</t>
  </si>
  <si>
    <t>Plot</t>
  </si>
  <si>
    <t>Column</t>
  </si>
  <si>
    <t>Treatment</t>
  </si>
  <si>
    <t>Plant Pop Trt</t>
  </si>
  <si>
    <t>Row Sp Trt</t>
  </si>
  <si>
    <t>Rep</t>
  </si>
  <si>
    <t>2 Plant Populations x 3 Row Spacings x 4 Chemicals x 3 Reps</t>
  </si>
  <si>
    <t>Trial is 12 columns x 6 bays - total of 72 plots</t>
  </si>
  <si>
    <t>Each rep is 4 columns x 6 bayes</t>
  </si>
  <si>
    <t>Hence planting/harvesting MUST be done in the column direction</t>
  </si>
  <si>
    <t>Randomised block design</t>
  </si>
  <si>
    <t>Analysis of variance</t>
  </si>
  <si>
    <t xml:space="preserve"> </t>
  </si>
  <si>
    <t>Source of variation</t>
  </si>
  <si>
    <t>d.f.</t>
  </si>
  <si>
    <t>Block stratum</t>
  </si>
  <si>
    <t>Block.Plot stratum</t>
  </si>
  <si>
    <t>Treat1</t>
  </si>
  <si>
    <t>Treat2</t>
  </si>
  <si>
    <t>Treat3</t>
  </si>
  <si>
    <t>Treat1.Treat2</t>
  </si>
  <si>
    <t>Treat1.Treat3</t>
  </si>
  <si>
    <t>Treat2.Treat3</t>
  </si>
  <si>
    <t>Treat1.Treat2.Treat3</t>
  </si>
  <si>
    <t>Residual</t>
  </si>
  <si>
    <t>Total</t>
  </si>
  <si>
    <t>Layout</t>
  </si>
  <si>
    <t>Plant Population</t>
  </si>
  <si>
    <t xml:space="preserve">Row Spacing </t>
  </si>
  <si>
    <t>PP1</t>
  </si>
  <si>
    <t>RS1</t>
  </si>
  <si>
    <t>PP2</t>
  </si>
  <si>
    <t>RS2</t>
  </si>
  <si>
    <t>RS3</t>
  </si>
  <si>
    <t>Chemical</t>
  </si>
  <si>
    <t>Chem 1</t>
  </si>
  <si>
    <t>Chem 2</t>
  </si>
  <si>
    <t>Chem 3</t>
  </si>
  <si>
    <t>Control</t>
  </si>
  <si>
    <t>Row Spacing</t>
  </si>
  <si>
    <t>Sum of Treatment</t>
  </si>
  <si>
    <t>Total Sum of Treatment</t>
  </si>
  <si>
    <t>Sum of Plot</t>
  </si>
  <si>
    <t>Total Sum of Plot</t>
  </si>
  <si>
    <t>REP 1</t>
  </si>
  <si>
    <t>REP 2</t>
  </si>
  <si>
    <t>REP 3</t>
  </si>
  <si>
    <t>PLANTING/HARVESTING DIRECTION</t>
  </si>
  <si>
    <t>Sum of Plant Pop Trt</t>
  </si>
  <si>
    <t>Total Sum of Plant Pop Trt</t>
  </si>
  <si>
    <t>Sum of Row Sp Trt</t>
  </si>
  <si>
    <t>Total Sum of Row Sp Trt</t>
  </si>
  <si>
    <t>Sum of Chem Trt</t>
  </si>
  <si>
    <t>Total Sum of Chem Trt</t>
  </si>
  <si>
    <t>Fung Trt</t>
  </si>
  <si>
    <t>Fungicide</t>
  </si>
  <si>
    <t>Fungicide x Row Spacing x Plant Population - Experimental Design 2018</t>
  </si>
  <si>
    <t>Change the highlighted cells to change the plant population &amp; row spacing treatments</t>
  </si>
  <si>
    <t>Trial Information Sheet</t>
  </si>
  <si>
    <t>Site Name</t>
  </si>
  <si>
    <t>Co-operator Name</t>
  </si>
  <si>
    <t>DAF</t>
  </si>
  <si>
    <t>Address</t>
  </si>
  <si>
    <t>Email Address</t>
  </si>
  <si>
    <t>Phone Number</t>
  </si>
  <si>
    <t>Mobile</t>
  </si>
  <si>
    <t>Fax Number</t>
  </si>
  <si>
    <t>UHF</t>
  </si>
  <si>
    <t>Company Name  (invoice to)</t>
  </si>
  <si>
    <t>ABN</t>
  </si>
  <si>
    <t>Agronomist Name</t>
  </si>
  <si>
    <t>Agronomist Mobile</t>
  </si>
  <si>
    <t>Agronomist email</t>
  </si>
  <si>
    <t>GPS Location of trial</t>
  </si>
  <si>
    <t xml:space="preserve">Paddock identifier </t>
  </si>
  <si>
    <t>Trials</t>
  </si>
  <si>
    <t>Trial Setup Date</t>
  </si>
  <si>
    <t>Plot Length &amp; Width</t>
  </si>
  <si>
    <t>10 m long (8 m treated) by 
2 m wide</t>
  </si>
  <si>
    <t>Pre plant fertiliser</t>
  </si>
  <si>
    <t>Paddock History -  Previous Crop/Year</t>
  </si>
  <si>
    <t>Paddock History - Fertiliser</t>
  </si>
  <si>
    <t>Paddock History - Herbicides</t>
  </si>
  <si>
    <t>Season-Year</t>
  </si>
  <si>
    <t>Soil Sample Date</t>
  </si>
  <si>
    <t>Trial Planting Date</t>
  </si>
  <si>
    <t>Cultivar and rate</t>
  </si>
  <si>
    <t>Crop Row Spacing</t>
  </si>
  <si>
    <t>Fertiliser Applied at Planting</t>
  </si>
  <si>
    <t>Planting Depth</t>
  </si>
  <si>
    <t>Weather Station ID</t>
  </si>
  <si>
    <t>TinyTag S/N</t>
  </si>
  <si>
    <t>TinyTag Start</t>
  </si>
  <si>
    <t>Anthesis Biomass Date</t>
  </si>
  <si>
    <t>Days to Anthesis Biomass</t>
  </si>
  <si>
    <t>Rainfall to Anthesis</t>
  </si>
  <si>
    <t>Maturity Biomass Date</t>
  </si>
  <si>
    <t>Days to Maturity Biomass</t>
  </si>
  <si>
    <t>Rainfall to Maturity</t>
  </si>
  <si>
    <t>Harvest Date</t>
  </si>
  <si>
    <t>Days to Harvest</t>
  </si>
  <si>
    <t>Rainfall to Harvest</t>
  </si>
  <si>
    <t>Post-harvest sample date</t>
  </si>
  <si>
    <t>Wellcamp</t>
  </si>
  <si>
    <t>Powdery Mildew Trial</t>
  </si>
  <si>
    <t>Row</t>
  </si>
  <si>
    <t>Plot 1</t>
  </si>
  <si>
    <t>Plot 7</t>
  </si>
  <si>
    <t>Plot 13</t>
  </si>
  <si>
    <t>Plot 19</t>
  </si>
  <si>
    <t>Plot 25</t>
  </si>
  <si>
    <t>Row Spacing 2</t>
  </si>
  <si>
    <t>Row Spacing 3</t>
  </si>
  <si>
    <t>Row Spacing 1</t>
  </si>
  <si>
    <t>Plant Population 1</t>
  </si>
  <si>
    <t>Plant Population 2</t>
  </si>
  <si>
    <t>Plot 2</t>
  </si>
  <si>
    <t>Plot 8</t>
  </si>
  <si>
    <t>Plot 14</t>
  </si>
  <si>
    <t>Plot 20</t>
  </si>
  <si>
    <t>Plot 26</t>
  </si>
  <si>
    <t>Direction of Planting and Harvesting</t>
  </si>
  <si>
    <t>Plot 3</t>
  </si>
  <si>
    <t>Plot 9</t>
  </si>
  <si>
    <t>Plot 15</t>
  </si>
  <si>
    <t>Plot 21</t>
  </si>
  <si>
    <t>Plot 27</t>
  </si>
  <si>
    <t>Plot 4</t>
  </si>
  <si>
    <t>Plot 10</t>
  </si>
  <si>
    <t>Plot 16</t>
  </si>
  <si>
    <t>Plot 22</t>
  </si>
  <si>
    <t>Plot 28</t>
  </si>
  <si>
    <t>Plot 5</t>
  </si>
  <si>
    <t>Plot 11</t>
  </si>
  <si>
    <t>Plot 17</t>
  </si>
  <si>
    <t>Plot 23</t>
  </si>
  <si>
    <t>Plot 29</t>
  </si>
  <si>
    <t>Plot 6</t>
  </si>
  <si>
    <t>Plot 12</t>
  </si>
  <si>
    <t>Plot 18</t>
  </si>
  <si>
    <t>Plot 24</t>
  </si>
  <si>
    <t>Plot 30</t>
  </si>
  <si>
    <t>Row Spacing 1 (25 cm)</t>
  </si>
  <si>
    <t>Row Spacing 2 (50 cm)</t>
  </si>
  <si>
    <t>Row Spacing 3 (1 mtr)</t>
  </si>
  <si>
    <t>200 000 / ha</t>
  </si>
  <si>
    <t>20 / mtr sq</t>
  </si>
  <si>
    <t>5 plants / mtr</t>
  </si>
  <si>
    <t>10 plants / mtr</t>
  </si>
  <si>
    <t>20 plants /mtr</t>
  </si>
  <si>
    <t>400 000 / ha</t>
  </si>
  <si>
    <t>40 / mtr sp</t>
  </si>
  <si>
    <t>20 plants / mtr</t>
  </si>
  <si>
    <t>40 plants / mtr</t>
  </si>
  <si>
    <t>Planting Rate (85% germ, 90% emergance)</t>
  </si>
  <si>
    <t>6.5 seeds / mtr row</t>
  </si>
  <si>
    <t>13 seeds / mtr row</t>
  </si>
  <si>
    <t>26.1 seeds / mtr row</t>
  </si>
  <si>
    <t xml:space="preserve">52.3 seeds / mtr row </t>
  </si>
  <si>
    <t>Wellcamp Powdery Mildew Trial Plan</t>
  </si>
  <si>
    <t>Plot 31</t>
  </si>
  <si>
    <t>Plot 32</t>
  </si>
  <si>
    <t>Plot 33</t>
  </si>
  <si>
    <t>Plot 34</t>
  </si>
  <si>
    <t>Plot 35</t>
  </si>
  <si>
    <t>Plot 36</t>
  </si>
  <si>
    <t>Plot 37</t>
  </si>
  <si>
    <t>Plot 38</t>
  </si>
  <si>
    <t>Plot 39</t>
  </si>
  <si>
    <t>Plot 40</t>
  </si>
  <si>
    <t>Plot 41</t>
  </si>
  <si>
    <t>Plot 42</t>
  </si>
  <si>
    <t>Plot 43</t>
  </si>
  <si>
    <t>Plot 44</t>
  </si>
  <si>
    <t>Plot 45</t>
  </si>
  <si>
    <t>Plot 46</t>
  </si>
  <si>
    <t>Plot 47</t>
  </si>
  <si>
    <t>Plot 48</t>
  </si>
  <si>
    <t>Plot 49</t>
  </si>
  <si>
    <t>Plot 50</t>
  </si>
  <si>
    <t>Plot 51</t>
  </si>
  <si>
    <t>Plot 52</t>
  </si>
  <si>
    <t>Plot 53</t>
  </si>
  <si>
    <t>Plot 54</t>
  </si>
  <si>
    <t>Plot 55</t>
  </si>
  <si>
    <t>Plot 56</t>
  </si>
  <si>
    <t>Plot 57</t>
  </si>
  <si>
    <t>Plot 58</t>
  </si>
  <si>
    <t>Plot 59</t>
  </si>
  <si>
    <t>Plot 60</t>
  </si>
  <si>
    <t>Plot 61</t>
  </si>
  <si>
    <t>Plot 62</t>
  </si>
  <si>
    <t>Plot 63</t>
  </si>
  <si>
    <t>Plot 64</t>
  </si>
  <si>
    <t>Plot 65</t>
  </si>
  <si>
    <t>Plot 66</t>
  </si>
  <si>
    <t>Plot 67</t>
  </si>
  <si>
    <t>Plot 68</t>
  </si>
  <si>
    <t>Plot 69</t>
  </si>
  <si>
    <t>Plot 70</t>
  </si>
  <si>
    <t>Plot 71</t>
  </si>
  <si>
    <t>Plot 72</t>
  </si>
  <si>
    <t>Folicur</t>
  </si>
  <si>
    <t>Custodia</t>
  </si>
  <si>
    <t>Throttle 500</t>
  </si>
  <si>
    <t>Chemical 1</t>
  </si>
  <si>
    <t>Chemical 2</t>
  </si>
  <si>
    <t>Chemical 3</t>
  </si>
  <si>
    <t>IR 23-3-18</t>
  </si>
  <si>
    <t>S 23-3-18</t>
  </si>
  <si>
    <t>IR 5-4-18</t>
  </si>
  <si>
    <t>S 5-4-18</t>
  </si>
  <si>
    <t>IR 11-4-18</t>
  </si>
  <si>
    <t>S 11-4-18</t>
  </si>
  <si>
    <t>IR 18-4-18</t>
  </si>
  <si>
    <t>S 18-4-18</t>
  </si>
  <si>
    <t>IR 26-4-18</t>
  </si>
  <si>
    <t>S 26-4-18</t>
  </si>
  <si>
    <t>IR 2-5-18</t>
  </si>
  <si>
    <t>S 2-5-18</t>
  </si>
  <si>
    <t>Values</t>
  </si>
  <si>
    <t>Average of S 5-4-18</t>
  </si>
  <si>
    <t>Average of S 11-4-18</t>
  </si>
  <si>
    <t>Average of S 18-4-18</t>
  </si>
  <si>
    <t>Average of S 26-4-18</t>
  </si>
  <si>
    <t>Average of S 2-5-18</t>
  </si>
  <si>
    <t>Average of S 23-3-18</t>
  </si>
  <si>
    <t>1 mtr</t>
  </si>
  <si>
    <t>0.5 mtr</t>
  </si>
  <si>
    <t>0.25 mtr</t>
  </si>
  <si>
    <t>Plant Pop</t>
  </si>
  <si>
    <t>Row Length</t>
  </si>
  <si>
    <t>Plot Area</t>
  </si>
  <si>
    <t>Yield / ha</t>
  </si>
  <si>
    <t>Wt (t)</t>
  </si>
  <si>
    <t>Adjusted Grain Wt</t>
  </si>
  <si>
    <t>Grain wt</t>
  </si>
  <si>
    <t>Average of Yield / ha</t>
  </si>
  <si>
    <t>Average of IR 23-3-18</t>
  </si>
  <si>
    <t>Average of IR 5-4-18</t>
  </si>
  <si>
    <t>Average of IR 11-4-18</t>
  </si>
  <si>
    <t>Average of IR 18-4-18</t>
  </si>
  <si>
    <t>Average of IR 26-4-18</t>
  </si>
  <si>
    <t>Average of IR 2-5-18</t>
  </si>
  <si>
    <t>0.25 mtr Total</t>
  </si>
  <si>
    <t>0.5 mtr Total</t>
  </si>
  <si>
    <t>1 mtr Total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</si>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</sst>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C09]dddd\,\ d\ mmmm\ 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left" indent="1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horizontal="center" vertical="center" wrapText="1"/>
    </xf>
    <xf numFmtId="0" fontId="23" fillId="0" borderId="18" xfId="0" applyFont="1" applyBorder="1" applyAlignment="1">
      <alignment horizontal="left" vertical="center" wrapText="1"/>
    </xf>
    <xf numFmtId="0" fontId="23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164" fontId="22" fillId="0" borderId="18" xfId="0" applyNumberFormat="1" applyFont="1" applyBorder="1" applyAlignment="1">
      <alignment horizontal="center" vertical="center"/>
    </xf>
    <xf numFmtId="164" fontId="23" fillId="0" borderId="18" xfId="0" applyNumberFormat="1" applyFont="1" applyBorder="1" applyAlignment="1">
      <alignment horizontal="center" vertical="center"/>
    </xf>
    <xf numFmtId="0" fontId="22" fillId="34" borderId="18" xfId="0" applyFont="1" applyFill="1" applyBorder="1" applyAlignment="1">
      <alignment horizontal="center" vertical="center" wrapText="1"/>
    </xf>
    <xf numFmtId="0" fontId="23" fillId="0" borderId="18" xfId="0" applyFont="1" applyBorder="1" applyAlignment="1">
      <alignment horizontal="left" vertical="center"/>
    </xf>
    <xf numFmtId="22" fontId="22" fillId="0" borderId="18" xfId="0" applyNumberFormat="1" applyFont="1" applyBorder="1" applyAlignment="1">
      <alignment horizontal="center" vertical="center" wrapText="1"/>
    </xf>
    <xf numFmtId="164" fontId="22" fillId="0" borderId="18" xfId="0" applyNumberFormat="1" applyFont="1" applyBorder="1" applyAlignment="1">
      <alignment horizontal="center" vertical="center" wrapText="1"/>
    </xf>
    <xf numFmtId="0" fontId="22" fillId="0" borderId="18" xfId="0" applyFont="1" applyFill="1" applyBorder="1" applyAlignment="1">
      <alignment horizontal="left" vertical="center"/>
    </xf>
    <xf numFmtId="0" fontId="22" fillId="0" borderId="18" xfId="0" applyFont="1" applyBorder="1" applyAlignment="1">
      <alignment horizontal="left" vertical="center" wrapText="1"/>
    </xf>
    <xf numFmtId="165" fontId="22" fillId="0" borderId="18" xfId="0" applyNumberFormat="1" applyFont="1" applyBorder="1" applyAlignment="1">
      <alignment horizontal="left" vertical="center" wrapText="1"/>
    </xf>
    <xf numFmtId="0" fontId="22" fillId="0" borderId="0" xfId="0" applyFont="1" applyFill="1" applyBorder="1" applyAlignment="1">
      <alignment vertical="center"/>
    </xf>
    <xf numFmtId="0" fontId="22" fillId="0" borderId="0" xfId="0" applyFont="1" applyAlignment="1"/>
    <xf numFmtId="0" fontId="23" fillId="0" borderId="18" xfId="0" applyFont="1" applyFill="1" applyBorder="1" applyAlignment="1">
      <alignment horizontal="left" vertical="center"/>
    </xf>
    <xf numFmtId="164" fontId="22" fillId="0" borderId="18" xfId="0" applyNumberFormat="1" applyFont="1" applyBorder="1" applyAlignment="1">
      <alignment horizontal="center"/>
    </xf>
    <xf numFmtId="0" fontId="22" fillId="0" borderId="18" xfId="0" applyFont="1" applyBorder="1" applyAlignment="1">
      <alignment horizontal="left" vertical="center"/>
    </xf>
    <xf numFmtId="0" fontId="24" fillId="0" borderId="0" xfId="0" applyFont="1"/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16" fillId="0" borderId="19" xfId="0" applyFont="1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37" borderId="21" xfId="0" applyFill="1" applyBorder="1" applyAlignment="1">
      <alignment horizontal="center" vertical="center"/>
    </xf>
    <xf numFmtId="0" fontId="0" fillId="38" borderId="21" xfId="0" applyFill="1" applyBorder="1" applyAlignment="1">
      <alignment horizontal="center" vertical="center"/>
    </xf>
    <xf numFmtId="0" fontId="0" fillId="0" borderId="0" xfId="0" applyFill="1"/>
    <xf numFmtId="0" fontId="0" fillId="0" borderId="2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0" fillId="37" borderId="24" xfId="0" applyFill="1" applyBorder="1" applyAlignment="1">
      <alignment horizontal="center" vertical="center"/>
    </xf>
    <xf numFmtId="0" fontId="0" fillId="38" borderId="24" xfId="0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40" borderId="18" xfId="0" applyFill="1" applyBorder="1" applyAlignment="1">
      <alignment horizontal="center"/>
    </xf>
    <xf numFmtId="0" fontId="0" fillId="42" borderId="18" xfId="0" applyFill="1" applyBorder="1" applyAlignment="1">
      <alignment horizontal="center"/>
    </xf>
    <xf numFmtId="0" fontId="0" fillId="41" borderId="18" xfId="0" applyFill="1" applyBorder="1" applyAlignment="1">
      <alignment horizontal="center"/>
    </xf>
    <xf numFmtId="0" fontId="0" fillId="0" borderId="0" xfId="0" applyAlignment="1"/>
    <xf numFmtId="0" fontId="16" fillId="0" borderId="25" xfId="0" applyFont="1" applyBorder="1" applyAlignment="1">
      <alignment horizontal="center" vertical="center"/>
    </xf>
    <xf numFmtId="0" fontId="0" fillId="41" borderId="26" xfId="0" applyFill="1" applyBorder="1" applyAlignment="1">
      <alignment horizontal="center"/>
    </xf>
    <xf numFmtId="0" fontId="0" fillId="37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41" borderId="28" xfId="0" applyFill="1" applyBorder="1" applyAlignment="1">
      <alignment horizontal="center"/>
    </xf>
    <xf numFmtId="0" fontId="0" fillId="39" borderId="18" xfId="0" applyFill="1" applyBorder="1" applyAlignment="1">
      <alignment horizontal="center"/>
    </xf>
    <xf numFmtId="0" fontId="0" fillId="41" borderId="20" xfId="0" applyFill="1" applyBorder="1" applyAlignment="1">
      <alignment horizontal="center"/>
    </xf>
    <xf numFmtId="0" fontId="0" fillId="42" borderId="20" xfId="0" applyFill="1" applyBorder="1" applyAlignment="1">
      <alignment horizontal="center"/>
    </xf>
    <xf numFmtId="0" fontId="0" fillId="39" borderId="20" xfId="0" applyFill="1" applyBorder="1" applyAlignment="1">
      <alignment horizontal="center"/>
    </xf>
    <xf numFmtId="0" fontId="0" fillId="40" borderId="20" xfId="0" applyFill="1" applyBorder="1" applyAlignment="1">
      <alignment horizontal="center"/>
    </xf>
    <xf numFmtId="0" fontId="0" fillId="38" borderId="0" xfId="0" applyFill="1" applyBorder="1" applyAlignment="1">
      <alignment horizontal="center" vertical="center"/>
    </xf>
    <xf numFmtId="0" fontId="16" fillId="39" borderId="24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6" fillId="41" borderId="24" xfId="0" applyFont="1" applyFill="1" applyBorder="1" applyAlignment="1">
      <alignment horizontal="center" vertical="center"/>
    </xf>
    <xf numFmtId="0" fontId="16" fillId="42" borderId="24" xfId="0" applyFont="1" applyFill="1" applyBorder="1" applyAlignment="1">
      <alignment horizontal="center" vertical="center"/>
    </xf>
    <xf numFmtId="0" fontId="16" fillId="40" borderId="24" xfId="0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0" fillId="0" borderId="23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3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18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0" fillId="0" borderId="20" xfId="0" applyBorder="1" applyAlignment="1"/>
    <xf numFmtId="0" fontId="0" fillId="0" borderId="21" xfId="0" applyBorder="1" applyAlignment="1"/>
    <xf numFmtId="0" fontId="0" fillId="40" borderId="18" xfId="0" applyFill="1" applyBorder="1" applyAlignment="1">
      <alignment horizontal="left"/>
    </xf>
    <xf numFmtId="0" fontId="0" fillId="0" borderId="18" xfId="0" applyBorder="1" applyAlignment="1"/>
    <xf numFmtId="0" fontId="0" fillId="42" borderId="18" xfId="0" applyFill="1" applyBorder="1" applyAlignment="1">
      <alignment horizontal="left"/>
    </xf>
    <xf numFmtId="0" fontId="0" fillId="41" borderId="18" xfId="0" applyFill="1" applyBorder="1" applyAlignment="1">
      <alignment horizontal="left"/>
    </xf>
    <xf numFmtId="0" fontId="0" fillId="39" borderId="18" xfId="0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[Wellcamp Fungicide x Row Spacing x Plant Population - Experimental Design Fogarty 2018.xlsx]Sheet2!PivotTable2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Sheet2!$A$5:$A$10</c:f>
              <c:strCache>
                <c:ptCount val="6"/>
                <c:pt idx="0">
                  <c:v>Average of S 23-3-18</c:v>
                </c:pt>
                <c:pt idx="1">
                  <c:v>Average of S 5-4-18</c:v>
                </c:pt>
                <c:pt idx="2">
                  <c:v>Average of S 11-4-18</c:v>
                </c:pt>
                <c:pt idx="3">
                  <c:v>Average of S 18-4-18</c:v>
                </c:pt>
                <c:pt idx="4">
                  <c:v>Average of S 26-4-18</c:v>
                </c:pt>
                <c:pt idx="5">
                  <c:v>Average of S 2-5-18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2.75</c:v>
                </c:pt>
                <c:pt idx="4">
                  <c:v>2.875</c:v>
                </c:pt>
                <c:pt idx="5">
                  <c:v>3.4166666666666665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7-476B-8C69-6EF8E5BEB31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Sheet2!$A$5:$A$10</c:f>
              <c:strCache>
                <c:ptCount val="6"/>
                <c:pt idx="0">
                  <c:v>Average of S 23-3-18</c:v>
                </c:pt>
                <c:pt idx="1">
                  <c:v>Average of S 5-4-18</c:v>
                </c:pt>
                <c:pt idx="2">
                  <c:v>Average of S 11-4-18</c:v>
                </c:pt>
                <c:pt idx="3">
                  <c:v>Average of S 18-4-18</c:v>
                </c:pt>
                <c:pt idx="4">
                  <c:v>Average of S 26-4-18</c:v>
                </c:pt>
                <c:pt idx="5">
                  <c:v>Average of S 2-5-18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6"/>
                <c:pt idx="0">
                  <c:v>1</c:v>
                </c:pt>
                <c:pt idx="1">
                  <c:v>2.4583333333333335</c:v>
                </c:pt>
                <c:pt idx="2">
                  <c:v>2.6666666666666665</c:v>
                </c:pt>
                <c:pt idx="3">
                  <c:v>3</c:v>
                </c:pt>
                <c:pt idx="4">
                  <c:v>3</c:v>
                </c:pt>
                <c:pt idx="5">
                  <c:v>3.5833333333333335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7-476B-8C69-6EF8E5BEB31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Sheet2!$A$5:$A$10</c:f>
              <c:strCache>
                <c:ptCount val="6"/>
                <c:pt idx="0">
                  <c:v>Average of S 23-3-18</c:v>
                </c:pt>
                <c:pt idx="1">
                  <c:v>Average of S 5-4-18</c:v>
                </c:pt>
                <c:pt idx="2">
                  <c:v>Average of S 11-4-18</c:v>
                </c:pt>
                <c:pt idx="3">
                  <c:v>Average of S 18-4-18</c:v>
                </c:pt>
                <c:pt idx="4">
                  <c:v>Average of S 26-4-18</c:v>
                </c:pt>
                <c:pt idx="5">
                  <c:v>Average of S 2-5-18</c:v>
                </c:pt>
              </c:strCache>
            </c:strRef>
          </c:cat>
          <c:val>
            <c:numRef>
              <c:f>Sheet2!$D$5:$D$10</c:f>
              <c:numCache>
                <c:formatCode>General</c:formatCode>
                <c:ptCount val="6"/>
                <c:pt idx="0">
                  <c:v>1</c:v>
                </c:pt>
                <c:pt idx="1">
                  <c:v>2.4166666666666665</c:v>
                </c:pt>
                <c:pt idx="2">
                  <c:v>2.5416666666666665</c:v>
                </c:pt>
                <c:pt idx="3">
                  <c:v>2.8333333333333335</c:v>
                </c:pt>
                <c:pt idx="4">
                  <c:v>3.0833333333333335</c:v>
                </c:pt>
                <c:pt idx="5">
                  <c:v>3.4583333333333335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D7-476B-8C69-6EF8E5BEB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59648"/>
        <c:axId val="208860040"/>
      </c:lineChart>
      <c:catAx>
        <c:axId val="20885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0040"/>
        <c:crosses val="autoZero"/>
        <c:auto val="1"/>
        <c:lblAlgn val="ctr"/>
        <c:lblOffset val="100"/>
        <c:noMultiLvlLbl val="0"/>
      </c:catAx>
      <c:valAx>
        <c:axId val="20886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[Wellcamp Fungicide x Row Spacing x Plant Population - Experimental Design Fogarty 2018.xlsx]Fungicide Comparison x row spac!PivotTable1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'Fungicide Comparison x row spac'!$B$3:$B$4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'Fungicide Comparison x row spac'!$A$5:$A$8</c:f>
              <c:strCache>
                <c:ptCount val="3"/>
                <c:pt idx="0">
                  <c:v>0.25 mtr</c:v>
                </c:pt>
                <c:pt idx="1">
                  <c:v>0.5 mtr</c:v>
                </c:pt>
                <c:pt idx="2">
                  <c:v>1 mtr</c:v>
                </c:pt>
              </c:strCache>
            </c:strRef>
          </c:cat>
          <c:val>
            <c:numRef>
              <c:f>'Fungicide Comparison x row spac'!$B$5:$B$8</c:f>
              <c:numCache>
                <c:formatCode>General</c:formatCode>
                <c:ptCount val="3"/>
                <c:pt idx="0">
                  <c:v>1.2369166323140994</c:v>
                </c:pt>
                <c:pt idx="1">
                  <c:v>1.2701871318691849</c:v>
                </c:pt>
                <c:pt idx="2">
                  <c:v>1.0744504698869586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4-427C-A99B-4A722E2B62DC}"/>
            </c:ext>
          </c:extLst>
        </c:ser>
        <c:ser>
          <c:idx val="1"/>
          <c:order val="1"/>
          <c:tx>
            <c:strRef>
              <c:f>'Fungicide Comparison x row spac'!$C$3:$C$4</c:f>
              <c:strCache>
                <c:ptCount val="1"/>
                <c:pt idx="0">
                  <c:v>Custodia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'Fungicide Comparison x row spac'!$A$5:$A$8</c:f>
              <c:strCache>
                <c:ptCount val="3"/>
                <c:pt idx="0">
                  <c:v>0.25 mtr</c:v>
                </c:pt>
                <c:pt idx="1">
                  <c:v>0.5 mtr</c:v>
                </c:pt>
                <c:pt idx="2">
                  <c:v>1 mtr</c:v>
                </c:pt>
              </c:strCache>
            </c:strRef>
          </c:cat>
          <c:val>
            <c:numRef>
              <c:f>'Fungicide Comparison x row spac'!$C$5:$C$8</c:f>
              <c:numCache>
                <c:formatCode>General</c:formatCode>
                <c:ptCount val="3"/>
                <c:pt idx="0">
                  <c:v>1.4955780958019285</c:v>
                </c:pt>
                <c:pt idx="1">
                  <c:v>1.3042673895208281</c:v>
                </c:pt>
                <c:pt idx="2">
                  <c:v>1.0474946708717277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4-427C-A99B-4A722E2B62DC}"/>
            </c:ext>
          </c:extLst>
        </c:ser>
        <c:ser>
          <c:idx val="2"/>
          <c:order val="2"/>
          <c:tx>
            <c:strRef>
              <c:f>'Fungicide Comparison x row spac'!$D$3:$D$4</c:f>
              <c:strCache>
                <c:ptCount val="1"/>
                <c:pt idx="0">
                  <c:v>Folicur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'Fungicide Comparison x row spac'!$A$5:$A$8</c:f>
              <c:strCache>
                <c:ptCount val="3"/>
                <c:pt idx="0">
                  <c:v>0.25 mtr</c:v>
                </c:pt>
                <c:pt idx="1">
                  <c:v>0.5 mtr</c:v>
                </c:pt>
                <c:pt idx="2">
                  <c:v>1 mtr</c:v>
                </c:pt>
              </c:strCache>
            </c:strRef>
          </c:cat>
          <c:val>
            <c:numRef>
              <c:f>'Fungicide Comparison x row spac'!$D$5:$D$8</c:f>
              <c:numCache>
                <c:formatCode>General</c:formatCode>
                <c:ptCount val="3"/>
                <c:pt idx="0">
                  <c:v>1.5656723025620505</c:v>
                </c:pt>
                <c:pt idx="1">
                  <c:v>1.3447369647447953</c:v>
                </c:pt>
                <c:pt idx="2">
                  <c:v>1.1594403472159753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E4-427C-A99B-4A722E2B62DC}"/>
            </c:ext>
          </c:extLst>
        </c:ser>
        <c:ser>
          <c:idx val="3"/>
          <c:order val="3"/>
          <c:tx>
            <c:strRef>
              <c:f>'Fungicide Comparison x row spac'!$E$3:$E$4</c:f>
              <c:strCache>
                <c:ptCount val="1"/>
                <c:pt idx="0">
                  <c:v>Throttle 500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'Fungicide Comparison x row spac'!$A$5:$A$8</c:f>
              <c:strCache>
                <c:ptCount val="3"/>
                <c:pt idx="0">
                  <c:v>0.25 mtr</c:v>
                </c:pt>
                <c:pt idx="1">
                  <c:v>0.5 mtr</c:v>
                </c:pt>
                <c:pt idx="2">
                  <c:v>1 mtr</c:v>
                </c:pt>
              </c:strCache>
            </c:strRef>
          </c:cat>
          <c:val>
            <c:numRef>
              <c:f>'Fungicide Comparison x row spac'!$E$5:$E$8</c:f>
              <c:numCache>
                <c:formatCode>General</c:formatCode>
                <c:ptCount val="3"/>
                <c:pt idx="0">
                  <c:v>1.6170670587327267</c:v>
                </c:pt>
                <c:pt idx="1">
                  <c:v>1.367661515499929</c:v>
                </c:pt>
                <c:pt idx="2">
                  <c:v>1.1636722335555711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E4-427C-A99B-4A722E2B6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60824"/>
        <c:axId val="417636240"/>
      </c:barChart>
      <c:catAx>
        <c:axId val="20886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36240"/>
        <c:crosses val="autoZero"/>
        <c:auto val="1"/>
        <c:lblAlgn val="ctr"/>
        <c:lblOffset val="100"/>
        <c:noMultiLvlLbl val="0"/>
      </c:catAx>
      <c:valAx>
        <c:axId val="4176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[Wellcamp Fungicide x Row Spacing x Plant Population - Experimental Design Fogarty 2018.xlsx]Sheet4!PivotTable2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Sheet4!$B$3:$B$5</c:f>
              <c:strCache>
                <c:ptCount val="1"/>
                <c:pt idx="0">
                  <c:v>0.25 mtr -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Sheet4!$B$6</c:f>
              <c:numCache>
                <c:formatCode>General</c:formatCode>
                <c:ptCount val="1"/>
                <c:pt idx="0">
                  <c:v>1.2369166323140994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1-4413-A265-49A0AC785682}"/>
            </c:ext>
          </c:extLst>
        </c:ser>
        <c:ser>
          <c:idx val="1"/>
          <c:order val="1"/>
          <c:tx>
            <c:strRef>
              <c:f>Sheet4!$D$3:$D$5</c:f>
              <c:strCache>
                <c:ptCount val="1"/>
                <c:pt idx="0">
                  <c:v>0.5 mtr - Control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Sheet4!$D$6</c:f>
              <c:numCache>
                <c:formatCode>General</c:formatCode>
                <c:ptCount val="1"/>
                <c:pt idx="0">
                  <c:v>1.2701871318691849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1-4413-A265-49A0AC785682}"/>
            </c:ext>
          </c:extLst>
        </c:ser>
        <c:ser>
          <c:idx val="2"/>
          <c:order val="2"/>
          <c:tx>
            <c:strRef>
              <c:f>Sheet4!$F$3:$F$5</c:f>
              <c:strCache>
                <c:ptCount val="1"/>
                <c:pt idx="0">
                  <c:v>1 mtr - Control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Sheet4!$F$6</c:f>
              <c:numCache>
                <c:formatCode>General</c:formatCode>
                <c:ptCount val="1"/>
                <c:pt idx="0">
                  <c:v>1.0744504698869588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41-4413-A265-49A0AC785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637024"/>
        <c:axId val="417637416"/>
      </c:barChart>
      <c:catAx>
        <c:axId val="41763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37416"/>
        <c:crosses val="autoZero"/>
        <c:auto val="1"/>
        <c:lblAlgn val="ctr"/>
        <c:lblOffset val="100"/>
        <c:noMultiLvlLbl val="0"/>
      </c:catAx>
      <c:valAx>
        <c:axId val="41763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3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[Wellcamp Fungicide x Row Spacing x Plant Population - Experimental Design Fogarty 2018.xlsx]Sheet3!PivotTable1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0.25 mtr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Sheet3!$A$5:$A$10</c:f>
              <c:strCache>
                <c:ptCount val="6"/>
                <c:pt idx="0">
                  <c:v>Average of IR 23-3-18</c:v>
                </c:pt>
                <c:pt idx="1">
                  <c:v>Average of IR 5-4-18</c:v>
                </c:pt>
                <c:pt idx="2">
                  <c:v>Average of IR 11-4-18</c:v>
                </c:pt>
                <c:pt idx="3">
                  <c:v>Average of IR 18-4-18</c:v>
                </c:pt>
                <c:pt idx="4">
                  <c:v>Average of IR 26-4-18</c:v>
                </c:pt>
                <c:pt idx="5">
                  <c:v>Average of IR 2-5-18</c:v>
                </c:pt>
              </c:strCache>
            </c:strRef>
          </c:cat>
          <c:val>
            <c:numRef>
              <c:f>Sheet3!$B$5:$B$10</c:f>
              <c:numCache>
                <c:formatCode>General</c:formatCode>
                <c:ptCount val="6"/>
                <c:pt idx="0">
                  <c:v>1.0833333333333333</c:v>
                </c:pt>
                <c:pt idx="1">
                  <c:v>4.458333333333333</c:v>
                </c:pt>
                <c:pt idx="2">
                  <c:v>6.375</c:v>
                </c:pt>
                <c:pt idx="3">
                  <c:v>6.291666666666667</c:v>
                </c:pt>
                <c:pt idx="4">
                  <c:v>6.666666666666667</c:v>
                </c:pt>
                <c:pt idx="5">
                  <c:v>7.166666666666667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6-48A5-93ED-AF2C0F36931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0.5 mtr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Sheet3!$A$5:$A$10</c:f>
              <c:strCache>
                <c:ptCount val="6"/>
                <c:pt idx="0">
                  <c:v>Average of IR 23-3-18</c:v>
                </c:pt>
                <c:pt idx="1">
                  <c:v>Average of IR 5-4-18</c:v>
                </c:pt>
                <c:pt idx="2">
                  <c:v>Average of IR 11-4-18</c:v>
                </c:pt>
                <c:pt idx="3">
                  <c:v>Average of IR 18-4-18</c:v>
                </c:pt>
                <c:pt idx="4">
                  <c:v>Average of IR 26-4-18</c:v>
                </c:pt>
                <c:pt idx="5">
                  <c:v>Average of IR 2-5-18</c:v>
                </c:pt>
              </c:strCache>
            </c:strRef>
          </c:cat>
          <c:val>
            <c:numRef>
              <c:f>Sheet3!$C$5:$C$10</c:f>
              <c:numCache>
                <c:formatCode>General</c:formatCode>
                <c:ptCount val="6"/>
                <c:pt idx="0">
                  <c:v>1.2916666666666667</c:v>
                </c:pt>
                <c:pt idx="1">
                  <c:v>5.041666666666667</c:v>
                </c:pt>
                <c:pt idx="2">
                  <c:v>6.458333333333333</c:v>
                </c:pt>
                <c:pt idx="3">
                  <c:v>6.416666666666667</c:v>
                </c:pt>
                <c:pt idx="4">
                  <c:v>6.791666666666667</c:v>
                </c:pt>
                <c:pt idx="5">
                  <c:v>7.291666666666667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6-48A5-93ED-AF2C0F36931F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1 mtr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Sheet3!$A$5:$A$10</c:f>
              <c:strCache>
                <c:ptCount val="6"/>
                <c:pt idx="0">
                  <c:v>Average of IR 23-3-18</c:v>
                </c:pt>
                <c:pt idx="1">
                  <c:v>Average of IR 5-4-18</c:v>
                </c:pt>
                <c:pt idx="2">
                  <c:v>Average of IR 11-4-18</c:v>
                </c:pt>
                <c:pt idx="3">
                  <c:v>Average of IR 18-4-18</c:v>
                </c:pt>
                <c:pt idx="4">
                  <c:v>Average of IR 26-4-18</c:v>
                </c:pt>
                <c:pt idx="5">
                  <c:v>Average of IR 2-5-18</c:v>
                </c:pt>
              </c:strCache>
            </c:strRef>
          </c:cat>
          <c:val>
            <c:numRef>
              <c:f>Sheet3!$D$5:$D$10</c:f>
              <c:numCache>
                <c:formatCode>General</c:formatCode>
                <c:ptCount val="6"/>
                <c:pt idx="0">
                  <c:v>1.25</c:v>
                </c:pt>
                <c:pt idx="1">
                  <c:v>5.083333333333333</c:v>
                </c:pt>
                <c:pt idx="2">
                  <c:v>6.333333333333333</c:v>
                </c:pt>
                <c:pt idx="3">
                  <c:v>6.333333333333333</c:v>
                </c:pt>
                <c:pt idx="4">
                  <c:v>6.666666666666667</c:v>
                </c:pt>
                <c:pt idx="5">
                  <c:v>6.833333333333333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6-48A5-93ED-AF2C0F369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38200"/>
        <c:axId val="417638592"/>
      </c:lineChart>
      <c:catAx>
        <c:axId val="41763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38592"/>
        <c:crosses val="autoZero"/>
        <c:auto val="1"/>
        <c:lblAlgn val="ctr"/>
        <c:lblOffset val="100"/>
        <c:noMultiLvlLbl val="0"/>
      </c:catAx>
      <c:valAx>
        <c:axId val="4176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3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605790</xdr:colOff>
      <xdr:row>7</xdr:row>
      <xdr:rowOff>102870</xdr:rowOff>
    </xdr:from>
    <xdr:to>
      <xdr:col>17</xdr:col>
      <xdr:colOff>350520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750570</xdr:colOff>
      <xdr:row>9</xdr:row>
      <xdr:rowOff>34290</xdr:rowOff>
    </xdr:from>
    <xdr:to>
      <xdr:col>9</xdr:col>
      <xdr:colOff>426720</xdr:colOff>
      <xdr:row>30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708660</xdr:colOff>
      <xdr:row>10</xdr:row>
      <xdr:rowOff>64770</xdr:rowOff>
    </xdr:from>
    <xdr:to>
      <xdr:col>6</xdr:col>
      <xdr:colOff>579120</xdr:colOff>
      <xdr:row>27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4</xdr:row>
      <xdr:rowOff>76200</xdr:rowOff>
    </xdr:from>
    <xdr:to>
      <xdr:col>6</xdr:col>
      <xdr:colOff>1158240</xdr:colOff>
      <xdr:row>24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365760</xdr:colOff>
      <xdr:row>5</xdr:row>
      <xdr:rowOff>91440</xdr:rowOff>
    </xdr:from>
    <xdr:to>
      <xdr:col>17</xdr:col>
      <xdr:colOff>240792</xdr:colOff>
      <xdr:row>12</xdr:row>
      <xdr:rowOff>27432</xdr:rowOff>
    </xdr:to>
    <xdr:sp macro="" textlink="">
      <xdr:nvSpPr>
        <xdr:cNvPr id="2" name="Up-Down Arrow 1"/>
        <xdr:cNvSpPr/>
      </xdr:nvSpPr>
      <xdr:spPr>
        <a:xfrm>
          <a:off x="10119360" y="1432560"/>
          <a:ext cx="484632" cy="1216152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350520</xdr:colOff>
      <xdr:row>16</xdr:row>
      <xdr:rowOff>45720</xdr:rowOff>
    </xdr:from>
    <xdr:to>
      <xdr:col>17</xdr:col>
      <xdr:colOff>225552</xdr:colOff>
      <xdr:row>22</xdr:row>
      <xdr:rowOff>164592</xdr:rowOff>
    </xdr:to>
    <xdr:sp macro="" textlink="">
      <xdr:nvSpPr>
        <xdr:cNvPr id="3" name="Up-Down Arrow 2"/>
        <xdr:cNvSpPr/>
      </xdr:nvSpPr>
      <xdr:spPr>
        <a:xfrm>
          <a:off x="10104120" y="3543300"/>
          <a:ext cx="484632" cy="1216152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335280</xdr:colOff>
      <xdr:row>27</xdr:row>
      <xdr:rowOff>38100</xdr:rowOff>
    </xdr:from>
    <xdr:to>
      <xdr:col>17</xdr:col>
      <xdr:colOff>210312</xdr:colOff>
      <xdr:row>33</xdr:row>
      <xdr:rowOff>156972</xdr:rowOff>
    </xdr:to>
    <xdr:sp macro="" textlink="">
      <xdr:nvSpPr>
        <xdr:cNvPr id="4" name="Up-Down Arrow 3"/>
        <xdr:cNvSpPr/>
      </xdr:nvSpPr>
      <xdr:spPr>
        <a:xfrm>
          <a:off x="10088880" y="5692140"/>
          <a:ext cx="484632" cy="1216152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335280</xdr:colOff>
      <xdr:row>38</xdr:row>
      <xdr:rowOff>175260</xdr:rowOff>
    </xdr:from>
    <xdr:to>
      <xdr:col>17</xdr:col>
      <xdr:colOff>210312</xdr:colOff>
      <xdr:row>45</xdr:row>
      <xdr:rowOff>111252</xdr:rowOff>
    </xdr:to>
    <xdr:sp macro="" textlink="">
      <xdr:nvSpPr>
        <xdr:cNvPr id="5" name="Up-Down Arrow 4"/>
        <xdr:cNvSpPr/>
      </xdr:nvSpPr>
      <xdr:spPr>
        <a:xfrm>
          <a:off x="10088880" y="7985760"/>
          <a:ext cx="484632" cy="1216152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11</xdr:row>
      <xdr:rowOff>60960</xdr:rowOff>
    </xdr:from>
    <xdr:to>
      <xdr:col>0</xdr:col>
      <xdr:colOff>586740</xdr:colOff>
      <xdr:row>16</xdr:row>
      <xdr:rowOff>15240</xdr:rowOff>
    </xdr:to>
    <xdr:sp macro="" textlink="">
      <xdr:nvSpPr>
        <xdr:cNvPr id="2" name="Up-Down Arrow 1"/>
        <xdr:cNvSpPr/>
      </xdr:nvSpPr>
      <xdr:spPr>
        <a:xfrm>
          <a:off x="472440" y="2613660"/>
          <a:ext cx="114300" cy="96774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11</xdr:row>
      <xdr:rowOff>60960</xdr:rowOff>
    </xdr:from>
    <xdr:to>
      <xdr:col>0</xdr:col>
      <xdr:colOff>586740</xdr:colOff>
      <xdr:row>16</xdr:row>
      <xdr:rowOff>15240</xdr:rowOff>
    </xdr:to>
    <xdr:sp macro="" textlink="">
      <xdr:nvSpPr>
        <xdr:cNvPr id="2" name="Up-Down Arrow 1"/>
        <xdr:cNvSpPr/>
      </xdr:nvSpPr>
      <xdr:spPr>
        <a:xfrm>
          <a:off x="472440" y="2430780"/>
          <a:ext cx="114300" cy="88392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UMFORD Michael" refreshedDate="43136.43028310185" createdVersion="5" refreshedVersion="5" minRefreshableVersion="3" recordCount="72">
  <cacheSource type="worksheet">
    <worksheetSource ref="A1:N73" sheet="Data"/>
  </cacheSource>
  <cacheFields count="11">
    <cacheField name="Plot" numFmtId="0">
      <sharedItems containsSemiMixedTypes="0" containsString="0" containsNumber="1" containsInteger="1" minValue="1" maxValue="72"/>
    </cacheField>
    <cacheField name="Rep" numFmtId="0">
      <sharedItems containsSemiMixedTypes="0" containsString="0" containsNumber="1" containsInteger="1" minValue="1" maxValue="3"/>
    </cacheField>
    <cacheField name="Bay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Column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Plant Pop Trt" numFmtId="0">
      <sharedItems containsSemiMixedTypes="0" containsString="0" containsNumber="1" containsInteger="1" minValue="1" maxValue="2"/>
    </cacheField>
    <cacheField name="Row Sp Trt" numFmtId="0">
      <sharedItems containsSemiMixedTypes="0" containsString="0" containsNumber="1" containsInteger="1" minValue="1" maxValue="3"/>
    </cacheField>
    <cacheField name="Chem Trt" numFmtId="0">
      <sharedItems containsSemiMixedTypes="0" containsString="0" containsNumber="1" containsInteger="1" minValue="1" maxValue="4"/>
    </cacheField>
    <cacheField name="Treatment" numFmtId="0">
      <sharedItems containsSemiMixedTypes="0" containsString="0" containsNumber="1" containsInteger="1" minValue="1" maxValue="24"/>
    </cacheField>
    <cacheField name="Plant Population" numFmtId="0">
      <sharedItems/>
    </cacheField>
    <cacheField name="Row Spacing" numFmtId="0">
      <sharedItems/>
    </cacheField>
    <cacheField name="Chemic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EIR Duncan" refreshedDate="43223.734332060187" createdVersion="5" refreshedVersion="5" minRefreshableVersion="3" recordCount="72">
  <cacheSource type="worksheet">
    <worksheetSource ref="A1:Z73" sheet="Data"/>
  </cacheSource>
  <cacheFields count="23">
    <cacheField name="Plot" numFmtId="0">
      <sharedItems containsSemiMixedTypes="0" containsString="0" containsNumber="1" containsInteger="1" minValue="1" maxValue="72"/>
    </cacheField>
    <cacheField name="Rep" numFmtId="0">
      <sharedItems containsSemiMixedTypes="0" containsString="0" containsNumber="1" containsInteger="1" minValue="1" maxValue="3"/>
    </cacheField>
    <cacheField name="Bay" numFmtId="0">
      <sharedItems containsSemiMixedTypes="0" containsString="0" containsNumber="1" containsInteger="1" minValue="1" maxValue="6"/>
    </cacheField>
    <cacheField name="Column" numFmtId="0">
      <sharedItems containsSemiMixedTypes="0" containsString="0" containsNumber="1" containsInteger="1" minValue="1" maxValue="12"/>
    </cacheField>
    <cacheField name="Plant Pop Trt" numFmtId="0">
      <sharedItems containsSemiMixedTypes="0" containsString="0" containsNumber="1" containsInteger="1" minValue="1" maxValue="2" count="2">
        <n v="2"/>
        <n v="1"/>
      </sharedItems>
    </cacheField>
    <cacheField name="Row Sp Trt" numFmtId="0">
      <sharedItems containsSemiMixedTypes="0" containsString="0" containsNumber="1" containsInteger="1" minValue="1" maxValue="3" count="3">
        <n v="3"/>
        <n v="2"/>
        <n v="1"/>
      </sharedItems>
    </cacheField>
    <cacheField name="Fung Trt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Treatment" numFmtId="0">
      <sharedItems containsSemiMixedTypes="0" containsString="0" containsNumber="1" containsInteger="1" minValue="1" maxValue="24" count="24">
        <n v="23"/>
        <n v="10"/>
        <n v="8"/>
        <n v="16"/>
        <n v="17"/>
        <n v="1"/>
        <n v="14"/>
        <n v="19"/>
        <n v="6"/>
        <n v="21"/>
        <n v="12"/>
        <n v="3"/>
        <n v="4"/>
        <n v="5"/>
        <n v="22"/>
        <n v="11"/>
        <n v="13"/>
        <n v="20"/>
        <n v="9"/>
        <n v="24"/>
        <n v="15"/>
        <n v="2"/>
        <n v="7"/>
        <n v="18"/>
      </sharedItems>
    </cacheField>
    <cacheField name="Plant Population" numFmtId="0">
      <sharedItems count="2">
        <s v="PP2"/>
        <s v="PP1"/>
      </sharedItems>
    </cacheField>
    <cacheField name="Row Spacing" numFmtId="0">
      <sharedItems count="3">
        <s v="RS3"/>
        <s v="RS2"/>
        <s v="RS1"/>
      </sharedItems>
    </cacheField>
    <cacheField name="Fungicide" numFmtId="0">
      <sharedItems count="4">
        <s v="Chem 3"/>
        <s v="Chem 2"/>
        <s v="Control"/>
        <s v="Chem 1"/>
      </sharedItems>
    </cacheField>
    <cacheField name="IR 23-3-18" numFmtId="0">
      <sharedItems containsSemiMixedTypes="0" containsString="0" containsNumber="1" containsInteger="1" minValue="0" maxValue="2"/>
    </cacheField>
    <cacheField name="S 23-3-18" numFmtId="0">
      <sharedItems containsString="0" containsBlank="1" containsNumber="1" containsInteger="1" minValue="1" maxValue="1" count="2">
        <m/>
        <n v="1"/>
      </sharedItems>
    </cacheField>
    <cacheField name="IR 5-4-18" numFmtId="0">
      <sharedItems containsSemiMixedTypes="0" containsString="0" containsNumber="1" containsInteger="1" minValue="3" maxValue="6"/>
    </cacheField>
    <cacheField name="S 5-4-18" numFmtId="0">
      <sharedItems containsSemiMixedTypes="0" containsString="0" containsNumber="1" containsInteger="1" minValue="1" maxValue="3"/>
    </cacheField>
    <cacheField name="IR 11-4-18" numFmtId="0">
      <sharedItems containsSemiMixedTypes="0" containsString="0" containsNumber="1" containsInteger="1" minValue="5" maxValue="8"/>
    </cacheField>
    <cacheField name="S 11-4-18" numFmtId="0">
      <sharedItems containsSemiMixedTypes="0" containsString="0" containsNumber="1" containsInteger="1" minValue="2" maxValue="3"/>
    </cacheField>
    <cacheField name="IR 18-4-18" numFmtId="0">
      <sharedItems containsSemiMixedTypes="0" containsString="0" containsNumber="1" containsInteger="1" minValue="4" maxValue="8"/>
    </cacheField>
    <cacheField name="S 18-4-18" numFmtId="0">
      <sharedItems containsSemiMixedTypes="0" containsString="0" containsNumber="1" containsInteger="1" minValue="2" maxValue="4"/>
    </cacheField>
    <cacheField name="IR 26-4-18" numFmtId="0">
      <sharedItems containsSemiMixedTypes="0" containsString="0" containsNumber="1" containsInteger="1" minValue="6" maxValue="9"/>
    </cacheField>
    <cacheField name="S 26-4-18" numFmtId="0">
      <sharedItems containsSemiMixedTypes="0" containsString="0" containsNumber="1" containsInteger="1" minValue="2" maxValue="5"/>
    </cacheField>
    <cacheField name="IR 2-5-18" numFmtId="0">
      <sharedItems containsSemiMixedTypes="0" containsString="0" containsNumber="1" containsInteger="1" minValue="5" maxValue="9"/>
    </cacheField>
    <cacheField name="S 2-5-18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EIR Duncan" refreshedDate="43265.367493981481" createdVersion="5" refreshedVersion="5" minRefreshableVersion="3" recordCount="72">
  <cacheSource type="worksheet">
    <worksheetSource ref="A1:AF73" sheet="Data"/>
  </cacheSource>
  <cacheFields count="32">
    <cacheField name="Plot" numFmtId="0">
      <sharedItems containsSemiMixedTypes="0" containsString="0" containsNumber="1" containsInteger="1" minValue="1" maxValue="72"/>
    </cacheField>
    <cacheField name="Rep" numFmtId="0">
      <sharedItems containsSemiMixedTypes="0" containsString="0" containsNumber="1" containsInteger="1" minValue="1" maxValue="3"/>
    </cacheField>
    <cacheField name="Bay" numFmtId="0">
      <sharedItems containsSemiMixedTypes="0" containsString="0" containsNumber="1" containsInteger="1" minValue="1" maxValue="6"/>
    </cacheField>
    <cacheField name="Column" numFmtId="0">
      <sharedItems containsSemiMixedTypes="0" containsString="0" containsNumber="1" containsInteger="1" minValue="1" maxValue="12"/>
    </cacheField>
    <cacheField name="Plant Pop" numFmtId="0">
      <sharedItems containsSemiMixedTypes="0" containsString="0" containsNumber="1" containsInteger="1" minValue="200000" maxValue="400000"/>
    </cacheField>
    <cacheField name="Plant Pop Trt" numFmtId="0">
      <sharedItems containsSemiMixedTypes="0" containsString="0" containsNumber="1" containsInteger="1" minValue="1" maxValue="2" count="2">
        <n v="2"/>
        <n v="1"/>
      </sharedItems>
    </cacheField>
    <cacheField name="Row Spacing" numFmtId="0">
      <sharedItems count="3">
        <s v="1 mtr"/>
        <s v="0.5 mtr"/>
        <s v="0.25 mtr"/>
      </sharedItems>
    </cacheField>
    <cacheField name="Row Sp Trt" numFmtId="0">
      <sharedItems containsSemiMixedTypes="0" containsString="0" containsNumber="1" containsInteger="1" minValue="1" maxValue="3" count="3">
        <n v="3"/>
        <n v="2"/>
        <n v="1"/>
      </sharedItems>
    </cacheField>
    <cacheField name="Fungicide" numFmtId="0">
      <sharedItems count="4">
        <s v="Throttle 500"/>
        <s v="Custodia"/>
        <s v="Control"/>
        <s v="Folicur"/>
      </sharedItems>
    </cacheField>
    <cacheField name="Fung Trt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Treatment" numFmtId="0">
      <sharedItems containsSemiMixedTypes="0" containsString="0" containsNumber="1" containsInteger="1" minValue="1" maxValue="24" count="24">
        <n v="23"/>
        <n v="10"/>
        <n v="8"/>
        <n v="16"/>
        <n v="17"/>
        <n v="1"/>
        <n v="14"/>
        <n v="19"/>
        <n v="6"/>
        <n v="21"/>
        <n v="12"/>
        <n v="3"/>
        <n v="4"/>
        <n v="5"/>
        <n v="22"/>
        <n v="11"/>
        <n v="13"/>
        <n v="20"/>
        <n v="9"/>
        <n v="24"/>
        <n v="15"/>
        <n v="2"/>
        <n v="7"/>
        <n v="18"/>
      </sharedItems>
    </cacheField>
    <cacheField name="Plant Population" numFmtId="0">
      <sharedItems/>
    </cacheField>
    <cacheField name="Row Spacing2" numFmtId="0">
      <sharedItems count="3">
        <s v="RS3"/>
        <s v="RS2"/>
        <s v="RS1"/>
      </sharedItems>
    </cacheField>
    <cacheField name="Fungicide2" numFmtId="0">
      <sharedItems/>
    </cacheField>
    <cacheField name="IR 23-3-18" numFmtId="0">
      <sharedItems containsSemiMixedTypes="0" containsString="0" containsNumber="1" containsInteger="1" minValue="0" maxValue="2" count="3">
        <n v="1"/>
        <n v="2"/>
        <n v="0"/>
      </sharedItems>
    </cacheField>
    <cacheField name="S 23-3-18" numFmtId="0">
      <sharedItems containsString="0" containsBlank="1" containsNumber="1" containsInteger="1" minValue="1" maxValue="1" count="2">
        <m/>
        <n v="1"/>
      </sharedItems>
    </cacheField>
    <cacheField name="IR 5-4-18" numFmtId="0">
      <sharedItems containsSemiMixedTypes="0" containsString="0" containsNumber="1" containsInteger="1" minValue="3" maxValue="6" count="4">
        <n v="3"/>
        <n v="5"/>
        <n v="4"/>
        <n v="6"/>
      </sharedItems>
    </cacheField>
    <cacheField name="S 5-4-18" numFmtId="0">
      <sharedItems containsSemiMixedTypes="0" containsString="0" containsNumber="1" containsInteger="1" minValue="1" maxValue="3" count="3">
        <n v="2"/>
        <n v="1"/>
        <n v="3"/>
      </sharedItems>
    </cacheField>
    <cacheField name="IR 11-4-18" numFmtId="0">
      <sharedItems containsSemiMixedTypes="0" containsString="0" containsNumber="1" containsInteger="1" minValue="5" maxValue="8" count="4">
        <n v="6"/>
        <n v="7"/>
        <n v="8"/>
        <n v="5"/>
      </sharedItems>
    </cacheField>
    <cacheField name="S 11-4-18" numFmtId="0">
      <sharedItems containsSemiMixedTypes="0" containsString="0" containsNumber="1" containsInteger="1" minValue="2" maxValue="3" count="2">
        <n v="2"/>
        <n v="3"/>
      </sharedItems>
    </cacheField>
    <cacheField name="IR 18-4-18" numFmtId="0">
      <sharedItems containsSemiMixedTypes="0" containsString="0" containsNumber="1" containsInteger="1" minValue="4" maxValue="8" count="4">
        <n v="6"/>
        <n v="8"/>
        <n v="7"/>
        <n v="4"/>
      </sharedItems>
    </cacheField>
    <cacheField name="S 18-4-18" numFmtId="0">
      <sharedItems containsSemiMixedTypes="0" containsString="0" containsNumber="1" containsInteger="1" minValue="2" maxValue="4" count="3">
        <n v="2"/>
        <n v="3"/>
        <n v="4"/>
      </sharedItems>
    </cacheField>
    <cacheField name="IR 26-4-18" numFmtId="0">
      <sharedItems containsSemiMixedTypes="0" containsString="0" containsNumber="1" containsInteger="1" minValue="6" maxValue="9" count="4">
        <n v="6"/>
        <n v="8"/>
        <n v="7"/>
        <n v="9"/>
      </sharedItems>
    </cacheField>
    <cacheField name="S 26-4-18" numFmtId="0">
      <sharedItems containsSemiMixedTypes="0" containsString="0" containsNumber="1" containsInteger="1" minValue="2" maxValue="5" count="4">
        <n v="2"/>
        <n v="3"/>
        <n v="5"/>
        <n v="4"/>
      </sharedItems>
    </cacheField>
    <cacheField name="IR 2-5-18" numFmtId="0">
      <sharedItems containsSemiMixedTypes="0" containsString="0" containsNumber="1" containsInteger="1" minValue="5" maxValue="9" count="5">
        <n v="5"/>
        <n v="7"/>
        <n v="8"/>
        <n v="9"/>
        <n v="6"/>
      </sharedItems>
    </cacheField>
    <cacheField name="S 2-5-18" numFmtId="0">
      <sharedItems containsSemiMixedTypes="0" containsString="0" containsNumber="1" containsInteger="1" minValue="2" maxValue="5" count="4">
        <n v="2"/>
        <n v="3"/>
        <n v="5"/>
        <n v="4"/>
      </sharedItems>
    </cacheField>
    <cacheField name="Grain wt" numFmtId="0">
      <sharedItems containsSemiMixedTypes="0" containsString="0" containsNumber="1" minValue="998.9" maxValue="3830.6"/>
    </cacheField>
    <cacheField name="Adjusted Grain Wt" numFmtId="0">
      <sharedItems containsSemiMixedTypes="0" containsString="0" containsNumber="1" minValue="0" maxValue="3830.6"/>
    </cacheField>
    <cacheField name="Wt (t)" numFmtId="0">
      <sharedItems containsSemiMixedTypes="0" containsString="0" containsNumber="1" minValue="0" maxValue="3.8306E-3"/>
    </cacheField>
    <cacheField name="Row Length" numFmtId="0">
      <sharedItems containsSemiMixedTypes="0" containsString="0" containsNumber="1" minValue="8.58" maxValue="1065"/>
    </cacheField>
    <cacheField name="Plot Area" numFmtId="0">
      <sharedItems containsSemiMixedTypes="0" containsString="0" containsNumber="1" minValue="17.16" maxValue="2130"/>
    </cacheField>
    <cacheField name="Yield / ha" numFmtId="2">
      <sharedItems containsSemiMixedTypes="0" containsString="0" containsNumber="1" minValue="0" maxValue="1.8420289855072463" count="71">
        <n v="1.1063461538461536"/>
        <n v="0.92116161616161618"/>
        <n v="0.72580487804878058"/>
        <n v="1.5585116279069766"/>
        <n v="1.8420289855072463"/>
        <n v="1.4865934065934066"/>
        <n v="1.8398655139289144"/>
        <n v="1.4619576185671037"/>
        <n v="1.3654854368932039"/>
        <n v="1.3076421248835042"/>
        <n v="1.07119341563786"/>
        <n v="1.7396132596685081"/>
        <n v="1.5714011516314781"/>
        <n v="1.4016145307769929"/>
        <n v="1.1427466150870405"/>
        <n v="1.3553688141923435"/>
        <n v="1.6886503067484664"/>
        <n v="1.6178690344062154"/>
        <n v="1.1171455938697317"/>
        <n v="1.0721638655462187"/>
        <n v="1.7203079884504331"/>
        <n v="1.2212815715622076"/>
        <n v="1.4513733468972534"/>
        <n v="1.7018973214285713"/>
        <n v="1.5535406698564593"/>
        <n v="1.5346424974823767"/>
        <n v="1.7361936720997122"/>
        <n v="1.5899250234301781"/>
        <n v="1.2377654196157735"/>
        <n v="1.2524130190796858"/>
        <n v="1.4340822179732313"/>
        <n v="0.97379275653923558"/>
        <n v="1.0853530534351146"/>
        <n v="1.245868544600939E-2"/>
        <n v="1.8269849246231158"/>
        <n v="1.7654627539503387"/>
        <n v="1.5122254059216809"/>
        <n v="1.6837022132796782"/>
        <n v="1.7737642585551332"/>
        <n v="1.612793979303857"/>
        <n v="1.1887612387612387"/>
        <n v="1.1437641723356009"/>
        <n v="1.5574427480916031"/>
        <n v="1.2829145728643219"/>
        <n v="0.97885525070955526"/>
        <n v="1.5054665409990575"/>
        <n v="1.5129096325719957"/>
        <n v="1.6110034207525656"/>
        <n v="1.407483317445186"/>
        <n v="1.7113453815261044"/>
        <n v="1.7819509896324224"/>
        <n v="1.261756373937677E-2"/>
        <n v="1.1285291214215203"/>
        <n v="1.6486238532110089"/>
        <n v="1.2013796384395816"/>
        <n v="1.2066700100300902"/>
        <n v="1.3948874296435274"/>
        <n v="1.0633396404919584"/>
        <n v="1.4260314341846758"/>
        <n v="1.7305651672433682"/>
        <n v="1.0285171102661597"/>
        <n v="1.4529087261785356"/>
        <n v="0.25137906647807634"/>
        <n v="1.1702369668246444"/>
        <n v="1.0108886718750001"/>
        <n v="1.162630359212051"/>
        <n v="1.2720797720797721"/>
        <n v="1.1605210420841683"/>
        <n v="1.1182790697674418"/>
        <n v="0"/>
        <n v="1.68776223776223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n v="1"/>
    <n v="1"/>
    <x v="0"/>
    <x v="0"/>
    <n v="2"/>
    <n v="3"/>
    <n v="3"/>
    <n v="23"/>
    <s v="PP2"/>
    <s v="RS3"/>
    <s v="Chem 3"/>
  </r>
  <r>
    <n v="2"/>
    <n v="1"/>
    <x v="1"/>
    <x v="0"/>
    <n v="1"/>
    <n v="3"/>
    <n v="2"/>
    <n v="10"/>
    <s v="PP1"/>
    <s v="RS3"/>
    <s v="Chem 2"/>
  </r>
  <r>
    <n v="3"/>
    <n v="1"/>
    <x v="2"/>
    <x v="0"/>
    <n v="1"/>
    <n v="2"/>
    <n v="4"/>
    <n v="8"/>
    <s v="PP1"/>
    <s v="RS2"/>
    <s v="Control"/>
  </r>
  <r>
    <n v="4"/>
    <n v="1"/>
    <x v="3"/>
    <x v="0"/>
    <n v="2"/>
    <n v="1"/>
    <n v="4"/>
    <n v="16"/>
    <s v="PP2"/>
    <s v="RS1"/>
    <s v="Control"/>
  </r>
  <r>
    <n v="5"/>
    <n v="1"/>
    <x v="4"/>
    <x v="0"/>
    <n v="2"/>
    <n v="2"/>
    <n v="1"/>
    <n v="17"/>
    <s v="PP2"/>
    <s v="RS2"/>
    <s v="Chem 1"/>
  </r>
  <r>
    <n v="6"/>
    <n v="1"/>
    <x v="5"/>
    <x v="0"/>
    <n v="1"/>
    <n v="1"/>
    <n v="1"/>
    <n v="1"/>
    <s v="PP1"/>
    <s v="RS1"/>
    <s v="Chem 1"/>
  </r>
  <r>
    <n v="7"/>
    <n v="1"/>
    <x v="0"/>
    <x v="1"/>
    <n v="2"/>
    <n v="1"/>
    <n v="2"/>
    <n v="14"/>
    <s v="PP2"/>
    <s v="RS1"/>
    <s v="Chem 2"/>
  </r>
  <r>
    <n v="8"/>
    <n v="1"/>
    <x v="1"/>
    <x v="1"/>
    <n v="2"/>
    <n v="2"/>
    <n v="3"/>
    <n v="19"/>
    <s v="PP2"/>
    <s v="RS2"/>
    <s v="Chem 3"/>
  </r>
  <r>
    <n v="9"/>
    <n v="1"/>
    <x v="2"/>
    <x v="1"/>
    <n v="1"/>
    <n v="2"/>
    <n v="2"/>
    <n v="6"/>
    <s v="PP1"/>
    <s v="RS2"/>
    <s v="Chem 2"/>
  </r>
  <r>
    <n v="10"/>
    <n v="1"/>
    <x v="3"/>
    <x v="1"/>
    <n v="2"/>
    <n v="3"/>
    <n v="1"/>
    <n v="21"/>
    <s v="PP2"/>
    <s v="RS3"/>
    <s v="Chem 1"/>
  </r>
  <r>
    <n v="11"/>
    <n v="1"/>
    <x v="4"/>
    <x v="1"/>
    <n v="1"/>
    <n v="3"/>
    <n v="4"/>
    <n v="12"/>
    <s v="PP1"/>
    <s v="RS3"/>
    <s v="Control"/>
  </r>
  <r>
    <n v="12"/>
    <n v="1"/>
    <x v="5"/>
    <x v="1"/>
    <n v="1"/>
    <n v="1"/>
    <n v="3"/>
    <n v="3"/>
    <s v="PP1"/>
    <s v="RS1"/>
    <s v="Chem 3"/>
  </r>
  <r>
    <n v="13"/>
    <n v="1"/>
    <x v="0"/>
    <x v="2"/>
    <n v="1"/>
    <n v="1"/>
    <n v="4"/>
    <n v="4"/>
    <s v="PP1"/>
    <s v="RS1"/>
    <s v="Control"/>
  </r>
  <r>
    <n v="14"/>
    <n v="1"/>
    <x v="1"/>
    <x v="2"/>
    <n v="1"/>
    <n v="2"/>
    <n v="1"/>
    <n v="5"/>
    <s v="PP1"/>
    <s v="RS2"/>
    <s v="Chem 1"/>
  </r>
  <r>
    <n v="15"/>
    <n v="1"/>
    <x v="2"/>
    <x v="2"/>
    <n v="2"/>
    <n v="3"/>
    <n v="2"/>
    <n v="22"/>
    <s v="PP2"/>
    <s v="RS3"/>
    <s v="Chem 2"/>
  </r>
  <r>
    <n v="16"/>
    <n v="1"/>
    <x v="3"/>
    <x v="2"/>
    <n v="1"/>
    <n v="3"/>
    <n v="3"/>
    <n v="11"/>
    <s v="PP1"/>
    <s v="RS3"/>
    <s v="Chem 3"/>
  </r>
  <r>
    <n v="17"/>
    <n v="1"/>
    <x v="4"/>
    <x v="2"/>
    <n v="2"/>
    <n v="1"/>
    <n v="1"/>
    <n v="13"/>
    <s v="PP2"/>
    <s v="RS1"/>
    <s v="Chem 1"/>
  </r>
  <r>
    <n v="18"/>
    <n v="1"/>
    <x v="5"/>
    <x v="2"/>
    <n v="2"/>
    <n v="2"/>
    <n v="4"/>
    <n v="20"/>
    <s v="PP2"/>
    <s v="RS2"/>
    <s v="Control"/>
  </r>
  <r>
    <n v="19"/>
    <n v="1"/>
    <x v="0"/>
    <x v="3"/>
    <n v="1"/>
    <n v="3"/>
    <n v="1"/>
    <n v="9"/>
    <s v="PP1"/>
    <s v="RS3"/>
    <s v="Chem 1"/>
  </r>
  <r>
    <n v="20"/>
    <n v="1"/>
    <x v="1"/>
    <x v="3"/>
    <n v="2"/>
    <n v="3"/>
    <n v="4"/>
    <n v="24"/>
    <s v="PP2"/>
    <s v="RS3"/>
    <s v="Control"/>
  </r>
  <r>
    <n v="21"/>
    <n v="1"/>
    <x v="2"/>
    <x v="3"/>
    <n v="2"/>
    <n v="1"/>
    <n v="3"/>
    <n v="15"/>
    <s v="PP2"/>
    <s v="RS1"/>
    <s v="Chem 3"/>
  </r>
  <r>
    <n v="22"/>
    <n v="1"/>
    <x v="3"/>
    <x v="3"/>
    <n v="1"/>
    <n v="1"/>
    <n v="2"/>
    <n v="2"/>
    <s v="PP1"/>
    <s v="RS1"/>
    <s v="Chem 2"/>
  </r>
  <r>
    <n v="23"/>
    <n v="1"/>
    <x v="4"/>
    <x v="3"/>
    <n v="1"/>
    <n v="2"/>
    <n v="3"/>
    <n v="7"/>
    <s v="PP1"/>
    <s v="RS2"/>
    <s v="Chem 3"/>
  </r>
  <r>
    <n v="24"/>
    <n v="1"/>
    <x v="5"/>
    <x v="3"/>
    <n v="2"/>
    <n v="2"/>
    <n v="2"/>
    <n v="18"/>
    <s v="PP2"/>
    <s v="RS2"/>
    <s v="Chem 2"/>
  </r>
  <r>
    <n v="25"/>
    <n v="2"/>
    <x v="0"/>
    <x v="4"/>
    <n v="1"/>
    <n v="1"/>
    <n v="3"/>
    <n v="3"/>
    <s v="PP1"/>
    <s v="RS1"/>
    <s v="Chem 3"/>
  </r>
  <r>
    <n v="26"/>
    <n v="2"/>
    <x v="1"/>
    <x v="4"/>
    <n v="2"/>
    <n v="2"/>
    <n v="4"/>
    <n v="20"/>
    <s v="PP2"/>
    <s v="RS2"/>
    <s v="Control"/>
  </r>
  <r>
    <n v="27"/>
    <n v="2"/>
    <x v="2"/>
    <x v="4"/>
    <n v="2"/>
    <n v="1"/>
    <n v="2"/>
    <n v="14"/>
    <s v="PP2"/>
    <s v="RS1"/>
    <s v="Chem 2"/>
  </r>
  <r>
    <n v="28"/>
    <n v="2"/>
    <x v="3"/>
    <x v="4"/>
    <n v="1"/>
    <n v="2"/>
    <n v="1"/>
    <n v="5"/>
    <s v="PP1"/>
    <s v="RS2"/>
    <s v="Chem 1"/>
  </r>
  <r>
    <n v="29"/>
    <n v="2"/>
    <x v="4"/>
    <x v="4"/>
    <n v="1"/>
    <n v="3"/>
    <n v="2"/>
    <n v="10"/>
    <s v="PP1"/>
    <s v="RS3"/>
    <s v="Chem 2"/>
  </r>
  <r>
    <n v="30"/>
    <n v="2"/>
    <x v="5"/>
    <x v="4"/>
    <n v="2"/>
    <n v="3"/>
    <n v="3"/>
    <n v="23"/>
    <s v="PP2"/>
    <s v="RS3"/>
    <s v="Chem 3"/>
  </r>
  <r>
    <n v="31"/>
    <n v="2"/>
    <x v="0"/>
    <x v="5"/>
    <n v="1"/>
    <n v="2"/>
    <n v="2"/>
    <n v="6"/>
    <s v="PP1"/>
    <s v="RS2"/>
    <s v="Chem 2"/>
  </r>
  <r>
    <n v="32"/>
    <n v="2"/>
    <x v="1"/>
    <x v="5"/>
    <n v="1"/>
    <n v="3"/>
    <n v="1"/>
    <n v="9"/>
    <s v="PP1"/>
    <s v="RS3"/>
    <s v="Chem 1"/>
  </r>
  <r>
    <n v="33"/>
    <n v="2"/>
    <x v="2"/>
    <x v="5"/>
    <n v="2"/>
    <n v="3"/>
    <n v="4"/>
    <n v="24"/>
    <s v="PP2"/>
    <s v="RS3"/>
    <s v="Control"/>
  </r>
  <r>
    <n v="34"/>
    <n v="2"/>
    <x v="3"/>
    <x v="5"/>
    <n v="1"/>
    <n v="1"/>
    <n v="4"/>
    <n v="4"/>
    <s v="PP1"/>
    <s v="RS1"/>
    <s v="Control"/>
  </r>
  <r>
    <n v="35"/>
    <n v="2"/>
    <x v="4"/>
    <x v="5"/>
    <n v="2"/>
    <n v="2"/>
    <n v="3"/>
    <n v="19"/>
    <s v="PP2"/>
    <s v="RS2"/>
    <s v="Chem 3"/>
  </r>
  <r>
    <n v="36"/>
    <n v="2"/>
    <x v="5"/>
    <x v="5"/>
    <n v="2"/>
    <n v="1"/>
    <n v="1"/>
    <n v="13"/>
    <s v="PP2"/>
    <s v="RS1"/>
    <s v="Chem 1"/>
  </r>
  <r>
    <n v="37"/>
    <n v="2"/>
    <x v="0"/>
    <x v="6"/>
    <n v="2"/>
    <n v="1"/>
    <n v="4"/>
    <n v="16"/>
    <s v="PP2"/>
    <s v="RS1"/>
    <s v="Control"/>
  </r>
  <r>
    <n v="38"/>
    <n v="2"/>
    <x v="1"/>
    <x v="6"/>
    <n v="1"/>
    <n v="2"/>
    <n v="3"/>
    <n v="7"/>
    <s v="PP1"/>
    <s v="RS2"/>
    <s v="Chem 3"/>
  </r>
  <r>
    <n v="39"/>
    <n v="2"/>
    <x v="2"/>
    <x v="6"/>
    <n v="1"/>
    <n v="1"/>
    <n v="1"/>
    <n v="1"/>
    <s v="PP1"/>
    <s v="RS1"/>
    <s v="Chem 1"/>
  </r>
  <r>
    <n v="40"/>
    <n v="2"/>
    <x v="3"/>
    <x v="6"/>
    <n v="2"/>
    <n v="2"/>
    <n v="2"/>
    <n v="18"/>
    <s v="PP2"/>
    <s v="RS2"/>
    <s v="Chem 2"/>
  </r>
  <r>
    <n v="41"/>
    <n v="2"/>
    <x v="4"/>
    <x v="6"/>
    <n v="2"/>
    <n v="3"/>
    <n v="1"/>
    <n v="21"/>
    <s v="PP2"/>
    <s v="RS3"/>
    <s v="Chem 1"/>
  </r>
  <r>
    <n v="42"/>
    <n v="2"/>
    <x v="5"/>
    <x v="6"/>
    <n v="1"/>
    <n v="3"/>
    <n v="4"/>
    <n v="12"/>
    <s v="PP1"/>
    <s v="RS3"/>
    <s v="Control"/>
  </r>
  <r>
    <n v="43"/>
    <n v="2"/>
    <x v="0"/>
    <x v="7"/>
    <n v="2"/>
    <n v="2"/>
    <n v="1"/>
    <n v="17"/>
    <s v="PP2"/>
    <s v="RS2"/>
    <s v="Chem 1"/>
  </r>
  <r>
    <n v="44"/>
    <n v="2"/>
    <x v="1"/>
    <x v="7"/>
    <n v="2"/>
    <n v="3"/>
    <n v="2"/>
    <n v="22"/>
    <s v="PP2"/>
    <s v="RS3"/>
    <s v="Chem 2"/>
  </r>
  <r>
    <n v="45"/>
    <n v="2"/>
    <x v="2"/>
    <x v="7"/>
    <n v="1"/>
    <n v="3"/>
    <n v="3"/>
    <n v="11"/>
    <s v="PP1"/>
    <s v="RS3"/>
    <s v="Chem 3"/>
  </r>
  <r>
    <n v="46"/>
    <n v="2"/>
    <x v="3"/>
    <x v="7"/>
    <n v="2"/>
    <n v="1"/>
    <n v="3"/>
    <n v="15"/>
    <s v="PP2"/>
    <s v="RS1"/>
    <s v="Chem 3"/>
  </r>
  <r>
    <n v="47"/>
    <n v="2"/>
    <x v="4"/>
    <x v="7"/>
    <n v="1"/>
    <n v="2"/>
    <n v="4"/>
    <n v="8"/>
    <s v="PP1"/>
    <s v="RS2"/>
    <s v="Control"/>
  </r>
  <r>
    <n v="48"/>
    <n v="2"/>
    <x v="5"/>
    <x v="7"/>
    <n v="1"/>
    <n v="1"/>
    <n v="2"/>
    <n v="2"/>
    <s v="PP1"/>
    <s v="RS1"/>
    <s v="Chem 2"/>
  </r>
  <r>
    <n v="49"/>
    <n v="3"/>
    <x v="0"/>
    <x v="8"/>
    <n v="1"/>
    <n v="1"/>
    <n v="1"/>
    <n v="1"/>
    <s v="PP1"/>
    <s v="RS1"/>
    <s v="Chem 1"/>
  </r>
  <r>
    <n v="50"/>
    <n v="3"/>
    <x v="1"/>
    <x v="8"/>
    <n v="1"/>
    <n v="2"/>
    <n v="2"/>
    <n v="6"/>
    <s v="PP1"/>
    <s v="RS2"/>
    <s v="Chem 2"/>
  </r>
  <r>
    <n v="51"/>
    <n v="3"/>
    <x v="2"/>
    <x v="8"/>
    <n v="2"/>
    <n v="2"/>
    <n v="3"/>
    <n v="19"/>
    <s v="PP2"/>
    <s v="RS2"/>
    <s v="Chem 3"/>
  </r>
  <r>
    <n v="52"/>
    <n v="3"/>
    <x v="3"/>
    <x v="8"/>
    <n v="2"/>
    <n v="3"/>
    <n v="2"/>
    <n v="22"/>
    <s v="PP2"/>
    <s v="RS3"/>
    <s v="Chem 2"/>
  </r>
  <r>
    <n v="53"/>
    <n v="3"/>
    <x v="4"/>
    <x v="8"/>
    <n v="1"/>
    <n v="3"/>
    <n v="3"/>
    <n v="11"/>
    <s v="PP1"/>
    <s v="RS3"/>
    <s v="Chem 3"/>
  </r>
  <r>
    <n v="54"/>
    <n v="3"/>
    <x v="5"/>
    <x v="8"/>
    <n v="2"/>
    <n v="1"/>
    <n v="4"/>
    <n v="16"/>
    <s v="PP2"/>
    <s v="RS1"/>
    <s v="Control"/>
  </r>
  <r>
    <n v="55"/>
    <n v="3"/>
    <x v="0"/>
    <x v="9"/>
    <n v="2"/>
    <n v="2"/>
    <n v="4"/>
    <n v="20"/>
    <s v="PP2"/>
    <s v="RS2"/>
    <s v="Control"/>
  </r>
  <r>
    <n v="56"/>
    <n v="3"/>
    <x v="1"/>
    <x v="9"/>
    <n v="2"/>
    <n v="3"/>
    <n v="1"/>
    <n v="21"/>
    <s v="PP2"/>
    <s v="RS3"/>
    <s v="Chem 1"/>
  </r>
  <r>
    <n v="57"/>
    <n v="3"/>
    <x v="2"/>
    <x v="9"/>
    <n v="1"/>
    <n v="1"/>
    <n v="2"/>
    <n v="2"/>
    <s v="PP1"/>
    <s v="RS1"/>
    <s v="Chem 2"/>
  </r>
  <r>
    <n v="58"/>
    <n v="3"/>
    <x v="3"/>
    <x v="9"/>
    <n v="1"/>
    <n v="3"/>
    <n v="4"/>
    <n v="12"/>
    <s v="PP1"/>
    <s v="RS3"/>
    <s v="Control"/>
  </r>
  <r>
    <n v="59"/>
    <n v="3"/>
    <x v="4"/>
    <x v="9"/>
    <n v="1"/>
    <n v="2"/>
    <n v="1"/>
    <n v="5"/>
    <s v="PP1"/>
    <s v="RS2"/>
    <s v="Chem 1"/>
  </r>
  <r>
    <n v="60"/>
    <n v="3"/>
    <x v="5"/>
    <x v="9"/>
    <n v="2"/>
    <n v="1"/>
    <n v="3"/>
    <n v="15"/>
    <s v="PP2"/>
    <s v="RS1"/>
    <s v="Chem 3"/>
  </r>
  <r>
    <n v="61"/>
    <n v="3"/>
    <x v="0"/>
    <x v="10"/>
    <n v="1"/>
    <n v="2"/>
    <n v="4"/>
    <n v="8"/>
    <s v="PP1"/>
    <s v="RS2"/>
    <s v="Control"/>
  </r>
  <r>
    <n v="62"/>
    <n v="3"/>
    <x v="1"/>
    <x v="10"/>
    <n v="1"/>
    <n v="1"/>
    <n v="3"/>
    <n v="3"/>
    <s v="PP1"/>
    <s v="RS1"/>
    <s v="Chem 3"/>
  </r>
  <r>
    <n v="63"/>
    <n v="3"/>
    <x v="2"/>
    <x v="10"/>
    <n v="2"/>
    <n v="2"/>
    <n v="1"/>
    <n v="17"/>
    <s v="PP2"/>
    <s v="RS2"/>
    <s v="Chem 1"/>
  </r>
  <r>
    <n v="64"/>
    <n v="3"/>
    <x v="3"/>
    <x v="10"/>
    <n v="2"/>
    <n v="1"/>
    <n v="2"/>
    <n v="14"/>
    <s v="PP2"/>
    <s v="RS1"/>
    <s v="Chem 2"/>
  </r>
  <r>
    <n v="65"/>
    <n v="3"/>
    <x v="4"/>
    <x v="10"/>
    <n v="2"/>
    <n v="3"/>
    <n v="4"/>
    <n v="24"/>
    <s v="PP2"/>
    <s v="RS3"/>
    <s v="Control"/>
  </r>
  <r>
    <n v="66"/>
    <n v="3"/>
    <x v="5"/>
    <x v="10"/>
    <n v="1"/>
    <n v="3"/>
    <n v="1"/>
    <n v="9"/>
    <s v="PP1"/>
    <s v="RS3"/>
    <s v="Chem 1"/>
  </r>
  <r>
    <n v="67"/>
    <n v="3"/>
    <x v="0"/>
    <x v="11"/>
    <n v="2"/>
    <n v="1"/>
    <n v="1"/>
    <n v="13"/>
    <s v="PP2"/>
    <s v="RS1"/>
    <s v="Chem 1"/>
  </r>
  <r>
    <n v="68"/>
    <n v="3"/>
    <x v="1"/>
    <x v="11"/>
    <n v="2"/>
    <n v="3"/>
    <n v="3"/>
    <n v="23"/>
    <s v="PP2"/>
    <s v="RS3"/>
    <s v="Chem 3"/>
  </r>
  <r>
    <n v="69"/>
    <n v="3"/>
    <x v="2"/>
    <x v="11"/>
    <n v="1"/>
    <n v="1"/>
    <n v="4"/>
    <n v="4"/>
    <s v="PP1"/>
    <s v="RS1"/>
    <s v="Control"/>
  </r>
  <r>
    <n v="70"/>
    <n v="3"/>
    <x v="3"/>
    <x v="11"/>
    <n v="1"/>
    <n v="2"/>
    <n v="3"/>
    <n v="7"/>
    <s v="PP1"/>
    <s v="RS2"/>
    <s v="Chem 3"/>
  </r>
  <r>
    <n v="71"/>
    <n v="3"/>
    <x v="4"/>
    <x v="11"/>
    <n v="2"/>
    <n v="2"/>
    <n v="2"/>
    <n v="18"/>
    <s v="PP2"/>
    <s v="RS2"/>
    <s v="Chem 2"/>
  </r>
  <r>
    <n v="72"/>
    <n v="3"/>
    <x v="5"/>
    <x v="11"/>
    <n v="1"/>
    <n v="3"/>
    <n v="2"/>
    <n v="10"/>
    <s v="PP1"/>
    <s v="RS3"/>
    <s v="Chem 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2">
  <r>
    <n v="1"/>
    <n v="1"/>
    <n v="1"/>
    <n v="1"/>
    <x v="0"/>
    <x v="0"/>
    <x v="0"/>
    <x v="0"/>
    <x v="0"/>
    <x v="0"/>
    <x v="0"/>
    <n v="1"/>
    <x v="0"/>
    <n v="3"/>
    <n v="2"/>
    <n v="6"/>
    <n v="2"/>
    <n v="6"/>
    <n v="2"/>
    <n v="6"/>
    <n v="2"/>
    <n v="5"/>
    <n v="2"/>
  </r>
  <r>
    <n v="2"/>
    <n v="1"/>
    <n v="2"/>
    <n v="1"/>
    <x v="1"/>
    <x v="0"/>
    <x v="1"/>
    <x v="1"/>
    <x v="1"/>
    <x v="0"/>
    <x v="1"/>
    <n v="1"/>
    <x v="0"/>
    <n v="5"/>
    <n v="2"/>
    <n v="7"/>
    <n v="3"/>
    <n v="6"/>
    <n v="3"/>
    <n v="6"/>
    <n v="3"/>
    <n v="7"/>
    <n v="3"/>
  </r>
  <r>
    <n v="3"/>
    <n v="1"/>
    <n v="3"/>
    <n v="1"/>
    <x v="1"/>
    <x v="1"/>
    <x v="2"/>
    <x v="2"/>
    <x v="1"/>
    <x v="1"/>
    <x v="2"/>
    <n v="1"/>
    <x v="0"/>
    <n v="5"/>
    <n v="2"/>
    <n v="7"/>
    <n v="2"/>
    <n v="8"/>
    <n v="4"/>
    <n v="8"/>
    <n v="5"/>
    <n v="8"/>
    <n v="5"/>
  </r>
  <r>
    <n v="4"/>
    <n v="1"/>
    <n v="4"/>
    <n v="1"/>
    <x v="0"/>
    <x v="2"/>
    <x v="2"/>
    <x v="3"/>
    <x v="0"/>
    <x v="2"/>
    <x v="2"/>
    <n v="1"/>
    <x v="0"/>
    <n v="5"/>
    <n v="2"/>
    <n v="7"/>
    <n v="3"/>
    <n v="8"/>
    <n v="4"/>
    <n v="8"/>
    <n v="5"/>
    <n v="9"/>
    <n v="5"/>
  </r>
  <r>
    <n v="5"/>
    <n v="1"/>
    <n v="5"/>
    <n v="1"/>
    <x v="0"/>
    <x v="1"/>
    <x v="3"/>
    <x v="4"/>
    <x v="0"/>
    <x v="1"/>
    <x v="3"/>
    <n v="2"/>
    <x v="1"/>
    <n v="5"/>
    <n v="2"/>
    <n v="7"/>
    <n v="3"/>
    <n v="6"/>
    <n v="3"/>
    <n v="7"/>
    <n v="3"/>
    <n v="7"/>
    <n v="3"/>
  </r>
  <r>
    <n v="6"/>
    <n v="1"/>
    <n v="6"/>
    <n v="1"/>
    <x v="1"/>
    <x v="2"/>
    <x v="3"/>
    <x v="5"/>
    <x v="1"/>
    <x v="2"/>
    <x v="3"/>
    <n v="1"/>
    <x v="0"/>
    <n v="3"/>
    <n v="1"/>
    <n v="6"/>
    <n v="2"/>
    <n v="6"/>
    <n v="2"/>
    <n v="6"/>
    <n v="2"/>
    <n v="7"/>
    <n v="3"/>
  </r>
  <r>
    <n v="7"/>
    <n v="1"/>
    <n v="1"/>
    <n v="2"/>
    <x v="0"/>
    <x v="2"/>
    <x v="1"/>
    <x v="6"/>
    <x v="0"/>
    <x v="2"/>
    <x v="1"/>
    <n v="1"/>
    <x v="0"/>
    <n v="3"/>
    <n v="1"/>
    <n v="6"/>
    <n v="2"/>
    <n v="6"/>
    <n v="3"/>
    <n v="6"/>
    <n v="2"/>
    <n v="6"/>
    <n v="2"/>
  </r>
  <r>
    <n v="8"/>
    <n v="1"/>
    <n v="2"/>
    <n v="2"/>
    <x v="0"/>
    <x v="1"/>
    <x v="0"/>
    <x v="7"/>
    <x v="0"/>
    <x v="1"/>
    <x v="0"/>
    <n v="1"/>
    <x v="0"/>
    <n v="4"/>
    <n v="2"/>
    <n v="6"/>
    <n v="3"/>
    <n v="6"/>
    <n v="3"/>
    <n v="6"/>
    <n v="2"/>
    <n v="9"/>
    <n v="5"/>
  </r>
  <r>
    <n v="9"/>
    <n v="1"/>
    <n v="3"/>
    <n v="2"/>
    <x v="1"/>
    <x v="1"/>
    <x v="1"/>
    <x v="8"/>
    <x v="1"/>
    <x v="1"/>
    <x v="1"/>
    <n v="1"/>
    <x v="0"/>
    <n v="4"/>
    <n v="2"/>
    <n v="6"/>
    <n v="2"/>
    <n v="7"/>
    <n v="3"/>
    <n v="6"/>
    <n v="2"/>
    <n v="7"/>
    <n v="3"/>
  </r>
  <r>
    <n v="10"/>
    <n v="1"/>
    <n v="4"/>
    <n v="2"/>
    <x v="0"/>
    <x v="0"/>
    <x v="3"/>
    <x v="9"/>
    <x v="0"/>
    <x v="0"/>
    <x v="3"/>
    <n v="1"/>
    <x v="0"/>
    <n v="5"/>
    <n v="2"/>
    <n v="6"/>
    <n v="2"/>
    <n v="7"/>
    <n v="3"/>
    <n v="7"/>
    <n v="3"/>
    <n v="6"/>
    <n v="2"/>
  </r>
  <r>
    <n v="11"/>
    <n v="1"/>
    <n v="5"/>
    <n v="2"/>
    <x v="1"/>
    <x v="0"/>
    <x v="2"/>
    <x v="10"/>
    <x v="1"/>
    <x v="0"/>
    <x v="2"/>
    <n v="1"/>
    <x v="0"/>
    <n v="4"/>
    <n v="2"/>
    <n v="7"/>
    <n v="3"/>
    <n v="8"/>
    <n v="4"/>
    <n v="8"/>
    <n v="5"/>
    <n v="6"/>
    <n v="3"/>
  </r>
  <r>
    <n v="12"/>
    <n v="1"/>
    <n v="6"/>
    <n v="2"/>
    <x v="1"/>
    <x v="2"/>
    <x v="0"/>
    <x v="11"/>
    <x v="1"/>
    <x v="2"/>
    <x v="0"/>
    <n v="2"/>
    <x v="1"/>
    <n v="3"/>
    <n v="1"/>
    <n v="6"/>
    <n v="2"/>
    <n v="6"/>
    <n v="2"/>
    <n v="6"/>
    <n v="2"/>
    <n v="7"/>
    <n v="3"/>
  </r>
  <r>
    <n v="13"/>
    <n v="1"/>
    <n v="1"/>
    <n v="3"/>
    <x v="1"/>
    <x v="2"/>
    <x v="2"/>
    <x v="12"/>
    <x v="1"/>
    <x v="2"/>
    <x v="2"/>
    <n v="1"/>
    <x v="0"/>
    <n v="4"/>
    <n v="2"/>
    <n v="7"/>
    <n v="3"/>
    <n v="7"/>
    <n v="3"/>
    <n v="8"/>
    <n v="4"/>
    <n v="8"/>
    <n v="5"/>
  </r>
  <r>
    <n v="14"/>
    <n v="1"/>
    <n v="2"/>
    <n v="3"/>
    <x v="1"/>
    <x v="1"/>
    <x v="3"/>
    <x v="13"/>
    <x v="1"/>
    <x v="1"/>
    <x v="3"/>
    <n v="1"/>
    <x v="0"/>
    <n v="5"/>
    <n v="2"/>
    <n v="6"/>
    <n v="2"/>
    <n v="6"/>
    <n v="3"/>
    <n v="6"/>
    <n v="3"/>
    <n v="7"/>
    <n v="3"/>
  </r>
  <r>
    <n v="15"/>
    <n v="1"/>
    <n v="3"/>
    <n v="3"/>
    <x v="0"/>
    <x v="0"/>
    <x v="1"/>
    <x v="14"/>
    <x v="0"/>
    <x v="0"/>
    <x v="1"/>
    <n v="2"/>
    <x v="1"/>
    <n v="5"/>
    <n v="1"/>
    <n v="6"/>
    <n v="2"/>
    <n v="6"/>
    <n v="3"/>
    <n v="6"/>
    <n v="2"/>
    <n v="7"/>
    <n v="3"/>
  </r>
  <r>
    <n v="16"/>
    <n v="1"/>
    <n v="4"/>
    <n v="3"/>
    <x v="1"/>
    <x v="0"/>
    <x v="0"/>
    <x v="15"/>
    <x v="1"/>
    <x v="0"/>
    <x v="0"/>
    <n v="1"/>
    <x v="0"/>
    <n v="5"/>
    <n v="2"/>
    <n v="6"/>
    <n v="2"/>
    <n v="6"/>
    <n v="2"/>
    <n v="6"/>
    <n v="2"/>
    <n v="6"/>
    <n v="2"/>
  </r>
  <r>
    <n v="17"/>
    <n v="1"/>
    <n v="5"/>
    <n v="3"/>
    <x v="0"/>
    <x v="2"/>
    <x v="3"/>
    <x v="16"/>
    <x v="0"/>
    <x v="2"/>
    <x v="3"/>
    <n v="1"/>
    <x v="0"/>
    <n v="4"/>
    <n v="2"/>
    <n v="7"/>
    <n v="3"/>
    <n v="7"/>
    <n v="3"/>
    <n v="6"/>
    <n v="3"/>
    <n v="7"/>
    <n v="3"/>
  </r>
  <r>
    <n v="18"/>
    <n v="1"/>
    <n v="6"/>
    <n v="3"/>
    <x v="0"/>
    <x v="1"/>
    <x v="2"/>
    <x v="17"/>
    <x v="0"/>
    <x v="1"/>
    <x v="2"/>
    <n v="2"/>
    <x v="1"/>
    <n v="6"/>
    <n v="3"/>
    <n v="7"/>
    <n v="3"/>
    <n v="7"/>
    <n v="3"/>
    <n v="8"/>
    <n v="3"/>
    <n v="9"/>
    <n v="5"/>
  </r>
  <r>
    <n v="19"/>
    <n v="1"/>
    <n v="1"/>
    <n v="4"/>
    <x v="1"/>
    <x v="0"/>
    <x v="3"/>
    <x v="18"/>
    <x v="1"/>
    <x v="0"/>
    <x v="3"/>
    <n v="1"/>
    <x v="0"/>
    <n v="6"/>
    <n v="2"/>
    <n v="6"/>
    <n v="2"/>
    <n v="6"/>
    <n v="3"/>
    <n v="7"/>
    <n v="3"/>
    <n v="7"/>
    <n v="4"/>
  </r>
  <r>
    <n v="20"/>
    <n v="1"/>
    <n v="2"/>
    <n v="4"/>
    <x v="0"/>
    <x v="0"/>
    <x v="2"/>
    <x v="19"/>
    <x v="0"/>
    <x v="0"/>
    <x v="2"/>
    <n v="1"/>
    <x v="0"/>
    <n v="6"/>
    <n v="3"/>
    <n v="7"/>
    <n v="3"/>
    <n v="8"/>
    <n v="4"/>
    <n v="8"/>
    <n v="5"/>
    <n v="8"/>
    <n v="5"/>
  </r>
  <r>
    <n v="21"/>
    <n v="1"/>
    <n v="3"/>
    <n v="4"/>
    <x v="0"/>
    <x v="2"/>
    <x v="0"/>
    <x v="20"/>
    <x v="0"/>
    <x v="2"/>
    <x v="0"/>
    <n v="1"/>
    <x v="0"/>
    <n v="4"/>
    <n v="2"/>
    <n v="6"/>
    <n v="2"/>
    <n v="6"/>
    <n v="2"/>
    <n v="6"/>
    <n v="2"/>
    <n v="6"/>
    <n v="2"/>
  </r>
  <r>
    <n v="22"/>
    <n v="1"/>
    <n v="4"/>
    <n v="4"/>
    <x v="1"/>
    <x v="2"/>
    <x v="1"/>
    <x v="21"/>
    <x v="1"/>
    <x v="2"/>
    <x v="1"/>
    <n v="1"/>
    <x v="0"/>
    <n v="5"/>
    <n v="2"/>
    <n v="6"/>
    <n v="2"/>
    <n v="6"/>
    <n v="2"/>
    <n v="6"/>
    <n v="2"/>
    <n v="7"/>
    <n v="3"/>
  </r>
  <r>
    <n v="23"/>
    <n v="1"/>
    <n v="5"/>
    <n v="4"/>
    <x v="1"/>
    <x v="1"/>
    <x v="0"/>
    <x v="22"/>
    <x v="1"/>
    <x v="1"/>
    <x v="0"/>
    <n v="1"/>
    <x v="0"/>
    <n v="5"/>
    <n v="2"/>
    <n v="6"/>
    <n v="3"/>
    <n v="6"/>
    <n v="2"/>
    <n v="6"/>
    <n v="2"/>
    <n v="6"/>
    <n v="2"/>
  </r>
  <r>
    <n v="24"/>
    <n v="1"/>
    <n v="6"/>
    <n v="4"/>
    <x v="0"/>
    <x v="1"/>
    <x v="1"/>
    <x v="23"/>
    <x v="0"/>
    <x v="1"/>
    <x v="1"/>
    <n v="2"/>
    <x v="1"/>
    <n v="5"/>
    <n v="3"/>
    <n v="7"/>
    <n v="3"/>
    <n v="6"/>
    <n v="3"/>
    <n v="6"/>
    <n v="3"/>
    <n v="7"/>
    <n v="3"/>
  </r>
  <r>
    <n v="25"/>
    <n v="2"/>
    <n v="1"/>
    <n v="5"/>
    <x v="1"/>
    <x v="2"/>
    <x v="0"/>
    <x v="11"/>
    <x v="1"/>
    <x v="2"/>
    <x v="0"/>
    <n v="0"/>
    <x v="0"/>
    <n v="5"/>
    <n v="2"/>
    <n v="6"/>
    <n v="2"/>
    <n v="6"/>
    <n v="2"/>
    <n v="6"/>
    <n v="2"/>
    <n v="6"/>
    <n v="2"/>
  </r>
  <r>
    <n v="26"/>
    <n v="2"/>
    <n v="2"/>
    <n v="5"/>
    <x v="0"/>
    <x v="1"/>
    <x v="2"/>
    <x v="17"/>
    <x v="0"/>
    <x v="1"/>
    <x v="2"/>
    <n v="2"/>
    <x v="1"/>
    <n v="6"/>
    <n v="3"/>
    <n v="8"/>
    <n v="3"/>
    <n v="8"/>
    <n v="4"/>
    <n v="9"/>
    <n v="5"/>
    <n v="9"/>
    <n v="5"/>
  </r>
  <r>
    <n v="27"/>
    <n v="2"/>
    <n v="3"/>
    <n v="5"/>
    <x v="0"/>
    <x v="2"/>
    <x v="1"/>
    <x v="6"/>
    <x v="0"/>
    <x v="2"/>
    <x v="1"/>
    <n v="1"/>
    <x v="0"/>
    <n v="5"/>
    <n v="2"/>
    <n v="6"/>
    <n v="3"/>
    <n v="6"/>
    <n v="3"/>
    <n v="6"/>
    <n v="2"/>
    <n v="6"/>
    <n v="3"/>
  </r>
  <r>
    <n v="28"/>
    <n v="2"/>
    <n v="4"/>
    <n v="5"/>
    <x v="1"/>
    <x v="1"/>
    <x v="3"/>
    <x v="13"/>
    <x v="1"/>
    <x v="1"/>
    <x v="3"/>
    <n v="2"/>
    <x v="1"/>
    <n v="5"/>
    <n v="2"/>
    <n v="6"/>
    <n v="2"/>
    <n v="6"/>
    <n v="3"/>
    <n v="7"/>
    <n v="3"/>
    <n v="7"/>
    <n v="3"/>
  </r>
  <r>
    <n v="29"/>
    <n v="2"/>
    <n v="5"/>
    <n v="5"/>
    <x v="1"/>
    <x v="0"/>
    <x v="1"/>
    <x v="1"/>
    <x v="1"/>
    <x v="0"/>
    <x v="1"/>
    <n v="1"/>
    <x v="0"/>
    <n v="5"/>
    <n v="2"/>
    <n v="6"/>
    <n v="2"/>
    <n v="6"/>
    <n v="3"/>
    <n v="6"/>
    <n v="3"/>
    <n v="6"/>
    <n v="3"/>
  </r>
  <r>
    <n v="30"/>
    <n v="2"/>
    <n v="6"/>
    <n v="5"/>
    <x v="0"/>
    <x v="0"/>
    <x v="0"/>
    <x v="0"/>
    <x v="0"/>
    <x v="0"/>
    <x v="0"/>
    <n v="1"/>
    <x v="0"/>
    <n v="5"/>
    <n v="3"/>
    <n v="6"/>
    <n v="2"/>
    <n v="6"/>
    <n v="2"/>
    <n v="6"/>
    <n v="2"/>
    <n v="6"/>
    <n v="3"/>
  </r>
  <r>
    <n v="31"/>
    <n v="2"/>
    <n v="1"/>
    <n v="6"/>
    <x v="1"/>
    <x v="1"/>
    <x v="1"/>
    <x v="8"/>
    <x v="1"/>
    <x v="1"/>
    <x v="1"/>
    <n v="1"/>
    <x v="0"/>
    <n v="4"/>
    <n v="2"/>
    <n v="6"/>
    <n v="3"/>
    <n v="6"/>
    <n v="3"/>
    <n v="6"/>
    <n v="2"/>
    <n v="7"/>
    <n v="3"/>
  </r>
  <r>
    <n v="32"/>
    <n v="2"/>
    <n v="2"/>
    <n v="6"/>
    <x v="1"/>
    <x v="0"/>
    <x v="3"/>
    <x v="18"/>
    <x v="1"/>
    <x v="0"/>
    <x v="3"/>
    <n v="2"/>
    <x v="1"/>
    <n v="6"/>
    <n v="3"/>
    <n v="7"/>
    <n v="3"/>
    <n v="6"/>
    <n v="3"/>
    <n v="7"/>
    <n v="3"/>
    <n v="8"/>
    <n v="4"/>
  </r>
  <r>
    <n v="33"/>
    <n v="2"/>
    <n v="3"/>
    <n v="6"/>
    <x v="0"/>
    <x v="0"/>
    <x v="2"/>
    <x v="19"/>
    <x v="0"/>
    <x v="0"/>
    <x v="2"/>
    <n v="2"/>
    <x v="1"/>
    <n v="5"/>
    <n v="3"/>
    <n v="7"/>
    <n v="3"/>
    <n v="7"/>
    <n v="3"/>
    <n v="8"/>
    <n v="4"/>
    <n v="8"/>
    <n v="5"/>
  </r>
  <r>
    <n v="34"/>
    <n v="2"/>
    <n v="4"/>
    <n v="6"/>
    <x v="1"/>
    <x v="2"/>
    <x v="2"/>
    <x v="12"/>
    <x v="1"/>
    <x v="2"/>
    <x v="2"/>
    <n v="1"/>
    <x v="0"/>
    <n v="4"/>
    <n v="2"/>
    <n v="7"/>
    <n v="3"/>
    <n v="7"/>
    <n v="3"/>
    <n v="8"/>
    <n v="4"/>
    <n v="9"/>
    <n v="5"/>
  </r>
  <r>
    <n v="35"/>
    <n v="2"/>
    <n v="5"/>
    <n v="6"/>
    <x v="0"/>
    <x v="1"/>
    <x v="0"/>
    <x v="7"/>
    <x v="0"/>
    <x v="1"/>
    <x v="0"/>
    <n v="2"/>
    <x v="1"/>
    <n v="5"/>
    <n v="3"/>
    <n v="6"/>
    <n v="3"/>
    <n v="6"/>
    <n v="3"/>
    <n v="6"/>
    <n v="3"/>
    <n v="6"/>
    <n v="3"/>
  </r>
  <r>
    <n v="36"/>
    <n v="2"/>
    <n v="6"/>
    <n v="6"/>
    <x v="0"/>
    <x v="2"/>
    <x v="3"/>
    <x v="16"/>
    <x v="0"/>
    <x v="2"/>
    <x v="3"/>
    <n v="1"/>
    <x v="0"/>
    <n v="5"/>
    <n v="2"/>
    <n v="7"/>
    <n v="3"/>
    <n v="6"/>
    <n v="3"/>
    <n v="7"/>
    <n v="3"/>
    <n v="7"/>
    <n v="3"/>
  </r>
  <r>
    <n v="37"/>
    <n v="2"/>
    <n v="1"/>
    <n v="7"/>
    <x v="0"/>
    <x v="2"/>
    <x v="2"/>
    <x v="3"/>
    <x v="0"/>
    <x v="2"/>
    <x v="2"/>
    <n v="1"/>
    <x v="0"/>
    <n v="5"/>
    <n v="2"/>
    <n v="7"/>
    <n v="3"/>
    <n v="7"/>
    <n v="4"/>
    <n v="8"/>
    <n v="4"/>
    <n v="9"/>
    <n v="5"/>
  </r>
  <r>
    <n v="38"/>
    <n v="2"/>
    <n v="2"/>
    <n v="7"/>
    <x v="1"/>
    <x v="1"/>
    <x v="0"/>
    <x v="22"/>
    <x v="1"/>
    <x v="1"/>
    <x v="0"/>
    <n v="1"/>
    <x v="0"/>
    <n v="5"/>
    <n v="2"/>
    <n v="6"/>
    <n v="2"/>
    <n v="6"/>
    <n v="2"/>
    <n v="6"/>
    <n v="2"/>
    <n v="6"/>
    <n v="3"/>
  </r>
  <r>
    <n v="39"/>
    <n v="2"/>
    <n v="3"/>
    <n v="7"/>
    <x v="1"/>
    <x v="2"/>
    <x v="3"/>
    <x v="5"/>
    <x v="1"/>
    <x v="2"/>
    <x v="3"/>
    <n v="2"/>
    <x v="1"/>
    <n v="5"/>
    <n v="3"/>
    <n v="7"/>
    <n v="3"/>
    <n v="6"/>
    <n v="4"/>
    <n v="7"/>
    <n v="4"/>
    <n v="8"/>
    <n v="4"/>
  </r>
  <r>
    <n v="40"/>
    <n v="2"/>
    <n v="4"/>
    <n v="7"/>
    <x v="0"/>
    <x v="1"/>
    <x v="1"/>
    <x v="23"/>
    <x v="0"/>
    <x v="1"/>
    <x v="1"/>
    <n v="1"/>
    <x v="0"/>
    <n v="5"/>
    <n v="3"/>
    <n v="7"/>
    <n v="3"/>
    <n v="6"/>
    <n v="3"/>
    <n v="7"/>
    <n v="3"/>
    <n v="8"/>
    <n v="3"/>
  </r>
  <r>
    <n v="41"/>
    <n v="2"/>
    <n v="5"/>
    <n v="7"/>
    <x v="0"/>
    <x v="0"/>
    <x v="3"/>
    <x v="9"/>
    <x v="0"/>
    <x v="0"/>
    <x v="3"/>
    <n v="1"/>
    <x v="0"/>
    <n v="6"/>
    <n v="3"/>
    <n v="6"/>
    <n v="3"/>
    <n v="6"/>
    <n v="3"/>
    <n v="6"/>
    <n v="3"/>
    <n v="7"/>
    <n v="4"/>
  </r>
  <r>
    <n v="42"/>
    <n v="2"/>
    <n v="6"/>
    <n v="7"/>
    <x v="1"/>
    <x v="0"/>
    <x v="2"/>
    <x v="10"/>
    <x v="1"/>
    <x v="0"/>
    <x v="2"/>
    <n v="2"/>
    <x v="1"/>
    <n v="6"/>
    <n v="3"/>
    <n v="7"/>
    <n v="3"/>
    <n v="7"/>
    <n v="3"/>
    <n v="8"/>
    <n v="4"/>
    <n v="8"/>
    <n v="5"/>
  </r>
  <r>
    <n v="43"/>
    <n v="2"/>
    <n v="1"/>
    <n v="8"/>
    <x v="0"/>
    <x v="1"/>
    <x v="3"/>
    <x v="4"/>
    <x v="0"/>
    <x v="1"/>
    <x v="3"/>
    <n v="2"/>
    <x v="1"/>
    <n v="6"/>
    <n v="3"/>
    <n v="7"/>
    <n v="3"/>
    <n v="7"/>
    <n v="3"/>
    <n v="7"/>
    <n v="3"/>
    <n v="8"/>
    <n v="4"/>
  </r>
  <r>
    <n v="44"/>
    <n v="2"/>
    <n v="2"/>
    <n v="8"/>
    <x v="0"/>
    <x v="0"/>
    <x v="1"/>
    <x v="14"/>
    <x v="0"/>
    <x v="0"/>
    <x v="1"/>
    <n v="1"/>
    <x v="0"/>
    <n v="6"/>
    <n v="3"/>
    <n v="6"/>
    <n v="3"/>
    <n v="6"/>
    <n v="3"/>
    <n v="6"/>
    <n v="3"/>
    <n v="7"/>
    <n v="4"/>
  </r>
  <r>
    <n v="45"/>
    <n v="2"/>
    <n v="3"/>
    <n v="8"/>
    <x v="1"/>
    <x v="0"/>
    <x v="0"/>
    <x v="15"/>
    <x v="1"/>
    <x v="0"/>
    <x v="0"/>
    <n v="1"/>
    <x v="0"/>
    <n v="5"/>
    <n v="2"/>
    <n v="6"/>
    <n v="3"/>
    <n v="6"/>
    <n v="2"/>
    <n v="6"/>
    <n v="2"/>
    <n v="6"/>
    <n v="3"/>
  </r>
  <r>
    <n v="46"/>
    <n v="2"/>
    <n v="4"/>
    <n v="8"/>
    <x v="0"/>
    <x v="2"/>
    <x v="0"/>
    <x v="20"/>
    <x v="0"/>
    <x v="2"/>
    <x v="0"/>
    <n v="2"/>
    <x v="1"/>
    <n v="5"/>
    <n v="2"/>
    <n v="6"/>
    <n v="2"/>
    <n v="6"/>
    <n v="2"/>
    <n v="6"/>
    <n v="3"/>
    <n v="6"/>
    <n v="3"/>
  </r>
  <r>
    <n v="47"/>
    <n v="2"/>
    <n v="5"/>
    <n v="8"/>
    <x v="1"/>
    <x v="1"/>
    <x v="2"/>
    <x v="2"/>
    <x v="1"/>
    <x v="1"/>
    <x v="2"/>
    <n v="1"/>
    <x v="0"/>
    <n v="5"/>
    <n v="2"/>
    <n v="7"/>
    <n v="3"/>
    <n v="7"/>
    <n v="3"/>
    <n v="8"/>
    <n v="4"/>
    <n v="8"/>
    <n v="5"/>
  </r>
  <r>
    <n v="48"/>
    <n v="2"/>
    <n v="6"/>
    <n v="8"/>
    <x v="1"/>
    <x v="2"/>
    <x v="1"/>
    <x v="21"/>
    <x v="1"/>
    <x v="2"/>
    <x v="1"/>
    <n v="1"/>
    <x v="0"/>
    <n v="4"/>
    <n v="2"/>
    <n v="6"/>
    <n v="2"/>
    <n v="6"/>
    <n v="3"/>
    <n v="6"/>
    <n v="2"/>
    <n v="7"/>
    <n v="3"/>
  </r>
  <r>
    <n v="49"/>
    <n v="3"/>
    <n v="1"/>
    <n v="9"/>
    <x v="1"/>
    <x v="2"/>
    <x v="3"/>
    <x v="5"/>
    <x v="1"/>
    <x v="2"/>
    <x v="3"/>
    <n v="1"/>
    <x v="0"/>
    <n v="6"/>
    <n v="3"/>
    <n v="7"/>
    <n v="3"/>
    <n v="6"/>
    <n v="3"/>
    <n v="7"/>
    <n v="3"/>
    <n v="8"/>
    <n v="4"/>
  </r>
  <r>
    <n v="50"/>
    <n v="3"/>
    <n v="2"/>
    <n v="9"/>
    <x v="1"/>
    <x v="1"/>
    <x v="1"/>
    <x v="8"/>
    <x v="1"/>
    <x v="1"/>
    <x v="1"/>
    <n v="1"/>
    <x v="0"/>
    <n v="4"/>
    <n v="2"/>
    <n v="6"/>
    <n v="3"/>
    <n v="6"/>
    <n v="3"/>
    <n v="6"/>
    <n v="2"/>
    <n v="7"/>
    <n v="3"/>
  </r>
  <r>
    <n v="51"/>
    <n v="3"/>
    <n v="3"/>
    <n v="9"/>
    <x v="0"/>
    <x v="1"/>
    <x v="0"/>
    <x v="7"/>
    <x v="0"/>
    <x v="1"/>
    <x v="0"/>
    <n v="1"/>
    <x v="0"/>
    <n v="5"/>
    <n v="3"/>
    <n v="6"/>
    <n v="3"/>
    <n v="6"/>
    <n v="3"/>
    <n v="6"/>
    <n v="3"/>
    <n v="6"/>
    <n v="3"/>
  </r>
  <r>
    <n v="52"/>
    <n v="3"/>
    <n v="4"/>
    <n v="9"/>
    <x v="0"/>
    <x v="0"/>
    <x v="1"/>
    <x v="14"/>
    <x v="0"/>
    <x v="0"/>
    <x v="1"/>
    <n v="2"/>
    <x v="1"/>
    <n v="5"/>
    <n v="2"/>
    <n v="6"/>
    <n v="3"/>
    <n v="6"/>
    <n v="3"/>
    <n v="6"/>
    <n v="3"/>
    <n v="7"/>
    <n v="3"/>
  </r>
  <r>
    <n v="53"/>
    <n v="3"/>
    <n v="5"/>
    <n v="9"/>
    <x v="1"/>
    <x v="0"/>
    <x v="0"/>
    <x v="15"/>
    <x v="1"/>
    <x v="0"/>
    <x v="0"/>
    <n v="1"/>
    <x v="0"/>
    <n v="5"/>
    <n v="3"/>
    <n v="6"/>
    <n v="2"/>
    <n v="6"/>
    <n v="2"/>
    <n v="6"/>
    <n v="2"/>
    <n v="6"/>
    <n v="3"/>
  </r>
  <r>
    <n v="54"/>
    <n v="3"/>
    <n v="6"/>
    <n v="9"/>
    <x v="0"/>
    <x v="2"/>
    <x v="2"/>
    <x v="3"/>
    <x v="0"/>
    <x v="2"/>
    <x v="2"/>
    <n v="1"/>
    <x v="0"/>
    <n v="4"/>
    <n v="2"/>
    <n v="7"/>
    <n v="2"/>
    <n v="7"/>
    <n v="3"/>
    <n v="8"/>
    <n v="4"/>
    <n v="9"/>
    <n v="5"/>
  </r>
  <r>
    <n v="55"/>
    <n v="3"/>
    <n v="1"/>
    <n v="10"/>
    <x v="0"/>
    <x v="1"/>
    <x v="2"/>
    <x v="17"/>
    <x v="0"/>
    <x v="1"/>
    <x v="2"/>
    <n v="1"/>
    <x v="0"/>
    <n v="6"/>
    <n v="3"/>
    <n v="7"/>
    <n v="3"/>
    <n v="8"/>
    <n v="4"/>
    <n v="8"/>
    <n v="4"/>
    <n v="8"/>
    <n v="5"/>
  </r>
  <r>
    <n v="56"/>
    <n v="3"/>
    <n v="2"/>
    <n v="10"/>
    <x v="0"/>
    <x v="0"/>
    <x v="3"/>
    <x v="9"/>
    <x v="0"/>
    <x v="0"/>
    <x v="3"/>
    <n v="1"/>
    <x v="0"/>
    <n v="5"/>
    <n v="3"/>
    <n v="6"/>
    <n v="3"/>
    <n v="6"/>
    <n v="3"/>
    <n v="7"/>
    <n v="4"/>
    <n v="7"/>
    <n v="4"/>
  </r>
  <r>
    <n v="57"/>
    <n v="3"/>
    <n v="3"/>
    <n v="10"/>
    <x v="1"/>
    <x v="2"/>
    <x v="1"/>
    <x v="21"/>
    <x v="1"/>
    <x v="2"/>
    <x v="1"/>
    <n v="1"/>
    <x v="0"/>
    <n v="5"/>
    <n v="2"/>
    <n v="5"/>
    <n v="2"/>
    <n v="6"/>
    <n v="2"/>
    <n v="6"/>
    <n v="2"/>
    <n v="6"/>
    <n v="2"/>
  </r>
  <r>
    <n v="58"/>
    <n v="3"/>
    <n v="4"/>
    <n v="10"/>
    <x v="1"/>
    <x v="0"/>
    <x v="2"/>
    <x v="10"/>
    <x v="1"/>
    <x v="0"/>
    <x v="2"/>
    <n v="1"/>
    <x v="0"/>
    <n v="5"/>
    <n v="2"/>
    <n v="7"/>
    <n v="3"/>
    <n v="6"/>
    <n v="3"/>
    <n v="8"/>
    <n v="4"/>
    <n v="8"/>
    <n v="5"/>
  </r>
  <r>
    <n v="59"/>
    <n v="3"/>
    <n v="5"/>
    <n v="10"/>
    <x v="1"/>
    <x v="1"/>
    <x v="3"/>
    <x v="13"/>
    <x v="1"/>
    <x v="1"/>
    <x v="3"/>
    <n v="1"/>
    <x v="0"/>
    <n v="4"/>
    <n v="2"/>
    <n v="6"/>
    <n v="2"/>
    <n v="6"/>
    <n v="2"/>
    <n v="7"/>
    <n v="3"/>
    <n v="7"/>
    <n v="3"/>
  </r>
  <r>
    <n v="60"/>
    <n v="3"/>
    <n v="6"/>
    <n v="10"/>
    <x v="0"/>
    <x v="2"/>
    <x v="0"/>
    <x v="20"/>
    <x v="0"/>
    <x v="2"/>
    <x v="0"/>
    <n v="1"/>
    <x v="0"/>
    <n v="4"/>
    <n v="2"/>
    <n v="6"/>
    <n v="3"/>
    <n v="6"/>
    <n v="2"/>
    <n v="6"/>
    <n v="2"/>
    <n v="6"/>
    <n v="3"/>
  </r>
  <r>
    <n v="61"/>
    <n v="3"/>
    <n v="1"/>
    <n v="11"/>
    <x v="1"/>
    <x v="1"/>
    <x v="2"/>
    <x v="2"/>
    <x v="1"/>
    <x v="1"/>
    <x v="2"/>
    <n v="1"/>
    <x v="0"/>
    <n v="6"/>
    <n v="3"/>
    <n v="7"/>
    <n v="3"/>
    <n v="8"/>
    <n v="4"/>
    <n v="8"/>
    <n v="4"/>
    <n v="8"/>
    <n v="5"/>
  </r>
  <r>
    <n v="62"/>
    <n v="3"/>
    <n v="2"/>
    <n v="11"/>
    <x v="1"/>
    <x v="2"/>
    <x v="0"/>
    <x v="11"/>
    <x v="1"/>
    <x v="2"/>
    <x v="0"/>
    <n v="1"/>
    <x v="0"/>
    <n v="5"/>
    <n v="2"/>
    <n v="6"/>
    <n v="2"/>
    <n v="6"/>
    <n v="2"/>
    <n v="6"/>
    <n v="2"/>
    <n v="6"/>
    <n v="2"/>
  </r>
  <r>
    <n v="63"/>
    <n v="3"/>
    <n v="3"/>
    <n v="11"/>
    <x v="0"/>
    <x v="1"/>
    <x v="3"/>
    <x v="4"/>
    <x v="0"/>
    <x v="1"/>
    <x v="3"/>
    <n v="1"/>
    <x v="0"/>
    <n v="6"/>
    <n v="3"/>
    <n v="6"/>
    <n v="2"/>
    <n v="6"/>
    <n v="3"/>
    <n v="7"/>
    <n v="3"/>
    <n v="7"/>
    <n v="3"/>
  </r>
  <r>
    <n v="64"/>
    <n v="3"/>
    <n v="4"/>
    <n v="11"/>
    <x v="0"/>
    <x v="2"/>
    <x v="1"/>
    <x v="6"/>
    <x v="0"/>
    <x v="2"/>
    <x v="1"/>
    <n v="1"/>
    <x v="0"/>
    <n v="5"/>
    <n v="2"/>
    <n v="6"/>
    <n v="2"/>
    <n v="6"/>
    <n v="3"/>
    <n v="6"/>
    <n v="3"/>
    <n v="7"/>
    <n v="3"/>
  </r>
  <r>
    <n v="65"/>
    <n v="3"/>
    <n v="5"/>
    <n v="11"/>
    <x v="0"/>
    <x v="0"/>
    <x v="2"/>
    <x v="19"/>
    <x v="0"/>
    <x v="0"/>
    <x v="2"/>
    <n v="2"/>
    <x v="1"/>
    <n v="5"/>
    <n v="2"/>
    <n v="7"/>
    <n v="3"/>
    <n v="7"/>
    <n v="3"/>
    <n v="8"/>
    <n v="4"/>
    <n v="8"/>
    <n v="5"/>
  </r>
  <r>
    <n v="66"/>
    <n v="3"/>
    <n v="6"/>
    <n v="11"/>
    <x v="1"/>
    <x v="0"/>
    <x v="3"/>
    <x v="18"/>
    <x v="1"/>
    <x v="0"/>
    <x v="3"/>
    <n v="1"/>
    <x v="0"/>
    <n v="4"/>
    <n v="2"/>
    <n v="6"/>
    <n v="2"/>
    <n v="6"/>
    <n v="3"/>
    <n v="6"/>
    <n v="3"/>
    <n v="7"/>
    <n v="3"/>
  </r>
  <r>
    <n v="67"/>
    <n v="3"/>
    <n v="1"/>
    <n v="12"/>
    <x v="0"/>
    <x v="2"/>
    <x v="3"/>
    <x v="16"/>
    <x v="0"/>
    <x v="2"/>
    <x v="3"/>
    <n v="1"/>
    <x v="0"/>
    <n v="5"/>
    <n v="3"/>
    <n v="7"/>
    <n v="3"/>
    <n v="6"/>
    <n v="3"/>
    <n v="7"/>
    <n v="3"/>
    <n v="7"/>
    <n v="4"/>
  </r>
  <r>
    <n v="68"/>
    <n v="3"/>
    <n v="2"/>
    <n v="12"/>
    <x v="0"/>
    <x v="0"/>
    <x v="0"/>
    <x v="0"/>
    <x v="0"/>
    <x v="0"/>
    <x v="0"/>
    <n v="1"/>
    <x v="0"/>
    <n v="5"/>
    <n v="3"/>
    <n v="6"/>
    <n v="2"/>
    <n v="6"/>
    <n v="2"/>
    <n v="6"/>
    <n v="3"/>
    <n v="6"/>
    <n v="2"/>
  </r>
  <r>
    <n v="69"/>
    <n v="3"/>
    <n v="3"/>
    <n v="12"/>
    <x v="1"/>
    <x v="2"/>
    <x v="2"/>
    <x v="12"/>
    <x v="1"/>
    <x v="2"/>
    <x v="2"/>
    <n v="1"/>
    <x v="0"/>
    <n v="4"/>
    <n v="2"/>
    <n v="6"/>
    <n v="3"/>
    <n v="6"/>
    <n v="3"/>
    <n v="8"/>
    <n v="4"/>
    <n v="8"/>
    <n v="5"/>
  </r>
  <r>
    <n v="70"/>
    <n v="3"/>
    <n v="4"/>
    <n v="12"/>
    <x v="1"/>
    <x v="1"/>
    <x v="0"/>
    <x v="22"/>
    <x v="1"/>
    <x v="1"/>
    <x v="0"/>
    <n v="1"/>
    <x v="0"/>
    <n v="4"/>
    <n v="2"/>
    <n v="5"/>
    <n v="2"/>
    <n v="4"/>
    <n v="2"/>
    <n v="6"/>
    <n v="2"/>
    <n v="6"/>
    <n v="2"/>
  </r>
  <r>
    <n v="71"/>
    <n v="3"/>
    <n v="5"/>
    <n v="12"/>
    <x v="0"/>
    <x v="1"/>
    <x v="1"/>
    <x v="23"/>
    <x v="0"/>
    <x v="1"/>
    <x v="1"/>
    <n v="1"/>
    <x v="0"/>
    <n v="6"/>
    <n v="3"/>
    <n v="7"/>
    <n v="3"/>
    <n v="6"/>
    <n v="3"/>
    <n v="6"/>
    <n v="3"/>
    <n v="7"/>
    <n v="4"/>
  </r>
  <r>
    <n v="72"/>
    <n v="3"/>
    <n v="6"/>
    <n v="12"/>
    <x v="1"/>
    <x v="0"/>
    <x v="1"/>
    <x v="1"/>
    <x v="1"/>
    <x v="0"/>
    <x v="1"/>
    <n v="1"/>
    <x v="0"/>
    <n v="5"/>
    <n v="3"/>
    <n v="6"/>
    <n v="2"/>
    <n v="6"/>
    <n v="3"/>
    <n v="6"/>
    <n v="2"/>
    <n v="7"/>
    <n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2">
  <r>
    <n v="1"/>
    <n v="1"/>
    <n v="1"/>
    <n v="1"/>
    <n v="400000"/>
    <x v="0"/>
    <x v="0"/>
    <x v="0"/>
    <x v="0"/>
    <x v="0"/>
    <x v="0"/>
    <s v="PP2"/>
    <x v="0"/>
    <s v="Chem 3"/>
    <x v="0"/>
    <x v="0"/>
    <x v="0"/>
    <x v="0"/>
    <x v="0"/>
    <x v="0"/>
    <x v="0"/>
    <x v="0"/>
    <x v="0"/>
    <x v="0"/>
    <x v="0"/>
    <x v="0"/>
    <n v="2301.1999999999998"/>
    <n v="2301.1999999999998"/>
    <n v="2.3011999999999998E-3"/>
    <n v="10.4"/>
    <n v="20.8"/>
    <x v="0"/>
  </r>
  <r>
    <n v="2"/>
    <n v="1"/>
    <n v="2"/>
    <n v="1"/>
    <n v="200000"/>
    <x v="1"/>
    <x v="0"/>
    <x v="0"/>
    <x v="1"/>
    <x v="1"/>
    <x v="1"/>
    <s v="PP1"/>
    <x v="0"/>
    <s v="Chem 2"/>
    <x v="0"/>
    <x v="0"/>
    <x v="1"/>
    <x v="0"/>
    <x v="1"/>
    <x v="1"/>
    <x v="0"/>
    <x v="1"/>
    <x v="0"/>
    <x v="1"/>
    <x v="1"/>
    <x v="1"/>
    <n v="1823.9"/>
    <n v="1823.9"/>
    <n v="1.8239E-3"/>
    <n v="9.9"/>
    <n v="19.8"/>
    <x v="1"/>
  </r>
  <r>
    <n v="3"/>
    <n v="1"/>
    <n v="3"/>
    <n v="1"/>
    <n v="200000"/>
    <x v="1"/>
    <x v="1"/>
    <x v="1"/>
    <x v="2"/>
    <x v="2"/>
    <x v="2"/>
    <s v="PP1"/>
    <x v="1"/>
    <s v="Control"/>
    <x v="0"/>
    <x v="0"/>
    <x v="1"/>
    <x v="0"/>
    <x v="1"/>
    <x v="0"/>
    <x v="1"/>
    <x v="2"/>
    <x v="1"/>
    <x v="2"/>
    <x v="2"/>
    <x v="2"/>
    <n v="1487.9"/>
    <n v="1487.9"/>
    <n v="1.4879000000000001E-3"/>
    <n v="10.25"/>
    <n v="20.5"/>
    <x v="2"/>
  </r>
  <r>
    <n v="4"/>
    <n v="1"/>
    <n v="4"/>
    <n v="1"/>
    <n v="400000"/>
    <x v="0"/>
    <x v="2"/>
    <x v="2"/>
    <x v="2"/>
    <x v="2"/>
    <x v="3"/>
    <s v="PP2"/>
    <x v="2"/>
    <s v="Control"/>
    <x v="0"/>
    <x v="0"/>
    <x v="1"/>
    <x v="0"/>
    <x v="1"/>
    <x v="1"/>
    <x v="1"/>
    <x v="2"/>
    <x v="1"/>
    <x v="2"/>
    <x v="3"/>
    <x v="2"/>
    <n v="3350.8"/>
    <n v="3350.8"/>
    <n v="3.3508000000000001E-3"/>
    <n v="10.75"/>
    <n v="21.5"/>
    <x v="3"/>
  </r>
  <r>
    <n v="5"/>
    <n v="1"/>
    <n v="5"/>
    <n v="1"/>
    <n v="400000"/>
    <x v="0"/>
    <x v="1"/>
    <x v="1"/>
    <x v="3"/>
    <x v="3"/>
    <x v="4"/>
    <s v="PP2"/>
    <x v="1"/>
    <s v="Chem 1"/>
    <x v="1"/>
    <x v="1"/>
    <x v="1"/>
    <x v="0"/>
    <x v="1"/>
    <x v="1"/>
    <x v="0"/>
    <x v="1"/>
    <x v="2"/>
    <x v="1"/>
    <x v="1"/>
    <x v="1"/>
    <n v="3558.8"/>
    <n v="3558.8"/>
    <n v="3.5588E-3"/>
    <n v="9.66"/>
    <n v="19.32"/>
    <x v="4"/>
  </r>
  <r>
    <n v="6"/>
    <n v="1"/>
    <n v="6"/>
    <n v="1"/>
    <n v="200000"/>
    <x v="1"/>
    <x v="2"/>
    <x v="2"/>
    <x v="3"/>
    <x v="3"/>
    <x v="5"/>
    <s v="PP1"/>
    <x v="2"/>
    <s v="Chem 1"/>
    <x v="0"/>
    <x v="0"/>
    <x v="0"/>
    <x v="1"/>
    <x v="0"/>
    <x v="0"/>
    <x v="0"/>
    <x v="0"/>
    <x v="0"/>
    <x v="0"/>
    <x v="1"/>
    <x v="1"/>
    <n v="2705.6"/>
    <n v="2705.6"/>
    <n v="2.7055999999999998E-3"/>
    <n v="9.1"/>
    <n v="18.2"/>
    <x v="5"/>
  </r>
  <r>
    <n v="7"/>
    <n v="1"/>
    <n v="1"/>
    <n v="2"/>
    <n v="400000"/>
    <x v="0"/>
    <x v="2"/>
    <x v="2"/>
    <x v="1"/>
    <x v="1"/>
    <x v="6"/>
    <s v="PP2"/>
    <x v="2"/>
    <s v="Chem 2"/>
    <x v="0"/>
    <x v="0"/>
    <x v="0"/>
    <x v="1"/>
    <x v="0"/>
    <x v="0"/>
    <x v="0"/>
    <x v="1"/>
    <x v="0"/>
    <x v="0"/>
    <x v="4"/>
    <x v="0"/>
    <n v="3830.6"/>
    <n v="3830.6"/>
    <n v="3.8306E-3"/>
    <n v="10.41"/>
    <n v="20.82"/>
    <x v="6"/>
  </r>
  <r>
    <n v="8"/>
    <n v="1"/>
    <n v="2"/>
    <n v="2"/>
    <n v="400000"/>
    <x v="0"/>
    <x v="1"/>
    <x v="1"/>
    <x v="0"/>
    <x v="0"/>
    <x v="7"/>
    <s v="PP2"/>
    <x v="1"/>
    <s v="Chem 3"/>
    <x v="0"/>
    <x v="0"/>
    <x v="2"/>
    <x v="0"/>
    <x v="0"/>
    <x v="1"/>
    <x v="0"/>
    <x v="1"/>
    <x v="0"/>
    <x v="0"/>
    <x v="3"/>
    <x v="2"/>
    <n v="2897.6"/>
    <n v="2897.6"/>
    <n v="2.8975999999999997E-3"/>
    <n v="9.91"/>
    <n v="19.82"/>
    <x v="7"/>
  </r>
  <r>
    <n v="9"/>
    <n v="1"/>
    <n v="3"/>
    <n v="2"/>
    <n v="200000"/>
    <x v="1"/>
    <x v="1"/>
    <x v="1"/>
    <x v="1"/>
    <x v="1"/>
    <x v="8"/>
    <s v="PP1"/>
    <x v="1"/>
    <s v="Chem 2"/>
    <x v="0"/>
    <x v="0"/>
    <x v="2"/>
    <x v="0"/>
    <x v="0"/>
    <x v="0"/>
    <x v="2"/>
    <x v="1"/>
    <x v="0"/>
    <x v="0"/>
    <x v="1"/>
    <x v="1"/>
    <n v="2812.9"/>
    <n v="2812.9"/>
    <n v="2.8129000000000001E-3"/>
    <n v="10.3"/>
    <n v="20.6"/>
    <x v="8"/>
  </r>
  <r>
    <n v="10"/>
    <n v="1"/>
    <n v="4"/>
    <n v="2"/>
    <n v="400000"/>
    <x v="0"/>
    <x v="0"/>
    <x v="0"/>
    <x v="3"/>
    <x v="3"/>
    <x v="9"/>
    <s v="PP2"/>
    <x v="0"/>
    <s v="Chem 1"/>
    <x v="0"/>
    <x v="0"/>
    <x v="1"/>
    <x v="0"/>
    <x v="0"/>
    <x v="0"/>
    <x v="2"/>
    <x v="1"/>
    <x v="2"/>
    <x v="1"/>
    <x v="4"/>
    <x v="0"/>
    <n v="2806.2"/>
    <n v="2806.2"/>
    <n v="2.8062E-3"/>
    <n v="10.73"/>
    <n v="21.46"/>
    <x v="9"/>
  </r>
  <r>
    <n v="11"/>
    <n v="1"/>
    <n v="5"/>
    <n v="2"/>
    <n v="200000"/>
    <x v="1"/>
    <x v="0"/>
    <x v="0"/>
    <x v="2"/>
    <x v="2"/>
    <x v="10"/>
    <s v="PP1"/>
    <x v="0"/>
    <s v="Control"/>
    <x v="0"/>
    <x v="0"/>
    <x v="2"/>
    <x v="0"/>
    <x v="1"/>
    <x v="1"/>
    <x v="1"/>
    <x v="2"/>
    <x v="1"/>
    <x v="2"/>
    <x v="4"/>
    <x v="1"/>
    <n v="2082.4"/>
    <n v="2082.4"/>
    <n v="2.0823999999999999E-3"/>
    <n v="9.7200000000000006"/>
    <n v="19.440000000000001"/>
    <x v="10"/>
  </r>
  <r>
    <n v="12"/>
    <n v="1"/>
    <n v="6"/>
    <n v="2"/>
    <n v="200000"/>
    <x v="1"/>
    <x v="2"/>
    <x v="2"/>
    <x v="0"/>
    <x v="0"/>
    <x v="11"/>
    <s v="PP1"/>
    <x v="2"/>
    <s v="Chem 3"/>
    <x v="1"/>
    <x v="1"/>
    <x v="0"/>
    <x v="1"/>
    <x v="0"/>
    <x v="0"/>
    <x v="0"/>
    <x v="0"/>
    <x v="0"/>
    <x v="0"/>
    <x v="1"/>
    <x v="1"/>
    <n v="3148.7"/>
    <n v="3148.7"/>
    <n v="3.1486999999999999E-3"/>
    <n v="9.0500000000000007"/>
    <n v="18.100000000000001"/>
    <x v="11"/>
  </r>
  <r>
    <n v="13"/>
    <n v="1"/>
    <n v="1"/>
    <n v="3"/>
    <n v="200000"/>
    <x v="1"/>
    <x v="2"/>
    <x v="2"/>
    <x v="2"/>
    <x v="2"/>
    <x v="12"/>
    <s v="PP1"/>
    <x v="2"/>
    <s v="Control"/>
    <x v="0"/>
    <x v="0"/>
    <x v="2"/>
    <x v="0"/>
    <x v="1"/>
    <x v="1"/>
    <x v="2"/>
    <x v="1"/>
    <x v="1"/>
    <x v="3"/>
    <x v="2"/>
    <x v="2"/>
    <n v="3274.8"/>
    <n v="3274.8"/>
    <n v="3.2748E-3"/>
    <n v="10.42"/>
    <n v="20.84"/>
    <x v="12"/>
  </r>
  <r>
    <n v="14"/>
    <n v="1"/>
    <n v="2"/>
    <n v="3"/>
    <n v="200000"/>
    <x v="1"/>
    <x v="1"/>
    <x v="1"/>
    <x v="3"/>
    <x v="3"/>
    <x v="13"/>
    <s v="PP1"/>
    <x v="1"/>
    <s v="Chem 1"/>
    <x v="0"/>
    <x v="0"/>
    <x v="1"/>
    <x v="0"/>
    <x v="0"/>
    <x v="0"/>
    <x v="0"/>
    <x v="1"/>
    <x v="0"/>
    <x v="1"/>
    <x v="1"/>
    <x v="1"/>
    <n v="2778"/>
    <n v="2778"/>
    <n v="2.7780000000000001E-3"/>
    <n v="9.91"/>
    <n v="19.82"/>
    <x v="13"/>
  </r>
  <r>
    <n v="15"/>
    <n v="1"/>
    <n v="3"/>
    <n v="3"/>
    <n v="400000"/>
    <x v="0"/>
    <x v="0"/>
    <x v="0"/>
    <x v="1"/>
    <x v="1"/>
    <x v="14"/>
    <s v="PP2"/>
    <x v="0"/>
    <s v="Chem 2"/>
    <x v="1"/>
    <x v="1"/>
    <x v="1"/>
    <x v="1"/>
    <x v="0"/>
    <x v="0"/>
    <x v="0"/>
    <x v="1"/>
    <x v="0"/>
    <x v="0"/>
    <x v="1"/>
    <x v="1"/>
    <n v="2363.1999999999998"/>
    <n v="2363.1999999999998"/>
    <n v="2.3631999999999998E-3"/>
    <n v="10.34"/>
    <n v="20.68"/>
    <x v="14"/>
  </r>
  <r>
    <n v="16"/>
    <n v="1"/>
    <n v="4"/>
    <n v="3"/>
    <n v="200000"/>
    <x v="1"/>
    <x v="0"/>
    <x v="0"/>
    <x v="0"/>
    <x v="0"/>
    <x v="15"/>
    <s v="PP1"/>
    <x v="0"/>
    <s v="Chem 3"/>
    <x v="0"/>
    <x v="0"/>
    <x v="1"/>
    <x v="0"/>
    <x v="0"/>
    <x v="0"/>
    <x v="0"/>
    <x v="0"/>
    <x v="0"/>
    <x v="0"/>
    <x v="4"/>
    <x v="0"/>
    <n v="2903.2"/>
    <n v="2903.2"/>
    <n v="2.9031999999999999E-3"/>
    <n v="10.71"/>
    <n v="21.42"/>
    <x v="15"/>
  </r>
  <r>
    <n v="17"/>
    <n v="1"/>
    <n v="5"/>
    <n v="3"/>
    <n v="400000"/>
    <x v="0"/>
    <x v="2"/>
    <x v="2"/>
    <x v="3"/>
    <x v="3"/>
    <x v="16"/>
    <s v="PP2"/>
    <x v="2"/>
    <s v="Chem 1"/>
    <x v="0"/>
    <x v="0"/>
    <x v="2"/>
    <x v="0"/>
    <x v="1"/>
    <x v="1"/>
    <x v="2"/>
    <x v="1"/>
    <x v="0"/>
    <x v="1"/>
    <x v="1"/>
    <x v="1"/>
    <n v="3303"/>
    <n v="3303"/>
    <n v="3.3029999999999999E-3"/>
    <n v="9.7799999999999994"/>
    <n v="19.559999999999999"/>
    <x v="16"/>
  </r>
  <r>
    <n v="18"/>
    <n v="1"/>
    <n v="6"/>
    <n v="3"/>
    <n v="400000"/>
    <x v="0"/>
    <x v="1"/>
    <x v="1"/>
    <x v="2"/>
    <x v="2"/>
    <x v="17"/>
    <s v="PP2"/>
    <x v="1"/>
    <s v="Control"/>
    <x v="1"/>
    <x v="1"/>
    <x v="3"/>
    <x v="2"/>
    <x v="1"/>
    <x v="1"/>
    <x v="2"/>
    <x v="1"/>
    <x v="1"/>
    <x v="1"/>
    <x v="3"/>
    <x v="2"/>
    <n v="2915.4"/>
    <n v="2915.4"/>
    <n v="2.9154000000000003E-3"/>
    <n v="9.01"/>
    <n v="18.02"/>
    <x v="17"/>
  </r>
  <r>
    <n v="19"/>
    <n v="1"/>
    <n v="1"/>
    <n v="4"/>
    <n v="200000"/>
    <x v="1"/>
    <x v="0"/>
    <x v="0"/>
    <x v="3"/>
    <x v="3"/>
    <x v="18"/>
    <s v="PP1"/>
    <x v="0"/>
    <s v="Chem 1"/>
    <x v="0"/>
    <x v="0"/>
    <x v="3"/>
    <x v="0"/>
    <x v="0"/>
    <x v="0"/>
    <x v="0"/>
    <x v="1"/>
    <x v="2"/>
    <x v="1"/>
    <x v="1"/>
    <x v="3"/>
    <n v="2332.6"/>
    <n v="2332.6"/>
    <n v="2.3325999999999998E-3"/>
    <n v="10.44"/>
    <n v="20.88"/>
    <x v="18"/>
  </r>
  <r>
    <n v="20"/>
    <n v="1"/>
    <n v="2"/>
    <n v="4"/>
    <n v="400000"/>
    <x v="0"/>
    <x v="0"/>
    <x v="0"/>
    <x v="2"/>
    <x v="2"/>
    <x v="19"/>
    <s v="PP2"/>
    <x v="0"/>
    <s v="Control"/>
    <x v="0"/>
    <x v="0"/>
    <x v="3"/>
    <x v="2"/>
    <x v="1"/>
    <x v="1"/>
    <x v="1"/>
    <x v="2"/>
    <x v="1"/>
    <x v="2"/>
    <x v="2"/>
    <x v="2"/>
    <n v="2041.4"/>
    <n v="2041.4"/>
    <n v="2.0414000000000001E-3"/>
    <n v="9.52"/>
    <n v="19.04"/>
    <x v="19"/>
  </r>
  <r>
    <n v="21"/>
    <n v="1"/>
    <n v="3"/>
    <n v="4"/>
    <n v="400000"/>
    <x v="0"/>
    <x v="2"/>
    <x v="2"/>
    <x v="0"/>
    <x v="0"/>
    <x v="20"/>
    <s v="PP2"/>
    <x v="2"/>
    <s v="Chem 3"/>
    <x v="0"/>
    <x v="0"/>
    <x v="2"/>
    <x v="0"/>
    <x v="0"/>
    <x v="0"/>
    <x v="0"/>
    <x v="0"/>
    <x v="0"/>
    <x v="0"/>
    <x v="4"/>
    <x v="0"/>
    <n v="3574.8"/>
    <n v="3574.8"/>
    <n v="3.5748000000000004E-3"/>
    <n v="10.39"/>
    <n v="20.78"/>
    <x v="20"/>
  </r>
  <r>
    <n v="22"/>
    <n v="1"/>
    <n v="4"/>
    <n v="4"/>
    <n v="200000"/>
    <x v="1"/>
    <x v="2"/>
    <x v="2"/>
    <x v="1"/>
    <x v="1"/>
    <x v="21"/>
    <s v="PP1"/>
    <x v="2"/>
    <s v="Chem 2"/>
    <x v="0"/>
    <x v="0"/>
    <x v="1"/>
    <x v="0"/>
    <x v="0"/>
    <x v="0"/>
    <x v="0"/>
    <x v="0"/>
    <x v="0"/>
    <x v="0"/>
    <x v="1"/>
    <x v="1"/>
    <n v="2611.1"/>
    <n v="2611.1"/>
    <n v="2.6110999999999999E-3"/>
    <n v="10.69"/>
    <n v="21.38"/>
    <x v="21"/>
  </r>
  <r>
    <n v="23"/>
    <n v="1"/>
    <n v="5"/>
    <n v="4"/>
    <n v="200000"/>
    <x v="1"/>
    <x v="1"/>
    <x v="1"/>
    <x v="0"/>
    <x v="0"/>
    <x v="22"/>
    <s v="PP1"/>
    <x v="1"/>
    <s v="Chem 3"/>
    <x v="0"/>
    <x v="0"/>
    <x v="1"/>
    <x v="0"/>
    <x v="0"/>
    <x v="1"/>
    <x v="0"/>
    <x v="0"/>
    <x v="0"/>
    <x v="0"/>
    <x v="4"/>
    <x v="0"/>
    <n v="2853.4"/>
    <n v="2853.4"/>
    <n v="2.8534000000000003E-3"/>
    <n v="9.83"/>
    <n v="19.66"/>
    <x v="22"/>
  </r>
  <r>
    <n v="24"/>
    <n v="1"/>
    <n v="6"/>
    <n v="4"/>
    <n v="400000"/>
    <x v="0"/>
    <x v="1"/>
    <x v="1"/>
    <x v="1"/>
    <x v="1"/>
    <x v="23"/>
    <s v="PP2"/>
    <x v="1"/>
    <s v="Chem 2"/>
    <x v="1"/>
    <x v="1"/>
    <x v="1"/>
    <x v="2"/>
    <x v="1"/>
    <x v="1"/>
    <x v="0"/>
    <x v="1"/>
    <x v="0"/>
    <x v="1"/>
    <x v="1"/>
    <x v="1"/>
    <n v="3049.8"/>
    <n v="3049.8"/>
    <n v="3.0498000000000001E-3"/>
    <n v="8.9600000000000009"/>
    <n v="17.920000000000002"/>
    <x v="23"/>
  </r>
  <r>
    <n v="25"/>
    <n v="2"/>
    <n v="1"/>
    <n v="5"/>
    <n v="200000"/>
    <x v="1"/>
    <x v="2"/>
    <x v="2"/>
    <x v="0"/>
    <x v="0"/>
    <x v="11"/>
    <s v="PP1"/>
    <x v="2"/>
    <s v="Chem 3"/>
    <x v="2"/>
    <x v="0"/>
    <x v="1"/>
    <x v="0"/>
    <x v="0"/>
    <x v="0"/>
    <x v="0"/>
    <x v="0"/>
    <x v="0"/>
    <x v="0"/>
    <x v="4"/>
    <x v="0"/>
    <n v="3246.9"/>
    <n v="3246.9"/>
    <n v="3.2469E-3"/>
    <n v="10.45"/>
    <n v="20.9"/>
    <x v="24"/>
  </r>
  <r>
    <n v="26"/>
    <n v="2"/>
    <n v="2"/>
    <n v="5"/>
    <n v="400000"/>
    <x v="0"/>
    <x v="1"/>
    <x v="1"/>
    <x v="2"/>
    <x v="2"/>
    <x v="17"/>
    <s v="PP2"/>
    <x v="1"/>
    <s v="Control"/>
    <x v="1"/>
    <x v="1"/>
    <x v="3"/>
    <x v="2"/>
    <x v="2"/>
    <x v="1"/>
    <x v="1"/>
    <x v="2"/>
    <x v="3"/>
    <x v="2"/>
    <x v="3"/>
    <x v="2"/>
    <n v="3047.8"/>
    <n v="3047.8"/>
    <n v="3.0478000000000002E-3"/>
    <n v="9.93"/>
    <n v="19.86"/>
    <x v="25"/>
  </r>
  <r>
    <n v="27"/>
    <n v="2"/>
    <n v="3"/>
    <n v="5"/>
    <n v="400000"/>
    <x v="0"/>
    <x v="2"/>
    <x v="2"/>
    <x v="1"/>
    <x v="1"/>
    <x v="6"/>
    <s v="PP2"/>
    <x v="2"/>
    <s v="Chem 2"/>
    <x v="0"/>
    <x v="0"/>
    <x v="1"/>
    <x v="0"/>
    <x v="0"/>
    <x v="1"/>
    <x v="0"/>
    <x v="1"/>
    <x v="0"/>
    <x v="0"/>
    <x v="4"/>
    <x v="1"/>
    <n v="3621.7"/>
    <n v="3621.7"/>
    <n v="3.6216999999999998E-3"/>
    <n v="10.43"/>
    <n v="20.86"/>
    <x v="26"/>
  </r>
  <r>
    <n v="28"/>
    <n v="2"/>
    <n v="4"/>
    <n v="5"/>
    <n v="200000"/>
    <x v="1"/>
    <x v="1"/>
    <x v="1"/>
    <x v="3"/>
    <x v="3"/>
    <x v="13"/>
    <s v="PP1"/>
    <x v="1"/>
    <s v="Chem 1"/>
    <x v="1"/>
    <x v="1"/>
    <x v="1"/>
    <x v="0"/>
    <x v="0"/>
    <x v="0"/>
    <x v="0"/>
    <x v="1"/>
    <x v="2"/>
    <x v="1"/>
    <x v="1"/>
    <x v="1"/>
    <n v="3392.9"/>
    <n v="3392.9"/>
    <n v="3.3928999999999999E-3"/>
    <n v="10.67"/>
    <n v="21.34"/>
    <x v="27"/>
  </r>
  <r>
    <n v="29"/>
    <n v="2"/>
    <n v="5"/>
    <n v="5"/>
    <n v="200000"/>
    <x v="1"/>
    <x v="0"/>
    <x v="0"/>
    <x v="1"/>
    <x v="1"/>
    <x v="1"/>
    <s v="PP1"/>
    <x v="0"/>
    <s v="Chem 2"/>
    <x v="0"/>
    <x v="0"/>
    <x v="1"/>
    <x v="0"/>
    <x v="0"/>
    <x v="0"/>
    <x v="0"/>
    <x v="1"/>
    <x v="0"/>
    <x v="1"/>
    <x v="4"/>
    <x v="1"/>
    <n v="2448.3000000000002"/>
    <n v="2448.3000000000002"/>
    <n v="2.4483E-3"/>
    <n v="9.89"/>
    <n v="19.78"/>
    <x v="28"/>
  </r>
  <r>
    <n v="30"/>
    <n v="2"/>
    <n v="6"/>
    <n v="5"/>
    <n v="400000"/>
    <x v="0"/>
    <x v="0"/>
    <x v="0"/>
    <x v="0"/>
    <x v="0"/>
    <x v="0"/>
    <s v="PP2"/>
    <x v="0"/>
    <s v="Chem 3"/>
    <x v="0"/>
    <x v="0"/>
    <x v="1"/>
    <x v="2"/>
    <x v="0"/>
    <x v="0"/>
    <x v="0"/>
    <x v="0"/>
    <x v="0"/>
    <x v="0"/>
    <x v="4"/>
    <x v="1"/>
    <n v="2231.8000000000002"/>
    <n v="2231.8000000000002"/>
    <n v="2.2318000000000004E-3"/>
    <n v="8.91"/>
    <n v="17.82"/>
    <x v="29"/>
  </r>
  <r>
    <n v="31"/>
    <n v="2"/>
    <n v="1"/>
    <n v="6"/>
    <n v="200000"/>
    <x v="1"/>
    <x v="1"/>
    <x v="1"/>
    <x v="1"/>
    <x v="1"/>
    <x v="8"/>
    <s v="PP1"/>
    <x v="1"/>
    <s v="Chem 2"/>
    <x v="0"/>
    <x v="0"/>
    <x v="2"/>
    <x v="0"/>
    <x v="0"/>
    <x v="1"/>
    <x v="0"/>
    <x v="1"/>
    <x v="0"/>
    <x v="0"/>
    <x v="1"/>
    <x v="1"/>
    <n v="3000.1"/>
    <n v="3000.1"/>
    <n v="3.0000999999999999E-3"/>
    <n v="10.46"/>
    <n v="20.92"/>
    <x v="30"/>
  </r>
  <r>
    <n v="32"/>
    <n v="2"/>
    <n v="2"/>
    <n v="6"/>
    <n v="200000"/>
    <x v="1"/>
    <x v="0"/>
    <x v="0"/>
    <x v="3"/>
    <x v="3"/>
    <x v="18"/>
    <s v="PP1"/>
    <x v="0"/>
    <s v="Chem 1"/>
    <x v="1"/>
    <x v="1"/>
    <x v="3"/>
    <x v="2"/>
    <x v="1"/>
    <x v="1"/>
    <x v="0"/>
    <x v="1"/>
    <x v="2"/>
    <x v="1"/>
    <x v="2"/>
    <x v="3"/>
    <n v="1935.9"/>
    <n v="1935.9"/>
    <n v="1.9359000000000002E-3"/>
    <n v="9.94"/>
    <n v="19.88"/>
    <x v="31"/>
  </r>
  <r>
    <n v="33"/>
    <n v="2"/>
    <n v="3"/>
    <n v="6"/>
    <n v="400000"/>
    <x v="0"/>
    <x v="0"/>
    <x v="0"/>
    <x v="2"/>
    <x v="2"/>
    <x v="19"/>
    <s v="PP2"/>
    <x v="0"/>
    <s v="Control"/>
    <x v="1"/>
    <x v="1"/>
    <x v="1"/>
    <x v="2"/>
    <x v="1"/>
    <x v="1"/>
    <x v="2"/>
    <x v="1"/>
    <x v="1"/>
    <x v="3"/>
    <x v="2"/>
    <x v="2"/>
    <n v="2274.9"/>
    <n v="2274.9"/>
    <n v="2.2749000000000003E-3"/>
    <n v="10.48"/>
    <n v="20.96"/>
    <x v="32"/>
  </r>
  <r>
    <n v="34"/>
    <n v="2"/>
    <n v="4"/>
    <n v="6"/>
    <n v="200000"/>
    <x v="1"/>
    <x v="2"/>
    <x v="2"/>
    <x v="2"/>
    <x v="2"/>
    <x v="12"/>
    <s v="PP1"/>
    <x v="2"/>
    <s v="Control"/>
    <x v="0"/>
    <x v="0"/>
    <x v="2"/>
    <x v="0"/>
    <x v="1"/>
    <x v="1"/>
    <x v="2"/>
    <x v="1"/>
    <x v="1"/>
    <x v="3"/>
    <x v="3"/>
    <x v="2"/>
    <n v="2653.7"/>
    <n v="2653.7"/>
    <n v="2.6536999999999997E-3"/>
    <n v="1065"/>
    <n v="2130"/>
    <x v="33"/>
  </r>
  <r>
    <n v="35"/>
    <n v="2"/>
    <n v="5"/>
    <n v="6"/>
    <n v="400000"/>
    <x v="0"/>
    <x v="1"/>
    <x v="1"/>
    <x v="0"/>
    <x v="0"/>
    <x v="7"/>
    <s v="PP2"/>
    <x v="1"/>
    <s v="Chem 3"/>
    <x v="1"/>
    <x v="1"/>
    <x v="1"/>
    <x v="2"/>
    <x v="0"/>
    <x v="1"/>
    <x v="0"/>
    <x v="1"/>
    <x v="0"/>
    <x v="1"/>
    <x v="4"/>
    <x v="1"/>
    <n v="3635.7"/>
    <n v="3635.7"/>
    <n v="3.6357E-3"/>
    <n v="9.9499999999999993"/>
    <n v="19.899999999999999"/>
    <x v="34"/>
  </r>
  <r>
    <n v="36"/>
    <n v="2"/>
    <n v="6"/>
    <n v="6"/>
    <n v="400000"/>
    <x v="0"/>
    <x v="2"/>
    <x v="2"/>
    <x v="3"/>
    <x v="3"/>
    <x v="16"/>
    <s v="PP2"/>
    <x v="2"/>
    <s v="Chem 1"/>
    <x v="0"/>
    <x v="0"/>
    <x v="1"/>
    <x v="0"/>
    <x v="1"/>
    <x v="1"/>
    <x v="0"/>
    <x v="1"/>
    <x v="2"/>
    <x v="1"/>
    <x v="1"/>
    <x v="1"/>
    <n v="3128.4"/>
    <n v="3128.4"/>
    <n v="3.1283999999999999E-3"/>
    <n v="8.86"/>
    <n v="17.72"/>
    <x v="35"/>
  </r>
  <r>
    <n v="37"/>
    <n v="2"/>
    <n v="1"/>
    <n v="7"/>
    <n v="400000"/>
    <x v="0"/>
    <x v="2"/>
    <x v="2"/>
    <x v="2"/>
    <x v="2"/>
    <x v="3"/>
    <s v="PP2"/>
    <x v="2"/>
    <s v="Control"/>
    <x v="0"/>
    <x v="0"/>
    <x v="1"/>
    <x v="0"/>
    <x v="1"/>
    <x v="1"/>
    <x v="2"/>
    <x v="2"/>
    <x v="1"/>
    <x v="3"/>
    <x v="3"/>
    <x v="2"/>
    <n v="3166.6"/>
    <n v="3166.6"/>
    <n v="3.1665999999999999E-3"/>
    <n v="10.47"/>
    <n v="20.94"/>
    <x v="36"/>
  </r>
  <r>
    <n v="38"/>
    <n v="2"/>
    <n v="2"/>
    <n v="7"/>
    <n v="200000"/>
    <x v="1"/>
    <x v="1"/>
    <x v="1"/>
    <x v="0"/>
    <x v="0"/>
    <x v="22"/>
    <s v="PP1"/>
    <x v="1"/>
    <s v="Chem 3"/>
    <x v="0"/>
    <x v="0"/>
    <x v="1"/>
    <x v="0"/>
    <x v="0"/>
    <x v="0"/>
    <x v="0"/>
    <x v="0"/>
    <x v="0"/>
    <x v="0"/>
    <x v="4"/>
    <x v="1"/>
    <n v="3347.2"/>
    <n v="3347.2"/>
    <n v="3.3471999999999998E-3"/>
    <n v="9.94"/>
    <n v="19.88"/>
    <x v="37"/>
  </r>
  <r>
    <n v="39"/>
    <n v="2"/>
    <n v="3"/>
    <n v="7"/>
    <n v="200000"/>
    <x v="1"/>
    <x v="2"/>
    <x v="2"/>
    <x v="3"/>
    <x v="3"/>
    <x v="5"/>
    <s v="PP1"/>
    <x v="2"/>
    <s v="Chem 1"/>
    <x v="1"/>
    <x v="1"/>
    <x v="1"/>
    <x v="2"/>
    <x v="1"/>
    <x v="1"/>
    <x v="0"/>
    <x v="2"/>
    <x v="2"/>
    <x v="3"/>
    <x v="2"/>
    <x v="3"/>
    <n v="3732"/>
    <n v="3732"/>
    <n v="3.7320000000000001E-3"/>
    <n v="10.52"/>
    <n v="21.04"/>
    <x v="38"/>
  </r>
  <r>
    <n v="40"/>
    <n v="2"/>
    <n v="4"/>
    <n v="7"/>
    <n v="400000"/>
    <x v="0"/>
    <x v="1"/>
    <x v="1"/>
    <x v="1"/>
    <x v="1"/>
    <x v="23"/>
    <s v="PP2"/>
    <x v="1"/>
    <s v="Chem 2"/>
    <x v="0"/>
    <x v="0"/>
    <x v="1"/>
    <x v="2"/>
    <x v="1"/>
    <x v="1"/>
    <x v="0"/>
    <x v="1"/>
    <x v="2"/>
    <x v="1"/>
    <x v="2"/>
    <x v="1"/>
    <n v="3428.8"/>
    <n v="3428.8"/>
    <n v="3.4288000000000001E-3"/>
    <n v="10.63"/>
    <n v="21.26"/>
    <x v="39"/>
  </r>
  <r>
    <n v="41"/>
    <n v="2"/>
    <n v="5"/>
    <n v="7"/>
    <n v="400000"/>
    <x v="0"/>
    <x v="0"/>
    <x v="0"/>
    <x v="3"/>
    <x v="3"/>
    <x v="9"/>
    <s v="PP2"/>
    <x v="0"/>
    <s v="Chem 1"/>
    <x v="0"/>
    <x v="0"/>
    <x v="3"/>
    <x v="2"/>
    <x v="0"/>
    <x v="1"/>
    <x v="0"/>
    <x v="1"/>
    <x v="0"/>
    <x v="1"/>
    <x v="1"/>
    <x v="3"/>
    <n v="2379.9"/>
    <n v="2379.9"/>
    <n v="2.3798999999999999E-3"/>
    <n v="10.01"/>
    <n v="20.02"/>
    <x v="40"/>
  </r>
  <r>
    <n v="42"/>
    <n v="2"/>
    <n v="6"/>
    <n v="7"/>
    <n v="200000"/>
    <x v="1"/>
    <x v="0"/>
    <x v="0"/>
    <x v="2"/>
    <x v="2"/>
    <x v="10"/>
    <s v="PP1"/>
    <x v="0"/>
    <s v="Control"/>
    <x v="1"/>
    <x v="1"/>
    <x v="3"/>
    <x v="2"/>
    <x v="1"/>
    <x v="1"/>
    <x v="2"/>
    <x v="1"/>
    <x v="1"/>
    <x v="3"/>
    <x v="2"/>
    <x v="2"/>
    <n v="2017.6"/>
    <n v="2017.6"/>
    <n v="2.0176E-3"/>
    <n v="8.82"/>
    <n v="17.64"/>
    <x v="41"/>
  </r>
  <r>
    <n v="43"/>
    <n v="2"/>
    <n v="1"/>
    <n v="8"/>
    <n v="400000"/>
    <x v="0"/>
    <x v="1"/>
    <x v="1"/>
    <x v="3"/>
    <x v="3"/>
    <x v="4"/>
    <s v="PP2"/>
    <x v="1"/>
    <s v="Chem 1"/>
    <x v="1"/>
    <x v="1"/>
    <x v="3"/>
    <x v="2"/>
    <x v="1"/>
    <x v="1"/>
    <x v="2"/>
    <x v="1"/>
    <x v="2"/>
    <x v="1"/>
    <x v="2"/>
    <x v="3"/>
    <n v="3264.4"/>
    <n v="3264.4"/>
    <n v="3.2644000000000002E-3"/>
    <n v="10.48"/>
    <n v="20.96"/>
    <x v="42"/>
  </r>
  <r>
    <n v="44"/>
    <n v="2"/>
    <n v="2"/>
    <n v="8"/>
    <n v="400000"/>
    <x v="0"/>
    <x v="0"/>
    <x v="0"/>
    <x v="1"/>
    <x v="1"/>
    <x v="14"/>
    <s v="PP2"/>
    <x v="0"/>
    <s v="Chem 2"/>
    <x v="0"/>
    <x v="0"/>
    <x v="3"/>
    <x v="2"/>
    <x v="0"/>
    <x v="1"/>
    <x v="0"/>
    <x v="1"/>
    <x v="0"/>
    <x v="1"/>
    <x v="1"/>
    <x v="3"/>
    <n v="2553"/>
    <n v="2553"/>
    <n v="2.5530000000000001E-3"/>
    <n v="9.9499999999999993"/>
    <n v="19.899999999999999"/>
    <x v="43"/>
  </r>
  <r>
    <n v="45"/>
    <n v="2"/>
    <n v="3"/>
    <n v="8"/>
    <n v="200000"/>
    <x v="1"/>
    <x v="0"/>
    <x v="0"/>
    <x v="0"/>
    <x v="0"/>
    <x v="15"/>
    <s v="PP1"/>
    <x v="0"/>
    <s v="Chem 3"/>
    <x v="0"/>
    <x v="0"/>
    <x v="1"/>
    <x v="0"/>
    <x v="0"/>
    <x v="1"/>
    <x v="0"/>
    <x v="0"/>
    <x v="0"/>
    <x v="0"/>
    <x v="4"/>
    <x v="1"/>
    <n v="2069.3000000000002"/>
    <n v="2069.3000000000002"/>
    <n v="2.0693E-3"/>
    <n v="10.57"/>
    <n v="21.14"/>
    <x v="44"/>
  </r>
  <r>
    <n v="46"/>
    <n v="2"/>
    <n v="4"/>
    <n v="8"/>
    <n v="400000"/>
    <x v="0"/>
    <x v="2"/>
    <x v="2"/>
    <x v="0"/>
    <x v="0"/>
    <x v="20"/>
    <s v="PP2"/>
    <x v="2"/>
    <s v="Chem 3"/>
    <x v="1"/>
    <x v="1"/>
    <x v="1"/>
    <x v="0"/>
    <x v="0"/>
    <x v="0"/>
    <x v="0"/>
    <x v="0"/>
    <x v="0"/>
    <x v="1"/>
    <x v="4"/>
    <x v="1"/>
    <n v="3194.6"/>
    <n v="3194.6"/>
    <n v="3.1945999999999997E-3"/>
    <n v="10.61"/>
    <n v="21.22"/>
    <x v="45"/>
  </r>
  <r>
    <n v="47"/>
    <n v="2"/>
    <n v="5"/>
    <n v="8"/>
    <n v="200000"/>
    <x v="1"/>
    <x v="1"/>
    <x v="1"/>
    <x v="2"/>
    <x v="2"/>
    <x v="2"/>
    <s v="PP1"/>
    <x v="1"/>
    <s v="Control"/>
    <x v="0"/>
    <x v="0"/>
    <x v="1"/>
    <x v="0"/>
    <x v="1"/>
    <x v="1"/>
    <x v="2"/>
    <x v="1"/>
    <x v="1"/>
    <x v="3"/>
    <x v="2"/>
    <x v="2"/>
    <n v="3047"/>
    <n v="3047"/>
    <n v="3.0469999999999998E-3"/>
    <n v="10.07"/>
    <n v="20.14"/>
    <x v="46"/>
  </r>
  <r>
    <n v="48"/>
    <n v="2"/>
    <n v="6"/>
    <n v="8"/>
    <n v="200000"/>
    <x v="1"/>
    <x v="2"/>
    <x v="2"/>
    <x v="1"/>
    <x v="1"/>
    <x v="21"/>
    <s v="PP1"/>
    <x v="2"/>
    <s v="Chem 2"/>
    <x v="0"/>
    <x v="0"/>
    <x v="2"/>
    <x v="0"/>
    <x v="0"/>
    <x v="0"/>
    <x v="0"/>
    <x v="1"/>
    <x v="0"/>
    <x v="0"/>
    <x v="1"/>
    <x v="1"/>
    <n v="2825.7"/>
    <n v="2825.7"/>
    <n v="2.8257E-3"/>
    <n v="8.77"/>
    <n v="17.54"/>
    <x v="47"/>
  </r>
  <r>
    <n v="49"/>
    <n v="3"/>
    <n v="1"/>
    <n v="9"/>
    <n v="200000"/>
    <x v="1"/>
    <x v="2"/>
    <x v="2"/>
    <x v="3"/>
    <x v="3"/>
    <x v="5"/>
    <s v="PP1"/>
    <x v="2"/>
    <s v="Chem 1"/>
    <x v="0"/>
    <x v="0"/>
    <x v="3"/>
    <x v="2"/>
    <x v="1"/>
    <x v="1"/>
    <x v="0"/>
    <x v="1"/>
    <x v="2"/>
    <x v="1"/>
    <x v="2"/>
    <x v="3"/>
    <n v="2952.9"/>
    <n v="2952.9"/>
    <n v="2.9529000000000001E-3"/>
    <n v="10.49"/>
    <n v="20.98"/>
    <x v="48"/>
  </r>
  <r>
    <n v="50"/>
    <n v="3"/>
    <n v="2"/>
    <n v="9"/>
    <n v="200000"/>
    <x v="1"/>
    <x v="1"/>
    <x v="1"/>
    <x v="1"/>
    <x v="1"/>
    <x v="8"/>
    <s v="PP1"/>
    <x v="1"/>
    <s v="Chem 2"/>
    <x v="0"/>
    <x v="0"/>
    <x v="2"/>
    <x v="0"/>
    <x v="0"/>
    <x v="1"/>
    <x v="0"/>
    <x v="1"/>
    <x v="0"/>
    <x v="0"/>
    <x v="1"/>
    <x v="1"/>
    <n v="3409"/>
    <n v="3409"/>
    <n v="3.4090000000000001E-3"/>
    <n v="9.9600000000000009"/>
    <n v="19.920000000000002"/>
    <x v="49"/>
  </r>
  <r>
    <n v="51"/>
    <n v="3"/>
    <n v="3"/>
    <n v="9"/>
    <n v="400000"/>
    <x v="0"/>
    <x v="1"/>
    <x v="1"/>
    <x v="0"/>
    <x v="0"/>
    <x v="7"/>
    <s v="PP2"/>
    <x v="1"/>
    <s v="Chem 3"/>
    <x v="0"/>
    <x v="0"/>
    <x v="1"/>
    <x v="2"/>
    <x v="0"/>
    <x v="1"/>
    <x v="0"/>
    <x v="1"/>
    <x v="0"/>
    <x v="1"/>
    <x v="4"/>
    <x v="1"/>
    <n v="3781.3"/>
    <n v="3781.3"/>
    <n v="3.7813E-3"/>
    <n v="10.61"/>
    <n v="21.22"/>
    <x v="50"/>
  </r>
  <r>
    <n v="52"/>
    <n v="3"/>
    <n v="4"/>
    <n v="9"/>
    <n v="400000"/>
    <x v="0"/>
    <x v="0"/>
    <x v="0"/>
    <x v="1"/>
    <x v="1"/>
    <x v="14"/>
    <s v="PP2"/>
    <x v="0"/>
    <s v="Chem 2"/>
    <x v="1"/>
    <x v="1"/>
    <x v="1"/>
    <x v="0"/>
    <x v="0"/>
    <x v="1"/>
    <x v="0"/>
    <x v="1"/>
    <x v="0"/>
    <x v="1"/>
    <x v="1"/>
    <x v="1"/>
    <n v="2672.4"/>
    <n v="2672.4"/>
    <n v="2.6724000000000001E-3"/>
    <n v="1059"/>
    <n v="2118"/>
    <x v="51"/>
  </r>
  <r>
    <n v="53"/>
    <n v="3"/>
    <n v="5"/>
    <n v="9"/>
    <n v="200000"/>
    <x v="1"/>
    <x v="0"/>
    <x v="0"/>
    <x v="0"/>
    <x v="0"/>
    <x v="15"/>
    <s v="PP1"/>
    <x v="0"/>
    <s v="Chem 3"/>
    <x v="0"/>
    <x v="0"/>
    <x v="1"/>
    <x v="2"/>
    <x v="0"/>
    <x v="0"/>
    <x v="0"/>
    <x v="0"/>
    <x v="0"/>
    <x v="0"/>
    <x v="4"/>
    <x v="1"/>
    <n v="2286.4"/>
    <n v="2286.4"/>
    <n v="2.2864000000000001E-3"/>
    <n v="10.130000000000001"/>
    <n v="20.260000000000002"/>
    <x v="52"/>
  </r>
  <r>
    <n v="54"/>
    <n v="3"/>
    <n v="6"/>
    <n v="9"/>
    <n v="400000"/>
    <x v="0"/>
    <x v="2"/>
    <x v="2"/>
    <x v="2"/>
    <x v="2"/>
    <x v="3"/>
    <s v="PP2"/>
    <x v="2"/>
    <s v="Control"/>
    <x v="0"/>
    <x v="0"/>
    <x v="2"/>
    <x v="0"/>
    <x v="1"/>
    <x v="0"/>
    <x v="2"/>
    <x v="1"/>
    <x v="1"/>
    <x v="3"/>
    <x v="3"/>
    <x v="2"/>
    <n v="2875.2"/>
    <n v="2875.2"/>
    <n v="2.8751999999999996E-3"/>
    <n v="8.7200000000000006"/>
    <n v="17.440000000000001"/>
    <x v="53"/>
  </r>
  <r>
    <n v="55"/>
    <n v="3"/>
    <n v="1"/>
    <n v="10"/>
    <n v="400000"/>
    <x v="0"/>
    <x v="1"/>
    <x v="1"/>
    <x v="2"/>
    <x v="2"/>
    <x v="17"/>
    <s v="PP2"/>
    <x v="1"/>
    <s v="Control"/>
    <x v="0"/>
    <x v="0"/>
    <x v="3"/>
    <x v="2"/>
    <x v="1"/>
    <x v="1"/>
    <x v="1"/>
    <x v="2"/>
    <x v="1"/>
    <x v="3"/>
    <x v="2"/>
    <x v="2"/>
    <n v="2525.3000000000002"/>
    <n v="2525.3000000000002"/>
    <n v="2.5253000000000003E-3"/>
    <n v="10.51"/>
    <n v="21.02"/>
    <x v="54"/>
  </r>
  <r>
    <n v="56"/>
    <n v="3"/>
    <n v="2"/>
    <n v="10"/>
    <n v="400000"/>
    <x v="0"/>
    <x v="0"/>
    <x v="0"/>
    <x v="3"/>
    <x v="3"/>
    <x v="9"/>
    <s v="PP2"/>
    <x v="0"/>
    <s v="Chem 1"/>
    <x v="0"/>
    <x v="0"/>
    <x v="1"/>
    <x v="2"/>
    <x v="0"/>
    <x v="1"/>
    <x v="0"/>
    <x v="1"/>
    <x v="2"/>
    <x v="3"/>
    <x v="1"/>
    <x v="3"/>
    <n v="2406.1"/>
    <n v="2406.1"/>
    <n v="2.4061E-3"/>
    <n v="9.9700000000000006"/>
    <n v="19.940000000000001"/>
    <x v="55"/>
  </r>
  <r>
    <n v="57"/>
    <n v="3"/>
    <n v="3"/>
    <n v="10"/>
    <n v="200000"/>
    <x v="1"/>
    <x v="2"/>
    <x v="2"/>
    <x v="1"/>
    <x v="1"/>
    <x v="21"/>
    <s v="PP1"/>
    <x v="2"/>
    <s v="Chem 2"/>
    <x v="0"/>
    <x v="0"/>
    <x v="1"/>
    <x v="0"/>
    <x v="3"/>
    <x v="0"/>
    <x v="0"/>
    <x v="0"/>
    <x v="0"/>
    <x v="0"/>
    <x v="4"/>
    <x v="0"/>
    <n v="2973.9"/>
    <n v="2973.9"/>
    <n v="2.9739000000000002E-3"/>
    <n v="10.66"/>
    <n v="21.32"/>
    <x v="56"/>
  </r>
  <r>
    <n v="58"/>
    <n v="3"/>
    <n v="4"/>
    <n v="10"/>
    <n v="200000"/>
    <x v="1"/>
    <x v="0"/>
    <x v="0"/>
    <x v="2"/>
    <x v="2"/>
    <x v="10"/>
    <s v="PP1"/>
    <x v="0"/>
    <s v="Control"/>
    <x v="0"/>
    <x v="0"/>
    <x v="1"/>
    <x v="0"/>
    <x v="1"/>
    <x v="1"/>
    <x v="0"/>
    <x v="1"/>
    <x v="1"/>
    <x v="3"/>
    <x v="2"/>
    <x v="2"/>
    <n v="2247.9"/>
    <n v="2247.9"/>
    <n v="2.2479000000000002E-3"/>
    <n v="10.57"/>
    <n v="21.14"/>
    <x v="57"/>
  </r>
  <r>
    <n v="59"/>
    <n v="3"/>
    <n v="5"/>
    <n v="10"/>
    <n v="200000"/>
    <x v="1"/>
    <x v="1"/>
    <x v="1"/>
    <x v="3"/>
    <x v="3"/>
    <x v="13"/>
    <s v="PP1"/>
    <x v="1"/>
    <s v="Chem 1"/>
    <x v="0"/>
    <x v="0"/>
    <x v="2"/>
    <x v="0"/>
    <x v="0"/>
    <x v="0"/>
    <x v="0"/>
    <x v="0"/>
    <x v="2"/>
    <x v="1"/>
    <x v="1"/>
    <x v="1"/>
    <n v="2903.4"/>
    <n v="2903.4"/>
    <n v="2.9034E-3"/>
    <n v="10.18"/>
    <n v="20.36"/>
    <x v="58"/>
  </r>
  <r>
    <n v="60"/>
    <n v="3"/>
    <n v="6"/>
    <n v="10"/>
    <n v="400000"/>
    <x v="0"/>
    <x v="2"/>
    <x v="2"/>
    <x v="0"/>
    <x v="0"/>
    <x v="20"/>
    <s v="PP2"/>
    <x v="2"/>
    <s v="Chem 3"/>
    <x v="0"/>
    <x v="0"/>
    <x v="2"/>
    <x v="0"/>
    <x v="0"/>
    <x v="1"/>
    <x v="0"/>
    <x v="0"/>
    <x v="0"/>
    <x v="0"/>
    <x v="4"/>
    <x v="1"/>
    <n v="3000.8"/>
    <n v="3000.8"/>
    <n v="3.0008000000000001E-3"/>
    <n v="8.67"/>
    <n v="17.34"/>
    <x v="59"/>
  </r>
  <r>
    <n v="61"/>
    <n v="3"/>
    <n v="1"/>
    <n v="11"/>
    <n v="200000"/>
    <x v="1"/>
    <x v="1"/>
    <x v="1"/>
    <x v="2"/>
    <x v="2"/>
    <x v="2"/>
    <s v="PP1"/>
    <x v="1"/>
    <s v="Control"/>
    <x v="0"/>
    <x v="0"/>
    <x v="3"/>
    <x v="2"/>
    <x v="1"/>
    <x v="1"/>
    <x v="1"/>
    <x v="2"/>
    <x v="1"/>
    <x v="3"/>
    <x v="2"/>
    <x v="2"/>
    <n v="1623.5"/>
    <n v="2164"/>
    <n v="2.1640000000000001E-3"/>
    <n v="10.52"/>
    <n v="21.04"/>
    <x v="60"/>
  </r>
  <r>
    <n v="62"/>
    <n v="3"/>
    <n v="2"/>
    <n v="11"/>
    <n v="200000"/>
    <x v="1"/>
    <x v="2"/>
    <x v="2"/>
    <x v="0"/>
    <x v="0"/>
    <x v="11"/>
    <s v="PP1"/>
    <x v="2"/>
    <s v="Chem 3"/>
    <x v="0"/>
    <x v="0"/>
    <x v="1"/>
    <x v="0"/>
    <x v="0"/>
    <x v="0"/>
    <x v="0"/>
    <x v="0"/>
    <x v="0"/>
    <x v="0"/>
    <x v="4"/>
    <x v="0"/>
    <n v="2897.1"/>
    <n v="2897.1"/>
    <n v="2.8971000000000001E-3"/>
    <n v="9.9700000000000006"/>
    <n v="19.940000000000001"/>
    <x v="61"/>
  </r>
  <r>
    <n v="63"/>
    <n v="3"/>
    <n v="3"/>
    <n v="11"/>
    <n v="400000"/>
    <x v="0"/>
    <x v="1"/>
    <x v="1"/>
    <x v="3"/>
    <x v="3"/>
    <x v="4"/>
    <s v="PP2"/>
    <x v="1"/>
    <s v="Chem 1"/>
    <x v="0"/>
    <x v="0"/>
    <x v="3"/>
    <x v="2"/>
    <x v="0"/>
    <x v="0"/>
    <x v="0"/>
    <x v="1"/>
    <x v="2"/>
    <x v="1"/>
    <x v="1"/>
    <x v="1"/>
    <n v="3554.5"/>
    <n v="3554.5"/>
    <n v="3.5544999999999999E-3"/>
    <n v="70.7"/>
    <n v="141.4"/>
    <x v="62"/>
  </r>
  <r>
    <n v="64"/>
    <n v="3"/>
    <n v="4"/>
    <n v="11"/>
    <n v="400000"/>
    <x v="0"/>
    <x v="2"/>
    <x v="2"/>
    <x v="1"/>
    <x v="1"/>
    <x v="6"/>
    <s v="PP2"/>
    <x v="2"/>
    <s v="Chem 2"/>
    <x v="0"/>
    <x v="0"/>
    <x v="1"/>
    <x v="0"/>
    <x v="0"/>
    <x v="0"/>
    <x v="0"/>
    <x v="1"/>
    <x v="0"/>
    <x v="1"/>
    <x v="1"/>
    <x v="1"/>
    <n v="2469.1999999999998"/>
    <n v="2469.1999999999998"/>
    <n v="2.4692E-3"/>
    <n v="10.55"/>
    <n v="21.1"/>
    <x v="63"/>
  </r>
  <r>
    <n v="65"/>
    <n v="3"/>
    <n v="5"/>
    <n v="11"/>
    <n v="400000"/>
    <x v="0"/>
    <x v="0"/>
    <x v="0"/>
    <x v="2"/>
    <x v="2"/>
    <x v="19"/>
    <s v="PP2"/>
    <x v="0"/>
    <s v="Control"/>
    <x v="1"/>
    <x v="1"/>
    <x v="1"/>
    <x v="0"/>
    <x v="1"/>
    <x v="1"/>
    <x v="2"/>
    <x v="1"/>
    <x v="1"/>
    <x v="3"/>
    <x v="2"/>
    <x v="2"/>
    <n v="2070.3000000000002"/>
    <n v="2070.3000000000002"/>
    <n v="2.0703000000000002E-3"/>
    <n v="10.24"/>
    <n v="20.48"/>
    <x v="64"/>
  </r>
  <r>
    <n v="66"/>
    <n v="3"/>
    <n v="6"/>
    <n v="11"/>
    <n v="200000"/>
    <x v="1"/>
    <x v="0"/>
    <x v="0"/>
    <x v="3"/>
    <x v="3"/>
    <x v="18"/>
    <s v="PP1"/>
    <x v="0"/>
    <s v="Chem 1"/>
    <x v="0"/>
    <x v="0"/>
    <x v="2"/>
    <x v="0"/>
    <x v="0"/>
    <x v="0"/>
    <x v="0"/>
    <x v="1"/>
    <x v="0"/>
    <x v="1"/>
    <x v="1"/>
    <x v="1"/>
    <n v="2006.7"/>
    <n v="2006.7"/>
    <n v="2.0067000000000002E-3"/>
    <n v="8.6300000000000008"/>
    <n v="17.260000000000002"/>
    <x v="65"/>
  </r>
  <r>
    <n v="67"/>
    <n v="3"/>
    <n v="1"/>
    <n v="12"/>
    <n v="400000"/>
    <x v="0"/>
    <x v="2"/>
    <x v="2"/>
    <x v="3"/>
    <x v="3"/>
    <x v="16"/>
    <s v="PP2"/>
    <x v="2"/>
    <s v="Chem 1"/>
    <x v="0"/>
    <x v="0"/>
    <x v="1"/>
    <x v="2"/>
    <x v="1"/>
    <x v="1"/>
    <x v="0"/>
    <x v="1"/>
    <x v="2"/>
    <x v="1"/>
    <x v="1"/>
    <x v="3"/>
    <n v="2838.1"/>
    <n v="2679"/>
    <n v="2.679E-3"/>
    <n v="10.53"/>
    <n v="21.06"/>
    <x v="66"/>
  </r>
  <r>
    <n v="68"/>
    <n v="3"/>
    <n v="2"/>
    <n v="12"/>
    <n v="400000"/>
    <x v="0"/>
    <x v="0"/>
    <x v="0"/>
    <x v="0"/>
    <x v="0"/>
    <x v="0"/>
    <s v="PP2"/>
    <x v="0"/>
    <s v="Chem 3"/>
    <x v="0"/>
    <x v="0"/>
    <x v="1"/>
    <x v="2"/>
    <x v="0"/>
    <x v="0"/>
    <x v="0"/>
    <x v="0"/>
    <x v="0"/>
    <x v="1"/>
    <x v="4"/>
    <x v="0"/>
    <n v="2316.4"/>
    <n v="2316.4"/>
    <n v="2.3164000000000001E-3"/>
    <n v="9.98"/>
    <n v="19.96"/>
    <x v="67"/>
  </r>
  <r>
    <n v="69"/>
    <n v="3"/>
    <n v="3"/>
    <n v="12"/>
    <n v="200000"/>
    <x v="1"/>
    <x v="2"/>
    <x v="2"/>
    <x v="2"/>
    <x v="2"/>
    <x v="12"/>
    <s v="PP1"/>
    <x v="2"/>
    <s v="Control"/>
    <x v="0"/>
    <x v="0"/>
    <x v="2"/>
    <x v="0"/>
    <x v="0"/>
    <x v="1"/>
    <x v="0"/>
    <x v="1"/>
    <x v="1"/>
    <x v="3"/>
    <x v="2"/>
    <x v="2"/>
    <n v="2404.3000000000002"/>
    <n v="2404.3000000000002"/>
    <n v="2.4043000000000003E-3"/>
    <n v="10.75"/>
    <n v="21.5"/>
    <x v="68"/>
  </r>
  <r>
    <n v="70"/>
    <n v="3"/>
    <n v="4"/>
    <n v="12"/>
    <n v="200000"/>
    <x v="1"/>
    <x v="1"/>
    <x v="1"/>
    <x v="0"/>
    <x v="0"/>
    <x v="22"/>
    <s v="PP1"/>
    <x v="1"/>
    <s v="Chem 3"/>
    <x v="0"/>
    <x v="0"/>
    <x v="2"/>
    <x v="0"/>
    <x v="3"/>
    <x v="0"/>
    <x v="3"/>
    <x v="0"/>
    <x v="0"/>
    <x v="0"/>
    <x v="4"/>
    <x v="0"/>
    <n v="998.9"/>
    <n v="0"/>
    <n v="0"/>
    <n v="10.53"/>
    <n v="21.06"/>
    <x v="69"/>
  </r>
  <r>
    <n v="71"/>
    <n v="3"/>
    <n v="5"/>
    <n v="12"/>
    <n v="400000"/>
    <x v="0"/>
    <x v="1"/>
    <x v="1"/>
    <x v="1"/>
    <x v="1"/>
    <x v="23"/>
    <s v="PP2"/>
    <x v="1"/>
    <s v="Chem 2"/>
    <x v="0"/>
    <x v="0"/>
    <x v="3"/>
    <x v="2"/>
    <x v="1"/>
    <x v="1"/>
    <x v="0"/>
    <x v="1"/>
    <x v="0"/>
    <x v="1"/>
    <x v="1"/>
    <x v="3"/>
    <n v="1836.7"/>
    <n v="0"/>
    <n v="0"/>
    <n v="10.3"/>
    <n v="20.6"/>
    <x v="69"/>
  </r>
  <r>
    <n v="72"/>
    <n v="3"/>
    <n v="6"/>
    <n v="12"/>
    <n v="200000"/>
    <x v="1"/>
    <x v="0"/>
    <x v="0"/>
    <x v="1"/>
    <x v="1"/>
    <x v="1"/>
    <s v="PP1"/>
    <x v="0"/>
    <s v="Chem 2"/>
    <x v="0"/>
    <x v="0"/>
    <x v="1"/>
    <x v="2"/>
    <x v="0"/>
    <x v="0"/>
    <x v="0"/>
    <x v="1"/>
    <x v="0"/>
    <x v="0"/>
    <x v="1"/>
    <x v="1"/>
    <n v="2896.2"/>
    <n v="2896.2"/>
    <n v="2.8961999999999998E-3"/>
    <n v="8.58"/>
    <n v="17.16"/>
    <x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E10" firstHeaderRow="1" firstDataRow="2" firstDataCol="1"/>
  <pivotFields count="23"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25">
        <item x="5"/>
        <item x="21"/>
        <item x="11"/>
        <item x="12"/>
        <item x="13"/>
        <item x="8"/>
        <item x="22"/>
        <item x="2"/>
        <item x="18"/>
        <item x="1"/>
        <item x="15"/>
        <item x="10"/>
        <item x="16"/>
        <item x="6"/>
        <item x="20"/>
        <item x="3"/>
        <item x="4"/>
        <item x="23"/>
        <item x="7"/>
        <item x="17"/>
        <item x="9"/>
        <item x="14"/>
        <item x="0"/>
        <item x="19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dataField="1" showAll="0">
      <items count="3">
        <item x="1"/>
        <item x="0"/>
        <item t="default"/>
      </items>
    </pivotField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5"/>
  </colFields>
  <colItems count="4">
    <i>
      <x/>
    </i>
    <i>
      <x v="1"/>
    </i>
    <i>
      <x v="2"/>
    </i>
    <i t="grand">
      <x/>
    </i>
  </colItems>
  <dataFields count="6">
    <dataField name="Average of S 23-3-18" fld="12" subtotal="average" baseField="5" baseItem="0"/>
    <dataField name="Average of S 5-4-18" fld="14" subtotal="average" baseField="12" baseItem="0"/>
    <dataField name="Average of S 11-4-18" fld="16" subtotal="average" baseField="12" baseItem="0"/>
    <dataField name="Average of S 18-4-18" fld="18" subtotal="average" baseField="12" baseItem="0"/>
    <dataField name="Average of S 26-4-18" fld="20" subtotal="average" baseField="12" baseItem="0"/>
    <dataField name="Average of S 2-5-18" fld="22" subtotal="average" baseField="12" baseItem="0"/>
  </dataFields>
  <chartFormats count="4"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F8" firstHeaderRow="1" firstDataRow="2" firstDataCol="1"/>
  <pivotFields count="32"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axis="axisCol" showAll="0">
      <items count="5">
        <item x="2"/>
        <item x="1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Yield / ha" fld="31" subtotal="average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H6" firstHeaderRow="1" firstDataRow="3" firstDataCol="1"/>
  <pivotFields count="32"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axis="axisCol" showAll="0">
      <items count="5">
        <item x="2"/>
        <item h="1" x="1"/>
        <item h="1" x="3"/>
        <item h="1" x="0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6">
        <item x="0"/>
        <item x="4"/>
        <item x="1"/>
        <item x="2"/>
        <item x="3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dataField="1" numFmtId="2" showAll="0">
      <items count="72">
        <item x="69"/>
        <item x="33"/>
        <item x="51"/>
        <item x="62"/>
        <item x="2"/>
        <item x="1"/>
        <item x="31"/>
        <item x="44"/>
        <item x="64"/>
        <item x="60"/>
        <item x="57"/>
        <item x="10"/>
        <item x="19"/>
        <item x="32"/>
        <item x="0"/>
        <item x="18"/>
        <item x="68"/>
        <item x="52"/>
        <item x="14"/>
        <item x="41"/>
        <item x="67"/>
        <item x="65"/>
        <item x="63"/>
        <item x="40"/>
        <item x="54"/>
        <item x="55"/>
        <item x="21"/>
        <item x="28"/>
        <item x="29"/>
        <item x="66"/>
        <item x="43"/>
        <item x="9"/>
        <item x="15"/>
        <item x="8"/>
        <item x="56"/>
        <item x="13"/>
        <item x="48"/>
        <item x="58"/>
        <item x="30"/>
        <item x="22"/>
        <item x="61"/>
        <item x="7"/>
        <item x="5"/>
        <item x="45"/>
        <item x="36"/>
        <item x="46"/>
        <item x="25"/>
        <item x="24"/>
        <item x="42"/>
        <item x="3"/>
        <item x="12"/>
        <item x="27"/>
        <item x="47"/>
        <item x="39"/>
        <item x="17"/>
        <item x="53"/>
        <item x="37"/>
        <item x="70"/>
        <item x="16"/>
        <item x="23"/>
        <item x="49"/>
        <item x="20"/>
        <item x="59"/>
        <item x="26"/>
        <item x="11"/>
        <item x="35"/>
        <item x="38"/>
        <item x="50"/>
        <item x="34"/>
        <item x="6"/>
        <item x="4"/>
        <item t="default"/>
      </items>
    </pivotField>
  </pivotFields>
  <rowItems count="1">
    <i/>
  </rowItems>
  <colFields count="2">
    <field x="6"/>
    <field x="8"/>
  </colFields>
  <colItems count="7">
    <i>
      <x/>
      <x/>
    </i>
    <i t="default">
      <x/>
    </i>
    <i>
      <x v="1"/>
      <x/>
    </i>
    <i t="default">
      <x v="1"/>
    </i>
    <i>
      <x v="2"/>
      <x/>
    </i>
    <i t="default">
      <x v="2"/>
    </i>
    <i t="grand">
      <x/>
    </i>
  </colItems>
  <dataFields count="1">
    <dataField name="Average of Yield / ha" fld="31" subtotal="average" baseField="1" baseItem="51264768"/>
  </dataFields>
  <chartFormats count="9">
    <chartFormat chart="5" format="74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0"/>
          </reference>
        </references>
      </pivotArea>
    </chartFormat>
    <chartFormat chart="5" format="74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0"/>
          </reference>
        </references>
      </pivotArea>
    </chartFormat>
    <chartFormat chart="5" format="74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0"/>
          </reference>
        </references>
      </pivotArea>
    </chartFormat>
    <chartFormat chart="4" format="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0"/>
          </reference>
        </references>
      </pivotArea>
    </chartFormat>
    <chartFormat chart="4" format="1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0"/>
          </reference>
        </references>
      </pivotArea>
    </chartFormat>
    <chartFormat chart="4" format="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0"/>
          </reference>
        </references>
      </pivotArea>
    </chartFormat>
    <chartFormat chart="0" format="73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0"/>
          </reference>
        </references>
      </pivotArea>
    </chartFormat>
    <chartFormat chart="0" format="73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0"/>
          </reference>
        </references>
      </pivotArea>
    </chartFormat>
    <chartFormat chart="0" format="74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E10" firstHeaderRow="1" firstDataRow="2" firstDataCol="1"/>
  <pivotFields count="32"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2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6"/>
  </colFields>
  <colItems count="4">
    <i>
      <x/>
    </i>
    <i>
      <x v="1"/>
    </i>
    <i>
      <x v="2"/>
    </i>
    <i t="grand">
      <x/>
    </i>
  </colItems>
  <dataFields count="6">
    <dataField name="Average of IR 23-3-18" fld="14" subtotal="average" baseField="0" baseItem="1"/>
    <dataField name="Average of IR 5-4-18" fld="16" subtotal="average" baseField="0" baseItem="1"/>
    <dataField name="Average of IR 11-4-18" fld="18" subtotal="average" baseField="0" baseItem="1"/>
    <dataField name="Average of IR 18-4-18" fld="20" subtotal="average" baseField="0" baseItem="1"/>
    <dataField name="Average of IR 26-4-18" fld="22" subtotal="average" baseField="0" baseItem="1"/>
    <dataField name="Average of IR 2-5-18" fld="24" subtotal="average" baseField="0" baseItem="1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3"/>
          </reference>
          <reference field="6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3"/>
          </reference>
          <reference field="6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3"/>
          </reference>
          <reference field="6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4"/>
          </reference>
          <reference field="6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4"/>
          </reference>
          <reference field="6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4"/>
          </reference>
          <reference field="6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5"/>
          </reference>
          <reference field="6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5"/>
          </reference>
          <reference field="6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5"/>
          </reference>
          <reference field="6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dataOnRows="1" dataPosition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N42" firstHeaderRow="1" firstDataRow="2" firstDataCol="1"/>
  <pivotFields count="11">
    <pivotField dataField="1" showAll="0" defaultSubtotal="0"/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</pivotFields>
  <rowFields count="2">
    <field x="-2"/>
    <field x="2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i="1">
      <x v="1"/>
    </i>
    <i r="1" i="1">
      <x/>
    </i>
    <i r="1" i="1">
      <x v="1"/>
    </i>
    <i r="1" i="1">
      <x v="2"/>
    </i>
    <i r="1" i="1">
      <x v="3"/>
    </i>
    <i r="1" i="1">
      <x v="4"/>
    </i>
    <i r="1" i="1">
      <x v="5"/>
    </i>
    <i i="2">
      <x v="2"/>
    </i>
    <i r="1" i="2">
      <x/>
    </i>
    <i r="1" i="2">
      <x v="1"/>
    </i>
    <i r="1" i="2">
      <x v="2"/>
    </i>
    <i r="1" i="2">
      <x v="3"/>
    </i>
    <i r="1" i="2">
      <x v="4"/>
    </i>
    <i r="1" i="2">
      <x v="5"/>
    </i>
    <i i="3">
      <x v="3"/>
    </i>
    <i r="1" i="3">
      <x/>
    </i>
    <i r="1" i="3">
      <x v="1"/>
    </i>
    <i r="1" i="3">
      <x v="2"/>
    </i>
    <i r="1" i="3">
      <x v="3"/>
    </i>
    <i r="1" i="3">
      <x v="4"/>
    </i>
    <i r="1" i="3">
      <x v="5"/>
    </i>
    <i i="4">
      <x v="4"/>
    </i>
    <i r="1" i="4">
      <x/>
    </i>
    <i r="1" i="4">
      <x v="1"/>
    </i>
    <i r="1" i="4">
      <x v="2"/>
    </i>
    <i r="1" i="4">
      <x v="3"/>
    </i>
    <i r="1" i="4">
      <x v="4"/>
    </i>
    <i r="1" i="4">
      <x v="5"/>
    </i>
    <i t="grand">
      <x/>
    </i>
    <i t="grand" i="1">
      <x/>
    </i>
    <i t="grand" i="2">
      <x/>
    </i>
    <i t="grand" i="3">
      <x/>
    </i>
    <i t="grand" i="4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5">
    <dataField name="Sum of Plot" fld="0" baseField="0" baseItem="0"/>
    <dataField name="Sum of Treatment" fld="7" baseField="0" baseItem="0"/>
    <dataField name="Sum of Plant Pop Trt" fld="4" baseField="0" baseItem="0"/>
    <dataField name="Sum of Row Sp Trt" fld="5" baseField="0" baseItem="0"/>
    <dataField name="Sum of Chem Tr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39"/>
  <sheetViews>
    <sheetView workbookViewId="0">
      <selection activeCell="B12" sqref="B12:C12"/>
    </sheetView>
  </sheetViews>
  <sheetFormatPr defaultColWidth="8.140625" defaultRowHeight="15" x14ac:dyDescent="0.25"/>
  <cols>
    <col min="1" max="1" width="24.42578125" style="50" customWidth="1"/>
    <col min="2" max="2" width="31.85546875" style="32" customWidth="1"/>
    <col min="3" max="3" width="31.28515625" style="32" customWidth="1"/>
    <col min="4" max="16384" width="8.140625" style="32"/>
  </cols>
  <sheetData>
    <row r="1" spans="1:3" ht="26.25" x14ac:dyDescent="0.25">
      <c r="A1" s="104" t="s">
        <v>65</v>
      </c>
      <c r="B1" s="104"/>
    </row>
    <row r="2" spans="1:3" ht="19.5" customHeight="1" x14ac:dyDescent="0.25">
      <c r="A2" s="35" t="s">
        <v>66</v>
      </c>
      <c r="B2" s="53" t="s">
        <v>110</v>
      </c>
      <c r="C2" s="37"/>
    </row>
    <row r="3" spans="1:3" ht="19.5" customHeight="1" x14ac:dyDescent="0.25">
      <c r="A3" s="35"/>
      <c r="B3" s="53"/>
      <c r="C3" s="37"/>
    </row>
    <row r="4" spans="1:3" ht="19.5" customHeight="1" x14ac:dyDescent="0.25">
      <c r="A4" s="35" t="s">
        <v>67</v>
      </c>
      <c r="B4" s="102" t="s">
        <v>68</v>
      </c>
      <c r="C4" s="103"/>
    </row>
    <row r="5" spans="1:3" ht="19.5" customHeight="1" x14ac:dyDescent="0.25">
      <c r="A5" s="105" t="s">
        <v>69</v>
      </c>
      <c r="B5" s="102"/>
      <c r="C5" s="103"/>
    </row>
    <row r="6" spans="1:3" ht="19.5" customHeight="1" x14ac:dyDescent="0.25">
      <c r="A6" s="105"/>
      <c r="B6" s="102"/>
      <c r="C6" s="103"/>
    </row>
    <row r="7" spans="1:3" ht="19.5" customHeight="1" x14ac:dyDescent="0.25">
      <c r="A7" s="35" t="s">
        <v>70</v>
      </c>
      <c r="B7" s="102"/>
      <c r="C7" s="103"/>
    </row>
    <row r="8" spans="1:3" ht="19.5" customHeight="1" x14ac:dyDescent="0.25">
      <c r="A8" s="35" t="s">
        <v>71</v>
      </c>
      <c r="B8" s="102"/>
      <c r="C8" s="103"/>
    </row>
    <row r="9" spans="1:3" x14ac:dyDescent="0.25">
      <c r="A9" s="35" t="s">
        <v>72</v>
      </c>
      <c r="B9" s="102"/>
      <c r="C9" s="103"/>
    </row>
    <row r="10" spans="1:3" ht="19.5" customHeight="1" x14ac:dyDescent="0.25">
      <c r="A10" s="35" t="s">
        <v>73</v>
      </c>
      <c r="B10" s="102"/>
      <c r="C10" s="103"/>
    </row>
    <row r="11" spans="1:3" ht="19.5" customHeight="1" x14ac:dyDescent="0.25">
      <c r="A11" s="35" t="s">
        <v>74</v>
      </c>
      <c r="B11" s="102"/>
      <c r="C11" s="103"/>
    </row>
    <row r="12" spans="1:3" ht="19.5" customHeight="1" x14ac:dyDescent="0.25">
      <c r="A12" s="35" t="s">
        <v>75</v>
      </c>
      <c r="B12" s="102"/>
      <c r="C12" s="103"/>
    </row>
    <row r="13" spans="1:3" ht="19.5" customHeight="1" x14ac:dyDescent="0.25">
      <c r="A13" s="35" t="s">
        <v>76</v>
      </c>
      <c r="B13" s="102"/>
      <c r="C13" s="103"/>
    </row>
    <row r="14" spans="1:3" ht="19.5" customHeight="1" x14ac:dyDescent="0.25">
      <c r="A14" s="35" t="s">
        <v>77</v>
      </c>
      <c r="B14" s="102"/>
      <c r="C14" s="103"/>
    </row>
    <row r="15" spans="1:3" ht="19.5" customHeight="1" x14ac:dyDescent="0.25">
      <c r="A15" s="35" t="s">
        <v>78</v>
      </c>
      <c r="B15" s="102"/>
      <c r="C15" s="103"/>
    </row>
    <row r="16" spans="1:3" ht="19.5" customHeight="1" x14ac:dyDescent="0.25">
      <c r="A16" s="35" t="s">
        <v>79</v>
      </c>
      <c r="B16" s="102"/>
      <c r="C16" s="103"/>
    </row>
    <row r="17" spans="1:3" ht="19.5" customHeight="1" x14ac:dyDescent="0.25">
      <c r="A17" s="51" t="s">
        <v>80</v>
      </c>
      <c r="B17" s="102"/>
      <c r="C17" s="103"/>
    </row>
    <row r="18" spans="1:3" ht="19.5" customHeight="1" x14ac:dyDescent="0.25">
      <c r="A18" s="51" t="s">
        <v>81</v>
      </c>
      <c r="B18" s="102"/>
      <c r="C18" s="103"/>
    </row>
    <row r="19" spans="1:3" ht="19.5" customHeight="1" x14ac:dyDescent="0.25">
      <c r="A19" s="51"/>
      <c r="B19" s="37"/>
      <c r="C19" s="37"/>
    </row>
    <row r="20" spans="1:3" ht="40.5" customHeight="1" x14ac:dyDescent="0.25">
      <c r="A20" s="35" t="s">
        <v>82</v>
      </c>
      <c r="B20" s="39" t="s">
        <v>111</v>
      </c>
      <c r="C20" s="37"/>
    </row>
    <row r="21" spans="1:3" ht="19.5" customHeight="1" x14ac:dyDescent="0.25">
      <c r="A21" s="35" t="s">
        <v>83</v>
      </c>
      <c r="B21" s="52"/>
      <c r="C21" s="37"/>
    </row>
    <row r="22" spans="1:3" ht="36.75" customHeight="1" x14ac:dyDescent="0.25">
      <c r="A22" s="35" t="s">
        <v>84</v>
      </c>
      <c r="B22" s="39" t="s">
        <v>85</v>
      </c>
      <c r="C22" s="37"/>
    </row>
    <row r="23" spans="1:3" x14ac:dyDescent="0.25">
      <c r="A23" s="35"/>
      <c r="B23" s="39"/>
      <c r="C23" s="37"/>
    </row>
    <row r="24" spans="1:3" ht="19.5" customHeight="1" x14ac:dyDescent="0.25">
      <c r="A24" s="35" t="s">
        <v>86</v>
      </c>
      <c r="B24" s="102"/>
      <c r="C24" s="103"/>
    </row>
    <row r="25" spans="1:3" ht="19.5" customHeight="1" x14ac:dyDescent="0.25">
      <c r="A25" s="33"/>
      <c r="B25" s="34"/>
    </row>
    <row r="26" spans="1:3" ht="30" x14ac:dyDescent="0.25">
      <c r="A26" s="35" t="s">
        <v>87</v>
      </c>
      <c r="B26" s="36"/>
      <c r="C26" s="37"/>
    </row>
    <row r="27" spans="1:3" ht="19.5" customHeight="1" x14ac:dyDescent="0.25">
      <c r="A27" s="35" t="s">
        <v>88</v>
      </c>
      <c r="B27" s="36"/>
      <c r="C27" s="37"/>
    </row>
    <row r="28" spans="1:3" ht="19.5" customHeight="1" x14ac:dyDescent="0.25">
      <c r="A28" s="35" t="s">
        <v>89</v>
      </c>
      <c r="B28" s="38"/>
      <c r="C28" s="37"/>
    </row>
    <row r="29" spans="1:3" ht="19.5" customHeight="1" x14ac:dyDescent="0.25">
      <c r="A29" s="35" t="s">
        <v>90</v>
      </c>
      <c r="B29" s="39"/>
      <c r="C29" s="37"/>
    </row>
    <row r="30" spans="1:3" ht="19.5" customHeight="1" x14ac:dyDescent="0.25">
      <c r="A30" s="35" t="s">
        <v>91</v>
      </c>
      <c r="B30" s="40"/>
      <c r="C30" s="37"/>
    </row>
    <row r="31" spans="1:3" ht="19.5" customHeight="1" x14ac:dyDescent="0.25">
      <c r="A31" s="35"/>
      <c r="B31" s="41"/>
      <c r="C31" s="37"/>
    </row>
    <row r="32" spans="1:3" x14ac:dyDescent="0.25">
      <c r="A32" s="35" t="s">
        <v>92</v>
      </c>
      <c r="B32" s="40"/>
      <c r="C32" s="37"/>
    </row>
    <row r="33" spans="1:3" x14ac:dyDescent="0.25">
      <c r="A33" s="35" t="s">
        <v>93</v>
      </c>
      <c r="B33" s="40"/>
      <c r="C33" s="37"/>
    </row>
    <row r="34" spans="1:3" x14ac:dyDescent="0.25">
      <c r="A34" s="35" t="s">
        <v>94</v>
      </c>
      <c r="B34" s="42"/>
      <c r="C34" s="43"/>
    </row>
    <row r="35" spans="1:3" ht="30" x14ac:dyDescent="0.25">
      <c r="A35" s="35" t="s">
        <v>95</v>
      </c>
      <c r="B35" s="39"/>
      <c r="C35" s="37"/>
    </row>
    <row r="36" spans="1:3" x14ac:dyDescent="0.25">
      <c r="A36" s="35" t="s">
        <v>96</v>
      </c>
      <c r="B36" s="38"/>
      <c r="C36" s="37"/>
    </row>
    <row r="37" spans="1:3" x14ac:dyDescent="0.25">
      <c r="A37" s="35" t="s">
        <v>97</v>
      </c>
      <c r="B37" s="39"/>
      <c r="C37" s="37"/>
    </row>
    <row r="38" spans="1:3" x14ac:dyDescent="0.25">
      <c r="A38" s="35" t="s">
        <v>98</v>
      </c>
      <c r="B38" s="39"/>
      <c r="C38" s="37"/>
    </row>
    <row r="39" spans="1:3" x14ac:dyDescent="0.25">
      <c r="A39" s="35" t="s">
        <v>99</v>
      </c>
      <c r="B39" s="44"/>
      <c r="C39" s="37"/>
    </row>
    <row r="40" spans="1:3" x14ac:dyDescent="0.25">
      <c r="A40" s="35"/>
      <c r="B40" s="39"/>
      <c r="C40" s="37"/>
    </row>
    <row r="41" spans="1:3" x14ac:dyDescent="0.25">
      <c r="A41" s="35" t="s">
        <v>100</v>
      </c>
      <c r="B41" s="40"/>
      <c r="C41" s="37"/>
    </row>
    <row r="42" spans="1:3" x14ac:dyDescent="0.25">
      <c r="A42" s="35" t="s">
        <v>101</v>
      </c>
      <c r="B42" s="39">
        <f>DAYS360($B32,B41,TRUE)</f>
        <v>0</v>
      </c>
      <c r="C42" s="37"/>
    </row>
    <row r="43" spans="1:3" x14ac:dyDescent="0.25">
      <c r="A43" s="35" t="s">
        <v>102</v>
      </c>
      <c r="B43" s="39"/>
      <c r="C43" s="37"/>
    </row>
    <row r="44" spans="1:3" x14ac:dyDescent="0.25">
      <c r="A44" s="35"/>
      <c r="B44" s="39"/>
      <c r="C44" s="37"/>
    </row>
    <row r="45" spans="1:3" x14ac:dyDescent="0.25">
      <c r="A45" s="35" t="s">
        <v>103</v>
      </c>
      <c r="B45" s="40"/>
      <c r="C45" s="37"/>
    </row>
    <row r="46" spans="1:3" x14ac:dyDescent="0.25">
      <c r="A46" s="35" t="s">
        <v>104</v>
      </c>
      <c r="B46" s="39">
        <f>DAYS360($B32,B45,TRUE)</f>
        <v>0</v>
      </c>
      <c r="C46" s="37"/>
    </row>
    <row r="47" spans="1:3" x14ac:dyDescent="0.25">
      <c r="A47" s="35" t="s">
        <v>105</v>
      </c>
      <c r="B47" s="39"/>
      <c r="C47" s="37"/>
    </row>
    <row r="48" spans="1:3" x14ac:dyDescent="0.25">
      <c r="A48" s="35"/>
      <c r="B48" s="40"/>
      <c r="C48" s="37"/>
    </row>
    <row r="49" spans="1:3" x14ac:dyDescent="0.25">
      <c r="A49" s="35" t="s">
        <v>106</v>
      </c>
      <c r="B49" s="45"/>
      <c r="C49" s="37"/>
    </row>
    <row r="50" spans="1:3" x14ac:dyDescent="0.25">
      <c r="A50" s="46" t="s">
        <v>107</v>
      </c>
      <c r="B50" s="39">
        <f>DAYS360($B36,B49,TRUE)</f>
        <v>0</v>
      </c>
      <c r="C50" s="37"/>
    </row>
    <row r="51" spans="1:3" x14ac:dyDescent="0.25">
      <c r="A51" s="46" t="s">
        <v>108</v>
      </c>
      <c r="B51" s="37"/>
      <c r="C51" s="37"/>
    </row>
    <row r="52" spans="1:3" x14ac:dyDescent="0.25">
      <c r="A52" s="35"/>
      <c r="B52" s="47"/>
      <c r="C52" s="37"/>
    </row>
    <row r="53" spans="1:3" x14ac:dyDescent="0.25">
      <c r="A53" s="35" t="s">
        <v>109</v>
      </c>
      <c r="B53" s="48"/>
      <c r="C53" s="37"/>
    </row>
    <row r="54" spans="1:3" x14ac:dyDescent="0.25">
      <c r="A54" s="49"/>
    </row>
    <row r="55" spans="1:3" x14ac:dyDescent="0.25">
      <c r="A55" s="49"/>
    </row>
    <row r="56" spans="1:3" x14ac:dyDescent="0.25">
      <c r="A56" s="49"/>
    </row>
    <row r="57" spans="1:3" x14ac:dyDescent="0.25">
      <c r="A57" s="49"/>
    </row>
    <row r="58" spans="1:3" x14ac:dyDescent="0.25">
      <c r="A58" s="49"/>
    </row>
    <row r="59" spans="1:3" x14ac:dyDescent="0.25">
      <c r="A59" s="49"/>
    </row>
    <row r="60" spans="1:3" x14ac:dyDescent="0.25">
      <c r="A60" s="49"/>
    </row>
    <row r="61" spans="1:3" x14ac:dyDescent="0.25">
      <c r="A61" s="49"/>
    </row>
    <row r="62" spans="1:3" x14ac:dyDescent="0.25">
      <c r="A62" s="49"/>
    </row>
    <row r="63" spans="1:3" x14ac:dyDescent="0.25">
      <c r="A63" s="49"/>
    </row>
    <row r="64" spans="1:3" x14ac:dyDescent="0.25">
      <c r="A64" s="49"/>
    </row>
    <row r="65" spans="1:1" x14ac:dyDescent="0.25">
      <c r="A65" s="49"/>
    </row>
    <row r="66" spans="1:1" x14ac:dyDescent="0.25">
      <c r="A66" s="49"/>
    </row>
    <row r="67" spans="1:1" x14ac:dyDescent="0.25">
      <c r="A67" s="49"/>
    </row>
    <row r="68" spans="1:1" x14ac:dyDescent="0.25">
      <c r="A68" s="49"/>
    </row>
    <row r="69" spans="1:1" x14ac:dyDescent="0.25">
      <c r="A69" s="49"/>
    </row>
    <row r="70" spans="1:1" x14ac:dyDescent="0.25">
      <c r="A70" s="49"/>
    </row>
    <row r="71" spans="1:1" x14ac:dyDescent="0.25">
      <c r="A71" s="49"/>
    </row>
    <row r="72" spans="1:1" x14ac:dyDescent="0.25">
      <c r="A72" s="49"/>
    </row>
    <row r="73" spans="1:1" x14ac:dyDescent="0.25">
      <c r="A73" s="49"/>
    </row>
    <row r="74" spans="1:1" x14ac:dyDescent="0.25">
      <c r="A74" s="49"/>
    </row>
    <row r="75" spans="1:1" x14ac:dyDescent="0.25">
      <c r="A75" s="49"/>
    </row>
    <row r="76" spans="1:1" x14ac:dyDescent="0.25">
      <c r="A76" s="49"/>
    </row>
    <row r="77" spans="1:1" x14ac:dyDescent="0.25">
      <c r="A77" s="49"/>
    </row>
    <row r="78" spans="1:1" x14ac:dyDescent="0.25">
      <c r="A78" s="49"/>
    </row>
    <row r="79" spans="1:1" x14ac:dyDescent="0.25">
      <c r="A79" s="49"/>
    </row>
    <row r="80" spans="1:1" x14ac:dyDescent="0.25">
      <c r="A80" s="49"/>
    </row>
    <row r="81" spans="1:1" x14ac:dyDescent="0.25">
      <c r="A81" s="49"/>
    </row>
    <row r="82" spans="1:1" x14ac:dyDescent="0.25">
      <c r="A82" s="49"/>
    </row>
    <row r="83" spans="1:1" x14ac:dyDescent="0.25">
      <c r="A83" s="49"/>
    </row>
    <row r="84" spans="1:1" x14ac:dyDescent="0.25">
      <c r="A84" s="49"/>
    </row>
    <row r="85" spans="1:1" x14ac:dyDescent="0.25">
      <c r="A85" s="49"/>
    </row>
    <row r="86" spans="1:1" x14ac:dyDescent="0.25">
      <c r="A86" s="49"/>
    </row>
    <row r="87" spans="1:1" x14ac:dyDescent="0.25">
      <c r="A87" s="49"/>
    </row>
    <row r="88" spans="1:1" x14ac:dyDescent="0.25">
      <c r="A88" s="49"/>
    </row>
    <row r="89" spans="1:1" x14ac:dyDescent="0.25">
      <c r="A89" s="49"/>
    </row>
    <row r="90" spans="1:1" x14ac:dyDescent="0.25">
      <c r="A90" s="49"/>
    </row>
    <row r="91" spans="1:1" x14ac:dyDescent="0.25">
      <c r="A91" s="49"/>
    </row>
    <row r="92" spans="1:1" x14ac:dyDescent="0.25">
      <c r="A92" s="49"/>
    </row>
    <row r="93" spans="1:1" x14ac:dyDescent="0.25">
      <c r="A93" s="49"/>
    </row>
    <row r="94" spans="1:1" x14ac:dyDescent="0.25">
      <c r="A94" s="49"/>
    </row>
    <row r="95" spans="1:1" x14ac:dyDescent="0.25">
      <c r="A95" s="49"/>
    </row>
    <row r="96" spans="1:1" x14ac:dyDescent="0.25">
      <c r="A96" s="49"/>
    </row>
    <row r="97" spans="1:1" x14ac:dyDescent="0.25">
      <c r="A97" s="49"/>
    </row>
    <row r="98" spans="1:1" x14ac:dyDescent="0.25">
      <c r="A98" s="49"/>
    </row>
    <row r="99" spans="1:1" x14ac:dyDescent="0.25">
      <c r="A99" s="49"/>
    </row>
    <row r="100" spans="1:1" x14ac:dyDescent="0.25">
      <c r="A100" s="49"/>
    </row>
    <row r="101" spans="1:1" x14ac:dyDescent="0.25">
      <c r="A101" s="49"/>
    </row>
    <row r="102" spans="1:1" x14ac:dyDescent="0.25">
      <c r="A102" s="49"/>
    </row>
    <row r="103" spans="1:1" x14ac:dyDescent="0.25">
      <c r="A103" s="49"/>
    </row>
    <row r="104" spans="1:1" x14ac:dyDescent="0.25">
      <c r="A104" s="49"/>
    </row>
    <row r="105" spans="1:1" x14ac:dyDescent="0.25">
      <c r="A105" s="49"/>
    </row>
    <row r="106" spans="1:1" x14ac:dyDescent="0.25">
      <c r="A106" s="49"/>
    </row>
    <row r="107" spans="1:1" x14ac:dyDescent="0.25">
      <c r="A107" s="49"/>
    </row>
    <row r="108" spans="1:1" x14ac:dyDescent="0.25">
      <c r="A108" s="49"/>
    </row>
    <row r="109" spans="1:1" x14ac:dyDescent="0.25">
      <c r="A109" s="49"/>
    </row>
    <row r="110" spans="1:1" x14ac:dyDescent="0.25">
      <c r="A110" s="49"/>
    </row>
    <row r="111" spans="1:1" x14ac:dyDescent="0.25">
      <c r="A111" s="49"/>
    </row>
    <row r="112" spans="1:1" x14ac:dyDescent="0.25">
      <c r="A112" s="49"/>
    </row>
    <row r="113" spans="1:1" x14ac:dyDescent="0.25">
      <c r="A113" s="49"/>
    </row>
    <row r="114" spans="1:1" x14ac:dyDescent="0.25">
      <c r="A114" s="49"/>
    </row>
    <row r="115" spans="1:1" x14ac:dyDescent="0.25">
      <c r="A115" s="49"/>
    </row>
    <row r="116" spans="1:1" x14ac:dyDescent="0.25">
      <c r="A116" s="49"/>
    </row>
    <row r="117" spans="1:1" x14ac:dyDescent="0.25">
      <c r="A117" s="49"/>
    </row>
    <row r="118" spans="1:1" x14ac:dyDescent="0.25">
      <c r="A118" s="49"/>
    </row>
    <row r="119" spans="1:1" x14ac:dyDescent="0.25">
      <c r="A119" s="49"/>
    </row>
    <row r="120" spans="1:1" x14ac:dyDescent="0.25">
      <c r="A120" s="49"/>
    </row>
    <row r="121" spans="1:1" x14ac:dyDescent="0.25">
      <c r="A121" s="49"/>
    </row>
    <row r="122" spans="1:1" x14ac:dyDescent="0.25">
      <c r="A122" s="49"/>
    </row>
    <row r="123" spans="1:1" x14ac:dyDescent="0.25">
      <c r="A123" s="49"/>
    </row>
    <row r="124" spans="1:1" x14ac:dyDescent="0.25">
      <c r="A124" s="49"/>
    </row>
    <row r="125" spans="1:1" x14ac:dyDescent="0.25">
      <c r="A125" s="49"/>
    </row>
    <row r="126" spans="1:1" x14ac:dyDescent="0.25">
      <c r="A126" s="49"/>
    </row>
    <row r="127" spans="1:1" x14ac:dyDescent="0.25">
      <c r="A127" s="49"/>
    </row>
    <row r="128" spans="1:1" x14ac:dyDescent="0.25">
      <c r="A128" s="49"/>
    </row>
    <row r="129" spans="1:1" x14ac:dyDescent="0.25">
      <c r="A129" s="49"/>
    </row>
    <row r="130" spans="1:1" x14ac:dyDescent="0.25">
      <c r="A130" s="49"/>
    </row>
    <row r="131" spans="1:1" x14ac:dyDescent="0.25">
      <c r="A131" s="49"/>
    </row>
    <row r="132" spans="1:1" x14ac:dyDescent="0.25">
      <c r="A132" s="49"/>
    </row>
    <row r="133" spans="1:1" x14ac:dyDescent="0.25">
      <c r="A133" s="49"/>
    </row>
    <row r="134" spans="1:1" x14ac:dyDescent="0.25">
      <c r="A134" s="49"/>
    </row>
    <row r="135" spans="1:1" x14ac:dyDescent="0.25">
      <c r="A135" s="49"/>
    </row>
    <row r="136" spans="1:1" x14ac:dyDescent="0.25">
      <c r="A136" s="49"/>
    </row>
    <row r="137" spans="1:1" x14ac:dyDescent="0.25">
      <c r="A137" s="49"/>
    </row>
    <row r="138" spans="1:1" x14ac:dyDescent="0.25">
      <c r="A138" s="49"/>
    </row>
    <row r="139" spans="1:1" x14ac:dyDescent="0.25">
      <c r="A139" s="49"/>
    </row>
    <row r="140" spans="1:1" x14ac:dyDescent="0.25">
      <c r="A140" s="49"/>
    </row>
    <row r="141" spans="1:1" x14ac:dyDescent="0.25">
      <c r="A141" s="49"/>
    </row>
    <row r="142" spans="1:1" x14ac:dyDescent="0.25">
      <c r="A142" s="49"/>
    </row>
    <row r="143" spans="1:1" x14ac:dyDescent="0.25">
      <c r="A143" s="49"/>
    </row>
    <row r="144" spans="1:1" x14ac:dyDescent="0.25">
      <c r="A144" s="49"/>
    </row>
    <row r="145" spans="1:1" x14ac:dyDescent="0.25">
      <c r="A145" s="49"/>
    </row>
    <row r="146" spans="1:1" x14ac:dyDescent="0.25">
      <c r="A146" s="49"/>
    </row>
    <row r="147" spans="1:1" x14ac:dyDescent="0.25">
      <c r="A147" s="49"/>
    </row>
    <row r="148" spans="1:1" x14ac:dyDescent="0.25">
      <c r="A148" s="49"/>
    </row>
    <row r="149" spans="1:1" x14ac:dyDescent="0.25">
      <c r="A149" s="49"/>
    </row>
    <row r="150" spans="1:1" x14ac:dyDescent="0.25">
      <c r="A150" s="49"/>
    </row>
    <row r="151" spans="1:1" x14ac:dyDescent="0.25">
      <c r="A151" s="49"/>
    </row>
    <row r="152" spans="1:1" x14ac:dyDescent="0.25">
      <c r="A152" s="49"/>
    </row>
    <row r="153" spans="1:1" x14ac:dyDescent="0.25">
      <c r="A153" s="49"/>
    </row>
    <row r="154" spans="1:1" x14ac:dyDescent="0.25">
      <c r="A154" s="49"/>
    </row>
    <row r="155" spans="1:1" x14ac:dyDescent="0.25">
      <c r="A155" s="49"/>
    </row>
    <row r="156" spans="1:1" x14ac:dyDescent="0.25">
      <c r="A156" s="49"/>
    </row>
    <row r="157" spans="1:1" x14ac:dyDescent="0.25">
      <c r="A157" s="49"/>
    </row>
    <row r="158" spans="1:1" x14ac:dyDescent="0.25">
      <c r="A158" s="49"/>
    </row>
    <row r="159" spans="1:1" x14ac:dyDescent="0.25">
      <c r="A159" s="49"/>
    </row>
    <row r="160" spans="1:1" x14ac:dyDescent="0.25">
      <c r="A160" s="49"/>
    </row>
    <row r="161" spans="1:1" x14ac:dyDescent="0.25">
      <c r="A161" s="49"/>
    </row>
    <row r="162" spans="1:1" x14ac:dyDescent="0.25">
      <c r="A162" s="49"/>
    </row>
    <row r="163" spans="1:1" x14ac:dyDescent="0.25">
      <c r="A163" s="49"/>
    </row>
    <row r="164" spans="1:1" x14ac:dyDescent="0.25">
      <c r="A164" s="49"/>
    </row>
    <row r="165" spans="1:1" x14ac:dyDescent="0.25">
      <c r="A165" s="49"/>
    </row>
    <row r="166" spans="1:1" x14ac:dyDescent="0.25">
      <c r="A166" s="49"/>
    </row>
    <row r="167" spans="1:1" x14ac:dyDescent="0.25">
      <c r="A167" s="49"/>
    </row>
    <row r="168" spans="1:1" x14ac:dyDescent="0.25">
      <c r="A168" s="49"/>
    </row>
    <row r="169" spans="1:1" x14ac:dyDescent="0.25">
      <c r="A169" s="49"/>
    </row>
    <row r="170" spans="1:1" x14ac:dyDescent="0.25">
      <c r="A170" s="49"/>
    </row>
    <row r="171" spans="1:1" x14ac:dyDescent="0.25">
      <c r="A171" s="49"/>
    </row>
    <row r="172" spans="1:1" x14ac:dyDescent="0.25">
      <c r="A172" s="49"/>
    </row>
    <row r="173" spans="1:1" x14ac:dyDescent="0.25">
      <c r="A173" s="49"/>
    </row>
    <row r="174" spans="1:1" x14ac:dyDescent="0.25">
      <c r="A174" s="49"/>
    </row>
    <row r="175" spans="1:1" x14ac:dyDescent="0.25">
      <c r="A175" s="49"/>
    </row>
    <row r="176" spans="1:1" x14ac:dyDescent="0.25">
      <c r="A176" s="49"/>
    </row>
    <row r="177" spans="1:1" x14ac:dyDescent="0.25">
      <c r="A177" s="49"/>
    </row>
    <row r="178" spans="1:1" x14ac:dyDescent="0.25">
      <c r="A178" s="49"/>
    </row>
    <row r="179" spans="1:1" x14ac:dyDescent="0.25">
      <c r="A179" s="49"/>
    </row>
    <row r="180" spans="1:1" x14ac:dyDescent="0.25">
      <c r="A180" s="49"/>
    </row>
    <row r="181" spans="1:1" x14ac:dyDescent="0.25">
      <c r="A181" s="49"/>
    </row>
    <row r="182" spans="1:1" x14ac:dyDescent="0.25">
      <c r="A182" s="49"/>
    </row>
    <row r="183" spans="1:1" x14ac:dyDescent="0.25">
      <c r="A183" s="49"/>
    </row>
    <row r="184" spans="1:1" x14ac:dyDescent="0.25">
      <c r="A184" s="49"/>
    </row>
    <row r="185" spans="1:1" x14ac:dyDescent="0.25">
      <c r="A185" s="49"/>
    </row>
    <row r="186" spans="1:1" x14ac:dyDescent="0.25">
      <c r="A186" s="49"/>
    </row>
    <row r="187" spans="1:1" x14ac:dyDescent="0.25">
      <c r="A187" s="49"/>
    </row>
    <row r="188" spans="1:1" x14ac:dyDescent="0.25">
      <c r="A188" s="49"/>
    </row>
    <row r="189" spans="1:1" x14ac:dyDescent="0.25">
      <c r="A189" s="49"/>
    </row>
    <row r="190" spans="1:1" x14ac:dyDescent="0.25">
      <c r="A190" s="49"/>
    </row>
    <row r="191" spans="1:1" x14ac:dyDescent="0.25">
      <c r="A191" s="49"/>
    </row>
    <row r="192" spans="1:1" x14ac:dyDescent="0.25">
      <c r="A192" s="49"/>
    </row>
    <row r="193" spans="1:1" x14ac:dyDescent="0.25">
      <c r="A193" s="49"/>
    </row>
    <row r="194" spans="1:1" x14ac:dyDescent="0.25">
      <c r="A194" s="49"/>
    </row>
    <row r="195" spans="1:1" x14ac:dyDescent="0.25">
      <c r="A195" s="49"/>
    </row>
    <row r="196" spans="1:1" x14ac:dyDescent="0.25">
      <c r="A196" s="49"/>
    </row>
    <row r="197" spans="1:1" x14ac:dyDescent="0.25">
      <c r="A197" s="49"/>
    </row>
    <row r="198" spans="1:1" x14ac:dyDescent="0.25">
      <c r="A198" s="49"/>
    </row>
    <row r="199" spans="1:1" x14ac:dyDescent="0.25">
      <c r="A199" s="49"/>
    </row>
    <row r="200" spans="1:1" x14ac:dyDescent="0.25">
      <c r="A200" s="49"/>
    </row>
    <row r="201" spans="1:1" x14ac:dyDescent="0.25">
      <c r="A201" s="49"/>
    </row>
    <row r="202" spans="1:1" x14ac:dyDescent="0.25">
      <c r="A202" s="49"/>
    </row>
    <row r="203" spans="1:1" x14ac:dyDescent="0.25">
      <c r="A203" s="49"/>
    </row>
    <row r="204" spans="1:1" x14ac:dyDescent="0.25">
      <c r="A204" s="49"/>
    </row>
    <row r="205" spans="1:1" x14ac:dyDescent="0.25">
      <c r="A205" s="49"/>
    </row>
    <row r="206" spans="1:1" x14ac:dyDescent="0.25">
      <c r="A206" s="49"/>
    </row>
    <row r="207" spans="1:1" x14ac:dyDescent="0.25">
      <c r="A207" s="49"/>
    </row>
    <row r="208" spans="1:1" x14ac:dyDescent="0.25">
      <c r="A208" s="49"/>
    </row>
    <row r="209" spans="1:1" x14ac:dyDescent="0.25">
      <c r="A209" s="49"/>
    </row>
    <row r="210" spans="1:1" x14ac:dyDescent="0.25">
      <c r="A210" s="49"/>
    </row>
    <row r="211" spans="1:1" x14ac:dyDescent="0.25">
      <c r="A211" s="49"/>
    </row>
    <row r="212" spans="1:1" x14ac:dyDescent="0.25">
      <c r="A212" s="49"/>
    </row>
    <row r="213" spans="1:1" x14ac:dyDescent="0.25">
      <c r="A213" s="49"/>
    </row>
    <row r="214" spans="1:1" x14ac:dyDescent="0.25">
      <c r="A214" s="49"/>
    </row>
    <row r="215" spans="1:1" x14ac:dyDescent="0.25">
      <c r="A215" s="49"/>
    </row>
    <row r="216" spans="1:1" x14ac:dyDescent="0.25">
      <c r="A216" s="49"/>
    </row>
    <row r="217" spans="1:1" x14ac:dyDescent="0.25">
      <c r="A217" s="49"/>
    </row>
    <row r="218" spans="1:1" x14ac:dyDescent="0.25">
      <c r="A218" s="49"/>
    </row>
    <row r="219" spans="1:1" x14ac:dyDescent="0.25">
      <c r="A219" s="49"/>
    </row>
    <row r="220" spans="1:1" x14ac:dyDescent="0.25">
      <c r="A220" s="49"/>
    </row>
    <row r="221" spans="1:1" x14ac:dyDescent="0.25">
      <c r="A221" s="49"/>
    </row>
    <row r="222" spans="1:1" x14ac:dyDescent="0.25">
      <c r="A222" s="49"/>
    </row>
    <row r="223" spans="1:1" x14ac:dyDescent="0.25">
      <c r="A223" s="49"/>
    </row>
    <row r="224" spans="1:1" x14ac:dyDescent="0.25">
      <c r="A224" s="49"/>
    </row>
    <row r="225" spans="1:1" x14ac:dyDescent="0.25">
      <c r="A225" s="49"/>
    </row>
    <row r="226" spans="1:1" x14ac:dyDescent="0.25">
      <c r="A226" s="49"/>
    </row>
    <row r="227" spans="1:1" x14ac:dyDescent="0.25">
      <c r="A227" s="49"/>
    </row>
    <row r="228" spans="1:1" x14ac:dyDescent="0.25">
      <c r="A228" s="49"/>
    </row>
    <row r="229" spans="1:1" x14ac:dyDescent="0.25">
      <c r="A229" s="49"/>
    </row>
    <row r="230" spans="1:1" x14ac:dyDescent="0.25">
      <c r="A230" s="49"/>
    </row>
    <row r="231" spans="1:1" x14ac:dyDescent="0.25">
      <c r="A231" s="49"/>
    </row>
    <row r="232" spans="1:1" x14ac:dyDescent="0.25">
      <c r="A232" s="49"/>
    </row>
    <row r="233" spans="1:1" x14ac:dyDescent="0.25">
      <c r="A233" s="49"/>
    </row>
    <row r="234" spans="1:1" x14ac:dyDescent="0.25">
      <c r="A234" s="49"/>
    </row>
    <row r="235" spans="1:1" x14ac:dyDescent="0.25">
      <c r="A235" s="49"/>
    </row>
    <row r="236" spans="1:1" x14ac:dyDescent="0.25">
      <c r="A236" s="49"/>
    </row>
    <row r="237" spans="1:1" x14ac:dyDescent="0.25">
      <c r="A237" s="49"/>
    </row>
    <row r="238" spans="1:1" x14ac:dyDescent="0.25">
      <c r="A238" s="49"/>
    </row>
    <row r="239" spans="1:1" x14ac:dyDescent="0.25">
      <c r="A239" s="49"/>
    </row>
  </sheetData>
  <mergeCells count="18">
    <mergeCell ref="A1:B1"/>
    <mergeCell ref="A5:A6"/>
    <mergeCell ref="B24:C24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</mergeCells>
  <pageMargins left="0.7" right="0.7" top="0.75" bottom="0.75" header="0.3" footer="0.3"/>
  <pageSetup paperSize="9" scale="7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2"/>
  <sheetViews>
    <sheetView workbookViewId="0">
      <selection sqref="A1:XFD1048576"/>
    </sheetView>
  </sheetViews>
  <sheetFormatPr defaultRowHeight="15" x14ac:dyDescent="0.25"/>
  <cols>
    <col min="1" max="1" width="40" bestFit="1" customWidth="1"/>
    <col min="3" max="14" width="25.7109375" style="11" customWidth="1"/>
  </cols>
  <sheetData>
    <row r="1" spans="1:14" ht="21" x14ac:dyDescent="0.35">
      <c r="A1" s="54" t="s">
        <v>166</v>
      </c>
    </row>
    <row r="2" spans="1:14" ht="21" x14ac:dyDescent="0.25">
      <c r="C2" s="55" t="s">
        <v>8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</row>
    <row r="3" spans="1:14" ht="21.75" thickBot="1" x14ac:dyDescent="0.3">
      <c r="C3" s="56">
        <v>1</v>
      </c>
      <c r="D3" s="55">
        <v>2</v>
      </c>
      <c r="E3" s="55">
        <v>3</v>
      </c>
      <c r="F3" s="55">
        <v>4</v>
      </c>
      <c r="G3" s="55">
        <v>5</v>
      </c>
      <c r="H3" s="55">
        <v>6</v>
      </c>
      <c r="I3" s="55">
        <v>7</v>
      </c>
      <c r="J3" s="55">
        <v>8</v>
      </c>
      <c r="K3" s="55">
        <v>9</v>
      </c>
      <c r="L3" s="55">
        <v>10</v>
      </c>
      <c r="M3" s="55">
        <v>11</v>
      </c>
      <c r="N3" s="55">
        <v>12</v>
      </c>
    </row>
    <row r="4" spans="1:14" ht="21" x14ac:dyDescent="0.35">
      <c r="A4" s="54" t="s">
        <v>112</v>
      </c>
      <c r="B4" s="108">
        <v>1</v>
      </c>
      <c r="C4" s="76" t="s">
        <v>113</v>
      </c>
      <c r="D4" s="57" t="s">
        <v>114</v>
      </c>
      <c r="E4" s="57" t="s">
        <v>115</v>
      </c>
      <c r="F4" s="57" t="s">
        <v>116</v>
      </c>
      <c r="G4" s="57" t="s">
        <v>117</v>
      </c>
      <c r="H4" s="57" t="s">
        <v>167</v>
      </c>
      <c r="I4" s="57" t="s">
        <v>173</v>
      </c>
      <c r="J4" s="57" t="s">
        <v>179</v>
      </c>
      <c r="K4" s="57" t="s">
        <v>185</v>
      </c>
      <c r="L4" s="57" t="s">
        <v>191</v>
      </c>
      <c r="M4" s="57" t="s">
        <v>197</v>
      </c>
      <c r="N4" s="57" t="s">
        <v>203</v>
      </c>
    </row>
    <row r="5" spans="1:14" x14ac:dyDescent="0.25">
      <c r="B5" s="109"/>
      <c r="C5" s="77" t="s">
        <v>211</v>
      </c>
      <c r="D5" s="73" t="s">
        <v>210</v>
      </c>
      <c r="E5" s="81" t="s">
        <v>45</v>
      </c>
      <c r="F5" s="72" t="s">
        <v>209</v>
      </c>
      <c r="G5" s="74" t="s">
        <v>211</v>
      </c>
      <c r="H5" s="73" t="s">
        <v>210</v>
      </c>
      <c r="I5" s="81" t="s">
        <v>45</v>
      </c>
      <c r="J5" s="72" t="s">
        <v>209</v>
      </c>
      <c r="K5" s="72" t="s">
        <v>209</v>
      </c>
      <c r="L5" s="81" t="s">
        <v>45</v>
      </c>
      <c r="M5" s="81" t="s">
        <v>45</v>
      </c>
      <c r="N5" s="72" t="s">
        <v>209</v>
      </c>
    </row>
    <row r="6" spans="1:14" x14ac:dyDescent="0.25">
      <c r="B6" s="109"/>
      <c r="C6" s="59" t="s">
        <v>151</v>
      </c>
      <c r="D6" s="60" t="s">
        <v>149</v>
      </c>
      <c r="E6" s="60" t="s">
        <v>149</v>
      </c>
      <c r="F6" s="59" t="s">
        <v>151</v>
      </c>
      <c r="G6" s="60" t="s">
        <v>149</v>
      </c>
      <c r="H6" s="58" t="s">
        <v>150</v>
      </c>
      <c r="I6" s="60" t="s">
        <v>149</v>
      </c>
      <c r="J6" s="58" t="s">
        <v>150</v>
      </c>
      <c r="K6" s="60" t="s">
        <v>149</v>
      </c>
      <c r="L6" s="58" t="s">
        <v>150</v>
      </c>
      <c r="M6" s="58" t="s">
        <v>150</v>
      </c>
      <c r="N6" s="60" t="s">
        <v>149</v>
      </c>
    </row>
    <row r="7" spans="1:14" s="63" customFormat="1" ht="15.75" thickBot="1" x14ac:dyDescent="0.3">
      <c r="B7" s="110"/>
      <c r="C7" s="62" t="s">
        <v>122</v>
      </c>
      <c r="D7" s="62" t="s">
        <v>122</v>
      </c>
      <c r="E7" s="78" t="s">
        <v>121</v>
      </c>
      <c r="F7" s="61" t="s">
        <v>121</v>
      </c>
      <c r="G7" s="61" t="s">
        <v>121</v>
      </c>
      <c r="H7" s="61" t="s">
        <v>121</v>
      </c>
      <c r="I7" s="62" t="s">
        <v>122</v>
      </c>
      <c r="J7" s="62" t="s">
        <v>122</v>
      </c>
      <c r="K7" s="61" t="s">
        <v>121</v>
      </c>
      <c r="L7" s="62" t="s">
        <v>122</v>
      </c>
      <c r="M7" s="61" t="s">
        <v>121</v>
      </c>
      <c r="N7" s="62" t="s">
        <v>122</v>
      </c>
    </row>
    <row r="8" spans="1:14" ht="15.75" thickBot="1" x14ac:dyDescent="0.3">
      <c r="B8" s="75"/>
      <c r="C8" s="64"/>
      <c r="D8" s="65"/>
      <c r="E8" s="65"/>
      <c r="F8" s="65"/>
      <c r="G8" s="66"/>
      <c r="H8" s="66"/>
      <c r="I8" s="66"/>
      <c r="J8" s="66"/>
      <c r="K8" s="66"/>
      <c r="L8" s="66"/>
      <c r="M8" s="66"/>
      <c r="N8" s="66"/>
    </row>
    <row r="9" spans="1:14" x14ac:dyDescent="0.25">
      <c r="A9" s="106" t="s">
        <v>128</v>
      </c>
      <c r="B9" s="108">
        <v>2</v>
      </c>
      <c r="C9" s="57" t="s">
        <v>123</v>
      </c>
      <c r="D9" s="57" t="s">
        <v>124</v>
      </c>
      <c r="E9" s="57" t="s">
        <v>125</v>
      </c>
      <c r="F9" s="57" t="s">
        <v>126</v>
      </c>
      <c r="G9" s="57" t="s">
        <v>127</v>
      </c>
      <c r="H9" s="57" t="s">
        <v>168</v>
      </c>
      <c r="I9" s="57" t="s">
        <v>174</v>
      </c>
      <c r="J9" s="57" t="s">
        <v>180</v>
      </c>
      <c r="K9" s="57" t="s">
        <v>186</v>
      </c>
      <c r="L9" s="57" t="s">
        <v>192</v>
      </c>
      <c r="M9" s="57" t="s">
        <v>198</v>
      </c>
      <c r="N9" s="57" t="s">
        <v>204</v>
      </c>
    </row>
    <row r="10" spans="1:14" x14ac:dyDescent="0.25">
      <c r="A10" s="107"/>
      <c r="B10" s="109"/>
      <c r="C10" s="73" t="s">
        <v>210</v>
      </c>
      <c r="D10" s="74" t="s">
        <v>211</v>
      </c>
      <c r="E10" s="72" t="s">
        <v>209</v>
      </c>
      <c r="F10" s="81" t="s">
        <v>45</v>
      </c>
      <c r="G10" s="81" t="s">
        <v>45</v>
      </c>
      <c r="H10" s="72" t="s">
        <v>209</v>
      </c>
      <c r="I10" s="74" t="s">
        <v>211</v>
      </c>
      <c r="J10" s="73" t="s">
        <v>210</v>
      </c>
      <c r="K10" s="73" t="s">
        <v>210</v>
      </c>
      <c r="L10" s="72" t="s">
        <v>209</v>
      </c>
      <c r="M10" s="74" t="s">
        <v>211</v>
      </c>
      <c r="N10" s="74" t="s">
        <v>211</v>
      </c>
    </row>
    <row r="11" spans="1:14" s="63" customFormat="1" x14ac:dyDescent="0.25">
      <c r="A11" s="67"/>
      <c r="B11" s="109"/>
      <c r="C11" s="59" t="s">
        <v>151</v>
      </c>
      <c r="D11" s="58" t="s">
        <v>118</v>
      </c>
      <c r="E11" s="58" t="s">
        <v>150</v>
      </c>
      <c r="F11" s="59" t="s">
        <v>119</v>
      </c>
      <c r="G11" s="58" t="s">
        <v>150</v>
      </c>
      <c r="H11" s="59" t="s">
        <v>151</v>
      </c>
      <c r="I11" s="58" t="s">
        <v>150</v>
      </c>
      <c r="J11" s="59" t="s">
        <v>151</v>
      </c>
      <c r="K11" s="58" t="s">
        <v>150</v>
      </c>
      <c r="L11" s="59" t="s">
        <v>151</v>
      </c>
      <c r="M11" s="60" t="s">
        <v>120</v>
      </c>
      <c r="N11" s="59" t="s">
        <v>151</v>
      </c>
    </row>
    <row r="12" spans="1:14" ht="15.75" thickBot="1" x14ac:dyDescent="0.3">
      <c r="B12" s="110"/>
      <c r="C12" s="78" t="s">
        <v>121</v>
      </c>
      <c r="D12" s="62" t="s">
        <v>122</v>
      </c>
      <c r="E12" s="61" t="s">
        <v>121</v>
      </c>
      <c r="F12" s="62" t="s">
        <v>122</v>
      </c>
      <c r="G12" s="62" t="s">
        <v>122</v>
      </c>
      <c r="H12" s="61" t="s">
        <v>121</v>
      </c>
      <c r="I12" s="61" t="s">
        <v>121</v>
      </c>
      <c r="J12" s="62" t="s">
        <v>122</v>
      </c>
      <c r="K12" s="61" t="s">
        <v>121</v>
      </c>
      <c r="L12" s="62" t="s">
        <v>122</v>
      </c>
      <c r="M12" s="61" t="s">
        <v>121</v>
      </c>
      <c r="N12" s="62" t="s">
        <v>122</v>
      </c>
    </row>
    <row r="13" spans="1:14" ht="15.75" thickBot="1" x14ac:dyDescent="0.3">
      <c r="B13" s="75"/>
      <c r="C13" s="64"/>
      <c r="D13" s="65"/>
      <c r="E13" s="65"/>
      <c r="F13" s="65"/>
      <c r="G13" s="66"/>
      <c r="H13" s="66"/>
      <c r="I13" s="66"/>
      <c r="J13" s="66"/>
      <c r="K13" s="66"/>
      <c r="L13" s="66"/>
      <c r="M13" s="66"/>
      <c r="N13" s="66"/>
    </row>
    <row r="14" spans="1:14" x14ac:dyDescent="0.25">
      <c r="B14" s="108">
        <v>3</v>
      </c>
      <c r="C14" s="57" t="s">
        <v>129</v>
      </c>
      <c r="D14" s="57" t="s">
        <v>130</v>
      </c>
      <c r="E14" s="57" t="s">
        <v>131</v>
      </c>
      <c r="F14" s="57" t="s">
        <v>132</v>
      </c>
      <c r="G14" s="57" t="s">
        <v>133</v>
      </c>
      <c r="H14" s="57" t="s">
        <v>169</v>
      </c>
      <c r="I14" s="57" t="s">
        <v>175</v>
      </c>
      <c r="J14" s="57" t="s">
        <v>181</v>
      </c>
      <c r="K14" s="57" t="s">
        <v>187</v>
      </c>
      <c r="L14" s="57" t="s">
        <v>193</v>
      </c>
      <c r="M14" s="57" t="s">
        <v>199</v>
      </c>
      <c r="N14" s="57" t="s">
        <v>205</v>
      </c>
    </row>
    <row r="15" spans="1:14" s="68" customFormat="1" x14ac:dyDescent="0.25">
      <c r="B15" s="109"/>
      <c r="C15" s="81" t="s">
        <v>45</v>
      </c>
      <c r="D15" s="73" t="s">
        <v>210</v>
      </c>
      <c r="E15" s="73" t="s">
        <v>210</v>
      </c>
      <c r="F15" s="74" t="s">
        <v>211</v>
      </c>
      <c r="G15" s="73" t="s">
        <v>210</v>
      </c>
      <c r="H15" s="81" t="s">
        <v>45</v>
      </c>
      <c r="I15" s="72" t="s">
        <v>209</v>
      </c>
      <c r="J15" s="74" t="s">
        <v>211</v>
      </c>
      <c r="K15" s="74" t="s">
        <v>211</v>
      </c>
      <c r="L15" s="73" t="s">
        <v>210</v>
      </c>
      <c r="M15" s="72" t="s">
        <v>209</v>
      </c>
      <c r="N15" s="81" t="s">
        <v>45</v>
      </c>
    </row>
    <row r="16" spans="1:14" x14ac:dyDescent="0.25">
      <c r="B16" s="109"/>
      <c r="C16" s="58" t="s">
        <v>150</v>
      </c>
      <c r="D16" s="58" t="s">
        <v>150</v>
      </c>
      <c r="E16" s="59" t="s">
        <v>151</v>
      </c>
      <c r="F16" s="60" t="s">
        <v>149</v>
      </c>
      <c r="G16" s="60" t="s">
        <v>149</v>
      </c>
      <c r="H16" s="59" t="s">
        <v>151</v>
      </c>
      <c r="I16" s="60" t="s">
        <v>149</v>
      </c>
      <c r="J16" s="59" t="s">
        <v>151</v>
      </c>
      <c r="K16" s="58" t="s">
        <v>118</v>
      </c>
      <c r="L16" s="60" t="s">
        <v>149</v>
      </c>
      <c r="M16" s="58" t="s">
        <v>118</v>
      </c>
      <c r="N16" s="60" t="s">
        <v>149</v>
      </c>
    </row>
    <row r="17" spans="2:14" ht="15.75" thickBot="1" x14ac:dyDescent="0.3">
      <c r="B17" s="110"/>
      <c r="C17" s="61" t="s">
        <v>121</v>
      </c>
      <c r="D17" s="61" t="s">
        <v>121</v>
      </c>
      <c r="E17" s="62" t="s">
        <v>122</v>
      </c>
      <c r="F17" s="62" t="s">
        <v>122</v>
      </c>
      <c r="G17" s="62" t="s">
        <v>122</v>
      </c>
      <c r="H17" s="62" t="s">
        <v>122</v>
      </c>
      <c r="I17" s="78" t="s">
        <v>121</v>
      </c>
      <c r="J17" s="78" t="s">
        <v>121</v>
      </c>
      <c r="K17" s="62" t="s">
        <v>122</v>
      </c>
      <c r="L17" s="78" t="s">
        <v>121</v>
      </c>
      <c r="M17" s="62" t="s">
        <v>122</v>
      </c>
      <c r="N17" s="78" t="s">
        <v>121</v>
      </c>
    </row>
    <row r="18" spans="2:14" ht="15.75" thickBot="1" x14ac:dyDescent="0.3">
      <c r="B18" s="75"/>
      <c r="C18" s="64"/>
      <c r="D18" s="65"/>
      <c r="E18" s="65"/>
      <c r="F18" s="65"/>
      <c r="G18" s="66"/>
      <c r="H18" s="66"/>
      <c r="I18" s="66"/>
      <c r="J18" s="66"/>
      <c r="K18" s="66"/>
      <c r="L18" s="66"/>
      <c r="M18" s="66"/>
      <c r="N18" s="66"/>
    </row>
    <row r="19" spans="2:14" s="68" customFormat="1" ht="14.45" customHeight="1" x14ac:dyDescent="0.25">
      <c r="B19" s="108">
        <v>4</v>
      </c>
      <c r="C19" s="57" t="s">
        <v>134</v>
      </c>
      <c r="D19" s="57" t="s">
        <v>135</v>
      </c>
      <c r="E19" s="57" t="s">
        <v>136</v>
      </c>
      <c r="F19" s="57" t="s">
        <v>137</v>
      </c>
      <c r="G19" s="57" t="s">
        <v>138</v>
      </c>
      <c r="H19" s="57" t="s">
        <v>170</v>
      </c>
      <c r="I19" s="57" t="s">
        <v>176</v>
      </c>
      <c r="J19" s="57" t="s">
        <v>182</v>
      </c>
      <c r="K19" s="57" t="s">
        <v>188</v>
      </c>
      <c r="L19" s="57" t="s">
        <v>194</v>
      </c>
      <c r="M19" s="57" t="s">
        <v>200</v>
      </c>
      <c r="N19" s="57" t="s">
        <v>206</v>
      </c>
    </row>
    <row r="20" spans="2:14" x14ac:dyDescent="0.25">
      <c r="B20" s="109"/>
      <c r="C20" s="81" t="s">
        <v>45</v>
      </c>
      <c r="D20" s="72" t="s">
        <v>209</v>
      </c>
      <c r="E20" s="74" t="s">
        <v>211</v>
      </c>
      <c r="F20" s="73" t="s">
        <v>210</v>
      </c>
      <c r="G20" s="72" t="s">
        <v>209</v>
      </c>
      <c r="H20" s="81" t="s">
        <v>45</v>
      </c>
      <c r="I20" s="73" t="s">
        <v>210</v>
      </c>
      <c r="J20" s="80" t="s">
        <v>211</v>
      </c>
      <c r="K20" s="73" t="s">
        <v>210</v>
      </c>
      <c r="L20" s="81" t="s">
        <v>45</v>
      </c>
      <c r="M20" s="73" t="s">
        <v>210</v>
      </c>
      <c r="N20" s="74" t="s">
        <v>211</v>
      </c>
    </row>
    <row r="21" spans="2:14" x14ac:dyDescent="0.25">
      <c r="B21" s="109"/>
      <c r="C21" s="60" t="s">
        <v>149</v>
      </c>
      <c r="D21" s="59" t="s">
        <v>151</v>
      </c>
      <c r="E21" s="59" t="s">
        <v>151</v>
      </c>
      <c r="F21" s="60" t="s">
        <v>120</v>
      </c>
      <c r="G21" s="58" t="s">
        <v>150</v>
      </c>
      <c r="H21" s="60" t="s">
        <v>149</v>
      </c>
      <c r="I21" s="58" t="s">
        <v>150</v>
      </c>
      <c r="J21" s="60" t="s">
        <v>149</v>
      </c>
      <c r="K21" s="59" t="s">
        <v>119</v>
      </c>
      <c r="L21" s="59" t="s">
        <v>119</v>
      </c>
      <c r="M21" s="60" t="s">
        <v>149</v>
      </c>
      <c r="N21" s="58" t="s">
        <v>150</v>
      </c>
    </row>
    <row r="22" spans="2:14" ht="15.75" thickBot="1" x14ac:dyDescent="0.3">
      <c r="B22" s="110"/>
      <c r="C22" s="62" t="s">
        <v>122</v>
      </c>
      <c r="D22" s="62" t="s">
        <v>122</v>
      </c>
      <c r="E22" s="61" t="s">
        <v>121</v>
      </c>
      <c r="F22" s="78" t="s">
        <v>121</v>
      </c>
      <c r="G22" s="78" t="s">
        <v>121</v>
      </c>
      <c r="H22" s="78" t="s">
        <v>121</v>
      </c>
      <c r="I22" s="62" t="s">
        <v>122</v>
      </c>
      <c r="J22" s="62" t="s">
        <v>122</v>
      </c>
      <c r="K22" s="62" t="s">
        <v>122</v>
      </c>
      <c r="L22" s="78" t="s">
        <v>121</v>
      </c>
      <c r="M22" s="62" t="s">
        <v>122</v>
      </c>
      <c r="N22" s="78" t="s">
        <v>121</v>
      </c>
    </row>
    <row r="23" spans="2:14" s="68" customFormat="1" ht="15.75" thickBot="1" x14ac:dyDescent="0.3">
      <c r="B23" s="75"/>
      <c r="C23" s="64"/>
      <c r="D23" s="65"/>
      <c r="E23" s="65"/>
      <c r="F23" s="65"/>
      <c r="G23" s="66"/>
      <c r="H23" s="66"/>
      <c r="I23" s="66"/>
      <c r="J23" s="66"/>
      <c r="K23" s="66"/>
      <c r="L23" s="66"/>
      <c r="M23" s="66"/>
      <c r="N23" s="66"/>
    </row>
    <row r="24" spans="2:14" ht="14.45" customHeight="1" x14ac:dyDescent="0.25">
      <c r="B24" s="108">
        <v>5</v>
      </c>
      <c r="C24" s="57" t="s">
        <v>139</v>
      </c>
      <c r="D24" s="57" t="s">
        <v>140</v>
      </c>
      <c r="E24" s="57" t="s">
        <v>141</v>
      </c>
      <c r="F24" s="57" t="s">
        <v>142</v>
      </c>
      <c r="G24" s="57" t="s">
        <v>143</v>
      </c>
      <c r="H24" s="57" t="s">
        <v>171</v>
      </c>
      <c r="I24" s="57" t="s">
        <v>177</v>
      </c>
      <c r="J24" s="57" t="s">
        <v>183</v>
      </c>
      <c r="K24" s="57" t="s">
        <v>189</v>
      </c>
      <c r="L24" s="57" t="s">
        <v>195</v>
      </c>
      <c r="M24" s="57" t="s">
        <v>201</v>
      </c>
      <c r="N24" s="57" t="s">
        <v>207</v>
      </c>
    </row>
    <row r="25" spans="2:14" x14ac:dyDescent="0.25">
      <c r="B25" s="109"/>
      <c r="C25" s="72" t="s">
        <v>209</v>
      </c>
      <c r="D25" s="81" t="s">
        <v>45</v>
      </c>
      <c r="E25" s="72" t="s">
        <v>209</v>
      </c>
      <c r="F25" s="74" t="s">
        <v>211</v>
      </c>
      <c r="G25" s="73" t="s">
        <v>210</v>
      </c>
      <c r="H25" s="74" t="s">
        <v>211</v>
      </c>
      <c r="I25" s="72" t="s">
        <v>209</v>
      </c>
      <c r="J25" s="81" t="s">
        <v>45</v>
      </c>
      <c r="K25" s="74" t="s">
        <v>211</v>
      </c>
      <c r="L25" s="72" t="s">
        <v>209</v>
      </c>
      <c r="M25" s="81" t="s">
        <v>45</v>
      </c>
      <c r="N25" s="73" t="s">
        <v>210</v>
      </c>
    </row>
    <row r="26" spans="2:14" x14ac:dyDescent="0.25">
      <c r="B26" s="109"/>
      <c r="C26" s="58" t="s">
        <v>150</v>
      </c>
      <c r="D26" s="59" t="s">
        <v>151</v>
      </c>
      <c r="E26" s="60" t="s">
        <v>149</v>
      </c>
      <c r="F26" s="58" t="s">
        <v>150</v>
      </c>
      <c r="G26" s="59" t="s">
        <v>151</v>
      </c>
      <c r="H26" s="58" t="s">
        <v>118</v>
      </c>
      <c r="I26" s="59" t="s">
        <v>151</v>
      </c>
      <c r="J26" s="58" t="s">
        <v>118</v>
      </c>
      <c r="K26" s="59" t="s">
        <v>151</v>
      </c>
      <c r="L26" s="58" t="s">
        <v>118</v>
      </c>
      <c r="M26" s="59" t="s">
        <v>151</v>
      </c>
      <c r="N26" s="58" t="s">
        <v>118</v>
      </c>
    </row>
    <row r="27" spans="2:14" ht="15.75" thickBot="1" x14ac:dyDescent="0.3">
      <c r="B27" s="110"/>
      <c r="C27" s="62" t="s">
        <v>122</v>
      </c>
      <c r="D27" s="78" t="s">
        <v>121</v>
      </c>
      <c r="E27" s="62" t="s">
        <v>122</v>
      </c>
      <c r="F27" s="61" t="s">
        <v>121</v>
      </c>
      <c r="G27" s="61" t="s">
        <v>121</v>
      </c>
      <c r="H27" s="62" t="s">
        <v>122</v>
      </c>
      <c r="I27" s="62" t="s">
        <v>122</v>
      </c>
      <c r="J27" s="61" t="s">
        <v>121</v>
      </c>
      <c r="K27" s="61" t="s">
        <v>121</v>
      </c>
      <c r="L27" s="61" t="s">
        <v>121</v>
      </c>
      <c r="M27" s="62" t="s">
        <v>122</v>
      </c>
      <c r="N27" s="62" t="s">
        <v>122</v>
      </c>
    </row>
    <row r="28" spans="2:14" ht="15.75" thickBot="1" x14ac:dyDescent="0.3">
      <c r="B28" s="75"/>
      <c r="C28" s="64"/>
      <c r="D28" s="65"/>
      <c r="E28" s="65"/>
      <c r="F28" s="65"/>
      <c r="G28" s="66"/>
      <c r="H28" s="66"/>
      <c r="I28" s="66"/>
      <c r="J28" s="66"/>
      <c r="K28" s="66"/>
      <c r="L28" s="66"/>
      <c r="M28" s="66"/>
      <c r="N28" s="66"/>
    </row>
    <row r="29" spans="2:14" x14ac:dyDescent="0.25">
      <c r="B29" s="108">
        <v>6</v>
      </c>
      <c r="C29" s="57" t="s">
        <v>144</v>
      </c>
      <c r="D29" s="57" t="s">
        <v>145</v>
      </c>
      <c r="E29" s="57" t="s">
        <v>146</v>
      </c>
      <c r="F29" s="57" t="s">
        <v>147</v>
      </c>
      <c r="G29" s="57" t="s">
        <v>148</v>
      </c>
      <c r="H29" s="57" t="s">
        <v>172</v>
      </c>
      <c r="I29" s="57" t="s">
        <v>178</v>
      </c>
      <c r="J29" s="57" t="s">
        <v>184</v>
      </c>
      <c r="K29" s="57" t="s">
        <v>190</v>
      </c>
      <c r="L29" s="57" t="s">
        <v>196</v>
      </c>
      <c r="M29" s="57" t="s">
        <v>202</v>
      </c>
      <c r="N29" s="57" t="s">
        <v>208</v>
      </c>
    </row>
    <row r="30" spans="2:14" x14ac:dyDescent="0.25">
      <c r="B30" s="109"/>
      <c r="C30" s="72" t="s">
        <v>209</v>
      </c>
      <c r="D30" s="74" t="s">
        <v>211</v>
      </c>
      <c r="E30" s="81" t="s">
        <v>45</v>
      </c>
      <c r="F30" s="73" t="s">
        <v>210</v>
      </c>
      <c r="G30" s="74" t="s">
        <v>211</v>
      </c>
      <c r="H30" s="72" t="s">
        <v>209</v>
      </c>
      <c r="I30" s="81" t="s">
        <v>45</v>
      </c>
      <c r="J30" s="73" t="s">
        <v>210</v>
      </c>
      <c r="K30" s="81" t="s">
        <v>45</v>
      </c>
      <c r="L30" s="74" t="s">
        <v>211</v>
      </c>
      <c r="M30" s="72" t="s">
        <v>209</v>
      </c>
      <c r="N30" s="73" t="s">
        <v>210</v>
      </c>
    </row>
    <row r="31" spans="2:14" x14ac:dyDescent="0.25">
      <c r="B31" s="109"/>
      <c r="C31" s="60" t="s">
        <v>149</v>
      </c>
      <c r="D31" s="60" t="s">
        <v>149</v>
      </c>
      <c r="E31" s="58" t="s">
        <v>118</v>
      </c>
      <c r="F31" s="58" t="s">
        <v>118</v>
      </c>
      <c r="G31" s="59" t="s">
        <v>151</v>
      </c>
      <c r="H31" s="60" t="s">
        <v>120</v>
      </c>
      <c r="I31" s="59" t="s">
        <v>151</v>
      </c>
      <c r="J31" s="60" t="s">
        <v>120</v>
      </c>
      <c r="K31" s="60" t="s">
        <v>120</v>
      </c>
      <c r="L31" s="60" t="s">
        <v>120</v>
      </c>
      <c r="M31" s="59" t="s">
        <v>151</v>
      </c>
      <c r="N31" s="59" t="s">
        <v>151</v>
      </c>
    </row>
    <row r="32" spans="2:14" ht="15.75" thickBot="1" x14ac:dyDescent="0.3">
      <c r="B32" s="110"/>
      <c r="C32" s="78" t="s">
        <v>121</v>
      </c>
      <c r="D32" s="61" t="s">
        <v>121</v>
      </c>
      <c r="E32" s="62" t="s">
        <v>122</v>
      </c>
      <c r="F32" s="62" t="s">
        <v>122</v>
      </c>
      <c r="G32" s="62" t="s">
        <v>122</v>
      </c>
      <c r="H32" s="62" t="s">
        <v>122</v>
      </c>
      <c r="I32" s="78" t="s">
        <v>121</v>
      </c>
      <c r="J32" s="78" t="s">
        <v>121</v>
      </c>
      <c r="K32" s="62" t="s">
        <v>122</v>
      </c>
      <c r="L32" s="62" t="s">
        <v>122</v>
      </c>
      <c r="M32" s="78" t="s">
        <v>121</v>
      </c>
      <c r="N32" s="78" t="s">
        <v>121</v>
      </c>
    </row>
    <row r="33" spans="1:14" x14ac:dyDescent="0.25">
      <c r="C33" s="17"/>
    </row>
    <row r="34" spans="1:14" x14ac:dyDescent="0.25">
      <c r="C34" s="17"/>
    </row>
    <row r="35" spans="1:14" ht="15.75" thickBot="1" x14ac:dyDescent="0.3">
      <c r="E35" s="60" t="s">
        <v>149</v>
      </c>
      <c r="F35" s="58" t="s">
        <v>150</v>
      </c>
      <c r="G35" s="59" t="s">
        <v>151</v>
      </c>
      <c r="H35"/>
      <c r="I35"/>
      <c r="J35"/>
      <c r="K35"/>
      <c r="L35"/>
      <c r="M35"/>
      <c r="N35"/>
    </row>
    <row r="36" spans="1:14" ht="15.75" thickBot="1" x14ac:dyDescent="0.3">
      <c r="A36" s="69" t="s">
        <v>121</v>
      </c>
      <c r="C36" s="11" t="s">
        <v>152</v>
      </c>
      <c r="D36" s="11" t="s">
        <v>153</v>
      </c>
      <c r="E36" s="11" t="s">
        <v>154</v>
      </c>
      <c r="F36" s="11" t="s">
        <v>155</v>
      </c>
      <c r="G36" s="11" t="s">
        <v>156</v>
      </c>
      <c r="H36"/>
      <c r="I36"/>
      <c r="J36"/>
      <c r="K36"/>
      <c r="L36"/>
      <c r="M36"/>
      <c r="N36"/>
    </row>
    <row r="37" spans="1:14" ht="15.75" thickBot="1" x14ac:dyDescent="0.3">
      <c r="A37" s="11"/>
      <c r="H37"/>
      <c r="I37"/>
      <c r="J37"/>
      <c r="K37"/>
      <c r="L37"/>
      <c r="M37"/>
      <c r="N37"/>
    </row>
    <row r="38" spans="1:14" ht="15.75" thickBot="1" x14ac:dyDescent="0.3">
      <c r="A38" s="70" t="s">
        <v>122</v>
      </c>
      <c r="C38" s="11" t="s">
        <v>157</v>
      </c>
      <c r="D38" s="11" t="s">
        <v>158</v>
      </c>
      <c r="E38" s="11" t="s">
        <v>155</v>
      </c>
      <c r="F38" s="11" t="s">
        <v>159</v>
      </c>
      <c r="G38" s="11" t="s">
        <v>160</v>
      </c>
      <c r="H38"/>
      <c r="I38"/>
      <c r="J38"/>
      <c r="K38"/>
      <c r="L38"/>
      <c r="M38"/>
      <c r="N38"/>
    </row>
    <row r="39" spans="1:14" x14ac:dyDescent="0.25">
      <c r="H39"/>
      <c r="I39"/>
      <c r="J39"/>
      <c r="K39"/>
      <c r="L39"/>
      <c r="M39"/>
      <c r="N39"/>
    </row>
    <row r="40" spans="1:14" x14ac:dyDescent="0.25">
      <c r="D40" s="2" t="s">
        <v>161</v>
      </c>
    </row>
    <row r="41" spans="1:14" x14ac:dyDescent="0.25">
      <c r="C41" s="11" t="s">
        <v>154</v>
      </c>
      <c r="D41" s="11" t="s">
        <v>162</v>
      </c>
    </row>
    <row r="43" spans="1:14" x14ac:dyDescent="0.25">
      <c r="C43" s="11" t="s">
        <v>155</v>
      </c>
      <c r="D43" s="11" t="s">
        <v>163</v>
      </c>
    </row>
    <row r="45" spans="1:14" x14ac:dyDescent="0.25">
      <c r="C45" s="11" t="s">
        <v>159</v>
      </c>
      <c r="D45" s="11" t="s">
        <v>164</v>
      </c>
    </row>
    <row r="47" spans="1:14" x14ac:dyDescent="0.25">
      <c r="C47" s="11" t="s">
        <v>160</v>
      </c>
      <c r="D47" s="11" t="s">
        <v>165</v>
      </c>
    </row>
    <row r="49" spans="1:4" customFormat="1" x14ac:dyDescent="0.25">
      <c r="A49" s="11" t="s">
        <v>62</v>
      </c>
      <c r="C49" s="71" t="s">
        <v>212</v>
      </c>
      <c r="D49" s="72" t="s">
        <v>209</v>
      </c>
    </row>
    <row r="50" spans="1:4" customFormat="1" x14ac:dyDescent="0.25">
      <c r="C50" s="71" t="s">
        <v>213</v>
      </c>
      <c r="D50" s="73" t="s">
        <v>210</v>
      </c>
    </row>
    <row r="51" spans="1:4" customFormat="1" x14ac:dyDescent="0.25">
      <c r="C51" s="79" t="s">
        <v>214</v>
      </c>
      <c r="D51" s="80" t="s">
        <v>211</v>
      </c>
    </row>
    <row r="52" spans="1:4" customFormat="1" x14ac:dyDescent="0.25">
      <c r="C52" s="71" t="s">
        <v>45</v>
      </c>
      <c r="D52" s="81" t="s">
        <v>45</v>
      </c>
    </row>
  </sheetData>
  <mergeCells count="7">
    <mergeCell ref="A9:A10"/>
    <mergeCell ref="B29:B32"/>
    <mergeCell ref="B4:B7"/>
    <mergeCell ref="B9:B12"/>
    <mergeCell ref="B14:B17"/>
    <mergeCell ref="B19:B22"/>
    <mergeCell ref="B24:B27"/>
  </mergeCells>
  <pageMargins left="0.7" right="0.7" top="0.75" bottom="0.75" header="0.3" footer="0.3"/>
  <pageSetup paperSize="9" scale="36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"/>
  <sheetViews>
    <sheetView topLeftCell="K1" workbookViewId="0">
      <selection activeCell="B2" sqref="B2:N33"/>
    </sheetView>
  </sheetViews>
  <sheetFormatPr defaultRowHeight="15" x14ac:dyDescent="0.25"/>
  <cols>
    <col min="1" max="1" width="40" bestFit="1" customWidth="1"/>
    <col min="3" max="14" width="25.7109375" style="11" customWidth="1"/>
  </cols>
  <sheetData>
    <row r="1" spans="1:15" ht="21" x14ac:dyDescent="0.35">
      <c r="A1" s="54" t="s">
        <v>166</v>
      </c>
    </row>
    <row r="2" spans="1:15" ht="21" x14ac:dyDescent="0.25">
      <c r="C2" s="55" t="s">
        <v>8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</row>
    <row r="3" spans="1:15" ht="21.75" thickBot="1" x14ac:dyDescent="0.3">
      <c r="C3" s="56">
        <v>1</v>
      </c>
      <c r="D3" s="55">
        <v>2</v>
      </c>
      <c r="E3" s="55">
        <v>3</v>
      </c>
      <c r="F3" s="55">
        <v>4</v>
      </c>
      <c r="G3" s="55">
        <v>5</v>
      </c>
      <c r="H3" s="55">
        <v>6</v>
      </c>
      <c r="I3" s="55">
        <v>7</v>
      </c>
      <c r="J3" s="55">
        <v>8</v>
      </c>
      <c r="K3" s="55">
        <v>9</v>
      </c>
      <c r="L3" s="55">
        <v>10</v>
      </c>
      <c r="M3" s="55">
        <v>11</v>
      </c>
      <c r="N3" s="55">
        <v>12</v>
      </c>
    </row>
    <row r="4" spans="1:15" ht="21" x14ac:dyDescent="0.35">
      <c r="A4" s="54" t="s">
        <v>112</v>
      </c>
      <c r="B4" s="108">
        <v>1</v>
      </c>
      <c r="C4" s="76" t="s">
        <v>113</v>
      </c>
      <c r="D4" s="57" t="s">
        <v>114</v>
      </c>
      <c r="E4" s="57" t="s">
        <v>115</v>
      </c>
      <c r="F4" s="57" t="s">
        <v>116</v>
      </c>
      <c r="G4" s="57" t="s">
        <v>117</v>
      </c>
      <c r="H4" s="57" t="s">
        <v>167</v>
      </c>
      <c r="I4" s="57" t="s">
        <v>173</v>
      </c>
      <c r="J4" s="57" t="s">
        <v>179</v>
      </c>
      <c r="K4" s="57" t="s">
        <v>185</v>
      </c>
      <c r="L4" s="57" t="s">
        <v>191</v>
      </c>
      <c r="M4" s="57" t="s">
        <v>197</v>
      </c>
      <c r="N4" s="57" t="s">
        <v>203</v>
      </c>
    </row>
    <row r="5" spans="1:15" x14ac:dyDescent="0.25">
      <c r="B5" s="109"/>
      <c r="C5" s="77" t="s">
        <v>211</v>
      </c>
      <c r="D5" s="73" t="s">
        <v>210</v>
      </c>
      <c r="E5" s="81" t="s">
        <v>45</v>
      </c>
      <c r="F5" s="72" t="s">
        <v>209</v>
      </c>
      <c r="G5" s="74" t="s">
        <v>211</v>
      </c>
      <c r="H5" s="73" t="s">
        <v>210</v>
      </c>
      <c r="I5" s="81" t="s">
        <v>45</v>
      </c>
      <c r="J5" s="72" t="s">
        <v>209</v>
      </c>
      <c r="K5" s="72" t="s">
        <v>209</v>
      </c>
      <c r="L5" s="81" t="s">
        <v>45</v>
      </c>
      <c r="M5" s="81" t="s">
        <v>45</v>
      </c>
      <c r="N5" s="72" t="s">
        <v>209</v>
      </c>
    </row>
    <row r="6" spans="1:15" x14ac:dyDescent="0.25">
      <c r="B6" s="109"/>
      <c r="C6" s="59" t="s">
        <v>151</v>
      </c>
      <c r="D6" s="60" t="s">
        <v>149</v>
      </c>
      <c r="E6" s="60" t="s">
        <v>149</v>
      </c>
      <c r="F6" s="59" t="s">
        <v>151</v>
      </c>
      <c r="G6" s="60" t="s">
        <v>149</v>
      </c>
      <c r="H6" s="58" t="s">
        <v>150</v>
      </c>
      <c r="I6" s="60" t="s">
        <v>149</v>
      </c>
      <c r="J6" s="58" t="s">
        <v>150</v>
      </c>
      <c r="K6" s="60" t="s">
        <v>149</v>
      </c>
      <c r="L6" s="58" t="s">
        <v>150</v>
      </c>
      <c r="M6" s="58" t="s">
        <v>150</v>
      </c>
      <c r="N6" s="60" t="s">
        <v>149</v>
      </c>
    </row>
    <row r="7" spans="1:15" s="63" customFormat="1" ht="15.75" thickBot="1" x14ac:dyDescent="0.3">
      <c r="B7" s="110"/>
      <c r="C7" s="62" t="s">
        <v>122</v>
      </c>
      <c r="D7" s="62" t="s">
        <v>122</v>
      </c>
      <c r="E7" s="78" t="s">
        <v>121</v>
      </c>
      <c r="F7" s="61" t="s">
        <v>121</v>
      </c>
      <c r="G7" s="61" t="s">
        <v>121</v>
      </c>
      <c r="H7" s="61" t="s">
        <v>121</v>
      </c>
      <c r="I7" s="62" t="s">
        <v>122</v>
      </c>
      <c r="J7" s="62" t="s">
        <v>122</v>
      </c>
      <c r="K7" s="61" t="s">
        <v>121</v>
      </c>
      <c r="L7" s="62" t="s">
        <v>122</v>
      </c>
      <c r="M7" s="61" t="s">
        <v>121</v>
      </c>
      <c r="N7" s="62" t="s">
        <v>122</v>
      </c>
    </row>
    <row r="8" spans="1:15" s="95" customFormat="1" ht="30" customHeight="1" thickBot="1" x14ac:dyDescent="0.3">
      <c r="C8" s="96">
        <v>10.4</v>
      </c>
      <c r="D8" s="98">
        <f>SUM(C8+$O$8)</f>
        <v>10.411818181818182</v>
      </c>
      <c r="E8" s="98">
        <f t="shared" ref="E8:M8" si="0">SUM(D8+$O$8)</f>
        <v>10.423636363636364</v>
      </c>
      <c r="F8" s="98">
        <f t="shared" si="0"/>
        <v>10.435454545454546</v>
      </c>
      <c r="G8" s="98">
        <f t="shared" si="0"/>
        <v>10.447272727272727</v>
      </c>
      <c r="H8" s="98">
        <f t="shared" si="0"/>
        <v>10.459090909090909</v>
      </c>
      <c r="I8" s="98">
        <f t="shared" si="0"/>
        <v>10.470909090909091</v>
      </c>
      <c r="J8" s="98">
        <f t="shared" si="0"/>
        <v>10.482727272727272</v>
      </c>
      <c r="K8" s="98">
        <f t="shared" si="0"/>
        <v>10.494545454545454</v>
      </c>
      <c r="L8" s="98">
        <f t="shared" si="0"/>
        <v>10.506363636363636</v>
      </c>
      <c r="M8" s="98">
        <f t="shared" si="0"/>
        <v>10.518181818181818</v>
      </c>
      <c r="N8" s="97">
        <v>10.53</v>
      </c>
      <c r="O8" s="65">
        <f>SUM(N8-C8)/11</f>
        <v>1.1818181818181728E-2</v>
      </c>
    </row>
    <row r="9" spans="1:15" x14ac:dyDescent="0.25">
      <c r="A9" s="106" t="s">
        <v>128</v>
      </c>
      <c r="B9" s="108">
        <v>2</v>
      </c>
      <c r="C9" s="57" t="s">
        <v>123</v>
      </c>
      <c r="D9" s="57" t="s">
        <v>124</v>
      </c>
      <c r="E9" s="57" t="s">
        <v>125</v>
      </c>
      <c r="F9" s="57" t="s">
        <v>126</v>
      </c>
      <c r="G9" s="57" t="s">
        <v>127</v>
      </c>
      <c r="H9" s="57" t="s">
        <v>168</v>
      </c>
      <c r="I9" s="57" t="s">
        <v>174</v>
      </c>
      <c r="J9" s="57" t="s">
        <v>180</v>
      </c>
      <c r="K9" s="57" t="s">
        <v>186</v>
      </c>
      <c r="L9" s="57" t="s">
        <v>192</v>
      </c>
      <c r="M9" s="57" t="s">
        <v>198</v>
      </c>
      <c r="N9" s="57" t="s">
        <v>204</v>
      </c>
    </row>
    <row r="10" spans="1:15" x14ac:dyDescent="0.25">
      <c r="A10" s="107"/>
      <c r="B10" s="109"/>
      <c r="C10" s="73" t="s">
        <v>210</v>
      </c>
      <c r="D10" s="74" t="s">
        <v>211</v>
      </c>
      <c r="E10" s="72" t="s">
        <v>209</v>
      </c>
      <c r="F10" s="81" t="s">
        <v>45</v>
      </c>
      <c r="G10" s="81" t="s">
        <v>45</v>
      </c>
      <c r="H10" s="72" t="s">
        <v>209</v>
      </c>
      <c r="I10" s="74" t="s">
        <v>211</v>
      </c>
      <c r="J10" s="73" t="s">
        <v>210</v>
      </c>
      <c r="K10" s="73" t="s">
        <v>210</v>
      </c>
      <c r="L10" s="72" t="s">
        <v>209</v>
      </c>
      <c r="M10" s="74" t="s">
        <v>211</v>
      </c>
      <c r="N10" s="74" t="s">
        <v>211</v>
      </c>
    </row>
    <row r="11" spans="1:15" s="63" customFormat="1" x14ac:dyDescent="0.25">
      <c r="A11" s="67"/>
      <c r="B11" s="109"/>
      <c r="C11" s="59" t="s">
        <v>151</v>
      </c>
      <c r="D11" s="58" t="s">
        <v>118</v>
      </c>
      <c r="E11" s="58" t="s">
        <v>150</v>
      </c>
      <c r="F11" s="59" t="s">
        <v>119</v>
      </c>
      <c r="G11" s="58" t="s">
        <v>150</v>
      </c>
      <c r="H11" s="59" t="s">
        <v>151</v>
      </c>
      <c r="I11" s="58" t="s">
        <v>150</v>
      </c>
      <c r="J11" s="59" t="s">
        <v>151</v>
      </c>
      <c r="K11" s="58" t="s">
        <v>150</v>
      </c>
      <c r="L11" s="59" t="s">
        <v>151</v>
      </c>
      <c r="M11" s="60" t="s">
        <v>120</v>
      </c>
      <c r="N11" s="59" t="s">
        <v>151</v>
      </c>
    </row>
    <row r="12" spans="1:15" ht="15.75" thickBot="1" x14ac:dyDescent="0.3">
      <c r="B12" s="110"/>
      <c r="C12" s="78" t="s">
        <v>121</v>
      </c>
      <c r="D12" s="62" t="s">
        <v>122</v>
      </c>
      <c r="E12" s="61" t="s">
        <v>121</v>
      </c>
      <c r="F12" s="62" t="s">
        <v>122</v>
      </c>
      <c r="G12" s="62" t="s">
        <v>122</v>
      </c>
      <c r="H12" s="61" t="s">
        <v>121</v>
      </c>
      <c r="I12" s="61" t="s">
        <v>121</v>
      </c>
      <c r="J12" s="62" t="s">
        <v>122</v>
      </c>
      <c r="K12" s="61" t="s">
        <v>121</v>
      </c>
      <c r="L12" s="62" t="s">
        <v>122</v>
      </c>
      <c r="M12" s="61" t="s">
        <v>121</v>
      </c>
      <c r="N12" s="62" t="s">
        <v>122</v>
      </c>
    </row>
    <row r="13" spans="1:15" ht="30" customHeight="1" thickBot="1" x14ac:dyDescent="0.3">
      <c r="B13" s="75"/>
      <c r="C13" s="64">
        <v>9.9</v>
      </c>
      <c r="D13" s="99">
        <f>SUM(C13+$O$13)</f>
        <v>9.9072727272727281</v>
      </c>
      <c r="E13" s="99">
        <f t="shared" ref="E13:M13" si="1">SUM(D13+$O$13)</f>
        <v>9.9145454545454559</v>
      </c>
      <c r="F13" s="99">
        <f t="shared" si="1"/>
        <v>9.9218181818181836</v>
      </c>
      <c r="G13" s="99">
        <f t="shared" si="1"/>
        <v>9.9290909090909114</v>
      </c>
      <c r="H13" s="99">
        <f t="shared" si="1"/>
        <v>9.9363636363636392</v>
      </c>
      <c r="I13" s="99">
        <f t="shared" si="1"/>
        <v>9.9436363636363669</v>
      </c>
      <c r="J13" s="99">
        <f t="shared" si="1"/>
        <v>9.9509090909090947</v>
      </c>
      <c r="K13" s="99">
        <f t="shared" si="1"/>
        <v>9.9581818181818225</v>
      </c>
      <c r="L13" s="99">
        <f t="shared" si="1"/>
        <v>9.9654545454545502</v>
      </c>
      <c r="M13" s="99">
        <f t="shared" si="1"/>
        <v>9.972727272727278</v>
      </c>
      <c r="N13" s="66">
        <v>9.98</v>
      </c>
      <c r="O13" s="65">
        <f>SUM(N13-C13)/11</f>
        <v>7.2727272727272788E-3</v>
      </c>
    </row>
    <row r="14" spans="1:15" x14ac:dyDescent="0.25">
      <c r="B14" s="108">
        <v>3</v>
      </c>
      <c r="C14" s="57" t="s">
        <v>129</v>
      </c>
      <c r="D14" s="57" t="s">
        <v>130</v>
      </c>
      <c r="E14" s="57" t="s">
        <v>131</v>
      </c>
      <c r="F14" s="57" t="s">
        <v>132</v>
      </c>
      <c r="G14" s="57" t="s">
        <v>133</v>
      </c>
      <c r="H14" s="57" t="s">
        <v>169</v>
      </c>
      <c r="I14" s="57" t="s">
        <v>175</v>
      </c>
      <c r="J14" s="57" t="s">
        <v>181</v>
      </c>
      <c r="K14" s="57" t="s">
        <v>187</v>
      </c>
      <c r="L14" s="57" t="s">
        <v>193</v>
      </c>
      <c r="M14" s="57" t="s">
        <v>199</v>
      </c>
      <c r="N14" s="57" t="s">
        <v>205</v>
      </c>
    </row>
    <row r="15" spans="1:15" s="68" customFormat="1" x14ac:dyDescent="0.25">
      <c r="B15" s="109"/>
      <c r="C15" s="81" t="s">
        <v>45</v>
      </c>
      <c r="D15" s="73" t="s">
        <v>210</v>
      </c>
      <c r="E15" s="73" t="s">
        <v>210</v>
      </c>
      <c r="F15" s="74" t="s">
        <v>211</v>
      </c>
      <c r="G15" s="73" t="s">
        <v>210</v>
      </c>
      <c r="H15" s="81" t="s">
        <v>45</v>
      </c>
      <c r="I15" s="72" t="s">
        <v>209</v>
      </c>
      <c r="J15" s="74" t="s">
        <v>211</v>
      </c>
      <c r="K15" s="74" t="s">
        <v>211</v>
      </c>
      <c r="L15" s="73" t="s">
        <v>210</v>
      </c>
      <c r="M15" s="72" t="s">
        <v>209</v>
      </c>
      <c r="N15" s="81" t="s">
        <v>45</v>
      </c>
    </row>
    <row r="16" spans="1:15" x14ac:dyDescent="0.25">
      <c r="B16" s="109"/>
      <c r="C16" s="58" t="s">
        <v>150</v>
      </c>
      <c r="D16" s="58" t="s">
        <v>150</v>
      </c>
      <c r="E16" s="59" t="s">
        <v>151</v>
      </c>
      <c r="F16" s="60" t="s">
        <v>149</v>
      </c>
      <c r="G16" s="60" t="s">
        <v>149</v>
      </c>
      <c r="H16" s="59" t="s">
        <v>151</v>
      </c>
      <c r="I16" s="60" t="s">
        <v>149</v>
      </c>
      <c r="J16" s="59" t="s">
        <v>151</v>
      </c>
      <c r="K16" s="58" t="s">
        <v>118</v>
      </c>
      <c r="L16" s="60" t="s">
        <v>149</v>
      </c>
      <c r="M16" s="58" t="s">
        <v>118</v>
      </c>
      <c r="N16" s="60" t="s">
        <v>149</v>
      </c>
    </row>
    <row r="17" spans="2:15" ht="15.75" thickBot="1" x14ac:dyDescent="0.3">
      <c r="B17" s="110"/>
      <c r="C17" s="61" t="s">
        <v>121</v>
      </c>
      <c r="D17" s="61" t="s">
        <v>121</v>
      </c>
      <c r="E17" s="62" t="s">
        <v>122</v>
      </c>
      <c r="F17" s="62" t="s">
        <v>122</v>
      </c>
      <c r="G17" s="62" t="s">
        <v>122</v>
      </c>
      <c r="H17" s="62" t="s">
        <v>122</v>
      </c>
      <c r="I17" s="78" t="s">
        <v>121</v>
      </c>
      <c r="J17" s="78" t="s">
        <v>121</v>
      </c>
      <c r="K17" s="62" t="s">
        <v>122</v>
      </c>
      <c r="L17" s="78" t="s">
        <v>121</v>
      </c>
      <c r="M17" s="62" t="s">
        <v>122</v>
      </c>
      <c r="N17" s="78" t="s">
        <v>121</v>
      </c>
    </row>
    <row r="18" spans="2:15" ht="30" customHeight="1" thickBot="1" x14ac:dyDescent="0.3">
      <c r="B18" s="75"/>
      <c r="C18" s="64">
        <v>10.25</v>
      </c>
      <c r="D18" s="99">
        <f>SUM(C18+$O$18)</f>
        <v>10.295454545454545</v>
      </c>
      <c r="E18" s="99">
        <f t="shared" ref="E18:M18" si="2">SUM(D18+$O$18)</f>
        <v>10.34090909090909</v>
      </c>
      <c r="F18" s="99">
        <f t="shared" si="2"/>
        <v>10.386363636363635</v>
      </c>
      <c r="G18" s="99">
        <f t="shared" si="2"/>
        <v>10.43181818181818</v>
      </c>
      <c r="H18" s="99">
        <f t="shared" si="2"/>
        <v>10.477272727272725</v>
      </c>
      <c r="I18" s="99">
        <f t="shared" si="2"/>
        <v>10.52272727272727</v>
      </c>
      <c r="J18" s="99">
        <f t="shared" si="2"/>
        <v>10.568181818181815</v>
      </c>
      <c r="K18" s="99">
        <f t="shared" si="2"/>
        <v>10.61363636363636</v>
      </c>
      <c r="L18" s="99">
        <f t="shared" si="2"/>
        <v>10.659090909090905</v>
      </c>
      <c r="M18" s="99">
        <f t="shared" si="2"/>
        <v>10.70454545454545</v>
      </c>
      <c r="N18" s="66">
        <v>10.75</v>
      </c>
      <c r="O18" s="65">
        <f>SUM(N18-C18)/11</f>
        <v>4.5454545454545456E-2</v>
      </c>
    </row>
    <row r="19" spans="2:15" s="68" customFormat="1" ht="14.45" customHeight="1" x14ac:dyDescent="0.25">
      <c r="B19" s="108">
        <v>4</v>
      </c>
      <c r="C19" s="57" t="s">
        <v>134</v>
      </c>
      <c r="D19" s="57" t="s">
        <v>135</v>
      </c>
      <c r="E19" s="57" t="s">
        <v>136</v>
      </c>
      <c r="F19" s="57" t="s">
        <v>137</v>
      </c>
      <c r="G19" s="57" t="s">
        <v>138</v>
      </c>
      <c r="H19" s="57" t="s">
        <v>170</v>
      </c>
      <c r="I19" s="57" t="s">
        <v>176</v>
      </c>
      <c r="J19" s="57" t="s">
        <v>182</v>
      </c>
      <c r="K19" s="57" t="s">
        <v>188</v>
      </c>
      <c r="L19" s="57" t="s">
        <v>194</v>
      </c>
      <c r="M19" s="57" t="s">
        <v>200</v>
      </c>
      <c r="N19" s="57" t="s">
        <v>206</v>
      </c>
    </row>
    <row r="20" spans="2:15" x14ac:dyDescent="0.25">
      <c r="B20" s="109"/>
      <c r="C20" s="81" t="s">
        <v>45</v>
      </c>
      <c r="D20" s="72" t="s">
        <v>209</v>
      </c>
      <c r="E20" s="74" t="s">
        <v>211</v>
      </c>
      <c r="F20" s="73" t="s">
        <v>210</v>
      </c>
      <c r="G20" s="72" t="s">
        <v>209</v>
      </c>
      <c r="H20" s="81" t="s">
        <v>45</v>
      </c>
      <c r="I20" s="73" t="s">
        <v>210</v>
      </c>
      <c r="J20" s="80" t="s">
        <v>211</v>
      </c>
      <c r="K20" s="73" t="s">
        <v>210</v>
      </c>
      <c r="L20" s="81" t="s">
        <v>45</v>
      </c>
      <c r="M20" s="73" t="s">
        <v>210</v>
      </c>
      <c r="N20" s="74" t="s">
        <v>211</v>
      </c>
    </row>
    <row r="21" spans="2:15" x14ac:dyDescent="0.25">
      <c r="B21" s="109"/>
      <c r="C21" s="60" t="s">
        <v>149</v>
      </c>
      <c r="D21" s="59" t="s">
        <v>151</v>
      </c>
      <c r="E21" s="59" t="s">
        <v>151</v>
      </c>
      <c r="F21" s="60" t="s">
        <v>120</v>
      </c>
      <c r="G21" s="58" t="s">
        <v>150</v>
      </c>
      <c r="H21" s="60" t="s">
        <v>149</v>
      </c>
      <c r="I21" s="58" t="s">
        <v>150</v>
      </c>
      <c r="J21" s="60" t="s">
        <v>149</v>
      </c>
      <c r="K21" s="59" t="s">
        <v>119</v>
      </c>
      <c r="L21" s="59" t="s">
        <v>119</v>
      </c>
      <c r="M21" s="60" t="s">
        <v>149</v>
      </c>
      <c r="N21" s="58" t="s">
        <v>150</v>
      </c>
    </row>
    <row r="22" spans="2:15" ht="15.75" thickBot="1" x14ac:dyDescent="0.3">
      <c r="B22" s="110"/>
      <c r="C22" s="62" t="s">
        <v>122</v>
      </c>
      <c r="D22" s="62" t="s">
        <v>122</v>
      </c>
      <c r="E22" s="61" t="s">
        <v>121</v>
      </c>
      <c r="F22" s="78" t="s">
        <v>121</v>
      </c>
      <c r="G22" s="78" t="s">
        <v>121</v>
      </c>
      <c r="H22" s="78" t="s">
        <v>121</v>
      </c>
      <c r="I22" s="62" t="s">
        <v>122</v>
      </c>
      <c r="J22" s="62" t="s">
        <v>122</v>
      </c>
      <c r="K22" s="62" t="s">
        <v>122</v>
      </c>
      <c r="L22" s="78" t="s">
        <v>121</v>
      </c>
      <c r="M22" s="62" t="s">
        <v>122</v>
      </c>
      <c r="N22" s="78" t="s">
        <v>121</v>
      </c>
    </row>
    <row r="23" spans="2:15" ht="30" customHeight="1" thickBot="1" x14ac:dyDescent="0.3">
      <c r="B23" s="75"/>
      <c r="C23" s="64">
        <v>10.75</v>
      </c>
      <c r="D23" s="99">
        <f>SUM(C23-$O$23)</f>
        <v>10.73</v>
      </c>
      <c r="E23" s="99">
        <f t="shared" ref="E23:M23" si="3">SUM(D23-$O$23)</f>
        <v>10.71</v>
      </c>
      <c r="F23" s="99">
        <f t="shared" si="3"/>
        <v>10.690000000000001</v>
      </c>
      <c r="G23" s="99">
        <f t="shared" si="3"/>
        <v>10.670000000000002</v>
      </c>
      <c r="H23" s="99">
        <f t="shared" si="3"/>
        <v>10.650000000000002</v>
      </c>
      <c r="I23" s="99">
        <f t="shared" si="3"/>
        <v>10.630000000000003</v>
      </c>
      <c r="J23" s="99">
        <f t="shared" si="3"/>
        <v>10.610000000000003</v>
      </c>
      <c r="K23" s="99">
        <f t="shared" si="3"/>
        <v>10.590000000000003</v>
      </c>
      <c r="L23" s="99">
        <f t="shared" si="3"/>
        <v>10.570000000000004</v>
      </c>
      <c r="M23" s="99">
        <f t="shared" si="3"/>
        <v>10.550000000000004</v>
      </c>
      <c r="N23" s="66">
        <v>10.53</v>
      </c>
      <c r="O23" s="65">
        <f>SUM(C23-N23)/11</f>
        <v>2.0000000000000059E-2</v>
      </c>
    </row>
    <row r="24" spans="2:15" ht="14.45" customHeight="1" x14ac:dyDescent="0.25">
      <c r="B24" s="108">
        <v>5</v>
      </c>
      <c r="C24" s="57" t="s">
        <v>139</v>
      </c>
      <c r="D24" s="57" t="s">
        <v>140</v>
      </c>
      <c r="E24" s="57" t="s">
        <v>141</v>
      </c>
      <c r="F24" s="57" t="s">
        <v>142</v>
      </c>
      <c r="G24" s="57" t="s">
        <v>143</v>
      </c>
      <c r="H24" s="57" t="s">
        <v>171</v>
      </c>
      <c r="I24" s="57" t="s">
        <v>177</v>
      </c>
      <c r="J24" s="57" t="s">
        <v>183</v>
      </c>
      <c r="K24" s="57" t="s">
        <v>189</v>
      </c>
      <c r="L24" s="57" t="s">
        <v>195</v>
      </c>
      <c r="M24" s="57" t="s">
        <v>201</v>
      </c>
      <c r="N24" s="57" t="s">
        <v>207</v>
      </c>
    </row>
    <row r="25" spans="2:15" x14ac:dyDescent="0.25">
      <c r="B25" s="109"/>
      <c r="C25" s="72" t="s">
        <v>209</v>
      </c>
      <c r="D25" s="81" t="s">
        <v>45</v>
      </c>
      <c r="E25" s="72" t="s">
        <v>209</v>
      </c>
      <c r="F25" s="74" t="s">
        <v>211</v>
      </c>
      <c r="G25" s="73" t="s">
        <v>210</v>
      </c>
      <c r="H25" s="74" t="s">
        <v>211</v>
      </c>
      <c r="I25" s="72" t="s">
        <v>209</v>
      </c>
      <c r="J25" s="81" t="s">
        <v>45</v>
      </c>
      <c r="K25" s="74" t="s">
        <v>211</v>
      </c>
      <c r="L25" s="72" t="s">
        <v>209</v>
      </c>
      <c r="M25" s="81" t="s">
        <v>45</v>
      </c>
      <c r="N25" s="73" t="s">
        <v>210</v>
      </c>
    </row>
    <row r="26" spans="2:15" x14ac:dyDescent="0.25">
      <c r="B26" s="109"/>
      <c r="C26" s="58" t="s">
        <v>150</v>
      </c>
      <c r="D26" s="59" t="s">
        <v>151</v>
      </c>
      <c r="E26" s="60" t="s">
        <v>149</v>
      </c>
      <c r="F26" s="58" t="s">
        <v>150</v>
      </c>
      <c r="G26" s="59" t="s">
        <v>151</v>
      </c>
      <c r="H26" s="58" t="s">
        <v>118</v>
      </c>
      <c r="I26" s="59" t="s">
        <v>151</v>
      </c>
      <c r="J26" s="58" t="s">
        <v>118</v>
      </c>
      <c r="K26" s="59" t="s">
        <v>151</v>
      </c>
      <c r="L26" s="58" t="s">
        <v>118</v>
      </c>
      <c r="M26" s="59" t="s">
        <v>151</v>
      </c>
      <c r="N26" s="58" t="s">
        <v>118</v>
      </c>
    </row>
    <row r="27" spans="2:15" ht="15.75" thickBot="1" x14ac:dyDescent="0.3">
      <c r="B27" s="110"/>
      <c r="C27" s="62" t="s">
        <v>122</v>
      </c>
      <c r="D27" s="78" t="s">
        <v>121</v>
      </c>
      <c r="E27" s="62" t="s">
        <v>122</v>
      </c>
      <c r="F27" s="61" t="s">
        <v>121</v>
      </c>
      <c r="G27" s="61" t="s">
        <v>121</v>
      </c>
      <c r="H27" s="62" t="s">
        <v>122</v>
      </c>
      <c r="I27" s="62" t="s">
        <v>122</v>
      </c>
      <c r="J27" s="61" t="s">
        <v>121</v>
      </c>
      <c r="K27" s="61" t="s">
        <v>121</v>
      </c>
      <c r="L27" s="61" t="s">
        <v>121</v>
      </c>
      <c r="M27" s="62" t="s">
        <v>122</v>
      </c>
      <c r="N27" s="62" t="s">
        <v>122</v>
      </c>
    </row>
    <row r="28" spans="2:15" ht="30" customHeight="1" thickBot="1" x14ac:dyDescent="0.3">
      <c r="B28" s="75"/>
      <c r="C28" s="64">
        <v>9.66</v>
      </c>
      <c r="D28" s="99">
        <f>SUM(C28+$O$28)</f>
        <v>9.7181818181818187</v>
      </c>
      <c r="E28" s="99">
        <f t="shared" ref="E28:M28" si="4">SUM(D28+$O$28)</f>
        <v>9.7763636363636373</v>
      </c>
      <c r="F28" s="99">
        <f t="shared" si="4"/>
        <v>9.8345454545454558</v>
      </c>
      <c r="G28" s="99">
        <f t="shared" si="4"/>
        <v>9.8927272727272744</v>
      </c>
      <c r="H28" s="99">
        <f t="shared" si="4"/>
        <v>9.9509090909090929</v>
      </c>
      <c r="I28" s="99">
        <f t="shared" si="4"/>
        <v>10.009090909090911</v>
      </c>
      <c r="J28" s="99">
        <f t="shared" si="4"/>
        <v>10.06727272727273</v>
      </c>
      <c r="K28" s="99">
        <f t="shared" si="4"/>
        <v>10.125454545454549</v>
      </c>
      <c r="L28" s="99">
        <f t="shared" si="4"/>
        <v>10.183636363636367</v>
      </c>
      <c r="M28" s="99">
        <f t="shared" si="4"/>
        <v>10.241818181818186</v>
      </c>
      <c r="N28" s="66">
        <v>10.3</v>
      </c>
      <c r="O28" s="65">
        <f>SUM(N28-C28)/11</f>
        <v>5.818181818181823E-2</v>
      </c>
    </row>
    <row r="29" spans="2:15" x14ac:dyDescent="0.25">
      <c r="B29" s="108">
        <v>6</v>
      </c>
      <c r="C29" s="57" t="s">
        <v>144</v>
      </c>
      <c r="D29" s="57" t="s">
        <v>145</v>
      </c>
      <c r="E29" s="57" t="s">
        <v>146</v>
      </c>
      <c r="F29" s="57" t="s">
        <v>147</v>
      </c>
      <c r="G29" s="57" t="s">
        <v>148</v>
      </c>
      <c r="H29" s="57" t="s">
        <v>172</v>
      </c>
      <c r="I29" s="57" t="s">
        <v>178</v>
      </c>
      <c r="J29" s="57" t="s">
        <v>184</v>
      </c>
      <c r="K29" s="57" t="s">
        <v>190</v>
      </c>
      <c r="L29" s="57" t="s">
        <v>196</v>
      </c>
      <c r="M29" s="57" t="s">
        <v>202</v>
      </c>
      <c r="N29" s="57" t="s">
        <v>208</v>
      </c>
    </row>
    <row r="30" spans="2:15" x14ac:dyDescent="0.25">
      <c r="B30" s="109"/>
      <c r="C30" s="72" t="s">
        <v>209</v>
      </c>
      <c r="D30" s="74" t="s">
        <v>211</v>
      </c>
      <c r="E30" s="81" t="s">
        <v>45</v>
      </c>
      <c r="F30" s="73" t="s">
        <v>210</v>
      </c>
      <c r="G30" s="74" t="s">
        <v>211</v>
      </c>
      <c r="H30" s="72" t="s">
        <v>209</v>
      </c>
      <c r="I30" s="81" t="s">
        <v>45</v>
      </c>
      <c r="J30" s="73" t="s">
        <v>210</v>
      </c>
      <c r="K30" s="81" t="s">
        <v>45</v>
      </c>
      <c r="L30" s="74" t="s">
        <v>211</v>
      </c>
      <c r="M30" s="72" t="s">
        <v>209</v>
      </c>
      <c r="N30" s="73" t="s">
        <v>210</v>
      </c>
    </row>
    <row r="31" spans="2:15" x14ac:dyDescent="0.25">
      <c r="B31" s="109"/>
      <c r="C31" s="60" t="s">
        <v>149</v>
      </c>
      <c r="D31" s="60" t="s">
        <v>149</v>
      </c>
      <c r="E31" s="58" t="s">
        <v>118</v>
      </c>
      <c r="F31" s="58" t="s">
        <v>118</v>
      </c>
      <c r="G31" s="59" t="s">
        <v>151</v>
      </c>
      <c r="H31" s="60" t="s">
        <v>120</v>
      </c>
      <c r="I31" s="59" t="s">
        <v>151</v>
      </c>
      <c r="J31" s="60" t="s">
        <v>120</v>
      </c>
      <c r="K31" s="60" t="s">
        <v>120</v>
      </c>
      <c r="L31" s="60" t="s">
        <v>120</v>
      </c>
      <c r="M31" s="59" t="s">
        <v>151</v>
      </c>
      <c r="N31" s="59" t="s">
        <v>151</v>
      </c>
    </row>
    <row r="32" spans="2:15" ht="15.75" thickBot="1" x14ac:dyDescent="0.3">
      <c r="B32" s="110"/>
      <c r="C32" s="78" t="s">
        <v>121</v>
      </c>
      <c r="D32" s="61" t="s">
        <v>121</v>
      </c>
      <c r="E32" s="62" t="s">
        <v>122</v>
      </c>
      <c r="F32" s="62" t="s">
        <v>122</v>
      </c>
      <c r="G32" s="62" t="s">
        <v>122</v>
      </c>
      <c r="H32" s="62" t="s">
        <v>122</v>
      </c>
      <c r="I32" s="78" t="s">
        <v>121</v>
      </c>
      <c r="J32" s="78" t="s">
        <v>121</v>
      </c>
      <c r="K32" s="62" t="s">
        <v>122</v>
      </c>
      <c r="L32" s="62" t="s">
        <v>122</v>
      </c>
      <c r="M32" s="78" t="s">
        <v>121</v>
      </c>
      <c r="N32" s="78" t="s">
        <v>121</v>
      </c>
    </row>
    <row r="33" spans="1:15" ht="30" customHeight="1" x14ac:dyDescent="0.25">
      <c r="B33" s="75"/>
      <c r="C33" s="64">
        <v>9.1</v>
      </c>
      <c r="D33" s="99">
        <f>SUM(C33-$O$33)</f>
        <v>9.0527272727272727</v>
      </c>
      <c r="E33" s="99">
        <f t="shared" ref="E33:M33" si="5">SUM(D33-$O$33)</f>
        <v>9.0054545454545458</v>
      </c>
      <c r="F33" s="99">
        <f t="shared" si="5"/>
        <v>8.9581818181818189</v>
      </c>
      <c r="G33" s="99">
        <f t="shared" si="5"/>
        <v>8.910909090909092</v>
      </c>
      <c r="H33" s="99">
        <f t="shared" si="5"/>
        <v>8.8636363636363651</v>
      </c>
      <c r="I33" s="99">
        <f t="shared" si="5"/>
        <v>8.8163636363636382</v>
      </c>
      <c r="J33" s="99">
        <f t="shared" si="5"/>
        <v>8.7690909090909113</v>
      </c>
      <c r="K33" s="99">
        <f t="shared" si="5"/>
        <v>8.7218181818181844</v>
      </c>
      <c r="L33" s="99">
        <f t="shared" si="5"/>
        <v>8.6745454545454574</v>
      </c>
      <c r="M33" s="99">
        <f t="shared" si="5"/>
        <v>8.6272727272727305</v>
      </c>
      <c r="N33" s="66">
        <v>8.58</v>
      </c>
      <c r="O33" s="65">
        <f>SUM(C33-N33)/11</f>
        <v>4.7272727272727237E-2</v>
      </c>
    </row>
    <row r="34" spans="1:15" x14ac:dyDescent="0.25">
      <c r="C34" s="17"/>
    </row>
    <row r="35" spans="1:15" ht="15.75" thickBot="1" x14ac:dyDescent="0.3">
      <c r="E35" s="60" t="s">
        <v>149</v>
      </c>
      <c r="F35" s="58" t="s">
        <v>150</v>
      </c>
      <c r="G35" s="59" t="s">
        <v>151</v>
      </c>
      <c r="H35"/>
      <c r="I35"/>
      <c r="J35"/>
      <c r="K35"/>
      <c r="L35"/>
      <c r="M35"/>
      <c r="N35"/>
    </row>
    <row r="36" spans="1:15" ht="15.75" thickBot="1" x14ac:dyDescent="0.3">
      <c r="A36" s="69" t="s">
        <v>121</v>
      </c>
      <c r="C36" s="11" t="s">
        <v>152</v>
      </c>
      <c r="D36" s="11" t="s">
        <v>153</v>
      </c>
      <c r="E36" s="11" t="s">
        <v>154</v>
      </c>
      <c r="F36" s="11" t="s">
        <v>155</v>
      </c>
      <c r="G36" s="11" t="s">
        <v>156</v>
      </c>
      <c r="H36"/>
      <c r="I36"/>
      <c r="J36"/>
      <c r="K36"/>
      <c r="L36"/>
      <c r="M36"/>
      <c r="N36"/>
    </row>
    <row r="37" spans="1:15" ht="15.75" thickBot="1" x14ac:dyDescent="0.3">
      <c r="A37" s="11"/>
      <c r="H37"/>
      <c r="I37"/>
      <c r="J37"/>
      <c r="K37"/>
      <c r="L37"/>
      <c r="M37"/>
      <c r="N37"/>
    </row>
    <row r="38" spans="1:15" ht="15.75" thickBot="1" x14ac:dyDescent="0.3">
      <c r="A38" s="70" t="s">
        <v>122</v>
      </c>
      <c r="C38" s="11" t="s">
        <v>157</v>
      </c>
      <c r="D38" s="11" t="s">
        <v>158</v>
      </c>
      <c r="E38" s="11" t="s">
        <v>155</v>
      </c>
      <c r="F38" s="11" t="s">
        <v>159</v>
      </c>
      <c r="G38" s="11" t="s">
        <v>160</v>
      </c>
      <c r="H38"/>
      <c r="I38"/>
      <c r="J38"/>
      <c r="K38"/>
      <c r="L38"/>
      <c r="M38"/>
      <c r="N38"/>
    </row>
    <row r="39" spans="1:15" x14ac:dyDescent="0.25">
      <c r="H39"/>
      <c r="I39"/>
      <c r="J39"/>
      <c r="K39"/>
      <c r="L39"/>
      <c r="M39"/>
      <c r="N39"/>
    </row>
    <row r="40" spans="1:15" x14ac:dyDescent="0.25">
      <c r="D40" s="2" t="s">
        <v>161</v>
      </c>
    </row>
    <row r="41" spans="1:15" x14ac:dyDescent="0.25">
      <c r="C41" s="11" t="s">
        <v>154</v>
      </c>
      <c r="D41" s="11" t="s">
        <v>162</v>
      </c>
    </row>
    <row r="43" spans="1:15" x14ac:dyDescent="0.25">
      <c r="C43" s="11" t="s">
        <v>155</v>
      </c>
      <c r="D43" s="11" t="s">
        <v>163</v>
      </c>
    </row>
    <row r="45" spans="1:15" x14ac:dyDescent="0.25">
      <c r="C45" s="11" t="s">
        <v>159</v>
      </c>
      <c r="D45" s="11" t="s">
        <v>164</v>
      </c>
    </row>
    <row r="47" spans="1:15" x14ac:dyDescent="0.25">
      <c r="C47" s="11" t="s">
        <v>160</v>
      </c>
      <c r="D47" s="11" t="s">
        <v>165</v>
      </c>
    </row>
    <row r="49" spans="1:4" customFormat="1" x14ac:dyDescent="0.25">
      <c r="A49" s="11" t="s">
        <v>62</v>
      </c>
      <c r="C49" s="71" t="s">
        <v>212</v>
      </c>
      <c r="D49" s="72" t="s">
        <v>209</v>
      </c>
    </row>
    <row r="50" spans="1:4" customFormat="1" x14ac:dyDescent="0.25">
      <c r="C50" s="71" t="s">
        <v>213</v>
      </c>
      <c r="D50" s="73" t="s">
        <v>210</v>
      </c>
    </row>
    <row r="51" spans="1:4" customFormat="1" x14ac:dyDescent="0.25">
      <c r="C51" s="79" t="s">
        <v>214</v>
      </c>
      <c r="D51" s="80" t="s">
        <v>211</v>
      </c>
    </row>
    <row r="52" spans="1:4" customFormat="1" x14ac:dyDescent="0.25">
      <c r="C52" s="71" t="s">
        <v>45</v>
      </c>
      <c r="D52" s="81" t="s">
        <v>45</v>
      </c>
    </row>
  </sheetData>
  <mergeCells count="7">
    <mergeCell ref="B29:B32"/>
    <mergeCell ref="B4:B7"/>
    <mergeCell ref="A9:A10"/>
    <mergeCell ref="B9:B12"/>
    <mergeCell ref="B14:B17"/>
    <mergeCell ref="B19:B22"/>
    <mergeCell ref="B24:B27"/>
  </mergeCells>
  <pageMargins left="0.7" right="0.7" top="0.75" bottom="0.75" header="0.3" footer="0.3"/>
  <pageSetup paperSize="9" scale="3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C16" sqref="C16"/>
    </sheetView>
  </sheetViews>
  <sheetFormatPr defaultRowHeight="15" x14ac:dyDescent="0.25"/>
  <cols>
    <col min="1" max="1" width="20.7109375" customWidth="1"/>
    <col min="2" max="2" width="7.28515625" customWidth="1"/>
    <col min="3" max="3" width="20.7109375" customWidth="1"/>
    <col min="4" max="4" width="6.7109375" customWidth="1"/>
    <col min="5" max="5" width="20.7109375" customWidth="1"/>
    <col min="6" max="6" width="7" customWidth="1"/>
    <col min="7" max="7" width="20.7109375" customWidth="1"/>
  </cols>
  <sheetData>
    <row r="2" spans="1:8" x14ac:dyDescent="0.25">
      <c r="A2" s="71" t="s">
        <v>212</v>
      </c>
      <c r="B2" s="111" t="s">
        <v>209</v>
      </c>
      <c r="C2" s="112"/>
      <c r="D2" s="11"/>
      <c r="E2" s="11"/>
      <c r="F2" s="11"/>
      <c r="G2" s="11"/>
      <c r="H2" s="11"/>
    </row>
    <row r="3" spans="1:8" x14ac:dyDescent="0.25">
      <c r="A3" s="71" t="s">
        <v>213</v>
      </c>
      <c r="B3" s="113" t="s">
        <v>210</v>
      </c>
      <c r="C3" s="112"/>
      <c r="D3" s="11"/>
      <c r="E3" s="11"/>
      <c r="F3" s="11"/>
      <c r="G3" s="11"/>
      <c r="H3" s="11"/>
    </row>
    <row r="4" spans="1:8" x14ac:dyDescent="0.25">
      <c r="A4" s="71" t="s">
        <v>214</v>
      </c>
      <c r="B4" s="114" t="s">
        <v>211</v>
      </c>
      <c r="C4" s="112"/>
      <c r="D4" s="11"/>
      <c r="E4" s="11"/>
      <c r="F4" s="11"/>
      <c r="G4" s="11"/>
      <c r="H4" s="11"/>
    </row>
    <row r="5" spans="1:8" x14ac:dyDescent="0.25">
      <c r="A5" s="71" t="s">
        <v>45</v>
      </c>
      <c r="B5" s="115" t="s">
        <v>45</v>
      </c>
      <c r="C5" s="112"/>
      <c r="D5" s="11"/>
      <c r="E5" s="11"/>
      <c r="F5" s="11"/>
      <c r="G5" s="11"/>
      <c r="H5" s="11"/>
    </row>
    <row r="6" spans="1:8" x14ac:dyDescent="0.25">
      <c r="A6" s="17"/>
      <c r="B6" s="94"/>
      <c r="C6" s="11"/>
      <c r="D6" s="11"/>
      <c r="E6" s="11"/>
      <c r="F6" s="11"/>
      <c r="G6" s="11"/>
      <c r="H6" s="11"/>
    </row>
    <row r="7" spans="1:8" ht="15.75" thickBot="1" x14ac:dyDescent="0.3">
      <c r="A7" s="17"/>
      <c r="B7" s="94"/>
      <c r="C7" s="11"/>
      <c r="D7" s="11"/>
      <c r="E7" s="11"/>
      <c r="F7" s="11"/>
      <c r="G7" s="11"/>
      <c r="H7" s="11"/>
    </row>
    <row r="8" spans="1:8" ht="15.75" thickBot="1" x14ac:dyDescent="0.3">
      <c r="A8" s="91" t="s">
        <v>211</v>
      </c>
      <c r="B8" s="12"/>
      <c r="C8" s="92" t="s">
        <v>210</v>
      </c>
      <c r="D8" s="12"/>
      <c r="E8" s="93" t="s">
        <v>209</v>
      </c>
      <c r="F8" s="12"/>
      <c r="G8" s="87" t="s">
        <v>45</v>
      </c>
      <c r="H8" s="11"/>
    </row>
    <row r="9" spans="1:8" ht="15.75" thickBot="1" x14ac:dyDescent="0.3">
      <c r="A9" s="89" t="s">
        <v>113</v>
      </c>
      <c r="B9" s="90"/>
      <c r="C9" s="88" t="s">
        <v>123</v>
      </c>
      <c r="D9" s="90"/>
      <c r="E9" s="88" t="s">
        <v>139</v>
      </c>
      <c r="F9" s="90"/>
      <c r="G9" s="88" t="s">
        <v>129</v>
      </c>
      <c r="H9" s="11"/>
    </row>
    <row r="10" spans="1:8" ht="15.75" thickBot="1" x14ac:dyDescent="0.3">
      <c r="A10" s="88" t="s">
        <v>124</v>
      </c>
      <c r="B10" s="90"/>
      <c r="C10" s="88" t="s">
        <v>114</v>
      </c>
      <c r="D10" s="90"/>
      <c r="E10" s="88" t="s">
        <v>144</v>
      </c>
      <c r="F10" s="90"/>
      <c r="G10" s="88" t="s">
        <v>134</v>
      </c>
      <c r="H10" s="11"/>
    </row>
    <row r="11" spans="1:8" ht="15.75" thickBot="1" x14ac:dyDescent="0.3">
      <c r="A11" s="88" t="s">
        <v>145</v>
      </c>
      <c r="B11" s="90"/>
      <c r="C11" s="88" t="s">
        <v>130</v>
      </c>
      <c r="D11" s="90"/>
      <c r="E11" s="88" t="s">
        <v>135</v>
      </c>
      <c r="F11" s="90"/>
      <c r="G11" s="88" t="s">
        <v>140</v>
      </c>
      <c r="H11" s="11"/>
    </row>
    <row r="12" spans="1:8" ht="15.75" thickBot="1" x14ac:dyDescent="0.3">
      <c r="A12" s="88" t="s">
        <v>136</v>
      </c>
      <c r="B12" s="90"/>
      <c r="C12" s="88" t="s">
        <v>131</v>
      </c>
      <c r="D12" s="90"/>
      <c r="E12" s="88" t="s">
        <v>125</v>
      </c>
      <c r="F12" s="90"/>
      <c r="G12" s="88" t="s">
        <v>115</v>
      </c>
      <c r="H12" s="11"/>
    </row>
    <row r="13" spans="1:8" ht="15.75" thickBot="1" x14ac:dyDescent="0.3">
      <c r="A13" s="88" t="s">
        <v>132</v>
      </c>
      <c r="B13" s="90"/>
      <c r="C13" s="88" t="s">
        <v>137</v>
      </c>
      <c r="D13" s="90"/>
      <c r="E13" s="88" t="s">
        <v>141</v>
      </c>
      <c r="F13" s="90"/>
      <c r="G13" s="88" t="s">
        <v>146</v>
      </c>
      <c r="H13" s="11"/>
    </row>
    <row r="14" spans="1:8" ht="15.75" thickBot="1" x14ac:dyDescent="0.3">
      <c r="A14" s="88" t="s">
        <v>142</v>
      </c>
      <c r="B14" s="90"/>
      <c r="C14" s="88" t="s">
        <v>147</v>
      </c>
      <c r="D14" s="90"/>
      <c r="E14" s="88" t="s">
        <v>116</v>
      </c>
      <c r="F14" s="90"/>
      <c r="G14" s="88" t="s">
        <v>126</v>
      </c>
      <c r="H14" s="11"/>
    </row>
    <row r="15" spans="1:8" ht="15.75" thickBot="1" x14ac:dyDescent="0.3">
      <c r="A15" s="88" t="s">
        <v>117</v>
      </c>
      <c r="B15" s="90"/>
      <c r="C15" s="88" t="s">
        <v>133</v>
      </c>
      <c r="D15" s="90"/>
      <c r="E15" s="88" t="s">
        <v>138</v>
      </c>
      <c r="F15" s="90"/>
      <c r="G15" s="88" t="s">
        <v>127</v>
      </c>
      <c r="H15" s="11"/>
    </row>
    <row r="16" spans="1:8" ht="15.75" thickBot="1" x14ac:dyDescent="0.3">
      <c r="A16" s="88" t="s">
        <v>148</v>
      </c>
      <c r="B16" s="90"/>
      <c r="C16" s="88" t="s">
        <v>143</v>
      </c>
      <c r="D16" s="90"/>
      <c r="E16" s="88" t="s">
        <v>168</v>
      </c>
      <c r="F16" s="90"/>
      <c r="G16" s="88" t="s">
        <v>169</v>
      </c>
      <c r="H16" s="11"/>
    </row>
    <row r="17" spans="1:8" ht="15.75" thickBot="1" x14ac:dyDescent="0.3">
      <c r="A17" s="88" t="s">
        <v>171</v>
      </c>
      <c r="B17" s="90"/>
      <c r="C17" s="88" t="s">
        <v>167</v>
      </c>
      <c r="D17" s="90"/>
      <c r="E17" s="88" t="s">
        <v>172</v>
      </c>
      <c r="F17" s="90"/>
      <c r="G17" s="88" t="s">
        <v>170</v>
      </c>
      <c r="H17" s="11"/>
    </row>
    <row r="18" spans="1:8" ht="15.75" thickBot="1" x14ac:dyDescent="0.3">
      <c r="A18" s="88" t="s">
        <v>174</v>
      </c>
      <c r="B18" s="90"/>
      <c r="C18" s="88" t="s">
        <v>176</v>
      </c>
      <c r="D18" s="90"/>
      <c r="E18" s="88" t="s">
        <v>175</v>
      </c>
      <c r="F18" s="90"/>
      <c r="G18" s="88" t="s">
        <v>173</v>
      </c>
      <c r="H18" s="11"/>
    </row>
    <row r="19" spans="1:8" ht="15.75" thickBot="1" x14ac:dyDescent="0.3">
      <c r="A19" s="88" t="s">
        <v>181</v>
      </c>
      <c r="B19" s="90"/>
      <c r="C19" s="88" t="s">
        <v>180</v>
      </c>
      <c r="D19" s="90"/>
      <c r="E19" s="88" t="s">
        <v>177</v>
      </c>
      <c r="F19" s="90"/>
      <c r="G19" s="88" t="s">
        <v>178</v>
      </c>
      <c r="H19" s="11"/>
    </row>
    <row r="20" spans="1:8" ht="15.75" thickBot="1" x14ac:dyDescent="0.3">
      <c r="A20" s="88" t="s">
        <v>182</v>
      </c>
      <c r="B20" s="90"/>
      <c r="C20" s="88" t="s">
        <v>184</v>
      </c>
      <c r="D20" s="90"/>
      <c r="E20" s="88" t="s">
        <v>179</v>
      </c>
      <c r="F20" s="90"/>
      <c r="G20" s="88" t="s">
        <v>183</v>
      </c>
      <c r="H20" s="11"/>
    </row>
    <row r="21" spans="1:8" ht="15.75" thickBot="1" x14ac:dyDescent="0.3">
      <c r="A21" s="88" t="s">
        <v>187</v>
      </c>
      <c r="B21" s="90"/>
      <c r="C21" s="88" t="s">
        <v>186</v>
      </c>
      <c r="D21" s="90"/>
      <c r="E21" s="88" t="s">
        <v>185</v>
      </c>
      <c r="F21" s="90"/>
      <c r="G21" s="88" t="s">
        <v>190</v>
      </c>
      <c r="H21" s="11"/>
    </row>
    <row r="22" spans="1:8" ht="15.75" thickBot="1" x14ac:dyDescent="0.3">
      <c r="A22" s="88" t="s">
        <v>189</v>
      </c>
      <c r="B22" s="90"/>
      <c r="C22" s="88" t="s">
        <v>188</v>
      </c>
      <c r="D22" s="90"/>
      <c r="E22" s="88" t="s">
        <v>192</v>
      </c>
      <c r="F22" s="90"/>
      <c r="G22" s="88" t="s">
        <v>191</v>
      </c>
      <c r="H22" s="11"/>
    </row>
    <row r="23" spans="1:8" ht="15.75" thickBot="1" x14ac:dyDescent="0.3">
      <c r="A23" s="88" t="s">
        <v>196</v>
      </c>
      <c r="B23" s="90"/>
      <c r="C23" s="88" t="s">
        <v>193</v>
      </c>
      <c r="D23" s="90"/>
      <c r="E23" s="88" t="s">
        <v>195</v>
      </c>
      <c r="F23" s="90"/>
      <c r="G23" s="88" t="s">
        <v>194</v>
      </c>
      <c r="H23" s="11"/>
    </row>
    <row r="24" spans="1:8" ht="15.75" thickBot="1" x14ac:dyDescent="0.3">
      <c r="A24" s="88" t="s">
        <v>198</v>
      </c>
      <c r="B24" s="90"/>
      <c r="C24" s="88" t="s">
        <v>200</v>
      </c>
      <c r="D24" s="90"/>
      <c r="E24" s="88" t="s">
        <v>199</v>
      </c>
      <c r="F24" s="90"/>
      <c r="G24" s="88" t="s">
        <v>197</v>
      </c>
      <c r="H24" s="11"/>
    </row>
    <row r="25" spans="1:8" ht="15.75" thickBot="1" x14ac:dyDescent="0.3">
      <c r="A25" s="88" t="s">
        <v>204</v>
      </c>
      <c r="B25" s="90"/>
      <c r="C25" s="88" t="s">
        <v>207</v>
      </c>
      <c r="D25" s="90"/>
      <c r="E25" s="88" t="s">
        <v>202</v>
      </c>
      <c r="F25" s="90"/>
      <c r="G25" s="88" t="s">
        <v>201</v>
      </c>
      <c r="H25" s="11"/>
    </row>
    <row r="26" spans="1:8" ht="15.75" thickBot="1" x14ac:dyDescent="0.3">
      <c r="A26" s="89" t="s">
        <v>206</v>
      </c>
      <c r="B26" s="90"/>
      <c r="C26" s="89" t="s">
        <v>208</v>
      </c>
      <c r="D26" s="90"/>
      <c r="E26" s="89" t="s">
        <v>203</v>
      </c>
      <c r="F26" s="90"/>
      <c r="G26" s="89" t="s">
        <v>205</v>
      </c>
      <c r="H26" s="11"/>
    </row>
    <row r="27" spans="1:8" x14ac:dyDescent="0.25">
      <c r="A27" s="11"/>
      <c r="B27" s="11"/>
      <c r="C27" s="11"/>
      <c r="D27" s="11"/>
      <c r="E27" s="11"/>
      <c r="F27" s="11"/>
      <c r="G27" s="11"/>
      <c r="H27" s="11"/>
    </row>
  </sheetData>
  <mergeCells count="4">
    <mergeCell ref="B2:C2"/>
    <mergeCell ref="B3:C3"/>
    <mergeCell ref="B4:C4"/>
    <mergeCell ref="B5:C5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72"/>
  <sheetViews>
    <sheetView topLeftCell="A313" workbookViewId="0">
      <selection activeCell="D330" sqref="D330"/>
    </sheetView>
  </sheetViews>
  <sheetFormatPr defaultColWidth="8.85546875" defaultRowHeight="15" x14ac:dyDescent="0.25"/>
  <cols>
    <col min="1" max="1" width="8.85546875" style="26"/>
    <col min="2" max="2" width="22.5703125" style="26" customWidth="1"/>
    <col min="3" max="16384" width="8.85546875" style="26"/>
  </cols>
  <sheetData>
    <row r="2" spans="2:2" ht="15.75" thickBot="1" x14ac:dyDescent="0.3"/>
    <row r="3" spans="2:2" x14ac:dyDescent="0.25">
      <c r="B3" s="57" t="s">
        <v>113</v>
      </c>
    </row>
    <row r="4" spans="2:2" x14ac:dyDescent="0.25">
      <c r="B4" s="82" t="s">
        <v>211</v>
      </c>
    </row>
    <row r="5" spans="2:2" x14ac:dyDescent="0.25">
      <c r="B5" s="59" t="s">
        <v>151</v>
      </c>
    </row>
    <row r="6" spans="2:2" ht="15.75" thickBot="1" x14ac:dyDescent="0.3">
      <c r="B6" s="62" t="s">
        <v>122</v>
      </c>
    </row>
    <row r="7" spans="2:2" ht="15.75" thickBot="1" x14ac:dyDescent="0.3">
      <c r="B7" s="65"/>
    </row>
    <row r="8" spans="2:2" x14ac:dyDescent="0.25">
      <c r="B8" s="57" t="s">
        <v>123</v>
      </c>
    </row>
    <row r="9" spans="2:2" x14ac:dyDescent="0.25">
      <c r="B9" s="83" t="s">
        <v>210</v>
      </c>
    </row>
    <row r="10" spans="2:2" x14ac:dyDescent="0.25">
      <c r="B10" s="59" t="s">
        <v>151</v>
      </c>
    </row>
    <row r="11" spans="2:2" ht="15.75" thickBot="1" x14ac:dyDescent="0.3">
      <c r="B11" s="61" t="s">
        <v>121</v>
      </c>
    </row>
    <row r="12" spans="2:2" ht="15.75" thickBot="1" x14ac:dyDescent="0.3">
      <c r="B12" s="65"/>
    </row>
    <row r="13" spans="2:2" x14ac:dyDescent="0.25">
      <c r="B13" s="57" t="s">
        <v>129</v>
      </c>
    </row>
    <row r="14" spans="2:2" x14ac:dyDescent="0.25">
      <c r="B14" s="84" t="s">
        <v>45</v>
      </c>
    </row>
    <row r="15" spans="2:2" x14ac:dyDescent="0.25">
      <c r="B15" s="58" t="s">
        <v>150</v>
      </c>
    </row>
    <row r="16" spans="2:2" ht="15.75" thickBot="1" x14ac:dyDescent="0.3">
      <c r="B16" s="61" t="s">
        <v>121</v>
      </c>
    </row>
    <row r="17" spans="2:2" ht="15.75" thickBot="1" x14ac:dyDescent="0.3">
      <c r="B17" s="65"/>
    </row>
    <row r="18" spans="2:2" x14ac:dyDescent="0.25">
      <c r="B18" s="57" t="s">
        <v>134</v>
      </c>
    </row>
    <row r="19" spans="2:2" x14ac:dyDescent="0.25">
      <c r="B19" s="84" t="s">
        <v>45</v>
      </c>
    </row>
    <row r="20" spans="2:2" x14ac:dyDescent="0.25">
      <c r="B20" s="60" t="s">
        <v>149</v>
      </c>
    </row>
    <row r="21" spans="2:2" ht="15.75" thickBot="1" x14ac:dyDescent="0.3">
      <c r="B21" s="62" t="s">
        <v>122</v>
      </c>
    </row>
    <row r="22" spans="2:2" ht="15.75" thickBot="1" x14ac:dyDescent="0.3">
      <c r="B22" s="65"/>
    </row>
    <row r="23" spans="2:2" x14ac:dyDescent="0.25">
      <c r="B23" s="57" t="s">
        <v>139</v>
      </c>
    </row>
    <row r="24" spans="2:2" x14ac:dyDescent="0.25">
      <c r="B24" s="85" t="s">
        <v>209</v>
      </c>
    </row>
    <row r="25" spans="2:2" x14ac:dyDescent="0.25">
      <c r="B25" s="58" t="s">
        <v>150</v>
      </c>
    </row>
    <row r="26" spans="2:2" ht="15.75" thickBot="1" x14ac:dyDescent="0.3">
      <c r="B26" s="62" t="s">
        <v>122</v>
      </c>
    </row>
    <row r="27" spans="2:2" ht="15.75" thickBot="1" x14ac:dyDescent="0.3">
      <c r="B27" s="65"/>
    </row>
    <row r="28" spans="2:2" x14ac:dyDescent="0.25">
      <c r="B28" s="57" t="s">
        <v>144</v>
      </c>
    </row>
    <row r="29" spans="2:2" x14ac:dyDescent="0.25">
      <c r="B29" s="85" t="s">
        <v>209</v>
      </c>
    </row>
    <row r="30" spans="2:2" x14ac:dyDescent="0.25">
      <c r="B30" s="60" t="s">
        <v>149</v>
      </c>
    </row>
    <row r="31" spans="2:2" ht="15.75" thickBot="1" x14ac:dyDescent="0.3">
      <c r="B31" s="61" t="s">
        <v>121</v>
      </c>
    </row>
    <row r="33" spans="2:2" ht="15.75" thickBot="1" x14ac:dyDescent="0.3"/>
    <row r="34" spans="2:2" x14ac:dyDescent="0.25">
      <c r="B34" s="57" t="s">
        <v>145</v>
      </c>
    </row>
    <row r="35" spans="2:2" x14ac:dyDescent="0.25">
      <c r="B35" s="74" t="s">
        <v>211</v>
      </c>
    </row>
    <row r="36" spans="2:2" x14ac:dyDescent="0.25">
      <c r="B36" s="60" t="s">
        <v>149</v>
      </c>
    </row>
    <row r="37" spans="2:2" ht="15.75" thickBot="1" x14ac:dyDescent="0.3">
      <c r="B37" s="61" t="s">
        <v>121</v>
      </c>
    </row>
    <row r="38" spans="2:2" ht="15.75" thickBot="1" x14ac:dyDescent="0.3"/>
    <row r="39" spans="2:2" x14ac:dyDescent="0.25">
      <c r="B39" s="57" t="s">
        <v>140</v>
      </c>
    </row>
    <row r="40" spans="2:2" x14ac:dyDescent="0.25">
      <c r="B40" s="81" t="s">
        <v>45</v>
      </c>
    </row>
    <row r="41" spans="2:2" x14ac:dyDescent="0.25">
      <c r="B41" s="59" t="s">
        <v>151</v>
      </c>
    </row>
    <row r="42" spans="2:2" ht="15.75" thickBot="1" x14ac:dyDescent="0.3">
      <c r="B42" s="78" t="s">
        <v>121</v>
      </c>
    </row>
    <row r="43" spans="2:2" ht="15.75" thickBot="1" x14ac:dyDescent="0.3"/>
    <row r="44" spans="2:2" x14ac:dyDescent="0.25">
      <c r="B44" s="57" t="s">
        <v>135</v>
      </c>
    </row>
    <row r="45" spans="2:2" x14ac:dyDescent="0.25">
      <c r="B45" s="72" t="s">
        <v>209</v>
      </c>
    </row>
    <row r="46" spans="2:2" x14ac:dyDescent="0.25">
      <c r="B46" s="59" t="s">
        <v>151</v>
      </c>
    </row>
    <row r="47" spans="2:2" ht="15.75" thickBot="1" x14ac:dyDescent="0.3">
      <c r="B47" s="62" t="s">
        <v>122</v>
      </c>
    </row>
    <row r="48" spans="2:2" ht="15.75" thickBot="1" x14ac:dyDescent="0.3">
      <c r="B48" s="65"/>
    </row>
    <row r="49" spans="2:2" x14ac:dyDescent="0.25">
      <c r="B49" s="57" t="s">
        <v>130</v>
      </c>
    </row>
    <row r="50" spans="2:2" x14ac:dyDescent="0.25">
      <c r="B50" s="73" t="s">
        <v>210</v>
      </c>
    </row>
    <row r="51" spans="2:2" x14ac:dyDescent="0.25">
      <c r="B51" s="58" t="s">
        <v>150</v>
      </c>
    </row>
    <row r="52" spans="2:2" ht="15.75" thickBot="1" x14ac:dyDescent="0.3">
      <c r="B52" s="61" t="s">
        <v>121</v>
      </c>
    </row>
    <row r="53" spans="2:2" ht="15.75" thickBot="1" x14ac:dyDescent="0.3"/>
    <row r="54" spans="2:2" x14ac:dyDescent="0.25">
      <c r="B54" s="57" t="s">
        <v>124</v>
      </c>
    </row>
    <row r="55" spans="2:2" x14ac:dyDescent="0.25">
      <c r="B55" s="74" t="s">
        <v>211</v>
      </c>
    </row>
    <row r="56" spans="2:2" x14ac:dyDescent="0.25">
      <c r="B56" s="58" t="s">
        <v>118</v>
      </c>
    </row>
    <row r="57" spans="2:2" ht="15.75" thickBot="1" x14ac:dyDescent="0.3">
      <c r="B57" s="62" t="s">
        <v>122</v>
      </c>
    </row>
    <row r="58" spans="2:2" ht="15.75" thickBot="1" x14ac:dyDescent="0.3"/>
    <row r="59" spans="2:2" x14ac:dyDescent="0.25">
      <c r="B59" s="57" t="s">
        <v>114</v>
      </c>
    </row>
    <row r="60" spans="2:2" x14ac:dyDescent="0.25">
      <c r="B60" s="73" t="s">
        <v>210</v>
      </c>
    </row>
    <row r="61" spans="2:2" x14ac:dyDescent="0.25">
      <c r="B61" s="60" t="s">
        <v>149</v>
      </c>
    </row>
    <row r="62" spans="2:2" ht="15.75" thickBot="1" x14ac:dyDescent="0.3">
      <c r="B62" s="62" t="s">
        <v>122</v>
      </c>
    </row>
    <row r="64" spans="2:2" ht="15.75" thickBot="1" x14ac:dyDescent="0.3"/>
    <row r="65" spans="2:2" x14ac:dyDescent="0.25">
      <c r="B65" s="57" t="s">
        <v>115</v>
      </c>
    </row>
    <row r="66" spans="2:2" x14ac:dyDescent="0.25">
      <c r="B66" s="81" t="s">
        <v>45</v>
      </c>
    </row>
    <row r="67" spans="2:2" x14ac:dyDescent="0.25">
      <c r="B67" s="60" t="s">
        <v>149</v>
      </c>
    </row>
    <row r="68" spans="2:2" ht="15.75" thickBot="1" x14ac:dyDescent="0.3">
      <c r="B68" s="78" t="s">
        <v>121</v>
      </c>
    </row>
    <row r="69" spans="2:2" ht="15.75" thickBot="1" x14ac:dyDescent="0.3">
      <c r="B69" s="65"/>
    </row>
    <row r="70" spans="2:2" x14ac:dyDescent="0.25">
      <c r="B70" s="57" t="s">
        <v>125</v>
      </c>
    </row>
    <row r="71" spans="2:2" x14ac:dyDescent="0.25">
      <c r="B71" s="72" t="s">
        <v>209</v>
      </c>
    </row>
    <row r="72" spans="2:2" x14ac:dyDescent="0.25">
      <c r="B72" s="58" t="s">
        <v>150</v>
      </c>
    </row>
    <row r="73" spans="2:2" ht="15.75" thickBot="1" x14ac:dyDescent="0.3">
      <c r="B73" s="61" t="s">
        <v>121</v>
      </c>
    </row>
    <row r="74" spans="2:2" ht="15.75" thickBot="1" x14ac:dyDescent="0.3">
      <c r="B74" s="65"/>
    </row>
    <row r="75" spans="2:2" x14ac:dyDescent="0.25">
      <c r="B75" s="57" t="s">
        <v>131</v>
      </c>
    </row>
    <row r="76" spans="2:2" x14ac:dyDescent="0.25">
      <c r="B76" s="73" t="s">
        <v>210</v>
      </c>
    </row>
    <row r="77" spans="2:2" x14ac:dyDescent="0.25">
      <c r="B77" s="59" t="s">
        <v>151</v>
      </c>
    </row>
    <row r="78" spans="2:2" ht="15.75" thickBot="1" x14ac:dyDescent="0.3">
      <c r="B78" s="62" t="s">
        <v>122</v>
      </c>
    </row>
    <row r="79" spans="2:2" ht="15.75" thickBot="1" x14ac:dyDescent="0.3">
      <c r="B79" s="65"/>
    </row>
    <row r="80" spans="2:2" x14ac:dyDescent="0.25">
      <c r="B80" s="57" t="s">
        <v>136</v>
      </c>
    </row>
    <row r="81" spans="2:2" x14ac:dyDescent="0.25">
      <c r="B81" s="74" t="s">
        <v>211</v>
      </c>
    </row>
    <row r="82" spans="2:2" x14ac:dyDescent="0.25">
      <c r="B82" s="59" t="s">
        <v>151</v>
      </c>
    </row>
    <row r="83" spans="2:2" ht="15.75" thickBot="1" x14ac:dyDescent="0.3">
      <c r="B83" s="61" t="s">
        <v>121</v>
      </c>
    </row>
    <row r="84" spans="2:2" ht="15.75" thickBot="1" x14ac:dyDescent="0.3">
      <c r="B84" s="65"/>
    </row>
    <row r="85" spans="2:2" x14ac:dyDescent="0.25">
      <c r="B85" s="57" t="s">
        <v>141</v>
      </c>
    </row>
    <row r="86" spans="2:2" x14ac:dyDescent="0.25">
      <c r="B86" s="72" t="s">
        <v>209</v>
      </c>
    </row>
    <row r="87" spans="2:2" x14ac:dyDescent="0.25">
      <c r="B87" s="60" t="s">
        <v>149</v>
      </c>
    </row>
    <row r="88" spans="2:2" ht="15.75" thickBot="1" x14ac:dyDescent="0.3">
      <c r="B88" s="62" t="s">
        <v>122</v>
      </c>
    </row>
    <row r="89" spans="2:2" ht="15.75" thickBot="1" x14ac:dyDescent="0.3">
      <c r="B89" s="65"/>
    </row>
    <row r="90" spans="2:2" x14ac:dyDescent="0.25">
      <c r="B90" s="57" t="s">
        <v>146</v>
      </c>
    </row>
    <row r="91" spans="2:2" x14ac:dyDescent="0.25">
      <c r="B91" s="81" t="s">
        <v>45</v>
      </c>
    </row>
    <row r="92" spans="2:2" x14ac:dyDescent="0.25">
      <c r="B92" s="58" t="s">
        <v>118</v>
      </c>
    </row>
    <row r="93" spans="2:2" ht="15.75" thickBot="1" x14ac:dyDescent="0.3">
      <c r="B93" s="62" t="s">
        <v>122</v>
      </c>
    </row>
    <row r="94" spans="2:2" x14ac:dyDescent="0.25">
      <c r="B94" s="86"/>
    </row>
    <row r="95" spans="2:2" ht="15.75" thickBot="1" x14ac:dyDescent="0.3"/>
    <row r="96" spans="2:2" x14ac:dyDescent="0.25">
      <c r="B96" s="57" t="s">
        <v>147</v>
      </c>
    </row>
    <row r="97" spans="2:2" x14ac:dyDescent="0.25">
      <c r="B97" s="73" t="s">
        <v>210</v>
      </c>
    </row>
    <row r="98" spans="2:2" x14ac:dyDescent="0.25">
      <c r="B98" s="58" t="s">
        <v>118</v>
      </c>
    </row>
    <row r="99" spans="2:2" ht="15.75" thickBot="1" x14ac:dyDescent="0.3">
      <c r="B99" s="62" t="s">
        <v>122</v>
      </c>
    </row>
    <row r="100" spans="2:2" ht="15.75" thickBot="1" x14ac:dyDescent="0.3"/>
    <row r="101" spans="2:2" x14ac:dyDescent="0.25">
      <c r="B101" s="57" t="s">
        <v>142</v>
      </c>
    </row>
    <row r="102" spans="2:2" x14ac:dyDescent="0.25">
      <c r="B102" s="74" t="s">
        <v>211</v>
      </c>
    </row>
    <row r="103" spans="2:2" x14ac:dyDescent="0.25">
      <c r="B103" s="58" t="s">
        <v>150</v>
      </c>
    </row>
    <row r="104" spans="2:2" ht="15.75" thickBot="1" x14ac:dyDescent="0.3">
      <c r="B104" s="61" t="s">
        <v>121</v>
      </c>
    </row>
    <row r="105" spans="2:2" ht="15.75" thickBot="1" x14ac:dyDescent="0.3"/>
    <row r="106" spans="2:2" x14ac:dyDescent="0.25">
      <c r="B106" s="57" t="s">
        <v>137</v>
      </c>
    </row>
    <row r="107" spans="2:2" x14ac:dyDescent="0.25">
      <c r="B107" s="73" t="s">
        <v>210</v>
      </c>
    </row>
    <row r="108" spans="2:2" x14ac:dyDescent="0.25">
      <c r="B108" s="60" t="s">
        <v>120</v>
      </c>
    </row>
    <row r="109" spans="2:2" ht="15.75" thickBot="1" x14ac:dyDescent="0.3">
      <c r="B109" s="78" t="s">
        <v>121</v>
      </c>
    </row>
    <row r="110" spans="2:2" ht="15.75" thickBot="1" x14ac:dyDescent="0.3"/>
    <row r="111" spans="2:2" x14ac:dyDescent="0.25">
      <c r="B111" s="57" t="s">
        <v>132</v>
      </c>
    </row>
    <row r="112" spans="2:2" x14ac:dyDescent="0.25">
      <c r="B112" s="74" t="s">
        <v>211</v>
      </c>
    </row>
    <row r="113" spans="2:2" x14ac:dyDescent="0.25">
      <c r="B113" s="60" t="s">
        <v>149</v>
      </c>
    </row>
    <row r="114" spans="2:2" ht="15.75" thickBot="1" x14ac:dyDescent="0.3">
      <c r="B114" s="62" t="s">
        <v>122</v>
      </c>
    </row>
    <row r="115" spans="2:2" ht="15.75" thickBot="1" x14ac:dyDescent="0.3"/>
    <row r="116" spans="2:2" x14ac:dyDescent="0.25">
      <c r="B116" s="57" t="s">
        <v>126</v>
      </c>
    </row>
    <row r="117" spans="2:2" x14ac:dyDescent="0.25">
      <c r="B117" s="81" t="s">
        <v>45</v>
      </c>
    </row>
    <row r="118" spans="2:2" x14ac:dyDescent="0.25">
      <c r="B118" s="59" t="s">
        <v>119</v>
      </c>
    </row>
    <row r="119" spans="2:2" ht="15.75" thickBot="1" x14ac:dyDescent="0.3">
      <c r="B119" s="62" t="s">
        <v>122</v>
      </c>
    </row>
    <row r="120" spans="2:2" ht="15.75" thickBot="1" x14ac:dyDescent="0.3"/>
    <row r="121" spans="2:2" x14ac:dyDescent="0.25">
      <c r="B121" s="57" t="s">
        <v>116</v>
      </c>
    </row>
    <row r="122" spans="2:2" x14ac:dyDescent="0.25">
      <c r="B122" s="72" t="s">
        <v>209</v>
      </c>
    </row>
    <row r="123" spans="2:2" x14ac:dyDescent="0.25">
      <c r="B123" s="59" t="s">
        <v>151</v>
      </c>
    </row>
    <row r="124" spans="2:2" ht="15.75" thickBot="1" x14ac:dyDescent="0.3">
      <c r="B124" s="61" t="s">
        <v>121</v>
      </c>
    </row>
    <row r="126" spans="2:2" ht="15.75" thickBot="1" x14ac:dyDescent="0.3"/>
    <row r="127" spans="2:2" x14ac:dyDescent="0.25">
      <c r="B127" s="57" t="s">
        <v>117</v>
      </c>
    </row>
    <row r="128" spans="2:2" x14ac:dyDescent="0.25">
      <c r="B128" s="74" t="s">
        <v>211</v>
      </c>
    </row>
    <row r="129" spans="2:2" x14ac:dyDescent="0.25">
      <c r="B129" s="60" t="s">
        <v>149</v>
      </c>
    </row>
    <row r="130" spans="2:2" ht="15.75" thickBot="1" x14ac:dyDescent="0.3">
      <c r="B130" s="61" t="s">
        <v>121</v>
      </c>
    </row>
    <row r="131" spans="2:2" ht="15.75" thickBot="1" x14ac:dyDescent="0.3">
      <c r="B131" s="66"/>
    </row>
    <row r="132" spans="2:2" x14ac:dyDescent="0.25">
      <c r="B132" s="57" t="s">
        <v>127</v>
      </c>
    </row>
    <row r="133" spans="2:2" x14ac:dyDescent="0.25">
      <c r="B133" s="81" t="s">
        <v>45</v>
      </c>
    </row>
    <row r="134" spans="2:2" x14ac:dyDescent="0.25">
      <c r="B134" s="58" t="s">
        <v>150</v>
      </c>
    </row>
    <row r="135" spans="2:2" ht="15.75" thickBot="1" x14ac:dyDescent="0.3">
      <c r="B135" s="62" t="s">
        <v>122</v>
      </c>
    </row>
    <row r="136" spans="2:2" ht="15.75" thickBot="1" x14ac:dyDescent="0.3">
      <c r="B136" s="66"/>
    </row>
    <row r="137" spans="2:2" x14ac:dyDescent="0.25">
      <c r="B137" s="57" t="s">
        <v>133</v>
      </c>
    </row>
    <row r="138" spans="2:2" x14ac:dyDescent="0.25">
      <c r="B138" s="73" t="s">
        <v>210</v>
      </c>
    </row>
    <row r="139" spans="2:2" x14ac:dyDescent="0.25">
      <c r="B139" s="60" t="s">
        <v>149</v>
      </c>
    </row>
    <row r="140" spans="2:2" ht="15.75" thickBot="1" x14ac:dyDescent="0.3">
      <c r="B140" s="62" t="s">
        <v>122</v>
      </c>
    </row>
    <row r="141" spans="2:2" ht="15.75" thickBot="1" x14ac:dyDescent="0.3">
      <c r="B141" s="66"/>
    </row>
    <row r="142" spans="2:2" x14ac:dyDescent="0.25">
      <c r="B142" s="57" t="s">
        <v>138</v>
      </c>
    </row>
    <row r="143" spans="2:2" x14ac:dyDescent="0.25">
      <c r="B143" s="72" t="s">
        <v>209</v>
      </c>
    </row>
    <row r="144" spans="2:2" x14ac:dyDescent="0.25">
      <c r="B144" s="58" t="s">
        <v>150</v>
      </c>
    </row>
    <row r="145" spans="2:2" ht="15.75" thickBot="1" x14ac:dyDescent="0.3">
      <c r="B145" s="78" t="s">
        <v>121</v>
      </c>
    </row>
    <row r="146" spans="2:2" ht="15.75" thickBot="1" x14ac:dyDescent="0.3">
      <c r="B146" s="66"/>
    </row>
    <row r="147" spans="2:2" x14ac:dyDescent="0.25">
      <c r="B147" s="57" t="s">
        <v>143</v>
      </c>
    </row>
    <row r="148" spans="2:2" x14ac:dyDescent="0.25">
      <c r="B148" s="73" t="s">
        <v>210</v>
      </c>
    </row>
    <row r="149" spans="2:2" x14ac:dyDescent="0.25">
      <c r="B149" s="59" t="s">
        <v>151</v>
      </c>
    </row>
    <row r="150" spans="2:2" ht="15.75" thickBot="1" x14ac:dyDescent="0.3">
      <c r="B150" s="61" t="s">
        <v>121</v>
      </c>
    </row>
    <row r="151" spans="2:2" ht="15.75" thickBot="1" x14ac:dyDescent="0.3">
      <c r="B151" s="66"/>
    </row>
    <row r="152" spans="2:2" x14ac:dyDescent="0.25">
      <c r="B152" s="57" t="s">
        <v>148</v>
      </c>
    </row>
    <row r="153" spans="2:2" x14ac:dyDescent="0.25">
      <c r="B153" s="74" t="s">
        <v>211</v>
      </c>
    </row>
    <row r="154" spans="2:2" x14ac:dyDescent="0.25">
      <c r="B154" s="59" t="s">
        <v>151</v>
      </c>
    </row>
    <row r="155" spans="2:2" ht="15.75" thickBot="1" x14ac:dyDescent="0.3">
      <c r="B155" s="62" t="s">
        <v>122</v>
      </c>
    </row>
    <row r="157" spans="2:2" ht="15.75" thickBot="1" x14ac:dyDescent="0.3"/>
    <row r="158" spans="2:2" x14ac:dyDescent="0.25">
      <c r="B158" s="57" t="s">
        <v>172</v>
      </c>
    </row>
    <row r="159" spans="2:2" x14ac:dyDescent="0.25">
      <c r="B159" s="72" t="s">
        <v>209</v>
      </c>
    </row>
    <row r="160" spans="2:2" x14ac:dyDescent="0.25">
      <c r="B160" s="60" t="s">
        <v>120</v>
      </c>
    </row>
    <row r="161" spans="2:2" ht="15.75" thickBot="1" x14ac:dyDescent="0.3">
      <c r="B161" s="62" t="s">
        <v>122</v>
      </c>
    </row>
    <row r="162" spans="2:2" ht="15.75" thickBot="1" x14ac:dyDescent="0.3"/>
    <row r="163" spans="2:2" x14ac:dyDescent="0.25">
      <c r="B163" s="57" t="s">
        <v>171</v>
      </c>
    </row>
    <row r="164" spans="2:2" x14ac:dyDescent="0.25">
      <c r="B164" s="74" t="s">
        <v>211</v>
      </c>
    </row>
    <row r="165" spans="2:2" x14ac:dyDescent="0.25">
      <c r="B165" s="58" t="s">
        <v>118</v>
      </c>
    </row>
    <row r="166" spans="2:2" ht="15.75" thickBot="1" x14ac:dyDescent="0.3">
      <c r="B166" s="62" t="s">
        <v>122</v>
      </c>
    </row>
    <row r="167" spans="2:2" ht="15.75" thickBot="1" x14ac:dyDescent="0.3"/>
    <row r="168" spans="2:2" x14ac:dyDescent="0.25">
      <c r="B168" s="57" t="s">
        <v>170</v>
      </c>
    </row>
    <row r="169" spans="2:2" x14ac:dyDescent="0.25">
      <c r="B169" s="81" t="s">
        <v>45</v>
      </c>
    </row>
    <row r="170" spans="2:2" x14ac:dyDescent="0.25">
      <c r="B170" s="60" t="s">
        <v>149</v>
      </c>
    </row>
    <row r="171" spans="2:2" ht="15.75" thickBot="1" x14ac:dyDescent="0.3">
      <c r="B171" s="78" t="s">
        <v>121</v>
      </c>
    </row>
    <row r="172" spans="2:2" ht="15.75" thickBot="1" x14ac:dyDescent="0.3"/>
    <row r="173" spans="2:2" x14ac:dyDescent="0.25">
      <c r="B173" s="57" t="s">
        <v>169</v>
      </c>
    </row>
    <row r="174" spans="2:2" x14ac:dyDescent="0.25">
      <c r="B174" s="81" t="s">
        <v>45</v>
      </c>
    </row>
    <row r="175" spans="2:2" x14ac:dyDescent="0.25">
      <c r="B175" s="59" t="s">
        <v>151</v>
      </c>
    </row>
    <row r="176" spans="2:2" ht="15.75" thickBot="1" x14ac:dyDescent="0.3">
      <c r="B176" s="62" t="s">
        <v>122</v>
      </c>
    </row>
    <row r="177" spans="2:2" ht="15.75" thickBot="1" x14ac:dyDescent="0.3"/>
    <row r="178" spans="2:2" x14ac:dyDescent="0.25">
      <c r="B178" s="57" t="s">
        <v>168</v>
      </c>
    </row>
    <row r="179" spans="2:2" x14ac:dyDescent="0.25">
      <c r="B179" s="72" t="s">
        <v>209</v>
      </c>
    </row>
    <row r="180" spans="2:2" x14ac:dyDescent="0.25">
      <c r="B180" s="59" t="s">
        <v>151</v>
      </c>
    </row>
    <row r="181" spans="2:2" ht="15.75" thickBot="1" x14ac:dyDescent="0.3">
      <c r="B181" s="61" t="s">
        <v>121</v>
      </c>
    </row>
    <row r="182" spans="2:2" ht="15.75" thickBot="1" x14ac:dyDescent="0.3"/>
    <row r="183" spans="2:2" x14ac:dyDescent="0.25">
      <c r="B183" s="57" t="s">
        <v>167</v>
      </c>
    </row>
    <row r="184" spans="2:2" x14ac:dyDescent="0.25">
      <c r="B184" s="73" t="s">
        <v>210</v>
      </c>
    </row>
    <row r="185" spans="2:2" x14ac:dyDescent="0.25">
      <c r="B185" s="58" t="s">
        <v>150</v>
      </c>
    </row>
    <row r="186" spans="2:2" ht="15.75" thickBot="1" x14ac:dyDescent="0.3">
      <c r="B186" s="61" t="s">
        <v>121</v>
      </c>
    </row>
    <row r="188" spans="2:2" ht="15.75" thickBot="1" x14ac:dyDescent="0.3"/>
    <row r="189" spans="2:2" x14ac:dyDescent="0.25">
      <c r="B189" s="57" t="s">
        <v>173</v>
      </c>
    </row>
    <row r="190" spans="2:2" x14ac:dyDescent="0.25">
      <c r="B190" s="81" t="s">
        <v>45</v>
      </c>
    </row>
    <row r="191" spans="2:2" x14ac:dyDescent="0.25">
      <c r="B191" s="60" t="s">
        <v>149</v>
      </c>
    </row>
    <row r="192" spans="2:2" ht="15.75" thickBot="1" x14ac:dyDescent="0.3">
      <c r="B192" s="62" t="s">
        <v>122</v>
      </c>
    </row>
    <row r="193" spans="2:2" ht="15.75" thickBot="1" x14ac:dyDescent="0.3">
      <c r="B193" s="66"/>
    </row>
    <row r="194" spans="2:2" x14ac:dyDescent="0.25">
      <c r="B194" s="57" t="s">
        <v>174</v>
      </c>
    </row>
    <row r="195" spans="2:2" x14ac:dyDescent="0.25">
      <c r="B195" s="74" t="s">
        <v>211</v>
      </c>
    </row>
    <row r="196" spans="2:2" x14ac:dyDescent="0.25">
      <c r="B196" s="58" t="s">
        <v>150</v>
      </c>
    </row>
    <row r="197" spans="2:2" ht="15.75" thickBot="1" x14ac:dyDescent="0.3">
      <c r="B197" s="61" t="s">
        <v>121</v>
      </c>
    </row>
    <row r="198" spans="2:2" ht="15.75" thickBot="1" x14ac:dyDescent="0.3">
      <c r="B198" s="66"/>
    </row>
    <row r="199" spans="2:2" x14ac:dyDescent="0.25">
      <c r="B199" s="57" t="s">
        <v>175</v>
      </c>
    </row>
    <row r="200" spans="2:2" x14ac:dyDescent="0.25">
      <c r="B200" s="72" t="s">
        <v>209</v>
      </c>
    </row>
    <row r="201" spans="2:2" x14ac:dyDescent="0.25">
      <c r="B201" s="60" t="s">
        <v>149</v>
      </c>
    </row>
    <row r="202" spans="2:2" ht="15.75" thickBot="1" x14ac:dyDescent="0.3">
      <c r="B202" s="78" t="s">
        <v>121</v>
      </c>
    </row>
    <row r="203" spans="2:2" ht="15.75" thickBot="1" x14ac:dyDescent="0.3">
      <c r="B203" s="66"/>
    </row>
    <row r="204" spans="2:2" x14ac:dyDescent="0.25">
      <c r="B204" s="57" t="s">
        <v>176</v>
      </c>
    </row>
    <row r="205" spans="2:2" x14ac:dyDescent="0.25">
      <c r="B205" s="73" t="s">
        <v>210</v>
      </c>
    </row>
    <row r="206" spans="2:2" x14ac:dyDescent="0.25">
      <c r="B206" s="58" t="s">
        <v>150</v>
      </c>
    </row>
    <row r="207" spans="2:2" ht="15.75" thickBot="1" x14ac:dyDescent="0.3">
      <c r="B207" s="62" t="s">
        <v>122</v>
      </c>
    </row>
    <row r="208" spans="2:2" ht="15.75" thickBot="1" x14ac:dyDescent="0.3">
      <c r="B208" s="66"/>
    </row>
    <row r="209" spans="2:2" x14ac:dyDescent="0.25">
      <c r="B209" s="57" t="s">
        <v>177</v>
      </c>
    </row>
    <row r="210" spans="2:2" x14ac:dyDescent="0.25">
      <c r="B210" s="72" t="s">
        <v>209</v>
      </c>
    </row>
    <row r="211" spans="2:2" x14ac:dyDescent="0.25">
      <c r="B211" s="59" t="s">
        <v>151</v>
      </c>
    </row>
    <row r="212" spans="2:2" ht="15.75" thickBot="1" x14ac:dyDescent="0.3">
      <c r="B212" s="62" t="s">
        <v>122</v>
      </c>
    </row>
    <row r="213" spans="2:2" ht="15.75" thickBot="1" x14ac:dyDescent="0.3">
      <c r="B213" s="66"/>
    </row>
    <row r="214" spans="2:2" x14ac:dyDescent="0.25">
      <c r="B214" s="57" t="s">
        <v>178</v>
      </c>
    </row>
    <row r="215" spans="2:2" x14ac:dyDescent="0.25">
      <c r="B215" s="81" t="s">
        <v>45</v>
      </c>
    </row>
    <row r="216" spans="2:2" x14ac:dyDescent="0.25">
      <c r="B216" s="59" t="s">
        <v>151</v>
      </c>
    </row>
    <row r="217" spans="2:2" ht="15.75" thickBot="1" x14ac:dyDescent="0.3">
      <c r="B217" s="78" t="s">
        <v>121</v>
      </c>
    </row>
    <row r="219" spans="2:2" ht="15.75" thickBot="1" x14ac:dyDescent="0.3"/>
    <row r="220" spans="2:2" x14ac:dyDescent="0.25">
      <c r="B220" s="57" t="s">
        <v>184</v>
      </c>
    </row>
    <row r="221" spans="2:2" x14ac:dyDescent="0.25">
      <c r="B221" s="73" t="s">
        <v>210</v>
      </c>
    </row>
    <row r="222" spans="2:2" x14ac:dyDescent="0.25">
      <c r="B222" s="60" t="s">
        <v>120</v>
      </c>
    </row>
    <row r="223" spans="2:2" ht="15.75" thickBot="1" x14ac:dyDescent="0.3">
      <c r="B223" s="78" t="s">
        <v>121</v>
      </c>
    </row>
    <row r="224" spans="2:2" ht="15.75" thickBot="1" x14ac:dyDescent="0.3"/>
    <row r="225" spans="2:2" x14ac:dyDescent="0.25">
      <c r="B225" s="57" t="s">
        <v>183</v>
      </c>
    </row>
    <row r="226" spans="2:2" x14ac:dyDescent="0.25">
      <c r="B226" s="81" t="s">
        <v>45</v>
      </c>
    </row>
    <row r="227" spans="2:2" x14ac:dyDescent="0.25">
      <c r="B227" s="58" t="s">
        <v>118</v>
      </c>
    </row>
    <row r="228" spans="2:2" ht="15.75" thickBot="1" x14ac:dyDescent="0.3">
      <c r="B228" s="61" t="s">
        <v>121</v>
      </c>
    </row>
    <row r="229" spans="2:2" ht="15.75" thickBot="1" x14ac:dyDescent="0.3"/>
    <row r="230" spans="2:2" x14ac:dyDescent="0.25">
      <c r="B230" s="57" t="s">
        <v>182</v>
      </c>
    </row>
    <row r="231" spans="2:2" x14ac:dyDescent="0.25">
      <c r="B231" s="80" t="s">
        <v>211</v>
      </c>
    </row>
    <row r="232" spans="2:2" x14ac:dyDescent="0.25">
      <c r="B232" s="60" t="s">
        <v>149</v>
      </c>
    </row>
    <row r="233" spans="2:2" ht="15.75" thickBot="1" x14ac:dyDescent="0.3">
      <c r="B233" s="62" t="s">
        <v>122</v>
      </c>
    </row>
    <row r="234" spans="2:2" ht="15.75" thickBot="1" x14ac:dyDescent="0.3"/>
    <row r="235" spans="2:2" x14ac:dyDescent="0.25">
      <c r="B235" s="57" t="s">
        <v>181</v>
      </c>
    </row>
    <row r="236" spans="2:2" x14ac:dyDescent="0.25">
      <c r="B236" s="74" t="s">
        <v>211</v>
      </c>
    </row>
    <row r="237" spans="2:2" x14ac:dyDescent="0.25">
      <c r="B237" s="59" t="s">
        <v>151</v>
      </c>
    </row>
    <row r="238" spans="2:2" ht="15.75" thickBot="1" x14ac:dyDescent="0.3">
      <c r="B238" s="78" t="s">
        <v>121</v>
      </c>
    </row>
    <row r="239" spans="2:2" ht="15.75" thickBot="1" x14ac:dyDescent="0.3"/>
    <row r="240" spans="2:2" x14ac:dyDescent="0.25">
      <c r="B240" s="57" t="s">
        <v>180</v>
      </c>
    </row>
    <row r="241" spans="2:2" x14ac:dyDescent="0.25">
      <c r="B241" s="73" t="s">
        <v>210</v>
      </c>
    </row>
    <row r="242" spans="2:2" x14ac:dyDescent="0.25">
      <c r="B242" s="59" t="s">
        <v>151</v>
      </c>
    </row>
    <row r="243" spans="2:2" ht="15.75" thickBot="1" x14ac:dyDescent="0.3">
      <c r="B243" s="62" t="s">
        <v>122</v>
      </c>
    </row>
    <row r="244" spans="2:2" ht="15.75" thickBot="1" x14ac:dyDescent="0.3"/>
    <row r="245" spans="2:2" x14ac:dyDescent="0.25">
      <c r="B245" s="57" t="s">
        <v>179</v>
      </c>
    </row>
    <row r="246" spans="2:2" x14ac:dyDescent="0.25">
      <c r="B246" s="72" t="s">
        <v>209</v>
      </c>
    </row>
    <row r="247" spans="2:2" x14ac:dyDescent="0.25">
      <c r="B247" s="58" t="s">
        <v>150</v>
      </c>
    </row>
    <row r="248" spans="2:2" ht="15.75" thickBot="1" x14ac:dyDescent="0.3">
      <c r="B248" s="62" t="s">
        <v>122</v>
      </c>
    </row>
    <row r="250" spans="2:2" ht="15.75" thickBot="1" x14ac:dyDescent="0.3"/>
    <row r="251" spans="2:2" x14ac:dyDescent="0.25">
      <c r="B251" s="57" t="s">
        <v>185</v>
      </c>
    </row>
    <row r="252" spans="2:2" x14ac:dyDescent="0.25">
      <c r="B252" s="72" t="s">
        <v>209</v>
      </c>
    </row>
    <row r="253" spans="2:2" x14ac:dyDescent="0.25">
      <c r="B253" s="60" t="s">
        <v>149</v>
      </c>
    </row>
    <row r="254" spans="2:2" ht="15.75" thickBot="1" x14ac:dyDescent="0.3">
      <c r="B254" s="61" t="s">
        <v>121</v>
      </c>
    </row>
    <row r="255" spans="2:2" ht="15.75" thickBot="1" x14ac:dyDescent="0.3">
      <c r="B255" s="66"/>
    </row>
    <row r="256" spans="2:2" x14ac:dyDescent="0.25">
      <c r="B256" s="57" t="s">
        <v>186</v>
      </c>
    </row>
    <row r="257" spans="2:2" x14ac:dyDescent="0.25">
      <c r="B257" s="73" t="s">
        <v>210</v>
      </c>
    </row>
    <row r="258" spans="2:2" x14ac:dyDescent="0.25">
      <c r="B258" s="58" t="s">
        <v>150</v>
      </c>
    </row>
    <row r="259" spans="2:2" ht="15.75" thickBot="1" x14ac:dyDescent="0.3">
      <c r="B259" s="61" t="s">
        <v>121</v>
      </c>
    </row>
    <row r="260" spans="2:2" ht="15.75" thickBot="1" x14ac:dyDescent="0.3">
      <c r="B260" s="66"/>
    </row>
    <row r="261" spans="2:2" x14ac:dyDescent="0.25">
      <c r="B261" s="57" t="s">
        <v>187</v>
      </c>
    </row>
    <row r="262" spans="2:2" x14ac:dyDescent="0.25">
      <c r="B262" s="74" t="s">
        <v>211</v>
      </c>
    </row>
    <row r="263" spans="2:2" x14ac:dyDescent="0.25">
      <c r="B263" s="58" t="s">
        <v>118</v>
      </c>
    </row>
    <row r="264" spans="2:2" ht="15.75" thickBot="1" x14ac:dyDescent="0.3">
      <c r="B264" s="62" t="s">
        <v>122</v>
      </c>
    </row>
    <row r="265" spans="2:2" ht="15.75" thickBot="1" x14ac:dyDescent="0.3">
      <c r="B265" s="66"/>
    </row>
    <row r="266" spans="2:2" x14ac:dyDescent="0.25">
      <c r="B266" s="57" t="s">
        <v>188</v>
      </c>
    </row>
    <row r="267" spans="2:2" x14ac:dyDescent="0.25">
      <c r="B267" s="73" t="s">
        <v>210</v>
      </c>
    </row>
    <row r="268" spans="2:2" x14ac:dyDescent="0.25">
      <c r="B268" s="59" t="s">
        <v>119</v>
      </c>
    </row>
    <row r="269" spans="2:2" ht="15.75" thickBot="1" x14ac:dyDescent="0.3">
      <c r="B269" s="62" t="s">
        <v>122</v>
      </c>
    </row>
    <row r="270" spans="2:2" ht="15.75" thickBot="1" x14ac:dyDescent="0.3">
      <c r="B270" s="66"/>
    </row>
    <row r="271" spans="2:2" x14ac:dyDescent="0.25">
      <c r="B271" s="57" t="s">
        <v>189</v>
      </c>
    </row>
    <row r="272" spans="2:2" x14ac:dyDescent="0.25">
      <c r="B272" s="74" t="s">
        <v>211</v>
      </c>
    </row>
    <row r="273" spans="2:2" x14ac:dyDescent="0.25">
      <c r="B273" s="59" t="s">
        <v>151</v>
      </c>
    </row>
    <row r="274" spans="2:2" ht="15.75" thickBot="1" x14ac:dyDescent="0.3">
      <c r="B274" s="61" t="s">
        <v>121</v>
      </c>
    </row>
    <row r="275" spans="2:2" ht="15.75" thickBot="1" x14ac:dyDescent="0.3">
      <c r="B275" s="66"/>
    </row>
    <row r="276" spans="2:2" x14ac:dyDescent="0.25">
      <c r="B276" s="57" t="s">
        <v>190</v>
      </c>
    </row>
    <row r="277" spans="2:2" x14ac:dyDescent="0.25">
      <c r="B277" s="81" t="s">
        <v>45</v>
      </c>
    </row>
    <row r="278" spans="2:2" x14ac:dyDescent="0.25">
      <c r="B278" s="60" t="s">
        <v>120</v>
      </c>
    </row>
    <row r="279" spans="2:2" ht="15.75" thickBot="1" x14ac:dyDescent="0.3">
      <c r="B279" s="62" t="s">
        <v>122</v>
      </c>
    </row>
    <row r="281" spans="2:2" ht="15.75" thickBot="1" x14ac:dyDescent="0.3"/>
    <row r="282" spans="2:2" x14ac:dyDescent="0.25">
      <c r="B282" s="57" t="s">
        <v>196</v>
      </c>
    </row>
    <row r="283" spans="2:2" x14ac:dyDescent="0.25">
      <c r="B283" s="74" t="s">
        <v>211</v>
      </c>
    </row>
    <row r="284" spans="2:2" x14ac:dyDescent="0.25">
      <c r="B284" s="60" t="s">
        <v>120</v>
      </c>
    </row>
    <row r="285" spans="2:2" ht="15.75" thickBot="1" x14ac:dyDescent="0.3">
      <c r="B285" s="62" t="s">
        <v>122</v>
      </c>
    </row>
    <row r="286" spans="2:2" ht="15.75" thickBot="1" x14ac:dyDescent="0.3"/>
    <row r="287" spans="2:2" x14ac:dyDescent="0.25">
      <c r="B287" s="57" t="s">
        <v>195</v>
      </c>
    </row>
    <row r="288" spans="2:2" x14ac:dyDescent="0.25">
      <c r="B288" s="72" t="s">
        <v>209</v>
      </c>
    </row>
    <row r="289" spans="2:2" x14ac:dyDescent="0.25">
      <c r="B289" s="58" t="s">
        <v>118</v>
      </c>
    </row>
    <row r="290" spans="2:2" ht="15.75" thickBot="1" x14ac:dyDescent="0.3">
      <c r="B290" s="61" t="s">
        <v>121</v>
      </c>
    </row>
    <row r="291" spans="2:2" ht="15.75" thickBot="1" x14ac:dyDescent="0.3"/>
    <row r="292" spans="2:2" x14ac:dyDescent="0.25">
      <c r="B292" s="57" t="s">
        <v>194</v>
      </c>
    </row>
    <row r="293" spans="2:2" x14ac:dyDescent="0.25">
      <c r="B293" s="81" t="s">
        <v>45</v>
      </c>
    </row>
    <row r="294" spans="2:2" x14ac:dyDescent="0.25">
      <c r="B294" s="59" t="s">
        <v>119</v>
      </c>
    </row>
    <row r="295" spans="2:2" ht="15.75" thickBot="1" x14ac:dyDescent="0.3">
      <c r="B295" s="78" t="s">
        <v>121</v>
      </c>
    </row>
    <row r="296" spans="2:2" ht="15.75" thickBot="1" x14ac:dyDescent="0.3"/>
    <row r="297" spans="2:2" x14ac:dyDescent="0.25">
      <c r="B297" s="57" t="s">
        <v>193</v>
      </c>
    </row>
    <row r="298" spans="2:2" x14ac:dyDescent="0.25">
      <c r="B298" s="73" t="s">
        <v>210</v>
      </c>
    </row>
    <row r="299" spans="2:2" x14ac:dyDescent="0.25">
      <c r="B299" s="60" t="s">
        <v>149</v>
      </c>
    </row>
    <row r="300" spans="2:2" ht="15.75" thickBot="1" x14ac:dyDescent="0.3">
      <c r="B300" s="78" t="s">
        <v>121</v>
      </c>
    </row>
    <row r="301" spans="2:2" ht="15.75" thickBot="1" x14ac:dyDescent="0.3"/>
    <row r="302" spans="2:2" x14ac:dyDescent="0.25">
      <c r="B302" s="57" t="s">
        <v>192</v>
      </c>
    </row>
    <row r="303" spans="2:2" x14ac:dyDescent="0.25">
      <c r="B303" s="72" t="s">
        <v>209</v>
      </c>
    </row>
    <row r="304" spans="2:2" x14ac:dyDescent="0.25">
      <c r="B304" s="59" t="s">
        <v>151</v>
      </c>
    </row>
    <row r="305" spans="2:2" ht="15.75" thickBot="1" x14ac:dyDescent="0.3">
      <c r="B305" s="62" t="s">
        <v>122</v>
      </c>
    </row>
    <row r="306" spans="2:2" ht="15.75" thickBot="1" x14ac:dyDescent="0.3"/>
    <row r="307" spans="2:2" x14ac:dyDescent="0.25">
      <c r="B307" s="57" t="s">
        <v>191</v>
      </c>
    </row>
    <row r="308" spans="2:2" x14ac:dyDescent="0.25">
      <c r="B308" s="81" t="s">
        <v>45</v>
      </c>
    </row>
    <row r="309" spans="2:2" x14ac:dyDescent="0.25">
      <c r="B309" s="58" t="s">
        <v>150</v>
      </c>
    </row>
    <row r="310" spans="2:2" ht="15.75" thickBot="1" x14ac:dyDescent="0.3">
      <c r="B310" s="62" t="s">
        <v>122</v>
      </c>
    </row>
    <row r="312" spans="2:2" ht="15.75" thickBot="1" x14ac:dyDescent="0.3"/>
    <row r="313" spans="2:2" x14ac:dyDescent="0.25">
      <c r="B313" s="57" t="s">
        <v>197</v>
      </c>
    </row>
    <row r="314" spans="2:2" x14ac:dyDescent="0.25">
      <c r="B314" s="81" t="s">
        <v>45</v>
      </c>
    </row>
    <row r="315" spans="2:2" x14ac:dyDescent="0.25">
      <c r="B315" s="58" t="s">
        <v>150</v>
      </c>
    </row>
    <row r="316" spans="2:2" ht="15.75" thickBot="1" x14ac:dyDescent="0.3">
      <c r="B316" s="61" t="s">
        <v>121</v>
      </c>
    </row>
    <row r="317" spans="2:2" ht="15.75" thickBot="1" x14ac:dyDescent="0.3">
      <c r="B317" s="66"/>
    </row>
    <row r="318" spans="2:2" x14ac:dyDescent="0.25">
      <c r="B318" s="57" t="s">
        <v>198</v>
      </c>
    </row>
    <row r="319" spans="2:2" x14ac:dyDescent="0.25">
      <c r="B319" s="74" t="s">
        <v>211</v>
      </c>
    </row>
    <row r="320" spans="2:2" x14ac:dyDescent="0.25">
      <c r="B320" s="60" t="s">
        <v>120</v>
      </c>
    </row>
    <row r="321" spans="2:2" ht="15.75" thickBot="1" x14ac:dyDescent="0.3">
      <c r="B321" s="61" t="s">
        <v>121</v>
      </c>
    </row>
    <row r="322" spans="2:2" ht="15.75" thickBot="1" x14ac:dyDescent="0.3">
      <c r="B322" s="66"/>
    </row>
    <row r="323" spans="2:2" x14ac:dyDescent="0.25">
      <c r="B323" s="57" t="s">
        <v>199</v>
      </c>
    </row>
    <row r="324" spans="2:2" x14ac:dyDescent="0.25">
      <c r="B324" s="72" t="s">
        <v>209</v>
      </c>
    </row>
    <row r="325" spans="2:2" x14ac:dyDescent="0.25">
      <c r="B325" s="58" t="s">
        <v>118</v>
      </c>
    </row>
    <row r="326" spans="2:2" ht="15.75" thickBot="1" x14ac:dyDescent="0.3">
      <c r="B326" s="62" t="s">
        <v>122</v>
      </c>
    </row>
    <row r="327" spans="2:2" ht="15.75" thickBot="1" x14ac:dyDescent="0.3">
      <c r="B327" s="66"/>
    </row>
    <row r="328" spans="2:2" x14ac:dyDescent="0.25">
      <c r="B328" s="57" t="s">
        <v>200</v>
      </c>
    </row>
    <row r="329" spans="2:2" x14ac:dyDescent="0.25">
      <c r="B329" s="73" t="s">
        <v>210</v>
      </c>
    </row>
    <row r="330" spans="2:2" x14ac:dyDescent="0.25">
      <c r="B330" s="60" t="s">
        <v>149</v>
      </c>
    </row>
    <row r="331" spans="2:2" ht="15.75" thickBot="1" x14ac:dyDescent="0.3">
      <c r="B331" s="62" t="s">
        <v>122</v>
      </c>
    </row>
    <row r="332" spans="2:2" ht="15.75" thickBot="1" x14ac:dyDescent="0.3">
      <c r="B332" s="66"/>
    </row>
    <row r="333" spans="2:2" x14ac:dyDescent="0.25">
      <c r="B333" s="57" t="s">
        <v>201</v>
      </c>
    </row>
    <row r="334" spans="2:2" x14ac:dyDescent="0.25">
      <c r="B334" s="81" t="s">
        <v>45</v>
      </c>
    </row>
    <row r="335" spans="2:2" x14ac:dyDescent="0.25">
      <c r="B335" s="59" t="s">
        <v>151</v>
      </c>
    </row>
    <row r="336" spans="2:2" ht="15.75" thickBot="1" x14ac:dyDescent="0.3">
      <c r="B336" s="62" t="s">
        <v>122</v>
      </c>
    </row>
    <row r="337" spans="2:2" ht="15.75" thickBot="1" x14ac:dyDescent="0.3">
      <c r="B337" s="66"/>
    </row>
    <row r="338" spans="2:2" x14ac:dyDescent="0.25">
      <c r="B338" s="57" t="s">
        <v>202</v>
      </c>
    </row>
    <row r="339" spans="2:2" x14ac:dyDescent="0.25">
      <c r="B339" s="72" t="s">
        <v>209</v>
      </c>
    </row>
    <row r="340" spans="2:2" x14ac:dyDescent="0.25">
      <c r="B340" s="59" t="s">
        <v>151</v>
      </c>
    </row>
    <row r="341" spans="2:2" ht="15.75" thickBot="1" x14ac:dyDescent="0.3">
      <c r="B341" s="78" t="s">
        <v>121</v>
      </c>
    </row>
    <row r="343" spans="2:2" ht="15.75" thickBot="1" x14ac:dyDescent="0.3"/>
    <row r="344" spans="2:2" x14ac:dyDescent="0.25">
      <c r="B344" s="57" t="s">
        <v>208</v>
      </c>
    </row>
    <row r="345" spans="2:2" x14ac:dyDescent="0.25">
      <c r="B345" s="73" t="s">
        <v>210</v>
      </c>
    </row>
    <row r="346" spans="2:2" x14ac:dyDescent="0.25">
      <c r="B346" s="59" t="s">
        <v>151</v>
      </c>
    </row>
    <row r="347" spans="2:2" ht="15.75" thickBot="1" x14ac:dyDescent="0.3">
      <c r="B347" s="78" t="s">
        <v>121</v>
      </c>
    </row>
    <row r="348" spans="2:2" ht="15.75" thickBot="1" x14ac:dyDescent="0.3"/>
    <row r="349" spans="2:2" x14ac:dyDescent="0.25">
      <c r="B349" s="57" t="s">
        <v>207</v>
      </c>
    </row>
    <row r="350" spans="2:2" x14ac:dyDescent="0.25">
      <c r="B350" s="73" t="s">
        <v>210</v>
      </c>
    </row>
    <row r="351" spans="2:2" x14ac:dyDescent="0.25">
      <c r="B351" s="58" t="s">
        <v>118</v>
      </c>
    </row>
    <row r="352" spans="2:2" ht="15.75" thickBot="1" x14ac:dyDescent="0.3">
      <c r="B352" s="62" t="s">
        <v>122</v>
      </c>
    </row>
    <row r="353" spans="2:2" ht="15.75" thickBot="1" x14ac:dyDescent="0.3"/>
    <row r="354" spans="2:2" x14ac:dyDescent="0.25">
      <c r="B354" s="57" t="s">
        <v>206</v>
      </c>
    </row>
    <row r="355" spans="2:2" x14ac:dyDescent="0.25">
      <c r="B355" s="74" t="s">
        <v>211</v>
      </c>
    </row>
    <row r="356" spans="2:2" x14ac:dyDescent="0.25">
      <c r="B356" s="58" t="s">
        <v>150</v>
      </c>
    </row>
    <row r="357" spans="2:2" ht="15.75" thickBot="1" x14ac:dyDescent="0.3">
      <c r="B357" s="78" t="s">
        <v>121</v>
      </c>
    </row>
    <row r="358" spans="2:2" ht="15.75" thickBot="1" x14ac:dyDescent="0.3"/>
    <row r="359" spans="2:2" x14ac:dyDescent="0.25">
      <c r="B359" s="57" t="s">
        <v>205</v>
      </c>
    </row>
    <row r="360" spans="2:2" x14ac:dyDescent="0.25">
      <c r="B360" s="81" t="s">
        <v>45</v>
      </c>
    </row>
    <row r="361" spans="2:2" x14ac:dyDescent="0.25">
      <c r="B361" s="60" t="s">
        <v>149</v>
      </c>
    </row>
    <row r="362" spans="2:2" ht="15.75" thickBot="1" x14ac:dyDescent="0.3">
      <c r="B362" s="78" t="s">
        <v>121</v>
      </c>
    </row>
    <row r="363" spans="2:2" ht="15.75" thickBot="1" x14ac:dyDescent="0.3"/>
    <row r="364" spans="2:2" x14ac:dyDescent="0.25">
      <c r="B364" s="57" t="s">
        <v>204</v>
      </c>
    </row>
    <row r="365" spans="2:2" x14ac:dyDescent="0.25">
      <c r="B365" s="74" t="s">
        <v>211</v>
      </c>
    </row>
    <row r="366" spans="2:2" x14ac:dyDescent="0.25">
      <c r="B366" s="59" t="s">
        <v>151</v>
      </c>
    </row>
    <row r="367" spans="2:2" ht="15.75" thickBot="1" x14ac:dyDescent="0.3">
      <c r="B367" s="62" t="s">
        <v>122</v>
      </c>
    </row>
    <row r="368" spans="2:2" ht="15.75" thickBot="1" x14ac:dyDescent="0.3"/>
    <row r="369" spans="2:2" x14ac:dyDescent="0.25">
      <c r="B369" s="57" t="s">
        <v>203</v>
      </c>
    </row>
    <row r="370" spans="2:2" x14ac:dyDescent="0.25">
      <c r="B370" s="72" t="s">
        <v>209</v>
      </c>
    </row>
    <row r="371" spans="2:2" x14ac:dyDescent="0.25">
      <c r="B371" s="60" t="s">
        <v>149</v>
      </c>
    </row>
    <row r="372" spans="2:2" ht="15.75" thickBot="1" x14ac:dyDescent="0.3">
      <c r="B372" s="62" t="s">
        <v>122</v>
      </c>
    </row>
  </sheetData>
  <pageMargins left="0.7" right="0.7" top="0.75" bottom="0.75" header="0.3" footer="0.3"/>
  <pageSetup paperSize="9" orientation="portrait" r:id="rId1"/>
  <rowBreaks count="11" manualBreakCount="11">
    <brk id="32" max="16383" man="1"/>
    <brk id="63" max="16383" man="1"/>
    <brk id="94" max="16383" man="1"/>
    <brk id="125" max="16383" man="1"/>
    <brk id="156" max="16383" man="1"/>
    <brk id="187" max="16383" man="1"/>
    <brk id="218" max="16383" man="1"/>
    <brk id="249" max="16383" man="1"/>
    <brk id="280" max="16383" man="1"/>
    <brk id="311" max="16383" man="1"/>
    <brk id="34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"/>
  <sheetViews>
    <sheetView workbookViewId="0">
      <selection activeCell="H17" sqref="H17"/>
    </sheetView>
  </sheetViews>
  <sheetFormatPr defaultRowHeight="15" x14ac:dyDescent="0.25"/>
  <cols>
    <col min="13" max="13" width="11.42578125" customWidth="1"/>
    <col min="16" max="16" width="9.7109375" customWidth="1"/>
  </cols>
  <sheetData>
    <row r="1" spans="1:17" ht="36" x14ac:dyDescent="0.55000000000000004">
      <c r="A1" s="4" t="s">
        <v>63</v>
      </c>
    </row>
    <row r="4" spans="1:17" x14ac:dyDescent="0.25">
      <c r="B4" s="5" t="s">
        <v>3</v>
      </c>
    </row>
    <row r="6" spans="1:17" ht="26.25" x14ac:dyDescent="0.4">
      <c r="B6" s="6" t="s">
        <v>4</v>
      </c>
      <c r="J6" t="s">
        <v>61</v>
      </c>
      <c r="K6" t="s">
        <v>62</v>
      </c>
      <c r="M6" t="s">
        <v>11</v>
      </c>
      <c r="N6" t="s">
        <v>35</v>
      </c>
      <c r="P6" t="s">
        <v>10</v>
      </c>
      <c r="Q6" t="s">
        <v>34</v>
      </c>
    </row>
    <row r="7" spans="1:17" x14ac:dyDescent="0.25">
      <c r="B7" t="s">
        <v>13</v>
      </c>
      <c r="J7">
        <v>1</v>
      </c>
      <c r="K7" s="10" t="s">
        <v>42</v>
      </c>
      <c r="M7">
        <v>1</v>
      </c>
      <c r="N7" s="10" t="s">
        <v>37</v>
      </c>
      <c r="P7">
        <v>1</v>
      </c>
      <c r="Q7" s="10" t="s">
        <v>36</v>
      </c>
    </row>
    <row r="8" spans="1:17" x14ac:dyDescent="0.25">
      <c r="B8" t="s">
        <v>17</v>
      </c>
      <c r="J8">
        <v>2</v>
      </c>
      <c r="K8" s="10" t="s">
        <v>43</v>
      </c>
      <c r="M8">
        <v>2</v>
      </c>
      <c r="N8" s="10" t="s">
        <v>39</v>
      </c>
      <c r="P8">
        <v>2</v>
      </c>
      <c r="Q8" s="10" t="s">
        <v>38</v>
      </c>
    </row>
    <row r="9" spans="1:17" x14ac:dyDescent="0.25">
      <c r="B9" t="s">
        <v>14</v>
      </c>
      <c r="J9">
        <v>3</v>
      </c>
      <c r="K9" s="10" t="s">
        <v>44</v>
      </c>
      <c r="M9">
        <v>3</v>
      </c>
      <c r="N9" s="10" t="s">
        <v>40</v>
      </c>
    </row>
    <row r="10" spans="1:17" x14ac:dyDescent="0.25">
      <c r="B10" t="s">
        <v>15</v>
      </c>
      <c r="J10">
        <v>4</v>
      </c>
      <c r="K10" s="10" t="s">
        <v>45</v>
      </c>
    </row>
    <row r="11" spans="1:17" x14ac:dyDescent="0.25">
      <c r="C11" t="s">
        <v>16</v>
      </c>
    </row>
    <row r="12" spans="1:17" x14ac:dyDescent="0.25">
      <c r="B12" t="s">
        <v>5</v>
      </c>
      <c r="J12" s="10" t="s">
        <v>64</v>
      </c>
      <c r="K12" s="10"/>
      <c r="L12" s="10"/>
      <c r="M12" s="10"/>
      <c r="N12" s="10"/>
      <c r="O12" s="10"/>
      <c r="P12" s="10"/>
      <c r="Q12" s="10"/>
    </row>
    <row r="15" spans="1:17" ht="26.25" x14ac:dyDescent="0.4">
      <c r="B15" s="6" t="s">
        <v>18</v>
      </c>
    </row>
    <row r="16" spans="1:17" x14ac:dyDescent="0.25">
      <c r="B16" t="s">
        <v>19</v>
      </c>
    </row>
    <row r="17" spans="2:3" x14ac:dyDescent="0.25">
      <c r="B17" s="7" t="s">
        <v>20</v>
      </c>
      <c r="C17" t="s">
        <v>21</v>
      </c>
    </row>
    <row r="18" spans="2:3" x14ac:dyDescent="0.25">
      <c r="B18" s="7" t="s">
        <v>19</v>
      </c>
    </row>
    <row r="19" spans="2:3" x14ac:dyDescent="0.25">
      <c r="B19" s="7" t="s">
        <v>22</v>
      </c>
      <c r="C19">
        <v>2</v>
      </c>
    </row>
    <row r="20" spans="2:3" x14ac:dyDescent="0.25">
      <c r="B20" s="7" t="s">
        <v>19</v>
      </c>
    </row>
    <row r="21" spans="2:3" x14ac:dyDescent="0.25">
      <c r="B21" s="7" t="s">
        <v>23</v>
      </c>
    </row>
    <row r="22" spans="2:3" x14ac:dyDescent="0.25">
      <c r="B22" s="7" t="s">
        <v>24</v>
      </c>
      <c r="C22">
        <v>1</v>
      </c>
    </row>
    <row r="23" spans="2:3" x14ac:dyDescent="0.25">
      <c r="B23" s="7" t="s">
        <v>25</v>
      </c>
      <c r="C23">
        <v>2</v>
      </c>
    </row>
    <row r="24" spans="2:3" x14ac:dyDescent="0.25">
      <c r="B24" s="7" t="s">
        <v>26</v>
      </c>
      <c r="C24">
        <v>3</v>
      </c>
    </row>
    <row r="25" spans="2:3" x14ac:dyDescent="0.25">
      <c r="B25" s="7" t="s">
        <v>27</v>
      </c>
      <c r="C25">
        <v>2</v>
      </c>
    </row>
    <row r="26" spans="2:3" x14ac:dyDescent="0.25">
      <c r="B26" s="7" t="s">
        <v>28</v>
      </c>
      <c r="C26">
        <v>3</v>
      </c>
    </row>
    <row r="27" spans="2:3" x14ac:dyDescent="0.25">
      <c r="B27" s="7" t="s">
        <v>29</v>
      </c>
      <c r="C27">
        <v>6</v>
      </c>
    </row>
    <row r="28" spans="2:3" x14ac:dyDescent="0.25">
      <c r="B28" s="7" t="s">
        <v>30</v>
      </c>
      <c r="C28">
        <v>6</v>
      </c>
    </row>
    <row r="29" spans="2:3" x14ac:dyDescent="0.25">
      <c r="B29" s="8" t="s">
        <v>31</v>
      </c>
      <c r="C29" s="9">
        <v>46</v>
      </c>
    </row>
    <row r="30" spans="2:3" x14ac:dyDescent="0.25">
      <c r="B30" s="7" t="s">
        <v>19</v>
      </c>
    </row>
    <row r="31" spans="2:3" x14ac:dyDescent="0.25">
      <c r="B31" s="7" t="s">
        <v>32</v>
      </c>
      <c r="C31">
        <v>71</v>
      </c>
    </row>
  </sheetData>
  <pageMargins left="0.7" right="0.7" top="0.75" bottom="0.75" header="0.3" footer="0.3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B3" sqref="B3"/>
    </sheetView>
  </sheetViews>
  <sheetFormatPr defaultRowHeight="15" x14ac:dyDescent="0.25"/>
  <cols>
    <col min="1" max="1" width="18.140625" customWidth="1"/>
    <col min="2" max="2" width="15.5703125" customWidth="1"/>
    <col min="3" max="7" width="12" customWidth="1"/>
    <col min="8" max="26" width="12" bestFit="1" customWidth="1"/>
  </cols>
  <sheetData>
    <row r="3" spans="1:5" x14ac:dyDescent="0.25">
      <c r="B3" s="1" t="s">
        <v>0</v>
      </c>
    </row>
    <row r="4" spans="1:5" x14ac:dyDescent="0.25">
      <c r="A4" s="1" t="s">
        <v>227</v>
      </c>
      <c r="B4">
        <v>1</v>
      </c>
      <c r="C4">
        <v>2</v>
      </c>
      <c r="D4">
        <v>3</v>
      </c>
      <c r="E4" t="s">
        <v>1</v>
      </c>
    </row>
    <row r="5" spans="1:5" x14ac:dyDescent="0.25">
      <c r="A5" s="2" t="s">
        <v>233</v>
      </c>
      <c r="B5" s="3">
        <v>1</v>
      </c>
      <c r="C5" s="3">
        <v>1</v>
      </c>
      <c r="D5" s="3">
        <v>1</v>
      </c>
      <c r="E5" s="3">
        <v>1</v>
      </c>
    </row>
    <row r="6" spans="1:5" x14ac:dyDescent="0.25">
      <c r="A6" s="2" t="s">
        <v>228</v>
      </c>
      <c r="B6" s="3">
        <v>2</v>
      </c>
      <c r="C6" s="3">
        <v>2.4583333333333335</v>
      </c>
      <c r="D6" s="3">
        <v>2.4166666666666665</v>
      </c>
      <c r="E6" s="3">
        <v>2.2916666666666665</v>
      </c>
    </row>
    <row r="7" spans="1:5" x14ac:dyDescent="0.25">
      <c r="A7" s="2" t="s">
        <v>229</v>
      </c>
      <c r="B7" s="3">
        <v>2.5</v>
      </c>
      <c r="C7" s="3">
        <v>2.6666666666666665</v>
      </c>
      <c r="D7" s="3">
        <v>2.5416666666666665</v>
      </c>
      <c r="E7" s="3">
        <v>2.5694444444444446</v>
      </c>
    </row>
    <row r="8" spans="1:5" x14ac:dyDescent="0.25">
      <c r="A8" s="2" t="s">
        <v>230</v>
      </c>
      <c r="B8" s="3">
        <v>2.75</v>
      </c>
      <c r="C8" s="3">
        <v>3</v>
      </c>
      <c r="D8" s="3">
        <v>2.8333333333333335</v>
      </c>
      <c r="E8" s="3">
        <v>2.8611111111111112</v>
      </c>
    </row>
    <row r="9" spans="1:5" x14ac:dyDescent="0.25">
      <c r="A9" s="2" t="s">
        <v>231</v>
      </c>
      <c r="B9" s="3">
        <v>2.875</v>
      </c>
      <c r="C9" s="3">
        <v>3</v>
      </c>
      <c r="D9" s="3">
        <v>3.0833333333333335</v>
      </c>
      <c r="E9" s="3">
        <v>2.9861111111111112</v>
      </c>
    </row>
    <row r="10" spans="1:5" x14ac:dyDescent="0.25">
      <c r="A10" s="2" t="s">
        <v>232</v>
      </c>
      <c r="B10" s="3">
        <v>3.4166666666666665</v>
      </c>
      <c r="C10" s="3">
        <v>3.5833333333333335</v>
      </c>
      <c r="D10" s="3">
        <v>3.4583333333333335</v>
      </c>
      <c r="E10" s="3">
        <v>3.4861111111111112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topLeftCell="A4" workbookViewId="0">
      <selection activeCell="F30" sqref="F30"/>
    </sheetView>
  </sheetViews>
  <sheetFormatPr defaultRowHeight="15" x14ac:dyDescent="0.25"/>
  <cols>
    <col min="1" max="1" width="18.7109375" bestFit="1" customWidth="1"/>
    <col min="2" max="2" width="15.5703125" customWidth="1"/>
    <col min="3" max="3" width="12" customWidth="1"/>
    <col min="4" max="6" width="12" bestFit="1" customWidth="1"/>
  </cols>
  <sheetData>
    <row r="3" spans="1:6" x14ac:dyDescent="0.25">
      <c r="A3" s="1" t="s">
        <v>244</v>
      </c>
      <c r="B3" s="1" t="s">
        <v>0</v>
      </c>
    </row>
    <row r="4" spans="1:6" x14ac:dyDescent="0.25">
      <c r="A4" s="1" t="s">
        <v>2</v>
      </c>
      <c r="B4" t="s">
        <v>45</v>
      </c>
      <c r="C4" t="s">
        <v>210</v>
      </c>
      <c r="D4" t="s">
        <v>209</v>
      </c>
      <c r="E4" t="s">
        <v>211</v>
      </c>
      <c r="F4" t="s">
        <v>1</v>
      </c>
    </row>
    <row r="5" spans="1:6" x14ac:dyDescent="0.25">
      <c r="A5" s="2" t="s">
        <v>236</v>
      </c>
      <c r="B5" s="3">
        <v>1.2369166323140994</v>
      </c>
      <c r="C5" s="3">
        <v>1.4955780958019285</v>
      </c>
      <c r="D5" s="3">
        <v>1.5656723025620505</v>
      </c>
      <c r="E5" s="3">
        <v>1.6170670587327267</v>
      </c>
      <c r="F5" s="3">
        <v>1.4788085223527014</v>
      </c>
    </row>
    <row r="6" spans="1:6" x14ac:dyDescent="0.25">
      <c r="A6" s="2" t="s">
        <v>235</v>
      </c>
      <c r="B6" s="3">
        <v>1.2701871318691849</v>
      </c>
      <c r="C6" s="3">
        <v>1.3042673895208281</v>
      </c>
      <c r="D6" s="3">
        <v>1.3447369647447953</v>
      </c>
      <c r="E6" s="3">
        <v>1.367661515499929</v>
      </c>
      <c r="F6" s="3">
        <v>1.3217132504086841</v>
      </c>
    </row>
    <row r="7" spans="1:6" x14ac:dyDescent="0.25">
      <c r="A7" s="2" t="s">
        <v>234</v>
      </c>
      <c r="B7" s="3">
        <v>1.0744504698869586</v>
      </c>
      <c r="C7" s="3">
        <v>1.0474946708717277</v>
      </c>
      <c r="D7" s="3">
        <v>1.1594403472159753</v>
      </c>
      <c r="E7" s="3">
        <v>1.1636722335555711</v>
      </c>
      <c r="F7" s="3">
        <v>1.1112644303825583</v>
      </c>
    </row>
    <row r="8" spans="1:6" x14ac:dyDescent="0.25">
      <c r="A8" s="2" t="s">
        <v>1</v>
      </c>
      <c r="B8" s="3">
        <v>1.1938514113567475</v>
      </c>
      <c r="C8" s="3">
        <v>1.2824467187314947</v>
      </c>
      <c r="D8" s="3">
        <v>1.3566165381742739</v>
      </c>
      <c r="E8" s="3">
        <v>1.3828002692627419</v>
      </c>
      <c r="F8" s="3">
        <v>1.3039287343813146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"/>
  <sheetViews>
    <sheetView topLeftCell="A3" workbookViewId="0">
      <selection activeCell="H29" sqref="H29"/>
    </sheetView>
  </sheetViews>
  <sheetFormatPr defaultRowHeight="15" x14ac:dyDescent="0.25"/>
  <cols>
    <col min="1" max="1" width="18.7109375" customWidth="1"/>
    <col min="2" max="2" width="15.5703125" customWidth="1"/>
    <col min="3" max="3" width="12.7109375" customWidth="1"/>
    <col min="4" max="5" width="12" customWidth="1"/>
    <col min="6" max="7" width="11" customWidth="1"/>
    <col min="8" max="8" width="12" customWidth="1"/>
    <col min="9" max="14" width="9.28515625" customWidth="1"/>
    <col min="15" max="15" width="11.85546875" customWidth="1"/>
    <col min="16" max="16" width="11.7109375" customWidth="1"/>
    <col min="17" max="22" width="9.28515625" customWidth="1"/>
    <col min="23" max="23" width="11.85546875" customWidth="1"/>
    <col min="24" max="24" width="10.140625" customWidth="1"/>
    <col min="25" max="25" width="10.7109375" customWidth="1"/>
    <col min="26" max="72" width="4.5703125" customWidth="1"/>
    <col min="73" max="73" width="10.7109375" customWidth="1"/>
    <col min="74" max="74" width="15" customWidth="1"/>
    <col min="75" max="75" width="16" customWidth="1"/>
    <col min="76" max="76" width="16.42578125" customWidth="1"/>
    <col min="77" max="77" width="17.5703125" customWidth="1"/>
    <col min="78" max="78" width="16.42578125" customWidth="1"/>
    <col min="79" max="79" width="17.5703125" customWidth="1"/>
    <col min="80" max="80" width="15" customWidth="1"/>
    <col min="81" max="81" width="16" customWidth="1"/>
    <col min="82" max="82" width="15" customWidth="1"/>
    <col min="83" max="83" width="16" customWidth="1"/>
    <col min="84" max="84" width="16.42578125" customWidth="1"/>
    <col min="85" max="85" width="17.5703125" customWidth="1"/>
    <col min="86" max="86" width="15" customWidth="1"/>
    <col min="87" max="87" width="16" customWidth="1"/>
    <col min="88" max="88" width="15" customWidth="1"/>
    <col min="89" max="89" width="16" customWidth="1"/>
    <col min="90" max="90" width="15" customWidth="1"/>
    <col min="91" max="91" width="16" customWidth="1"/>
    <col min="92" max="92" width="16.42578125" customWidth="1"/>
    <col min="93" max="93" width="17.5703125" customWidth="1"/>
    <col min="94" max="94" width="16.42578125" customWidth="1"/>
    <col min="95" max="95" width="17.5703125" customWidth="1"/>
    <col min="96" max="96" width="15" customWidth="1"/>
    <col min="97" max="97" width="16" customWidth="1"/>
    <col min="98" max="98" width="15" customWidth="1"/>
    <col min="99" max="99" width="16" customWidth="1"/>
    <col min="100" max="100" width="16.42578125" customWidth="1"/>
    <col min="101" max="101" width="17.5703125" customWidth="1"/>
    <col min="102" max="102" width="15" customWidth="1"/>
    <col min="103" max="103" width="16" customWidth="1"/>
    <col min="104" max="104" width="16.42578125" customWidth="1"/>
    <col min="105" max="105" width="17.5703125" customWidth="1"/>
    <col min="106" max="106" width="16.42578125" customWidth="1"/>
    <col min="107" max="107" width="17.5703125" customWidth="1"/>
    <col min="108" max="108" width="16.42578125" customWidth="1"/>
    <col min="109" max="109" width="17.5703125" customWidth="1"/>
    <col min="110" max="110" width="19.7109375" customWidth="1"/>
    <col min="111" max="111" width="20.7109375" customWidth="1"/>
    <col min="112" max="114" width="6.7109375" customWidth="1"/>
    <col min="115" max="115" width="4" customWidth="1"/>
    <col min="116" max="119" width="6.7109375" customWidth="1"/>
    <col min="120" max="120" width="4" customWidth="1"/>
    <col min="121" max="123" width="6.7109375" customWidth="1"/>
    <col min="124" max="124" width="4" customWidth="1"/>
    <col min="125" max="125" width="2" customWidth="1"/>
    <col min="126" max="126" width="6.7109375" customWidth="1"/>
    <col min="127" max="127" width="4" customWidth="1"/>
    <col min="128" max="130" width="6.7109375" customWidth="1"/>
    <col min="131" max="131" width="4" customWidth="1"/>
    <col min="132" max="136" width="6.7109375" customWidth="1"/>
    <col min="137" max="137" width="10.7109375" customWidth="1"/>
    <col min="138" max="138" width="4" customWidth="1"/>
    <col min="139" max="144" width="6.7109375" customWidth="1"/>
    <col min="145" max="145" width="10.7109375" customWidth="1"/>
    <col min="146" max="175" width="6.7109375" customWidth="1"/>
    <col min="176" max="176" width="10.7109375" customWidth="1"/>
    <col min="177" max="232" width="6.7109375" customWidth="1"/>
    <col min="233" max="233" width="10.7109375" customWidth="1"/>
    <col min="234" max="334" width="6.7109375" customWidth="1"/>
    <col min="335" max="336" width="10.7109375" customWidth="1"/>
    <col min="337" max="338" width="6.7109375" customWidth="1"/>
    <col min="339" max="339" width="4" customWidth="1"/>
    <col min="340" max="342" width="6.7109375" customWidth="1"/>
    <col min="343" max="343" width="4" customWidth="1"/>
    <col min="344" max="348" width="6.7109375" customWidth="1"/>
    <col min="349" max="349" width="4" customWidth="1"/>
    <col min="350" max="355" width="6.7109375" customWidth="1"/>
    <col min="356" max="356" width="4" customWidth="1"/>
    <col min="357" max="358" width="6.7109375" customWidth="1"/>
    <col min="359" max="359" width="4" customWidth="1"/>
    <col min="360" max="368" width="6.7109375" customWidth="1"/>
    <col min="369" max="369" width="4" customWidth="1"/>
    <col min="370" max="375" width="6.7109375" customWidth="1"/>
    <col min="376" max="376" width="4" customWidth="1"/>
    <col min="377" max="379" width="6.7109375" customWidth="1"/>
    <col min="380" max="380" width="4" customWidth="1"/>
    <col min="381" max="384" width="6.7109375" customWidth="1"/>
    <col min="385" max="385" width="4" customWidth="1"/>
    <col min="386" max="393" width="6.7109375" customWidth="1"/>
    <col min="394" max="394" width="4" customWidth="1"/>
    <col min="395" max="404" width="6.7109375" customWidth="1"/>
    <col min="405" max="405" width="10.7109375" customWidth="1"/>
    <col min="406" max="407" width="6.7109375" customWidth="1"/>
    <col min="408" max="408" width="4" customWidth="1"/>
    <col min="409" max="413" width="6.7109375" customWidth="1"/>
    <col min="414" max="414" width="4" customWidth="1"/>
    <col min="415" max="415" width="6.7109375" customWidth="1"/>
    <col min="416" max="416" width="4" customWidth="1"/>
    <col min="417" max="417" width="2" customWidth="1"/>
    <col min="418" max="419" width="6.7109375" customWidth="1"/>
    <col min="420" max="420" width="4" customWidth="1"/>
    <col min="421" max="424" width="6.7109375" customWidth="1"/>
    <col min="425" max="425" width="4" customWidth="1"/>
    <col min="426" max="428" width="6.7109375" customWidth="1"/>
    <col min="429" max="429" width="4" customWidth="1"/>
    <col min="430" max="433" width="6.7109375" customWidth="1"/>
    <col min="434" max="434" width="4" customWidth="1"/>
    <col min="435" max="441" width="6.7109375" customWidth="1"/>
    <col min="442" max="442" width="4" customWidth="1"/>
    <col min="443" max="443" width="2" customWidth="1"/>
    <col min="444" max="448" width="6.7109375" customWidth="1"/>
    <col min="449" max="449" width="4" customWidth="1"/>
    <col min="450" max="455" width="6.7109375" customWidth="1"/>
    <col min="456" max="456" width="4" customWidth="1"/>
    <col min="457" max="457" width="6.7109375" customWidth="1"/>
    <col min="458" max="458" width="4" customWidth="1"/>
    <col min="459" max="462" width="6.7109375" customWidth="1"/>
    <col min="463" max="463" width="4" customWidth="1"/>
    <col min="464" max="465" width="6.7109375" customWidth="1"/>
    <col min="466" max="466" width="4" customWidth="1"/>
    <col min="467" max="474" width="6.7109375" customWidth="1"/>
    <col min="475" max="475" width="4" customWidth="1"/>
    <col min="476" max="482" width="6.7109375" customWidth="1"/>
    <col min="483" max="483" width="4" customWidth="1"/>
    <col min="484" max="486" width="6.7109375" customWidth="1"/>
    <col min="487" max="487" width="4" customWidth="1"/>
    <col min="488" max="489" width="6.7109375" customWidth="1"/>
    <col min="490" max="490" width="4" customWidth="1"/>
    <col min="491" max="495" width="6.7109375" customWidth="1"/>
    <col min="496" max="496" width="4" customWidth="1"/>
    <col min="497" max="497" width="2" customWidth="1"/>
    <col min="498" max="503" width="6.7109375" customWidth="1"/>
    <col min="504" max="504" width="4" customWidth="1"/>
    <col min="505" max="505" width="6.7109375" customWidth="1"/>
    <col min="506" max="506" width="4" customWidth="1"/>
    <col min="507" max="509" width="6.7109375" customWidth="1"/>
    <col min="510" max="510" width="4" customWidth="1"/>
    <col min="511" max="514" width="6.7109375" customWidth="1"/>
    <col min="515" max="515" width="4" customWidth="1"/>
    <col min="516" max="516" width="2" customWidth="1"/>
    <col min="517" max="523" width="6.7109375" customWidth="1"/>
    <col min="524" max="524" width="4" customWidth="1"/>
    <col min="525" max="528" width="6.7109375" customWidth="1"/>
    <col min="529" max="529" width="4" customWidth="1"/>
    <col min="530" max="530" width="6.7109375" customWidth="1"/>
    <col min="531" max="531" width="4" customWidth="1"/>
    <col min="532" max="533" width="6.7109375" customWidth="1"/>
    <col min="534" max="534" width="4" customWidth="1"/>
    <col min="535" max="540" width="6.7109375" customWidth="1"/>
    <col min="541" max="541" width="4" customWidth="1"/>
    <col min="542" max="549" width="6.7109375" customWidth="1"/>
    <col min="550" max="550" width="19.7109375" customWidth="1"/>
    <col min="551" max="551" width="19.140625" customWidth="1"/>
    <col min="552" max="552" width="4" customWidth="1"/>
    <col min="553" max="555" width="6.7109375" customWidth="1"/>
    <col min="556" max="556" width="4" customWidth="1"/>
    <col min="557" max="558" width="6.7109375" customWidth="1"/>
    <col min="559" max="559" width="4" customWidth="1"/>
    <col min="560" max="562" width="6.7109375" customWidth="1"/>
    <col min="563" max="563" width="4" customWidth="1"/>
    <col min="564" max="569" width="6.7109375" customWidth="1"/>
    <col min="570" max="570" width="4" customWidth="1"/>
    <col min="571" max="571" width="2" customWidth="1"/>
    <col min="572" max="575" width="6.7109375" customWidth="1"/>
    <col min="576" max="576" width="4" customWidth="1"/>
    <col min="577" max="581" width="6.7109375" customWidth="1"/>
    <col min="582" max="582" width="4" customWidth="1"/>
    <col min="583" max="585" width="6.7109375" customWidth="1"/>
    <col min="586" max="586" width="4" customWidth="1"/>
    <col min="587" max="587" width="6.7109375" customWidth="1"/>
    <col min="588" max="588" width="4" customWidth="1"/>
    <col min="589" max="595" width="6.7109375" customWidth="1"/>
    <col min="596" max="596" width="4" customWidth="1"/>
    <col min="597" max="602" width="6.7109375" customWidth="1"/>
    <col min="603" max="603" width="4" customWidth="1"/>
    <col min="604" max="605" width="6.7109375" customWidth="1"/>
    <col min="606" max="606" width="4" customWidth="1"/>
    <col min="607" max="607" width="6.7109375" customWidth="1"/>
    <col min="608" max="608" width="4" customWidth="1"/>
    <col min="609" max="612" width="6.7109375" customWidth="1"/>
    <col min="613" max="613" width="4" customWidth="1"/>
    <col min="614" max="614" width="2" customWidth="1"/>
    <col min="615" max="619" width="6.7109375" customWidth="1"/>
    <col min="620" max="620" width="4" customWidth="1"/>
    <col min="621" max="621" width="2" customWidth="1"/>
    <col min="622" max="623" width="6.7109375" customWidth="1"/>
    <col min="624" max="624" width="4" customWidth="1"/>
    <col min="625" max="627" width="6.7109375" customWidth="1"/>
    <col min="628" max="628" width="4" customWidth="1"/>
    <col min="629" max="629" width="2" customWidth="1"/>
    <col min="630" max="635" width="6.7109375" customWidth="1"/>
    <col min="636" max="636" width="4" customWidth="1"/>
    <col min="637" max="639" width="6.7109375" customWidth="1"/>
    <col min="640" max="640" width="4" customWidth="1"/>
    <col min="641" max="641" width="6.7109375" customWidth="1"/>
    <col min="642" max="642" width="4" customWidth="1"/>
    <col min="643" max="647" width="6.7109375" customWidth="1"/>
    <col min="648" max="648" width="4" customWidth="1"/>
    <col min="649" max="655" width="6.7109375" customWidth="1"/>
    <col min="656" max="656" width="20.7109375" bestFit="1" customWidth="1"/>
    <col min="657" max="657" width="19.7109375" bestFit="1" customWidth="1"/>
    <col min="658" max="658" width="19.140625" bestFit="1" customWidth="1"/>
  </cols>
  <sheetData>
    <row r="3" spans="1:8" x14ac:dyDescent="0.25">
      <c r="B3" s="1" t="s">
        <v>0</v>
      </c>
    </row>
    <row r="4" spans="1:8" x14ac:dyDescent="0.25">
      <c r="B4" t="s">
        <v>236</v>
      </c>
      <c r="C4" t="s">
        <v>251</v>
      </c>
      <c r="D4" t="s">
        <v>235</v>
      </c>
      <c r="E4" t="s">
        <v>252</v>
      </c>
      <c r="F4" t="s">
        <v>234</v>
      </c>
      <c r="G4" t="s">
        <v>253</v>
      </c>
      <c r="H4" t="s">
        <v>1</v>
      </c>
    </row>
    <row r="5" spans="1:8" x14ac:dyDescent="0.25">
      <c r="B5" t="s">
        <v>45</v>
      </c>
      <c r="D5" t="s">
        <v>45</v>
      </c>
      <c r="F5" t="s">
        <v>45</v>
      </c>
    </row>
    <row r="6" spans="1:8" x14ac:dyDescent="0.25">
      <c r="A6" t="s">
        <v>244</v>
      </c>
      <c r="B6" s="3">
        <v>1.2369166323140994</v>
      </c>
      <c r="C6" s="3">
        <v>1.2369166323140994</v>
      </c>
      <c r="D6" s="3">
        <v>1.2701871318691849</v>
      </c>
      <c r="E6" s="3">
        <v>1.2701871318691849</v>
      </c>
      <c r="F6" s="3">
        <v>1.0744504698869588</v>
      </c>
      <c r="G6" s="3">
        <v>1.0744504698869588</v>
      </c>
      <c r="H6" s="3">
        <v>1.1938514113567475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A3" sqref="A3"/>
    </sheetView>
  </sheetViews>
  <sheetFormatPr defaultRowHeight="15" x14ac:dyDescent="0.25"/>
  <cols>
    <col min="1" max="1" width="18.85546875" customWidth="1"/>
    <col min="2" max="2" width="15.5703125" customWidth="1"/>
    <col min="3" max="5" width="12" customWidth="1"/>
    <col min="6" max="18" width="19.28515625" bestFit="1" customWidth="1"/>
    <col min="19" max="19" width="24" bestFit="1" customWidth="1"/>
    <col min="20" max="20" width="23" bestFit="1" customWidth="1"/>
    <col min="21" max="23" width="24" bestFit="1" customWidth="1"/>
    <col min="24" max="24" width="23" bestFit="1" customWidth="1"/>
  </cols>
  <sheetData>
    <row r="3" spans="1:5" x14ac:dyDescent="0.25">
      <c r="B3" s="1" t="s">
        <v>0</v>
      </c>
    </row>
    <row r="4" spans="1:5" x14ac:dyDescent="0.25">
      <c r="A4" s="1" t="s">
        <v>227</v>
      </c>
      <c r="B4" t="s">
        <v>236</v>
      </c>
      <c r="C4" t="s">
        <v>235</v>
      </c>
      <c r="D4" t="s">
        <v>234</v>
      </c>
      <c r="E4" t="s">
        <v>1</v>
      </c>
    </row>
    <row r="5" spans="1:5" x14ac:dyDescent="0.25">
      <c r="A5" s="2" t="s">
        <v>245</v>
      </c>
      <c r="B5" s="3">
        <v>1.0833333333333333</v>
      </c>
      <c r="C5" s="3">
        <v>1.2916666666666667</v>
      </c>
      <c r="D5" s="3">
        <v>1.25</v>
      </c>
      <c r="E5" s="3">
        <v>1.2083333333333333</v>
      </c>
    </row>
    <row r="6" spans="1:5" x14ac:dyDescent="0.25">
      <c r="A6" s="2" t="s">
        <v>246</v>
      </c>
      <c r="B6" s="3">
        <v>4.458333333333333</v>
      </c>
      <c r="C6" s="3">
        <v>5.041666666666667</v>
      </c>
      <c r="D6" s="3">
        <v>5.083333333333333</v>
      </c>
      <c r="E6" s="3">
        <v>4.8611111111111107</v>
      </c>
    </row>
    <row r="7" spans="1:5" x14ac:dyDescent="0.25">
      <c r="A7" s="2" t="s">
        <v>247</v>
      </c>
      <c r="B7" s="3">
        <v>6.375</v>
      </c>
      <c r="C7" s="3">
        <v>6.458333333333333</v>
      </c>
      <c r="D7" s="3">
        <v>6.333333333333333</v>
      </c>
      <c r="E7" s="3">
        <v>6.3888888888888893</v>
      </c>
    </row>
    <row r="8" spans="1:5" x14ac:dyDescent="0.25">
      <c r="A8" s="2" t="s">
        <v>248</v>
      </c>
      <c r="B8" s="3">
        <v>6.291666666666667</v>
      </c>
      <c r="C8" s="3">
        <v>6.416666666666667</v>
      </c>
      <c r="D8" s="3">
        <v>6.333333333333333</v>
      </c>
      <c r="E8" s="3">
        <v>6.3472222222222223</v>
      </c>
    </row>
    <row r="9" spans="1:5" x14ac:dyDescent="0.25">
      <c r="A9" s="2" t="s">
        <v>249</v>
      </c>
      <c r="B9" s="3">
        <v>6.666666666666667</v>
      </c>
      <c r="C9" s="3">
        <v>6.791666666666667</v>
      </c>
      <c r="D9" s="3">
        <v>6.666666666666667</v>
      </c>
      <c r="E9" s="3">
        <v>6.708333333333333</v>
      </c>
    </row>
    <row r="10" spans="1:5" x14ac:dyDescent="0.25">
      <c r="A10" s="2" t="s">
        <v>250</v>
      </c>
      <c r="B10" s="3">
        <v>7.166666666666667</v>
      </c>
      <c r="C10" s="3">
        <v>7.291666666666667</v>
      </c>
      <c r="D10" s="3">
        <v>6.833333333333333</v>
      </c>
      <c r="E10" s="3">
        <v>7.0972222222222223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tabSelected="1" zoomScaleNormal="100" workbookViewId="0">
      <pane xSplit="1" ySplit="1" topLeftCell="J48" activePane="bottomRight" state="frozen"/>
      <selection pane="topRight" activeCell="B1" sqref="B1"/>
      <selection pane="bottomLeft" activeCell="A3" sqref="A3"/>
      <selection pane="bottomRight" activeCell="J62" sqref="J62"/>
    </sheetView>
  </sheetViews>
  <sheetFormatPr defaultRowHeight="15" x14ac:dyDescent="0.25"/>
  <cols>
    <col min="6" max="7" width="11.28515625" customWidth="1"/>
    <col min="8" max="8" width="10.28515625" customWidth="1"/>
    <col min="9" max="9" width="11" bestFit="1" customWidth="1"/>
    <col min="11" max="11" width="9.85546875" customWidth="1"/>
    <col min="12" max="12" width="16" customWidth="1"/>
    <col min="13" max="13" width="11.7109375" customWidth="1"/>
    <col min="15" max="15" width="9.42578125" style="11" bestFit="1" customWidth="1"/>
    <col min="16" max="16" width="8.7109375" style="11" bestFit="1" customWidth="1"/>
    <col min="17" max="17" width="9.42578125" style="11" bestFit="1" customWidth="1"/>
    <col min="18" max="18" width="8.7109375" style="11" bestFit="1" customWidth="1"/>
    <col min="19" max="19" width="9.42578125" style="11" bestFit="1" customWidth="1"/>
    <col min="20" max="20" width="8.7109375" style="11" bestFit="1" customWidth="1"/>
    <col min="21" max="21" width="9.42578125" style="11" bestFit="1" customWidth="1"/>
    <col min="22" max="22" width="8.7109375" style="11" bestFit="1" customWidth="1"/>
    <col min="23" max="23" width="9.42578125" style="11" bestFit="1" customWidth="1"/>
    <col min="24" max="24" width="8.7109375" style="11" bestFit="1" customWidth="1"/>
    <col min="25" max="25" width="9.42578125" style="11" bestFit="1" customWidth="1"/>
    <col min="26" max="26" width="8.7109375" style="11" bestFit="1" customWidth="1"/>
    <col min="27" max="27" width="8.7109375" style="11" customWidth="1"/>
    <col min="28" max="28" width="17.28515625" bestFit="1" customWidth="1"/>
    <col min="30" max="30" width="10.5703125" bestFit="1" customWidth="1"/>
    <col min="31" max="31" width="10.28515625" style="11" bestFit="1" customWidth="1"/>
    <col min="32" max="32" width="11" style="11" customWidth="1"/>
  </cols>
  <sheetData>
    <row r="1" spans="1:32" x14ac:dyDescent="0.25">
      <c r="A1" t="s">
        <v>7</v>
      </c>
      <c r="B1" t="s">
        <v>12</v>
      </c>
      <c r="C1" t="s">
        <v>6</v>
      </c>
      <c r="D1" t="s">
        <v>8</v>
      </c>
      <c r="E1" t="s">
        <v>237</v>
      </c>
      <c r="F1" t="s">
        <v>10</v>
      </c>
      <c r="G1" t="s">
        <v>46</v>
      </c>
      <c r="H1" t="s">
        <v>11</v>
      </c>
      <c r="I1" t="s">
        <v>62</v>
      </c>
      <c r="J1" t="s">
        <v>61</v>
      </c>
      <c r="K1" t="s">
        <v>9</v>
      </c>
      <c r="L1" t="s">
        <v>34</v>
      </c>
      <c r="M1" t="s">
        <v>46</v>
      </c>
      <c r="N1" t="s">
        <v>62</v>
      </c>
      <c r="O1" s="11" t="s">
        <v>215</v>
      </c>
      <c r="P1" s="11" t="s">
        <v>216</v>
      </c>
      <c r="Q1" s="11" t="s">
        <v>217</v>
      </c>
      <c r="R1" s="11" t="s">
        <v>218</v>
      </c>
      <c r="S1" s="11" t="s">
        <v>219</v>
      </c>
      <c r="T1" s="11" t="s">
        <v>220</v>
      </c>
      <c r="U1" s="11" t="s">
        <v>221</v>
      </c>
      <c r="V1" s="11" t="s">
        <v>222</v>
      </c>
      <c r="W1" s="11" t="s">
        <v>223</v>
      </c>
      <c r="X1" s="11" t="s">
        <v>224</v>
      </c>
      <c r="Y1" s="11" t="s">
        <v>225</v>
      </c>
      <c r="Z1" s="11" t="s">
        <v>226</v>
      </c>
      <c r="AA1" s="11" t="s">
        <v>243</v>
      </c>
      <c r="AB1" s="11" t="s">
        <v>242</v>
      </c>
      <c r="AC1" s="11" t="s">
        <v>241</v>
      </c>
      <c r="AD1" s="11" t="s">
        <v>238</v>
      </c>
      <c r="AE1" s="11" t="s">
        <v>239</v>
      </c>
      <c r="AF1" s="11" t="s">
        <v>240</v>
      </c>
    </row>
    <row r="2" spans="1:32" x14ac:dyDescent="0.25">
      <c r="A2" s="11">
        <v>1</v>
      </c>
      <c r="B2" s="11">
        <v>1</v>
      </c>
      <c r="C2" s="11">
        <v>1</v>
      </c>
      <c r="D2" s="11">
        <v>1</v>
      </c>
      <c r="E2" s="11">
        <v>400000</v>
      </c>
      <c r="F2" s="11">
        <v>2</v>
      </c>
      <c r="G2" s="11" t="s">
        <v>234</v>
      </c>
      <c r="H2" s="11">
        <v>3</v>
      </c>
      <c r="I2" s="11" t="s">
        <v>211</v>
      </c>
      <c r="J2" s="11">
        <v>3</v>
      </c>
      <c r="K2" s="11">
        <v>23</v>
      </c>
      <c r="L2" s="11" t="str">
        <f>VLOOKUP(F2,Names!$P$6:$Q$8,2,0)</f>
        <v>PP2</v>
      </c>
      <c r="M2" s="11" t="str">
        <f>VLOOKUP(H2,Names!$M$6:$N$9,2,0)</f>
        <v>RS3</v>
      </c>
      <c r="N2" s="11" t="str">
        <f>VLOOKUP(J2,Names!$J$6:$K$10,2,0)</f>
        <v>Chem 3</v>
      </c>
      <c r="O2" s="11">
        <v>1</v>
      </c>
      <c r="Q2" s="11">
        <v>3</v>
      </c>
      <c r="R2" s="11">
        <v>2</v>
      </c>
      <c r="S2" s="11">
        <v>6</v>
      </c>
      <c r="T2" s="11">
        <v>2</v>
      </c>
      <c r="U2" s="11">
        <v>6</v>
      </c>
      <c r="V2" s="11">
        <v>2</v>
      </c>
      <c r="W2" s="11">
        <v>6</v>
      </c>
      <c r="X2" s="11">
        <v>2</v>
      </c>
      <c r="Y2" s="11">
        <v>5</v>
      </c>
      <c r="Z2" s="11">
        <v>2</v>
      </c>
      <c r="AA2" s="11">
        <v>2301.1999999999998</v>
      </c>
      <c r="AB2" s="11">
        <v>2301.1999999999998</v>
      </c>
      <c r="AC2" s="11">
        <f>SUM(AB2/1000000)</f>
        <v>2.3011999999999998E-3</v>
      </c>
      <c r="AD2" s="11">
        <v>10.4</v>
      </c>
      <c r="AE2" s="11">
        <f>SUM(AD2*2)</f>
        <v>20.8</v>
      </c>
      <c r="AF2" s="101">
        <f>SUM(10000/AE2)*AC2</f>
        <v>1.1063461538461536</v>
      </c>
    </row>
    <row r="3" spans="1:32" x14ac:dyDescent="0.25">
      <c r="A3" s="11">
        <v>2</v>
      </c>
      <c r="B3" s="11">
        <v>1</v>
      </c>
      <c r="C3" s="11">
        <v>2</v>
      </c>
      <c r="D3" s="11">
        <v>1</v>
      </c>
      <c r="E3" s="11">
        <v>200000</v>
      </c>
      <c r="F3" s="11">
        <v>1</v>
      </c>
      <c r="G3" s="11" t="s">
        <v>234</v>
      </c>
      <c r="H3" s="11">
        <v>3</v>
      </c>
      <c r="I3" s="11" t="s">
        <v>210</v>
      </c>
      <c r="J3" s="11">
        <v>2</v>
      </c>
      <c r="K3" s="11">
        <v>10</v>
      </c>
      <c r="L3" s="11" t="str">
        <f>VLOOKUP(F3,Names!$P$6:$Q$8,2,0)</f>
        <v>PP1</v>
      </c>
      <c r="M3" s="11" t="str">
        <f>VLOOKUP(H3,Names!$M$6:$N$9,2,0)</f>
        <v>RS3</v>
      </c>
      <c r="N3" s="11" t="str">
        <f>VLOOKUP(J3,Names!$J$6:$K$10,2,0)</f>
        <v>Chem 2</v>
      </c>
      <c r="O3" s="11">
        <v>1</v>
      </c>
      <c r="Q3" s="11">
        <v>5</v>
      </c>
      <c r="R3" s="11">
        <v>2</v>
      </c>
      <c r="S3" s="11">
        <v>7</v>
      </c>
      <c r="T3" s="11">
        <v>3</v>
      </c>
      <c r="U3" s="11">
        <v>6</v>
      </c>
      <c r="V3" s="11">
        <v>3</v>
      </c>
      <c r="W3" s="11">
        <v>6</v>
      </c>
      <c r="X3" s="11">
        <v>3</v>
      </c>
      <c r="Y3" s="11">
        <v>7</v>
      </c>
      <c r="Z3" s="11">
        <v>3</v>
      </c>
      <c r="AA3" s="11">
        <v>1823.9</v>
      </c>
      <c r="AB3" s="11">
        <v>1823.9</v>
      </c>
      <c r="AC3" s="11">
        <f t="shared" ref="AC3:AC66" si="0">SUM(AB3/1000000)</f>
        <v>1.8239E-3</v>
      </c>
      <c r="AD3" s="11">
        <v>9.9</v>
      </c>
      <c r="AE3" s="11">
        <f t="shared" ref="AE3:AE66" si="1">SUM(AD3*2)</f>
        <v>19.8</v>
      </c>
      <c r="AF3" s="101">
        <f t="shared" ref="AF3:AF66" si="2">SUM(10000/AE3)*AC3</f>
        <v>0.92116161616161618</v>
      </c>
    </row>
    <row r="4" spans="1:32" x14ac:dyDescent="0.25">
      <c r="A4" s="11">
        <v>3</v>
      </c>
      <c r="B4" s="11">
        <v>1</v>
      </c>
      <c r="C4" s="11">
        <v>3</v>
      </c>
      <c r="D4" s="11">
        <v>1</v>
      </c>
      <c r="E4" s="11">
        <v>200000</v>
      </c>
      <c r="F4" s="11">
        <v>1</v>
      </c>
      <c r="G4" s="11" t="s">
        <v>235</v>
      </c>
      <c r="H4" s="11">
        <v>2</v>
      </c>
      <c r="I4" s="11" t="s">
        <v>45</v>
      </c>
      <c r="J4" s="11">
        <v>4</v>
      </c>
      <c r="K4" s="11">
        <v>8</v>
      </c>
      <c r="L4" s="11" t="str">
        <f>VLOOKUP(F4,Names!$P$6:$Q$8,2,0)</f>
        <v>PP1</v>
      </c>
      <c r="M4" s="11" t="str">
        <f>VLOOKUP(H4,Names!$M$6:$N$9,2,0)</f>
        <v>RS2</v>
      </c>
      <c r="N4" s="11" t="str">
        <f>VLOOKUP(J4,Names!$J$6:$K$10,2,0)</f>
        <v>Control</v>
      </c>
      <c r="O4" s="11">
        <v>1</v>
      </c>
      <c r="Q4" s="11">
        <v>5</v>
      </c>
      <c r="R4" s="11">
        <v>2</v>
      </c>
      <c r="S4" s="11">
        <v>7</v>
      </c>
      <c r="T4" s="11">
        <v>2</v>
      </c>
      <c r="U4" s="11">
        <v>8</v>
      </c>
      <c r="V4" s="11">
        <v>4</v>
      </c>
      <c r="W4" s="11">
        <v>8</v>
      </c>
      <c r="X4" s="11">
        <v>5</v>
      </c>
      <c r="Y4" s="11">
        <v>8</v>
      </c>
      <c r="Z4" s="11">
        <v>5</v>
      </c>
      <c r="AA4" s="11">
        <v>1487.9</v>
      </c>
      <c r="AB4" s="11">
        <v>1487.9</v>
      </c>
      <c r="AC4" s="11">
        <f t="shared" si="0"/>
        <v>1.4879000000000001E-3</v>
      </c>
      <c r="AD4" s="11">
        <v>10.25</v>
      </c>
      <c r="AE4" s="11">
        <f t="shared" si="1"/>
        <v>20.5</v>
      </c>
      <c r="AF4" s="101">
        <f t="shared" si="2"/>
        <v>0.72580487804878058</v>
      </c>
    </row>
    <row r="5" spans="1:32" x14ac:dyDescent="0.25">
      <c r="A5" s="11">
        <v>4</v>
      </c>
      <c r="B5" s="11">
        <v>1</v>
      </c>
      <c r="C5" s="11">
        <v>4</v>
      </c>
      <c r="D5" s="11">
        <v>1</v>
      </c>
      <c r="E5" s="11">
        <v>400000</v>
      </c>
      <c r="F5" s="11">
        <v>2</v>
      </c>
      <c r="G5" s="11" t="s">
        <v>236</v>
      </c>
      <c r="H5" s="11">
        <v>1</v>
      </c>
      <c r="I5" s="11" t="s">
        <v>45</v>
      </c>
      <c r="J5" s="11">
        <v>4</v>
      </c>
      <c r="K5" s="11">
        <v>16</v>
      </c>
      <c r="L5" s="11" t="str">
        <f>VLOOKUP(F5,Names!$P$6:$Q$8,2,0)</f>
        <v>PP2</v>
      </c>
      <c r="M5" s="11" t="str">
        <f>VLOOKUP(H5,Names!$M$6:$N$9,2,0)</f>
        <v>RS1</v>
      </c>
      <c r="N5" s="11" t="str">
        <f>VLOOKUP(J5,Names!$J$6:$K$10,2,0)</f>
        <v>Control</v>
      </c>
      <c r="O5" s="11">
        <v>1</v>
      </c>
      <c r="Q5" s="11">
        <v>5</v>
      </c>
      <c r="R5" s="11">
        <v>2</v>
      </c>
      <c r="S5" s="11">
        <v>7</v>
      </c>
      <c r="T5" s="11">
        <v>3</v>
      </c>
      <c r="U5" s="11">
        <v>8</v>
      </c>
      <c r="V5" s="11">
        <v>4</v>
      </c>
      <c r="W5" s="11">
        <v>8</v>
      </c>
      <c r="X5" s="11">
        <v>5</v>
      </c>
      <c r="Y5" s="11">
        <v>9</v>
      </c>
      <c r="Z5" s="11">
        <v>5</v>
      </c>
      <c r="AA5" s="11">
        <v>3350.8</v>
      </c>
      <c r="AB5" s="11">
        <v>3350.8</v>
      </c>
      <c r="AC5" s="11">
        <f t="shared" si="0"/>
        <v>3.3508000000000001E-3</v>
      </c>
      <c r="AD5" s="11">
        <v>10.75</v>
      </c>
      <c r="AE5" s="11">
        <f t="shared" si="1"/>
        <v>21.5</v>
      </c>
      <c r="AF5" s="101">
        <f t="shared" si="2"/>
        <v>1.5585116279069766</v>
      </c>
    </row>
    <row r="6" spans="1:32" x14ac:dyDescent="0.25">
      <c r="A6" s="11">
        <v>5</v>
      </c>
      <c r="B6" s="11">
        <v>1</v>
      </c>
      <c r="C6" s="11">
        <v>5</v>
      </c>
      <c r="D6" s="11">
        <v>1</v>
      </c>
      <c r="E6" s="11">
        <v>400000</v>
      </c>
      <c r="F6" s="11">
        <v>2</v>
      </c>
      <c r="G6" s="11" t="s">
        <v>235</v>
      </c>
      <c r="H6" s="11">
        <v>2</v>
      </c>
      <c r="I6" s="11" t="s">
        <v>209</v>
      </c>
      <c r="J6" s="11">
        <v>1</v>
      </c>
      <c r="K6" s="11">
        <v>17</v>
      </c>
      <c r="L6" s="11" t="str">
        <f>VLOOKUP(F6,Names!$P$6:$Q$8,2,0)</f>
        <v>PP2</v>
      </c>
      <c r="M6" s="11" t="str">
        <f>VLOOKUP(H6,Names!$M$6:$N$9,2,0)</f>
        <v>RS2</v>
      </c>
      <c r="N6" s="11" t="str">
        <f>VLOOKUP(J6,Names!$J$6:$K$10,2,0)</f>
        <v>Chem 1</v>
      </c>
      <c r="O6" s="11">
        <v>2</v>
      </c>
      <c r="P6" s="11">
        <v>1</v>
      </c>
      <c r="Q6" s="11">
        <v>5</v>
      </c>
      <c r="R6" s="11">
        <v>2</v>
      </c>
      <c r="S6" s="11">
        <v>7</v>
      </c>
      <c r="T6" s="11">
        <v>3</v>
      </c>
      <c r="U6" s="11">
        <v>6</v>
      </c>
      <c r="V6" s="11">
        <v>3</v>
      </c>
      <c r="W6" s="11">
        <v>7</v>
      </c>
      <c r="X6" s="11">
        <v>3</v>
      </c>
      <c r="Y6" s="11">
        <v>7</v>
      </c>
      <c r="Z6" s="11">
        <v>3</v>
      </c>
      <c r="AA6" s="11">
        <v>3558.8</v>
      </c>
      <c r="AB6" s="11">
        <v>3558.8</v>
      </c>
      <c r="AC6" s="11">
        <f t="shared" si="0"/>
        <v>3.5588E-3</v>
      </c>
      <c r="AD6" s="11">
        <v>9.66</v>
      </c>
      <c r="AE6" s="11">
        <f t="shared" si="1"/>
        <v>19.32</v>
      </c>
      <c r="AF6" s="101">
        <f t="shared" si="2"/>
        <v>1.8420289855072463</v>
      </c>
    </row>
    <row r="7" spans="1:32" x14ac:dyDescent="0.25">
      <c r="A7" s="11">
        <v>6</v>
      </c>
      <c r="B7" s="11">
        <v>1</v>
      </c>
      <c r="C7" s="11">
        <v>6</v>
      </c>
      <c r="D7" s="11">
        <v>1</v>
      </c>
      <c r="E7" s="11">
        <v>200000</v>
      </c>
      <c r="F7" s="11">
        <v>1</v>
      </c>
      <c r="G7" s="11" t="s">
        <v>236</v>
      </c>
      <c r="H7" s="11">
        <v>1</v>
      </c>
      <c r="I7" s="11" t="s">
        <v>209</v>
      </c>
      <c r="J7" s="11">
        <v>1</v>
      </c>
      <c r="K7" s="11">
        <v>1</v>
      </c>
      <c r="L7" s="11" t="str">
        <f>VLOOKUP(F7,Names!$P$6:$Q$8,2,0)</f>
        <v>PP1</v>
      </c>
      <c r="M7" s="11" t="str">
        <f>VLOOKUP(H7,Names!$M$6:$N$9,2,0)</f>
        <v>RS1</v>
      </c>
      <c r="N7" s="11" t="str">
        <f>VLOOKUP(J7,Names!$J$6:$K$10,2,0)</f>
        <v>Chem 1</v>
      </c>
      <c r="O7" s="11">
        <v>1</v>
      </c>
      <c r="Q7" s="11">
        <v>3</v>
      </c>
      <c r="R7" s="11">
        <v>1</v>
      </c>
      <c r="S7" s="11">
        <v>6</v>
      </c>
      <c r="T7" s="11">
        <v>2</v>
      </c>
      <c r="U7" s="11">
        <v>6</v>
      </c>
      <c r="V7" s="11">
        <v>2</v>
      </c>
      <c r="W7" s="11">
        <v>6</v>
      </c>
      <c r="X7" s="11">
        <v>2</v>
      </c>
      <c r="Y7" s="11">
        <v>7</v>
      </c>
      <c r="Z7" s="11">
        <v>3</v>
      </c>
      <c r="AA7" s="11">
        <v>2705.6</v>
      </c>
      <c r="AB7" s="11">
        <v>2705.6</v>
      </c>
      <c r="AC7" s="11">
        <f t="shared" si="0"/>
        <v>2.7055999999999998E-3</v>
      </c>
      <c r="AD7" s="11">
        <v>9.1</v>
      </c>
      <c r="AE7" s="11">
        <f t="shared" si="1"/>
        <v>18.2</v>
      </c>
      <c r="AF7" s="101">
        <f t="shared" si="2"/>
        <v>1.4865934065934066</v>
      </c>
    </row>
    <row r="8" spans="1:32" x14ac:dyDescent="0.25">
      <c r="A8" s="11">
        <v>7</v>
      </c>
      <c r="B8" s="11">
        <v>1</v>
      </c>
      <c r="C8" s="11">
        <v>1</v>
      </c>
      <c r="D8" s="11">
        <v>2</v>
      </c>
      <c r="E8" s="11">
        <v>400000</v>
      </c>
      <c r="F8" s="11">
        <v>2</v>
      </c>
      <c r="G8" s="11" t="s">
        <v>236</v>
      </c>
      <c r="H8" s="11">
        <v>1</v>
      </c>
      <c r="I8" s="11" t="s">
        <v>210</v>
      </c>
      <c r="J8" s="11">
        <v>2</v>
      </c>
      <c r="K8" s="11">
        <v>14</v>
      </c>
      <c r="L8" s="11" t="str">
        <f>VLOOKUP(F8,Names!$P$6:$Q$8,2,0)</f>
        <v>PP2</v>
      </c>
      <c r="M8" s="11" t="str">
        <f>VLOOKUP(H8,Names!$M$6:$N$9,2,0)</f>
        <v>RS1</v>
      </c>
      <c r="N8" s="11" t="str">
        <f>VLOOKUP(J8,Names!$J$6:$K$10,2,0)</f>
        <v>Chem 2</v>
      </c>
      <c r="O8" s="11">
        <v>1</v>
      </c>
      <c r="Q8" s="11">
        <v>3</v>
      </c>
      <c r="R8" s="11">
        <v>1</v>
      </c>
      <c r="S8" s="11">
        <v>6</v>
      </c>
      <c r="T8" s="11">
        <v>2</v>
      </c>
      <c r="U8" s="11">
        <v>6</v>
      </c>
      <c r="V8" s="11">
        <v>3</v>
      </c>
      <c r="W8" s="11">
        <v>6</v>
      </c>
      <c r="X8" s="11">
        <v>2</v>
      </c>
      <c r="Y8" s="11">
        <v>6</v>
      </c>
      <c r="Z8" s="11">
        <v>2</v>
      </c>
      <c r="AA8" s="11">
        <v>3830.6</v>
      </c>
      <c r="AB8" s="11">
        <v>3830.6</v>
      </c>
      <c r="AC8" s="11">
        <f t="shared" si="0"/>
        <v>3.8306E-3</v>
      </c>
      <c r="AD8" s="11">
        <v>10.41</v>
      </c>
      <c r="AE8" s="11">
        <f t="shared" si="1"/>
        <v>20.82</v>
      </c>
      <c r="AF8" s="101">
        <f t="shared" si="2"/>
        <v>1.8398655139289144</v>
      </c>
    </row>
    <row r="9" spans="1:32" x14ac:dyDescent="0.25">
      <c r="A9" s="11">
        <v>8</v>
      </c>
      <c r="B9" s="11">
        <v>1</v>
      </c>
      <c r="C9" s="11">
        <v>2</v>
      </c>
      <c r="D9" s="11">
        <v>2</v>
      </c>
      <c r="E9" s="11">
        <v>400000</v>
      </c>
      <c r="F9" s="11">
        <v>2</v>
      </c>
      <c r="G9" s="11" t="s">
        <v>235</v>
      </c>
      <c r="H9" s="11">
        <v>2</v>
      </c>
      <c r="I9" s="11" t="s">
        <v>211</v>
      </c>
      <c r="J9" s="11">
        <v>3</v>
      </c>
      <c r="K9" s="11">
        <v>19</v>
      </c>
      <c r="L9" s="11" t="str">
        <f>VLOOKUP(F9,Names!$P$6:$Q$8,2,0)</f>
        <v>PP2</v>
      </c>
      <c r="M9" s="11" t="str">
        <f>VLOOKUP(H9,Names!$M$6:$N$9,2,0)</f>
        <v>RS2</v>
      </c>
      <c r="N9" s="11" t="str">
        <f>VLOOKUP(J9,Names!$J$6:$K$10,2,0)</f>
        <v>Chem 3</v>
      </c>
      <c r="O9" s="11">
        <v>1</v>
      </c>
      <c r="Q9" s="11">
        <v>4</v>
      </c>
      <c r="R9" s="11">
        <v>2</v>
      </c>
      <c r="S9" s="11">
        <v>6</v>
      </c>
      <c r="T9" s="11">
        <v>3</v>
      </c>
      <c r="U9" s="11">
        <v>6</v>
      </c>
      <c r="V9" s="11">
        <v>3</v>
      </c>
      <c r="W9" s="11">
        <v>6</v>
      </c>
      <c r="X9" s="11">
        <v>2</v>
      </c>
      <c r="Y9" s="11">
        <v>9</v>
      </c>
      <c r="Z9" s="11">
        <v>5</v>
      </c>
      <c r="AA9" s="11">
        <v>2897.6</v>
      </c>
      <c r="AB9" s="11">
        <v>2897.6</v>
      </c>
      <c r="AC9" s="11">
        <f t="shared" si="0"/>
        <v>2.8975999999999997E-3</v>
      </c>
      <c r="AD9" s="11">
        <v>9.91</v>
      </c>
      <c r="AE9" s="11">
        <f t="shared" si="1"/>
        <v>19.82</v>
      </c>
      <c r="AF9" s="101">
        <f t="shared" si="2"/>
        <v>1.4619576185671037</v>
      </c>
    </row>
    <row r="10" spans="1:32" x14ac:dyDescent="0.25">
      <c r="A10" s="11">
        <v>9</v>
      </c>
      <c r="B10" s="11">
        <v>1</v>
      </c>
      <c r="C10" s="11">
        <v>3</v>
      </c>
      <c r="D10" s="11">
        <v>2</v>
      </c>
      <c r="E10" s="11">
        <v>200000</v>
      </c>
      <c r="F10" s="11">
        <v>1</v>
      </c>
      <c r="G10" s="11" t="s">
        <v>235</v>
      </c>
      <c r="H10" s="11">
        <v>2</v>
      </c>
      <c r="I10" s="11" t="s">
        <v>210</v>
      </c>
      <c r="J10" s="11">
        <v>2</v>
      </c>
      <c r="K10" s="11">
        <v>6</v>
      </c>
      <c r="L10" s="11" t="str">
        <f>VLOOKUP(F10,Names!$P$6:$Q$8,2,0)</f>
        <v>PP1</v>
      </c>
      <c r="M10" s="11" t="str">
        <f>VLOOKUP(H10,Names!$M$6:$N$9,2,0)</f>
        <v>RS2</v>
      </c>
      <c r="N10" s="11" t="str">
        <f>VLOOKUP(J10,Names!$J$6:$K$10,2,0)</f>
        <v>Chem 2</v>
      </c>
      <c r="O10" s="11">
        <v>1</v>
      </c>
      <c r="Q10" s="11">
        <v>4</v>
      </c>
      <c r="R10" s="11">
        <v>2</v>
      </c>
      <c r="S10" s="11">
        <v>6</v>
      </c>
      <c r="T10" s="11">
        <v>2</v>
      </c>
      <c r="U10" s="11">
        <v>7</v>
      </c>
      <c r="V10" s="11">
        <v>3</v>
      </c>
      <c r="W10" s="11">
        <v>6</v>
      </c>
      <c r="X10" s="11">
        <v>2</v>
      </c>
      <c r="Y10" s="11">
        <v>7</v>
      </c>
      <c r="Z10" s="11">
        <v>3</v>
      </c>
      <c r="AA10" s="11">
        <v>2812.9</v>
      </c>
      <c r="AB10" s="11">
        <v>2812.9</v>
      </c>
      <c r="AC10" s="11">
        <f t="shared" si="0"/>
        <v>2.8129000000000001E-3</v>
      </c>
      <c r="AD10" s="11">
        <v>10.3</v>
      </c>
      <c r="AE10" s="11">
        <f t="shared" si="1"/>
        <v>20.6</v>
      </c>
      <c r="AF10" s="101">
        <f t="shared" si="2"/>
        <v>1.3654854368932039</v>
      </c>
    </row>
    <row r="11" spans="1:32" x14ac:dyDescent="0.25">
      <c r="A11" s="11">
        <v>10</v>
      </c>
      <c r="B11" s="11">
        <v>1</v>
      </c>
      <c r="C11" s="11">
        <v>4</v>
      </c>
      <c r="D11" s="11">
        <v>2</v>
      </c>
      <c r="E11" s="11">
        <v>400000</v>
      </c>
      <c r="F11" s="11">
        <v>2</v>
      </c>
      <c r="G11" s="11" t="s">
        <v>234</v>
      </c>
      <c r="H11" s="11">
        <v>3</v>
      </c>
      <c r="I11" s="11" t="s">
        <v>209</v>
      </c>
      <c r="J11" s="11">
        <v>1</v>
      </c>
      <c r="K11" s="11">
        <v>21</v>
      </c>
      <c r="L11" s="11" t="str">
        <f>VLOOKUP(F11,Names!$P$6:$Q$8,2,0)</f>
        <v>PP2</v>
      </c>
      <c r="M11" s="11" t="str">
        <f>VLOOKUP(H11,Names!$M$6:$N$9,2,0)</f>
        <v>RS3</v>
      </c>
      <c r="N11" s="11" t="str">
        <f>VLOOKUP(J11,Names!$J$6:$K$10,2,0)</f>
        <v>Chem 1</v>
      </c>
      <c r="O11" s="11">
        <v>1</v>
      </c>
      <c r="Q11" s="11">
        <v>5</v>
      </c>
      <c r="R11" s="11">
        <v>2</v>
      </c>
      <c r="S11" s="11">
        <v>6</v>
      </c>
      <c r="T11" s="11">
        <v>2</v>
      </c>
      <c r="U11" s="11">
        <v>7</v>
      </c>
      <c r="V11" s="11">
        <v>3</v>
      </c>
      <c r="W11" s="11">
        <v>7</v>
      </c>
      <c r="X11" s="11">
        <v>3</v>
      </c>
      <c r="Y11" s="11">
        <v>6</v>
      </c>
      <c r="Z11" s="11">
        <v>2</v>
      </c>
      <c r="AA11" s="11">
        <v>2806.2</v>
      </c>
      <c r="AB11" s="11">
        <v>2806.2</v>
      </c>
      <c r="AC11" s="11">
        <f t="shared" si="0"/>
        <v>2.8062E-3</v>
      </c>
      <c r="AD11" s="11">
        <v>10.73</v>
      </c>
      <c r="AE11" s="11">
        <f t="shared" si="1"/>
        <v>21.46</v>
      </c>
      <c r="AF11" s="101">
        <f t="shared" si="2"/>
        <v>1.3076421248835042</v>
      </c>
    </row>
    <row r="12" spans="1:32" x14ac:dyDescent="0.25">
      <c r="A12" s="11">
        <v>11</v>
      </c>
      <c r="B12" s="11">
        <v>1</v>
      </c>
      <c r="C12" s="11">
        <v>5</v>
      </c>
      <c r="D12" s="11">
        <v>2</v>
      </c>
      <c r="E12" s="11">
        <v>200000</v>
      </c>
      <c r="F12" s="11">
        <v>1</v>
      </c>
      <c r="G12" s="11" t="s">
        <v>234</v>
      </c>
      <c r="H12" s="11">
        <v>3</v>
      </c>
      <c r="I12" s="11" t="s">
        <v>45</v>
      </c>
      <c r="J12" s="11">
        <v>4</v>
      </c>
      <c r="K12" s="11">
        <v>12</v>
      </c>
      <c r="L12" s="11" t="str">
        <f>VLOOKUP(F12,Names!$P$6:$Q$8,2,0)</f>
        <v>PP1</v>
      </c>
      <c r="M12" s="11" t="str">
        <f>VLOOKUP(H12,Names!$M$6:$N$9,2,0)</f>
        <v>RS3</v>
      </c>
      <c r="N12" s="11" t="str">
        <f>VLOOKUP(J12,Names!$J$6:$K$10,2,0)</f>
        <v>Control</v>
      </c>
      <c r="O12" s="11">
        <v>1</v>
      </c>
      <c r="Q12" s="11">
        <v>4</v>
      </c>
      <c r="R12" s="11">
        <v>2</v>
      </c>
      <c r="S12" s="11">
        <v>7</v>
      </c>
      <c r="T12" s="11">
        <v>3</v>
      </c>
      <c r="U12" s="11">
        <v>8</v>
      </c>
      <c r="V12" s="11">
        <v>4</v>
      </c>
      <c r="W12" s="11">
        <v>8</v>
      </c>
      <c r="X12" s="11">
        <v>5</v>
      </c>
      <c r="Y12" s="11">
        <v>6</v>
      </c>
      <c r="Z12" s="11">
        <v>3</v>
      </c>
      <c r="AA12" s="11">
        <v>2082.4</v>
      </c>
      <c r="AB12" s="11">
        <v>2082.4</v>
      </c>
      <c r="AC12" s="11">
        <f t="shared" si="0"/>
        <v>2.0823999999999999E-3</v>
      </c>
      <c r="AD12" s="11">
        <v>9.7200000000000006</v>
      </c>
      <c r="AE12" s="11">
        <f t="shared" si="1"/>
        <v>19.440000000000001</v>
      </c>
      <c r="AF12" s="101">
        <f t="shared" si="2"/>
        <v>1.07119341563786</v>
      </c>
    </row>
    <row r="13" spans="1:32" x14ac:dyDescent="0.25">
      <c r="A13" s="11">
        <v>12</v>
      </c>
      <c r="B13" s="11">
        <v>1</v>
      </c>
      <c r="C13" s="11">
        <v>6</v>
      </c>
      <c r="D13" s="11">
        <v>2</v>
      </c>
      <c r="E13" s="11">
        <v>200000</v>
      </c>
      <c r="F13" s="11">
        <v>1</v>
      </c>
      <c r="G13" s="11" t="s">
        <v>236</v>
      </c>
      <c r="H13" s="11">
        <v>1</v>
      </c>
      <c r="I13" s="11" t="s">
        <v>211</v>
      </c>
      <c r="J13" s="11">
        <v>3</v>
      </c>
      <c r="K13" s="11">
        <v>3</v>
      </c>
      <c r="L13" s="11" t="str">
        <f>VLOOKUP(F13,Names!$P$6:$Q$8,2,0)</f>
        <v>PP1</v>
      </c>
      <c r="M13" s="11" t="str">
        <f>VLOOKUP(H13,Names!$M$6:$N$9,2,0)</f>
        <v>RS1</v>
      </c>
      <c r="N13" s="11" t="str">
        <f>VLOOKUP(J13,Names!$J$6:$K$10,2,0)</f>
        <v>Chem 3</v>
      </c>
      <c r="O13" s="11">
        <v>2</v>
      </c>
      <c r="P13" s="11">
        <v>1</v>
      </c>
      <c r="Q13" s="11">
        <v>3</v>
      </c>
      <c r="R13" s="11">
        <v>1</v>
      </c>
      <c r="S13" s="11">
        <v>6</v>
      </c>
      <c r="T13" s="11">
        <v>2</v>
      </c>
      <c r="U13" s="11">
        <v>6</v>
      </c>
      <c r="V13" s="11">
        <v>2</v>
      </c>
      <c r="W13" s="11">
        <v>6</v>
      </c>
      <c r="X13" s="11">
        <v>2</v>
      </c>
      <c r="Y13" s="11">
        <v>7</v>
      </c>
      <c r="Z13" s="11">
        <v>3</v>
      </c>
      <c r="AA13" s="11">
        <v>3148.7</v>
      </c>
      <c r="AB13" s="11">
        <v>3148.7</v>
      </c>
      <c r="AC13" s="11">
        <f t="shared" si="0"/>
        <v>3.1486999999999999E-3</v>
      </c>
      <c r="AD13" s="11">
        <v>9.0500000000000007</v>
      </c>
      <c r="AE13" s="11">
        <f t="shared" si="1"/>
        <v>18.100000000000001</v>
      </c>
      <c r="AF13" s="101">
        <f t="shared" si="2"/>
        <v>1.7396132596685081</v>
      </c>
    </row>
    <row r="14" spans="1:32" x14ac:dyDescent="0.25">
      <c r="A14" s="11">
        <v>13</v>
      </c>
      <c r="B14" s="11">
        <v>1</v>
      </c>
      <c r="C14" s="11">
        <v>1</v>
      </c>
      <c r="D14" s="11">
        <v>3</v>
      </c>
      <c r="E14" s="11">
        <v>200000</v>
      </c>
      <c r="F14" s="11">
        <v>1</v>
      </c>
      <c r="G14" s="11" t="s">
        <v>236</v>
      </c>
      <c r="H14" s="11">
        <v>1</v>
      </c>
      <c r="I14" s="11" t="s">
        <v>45</v>
      </c>
      <c r="J14" s="11">
        <v>4</v>
      </c>
      <c r="K14" s="11">
        <v>4</v>
      </c>
      <c r="L14" s="11" t="str">
        <f>VLOOKUP(F14,Names!$P$6:$Q$8,2,0)</f>
        <v>PP1</v>
      </c>
      <c r="M14" s="11" t="str">
        <f>VLOOKUP(H14,Names!$M$6:$N$9,2,0)</f>
        <v>RS1</v>
      </c>
      <c r="N14" s="11" t="str">
        <f>VLOOKUP(J14,Names!$J$6:$K$10,2,0)</f>
        <v>Control</v>
      </c>
      <c r="O14" s="11">
        <v>1</v>
      </c>
      <c r="Q14" s="11">
        <v>4</v>
      </c>
      <c r="R14" s="11">
        <v>2</v>
      </c>
      <c r="S14" s="11">
        <v>7</v>
      </c>
      <c r="T14" s="11">
        <v>3</v>
      </c>
      <c r="U14" s="11">
        <v>7</v>
      </c>
      <c r="V14" s="11">
        <v>3</v>
      </c>
      <c r="W14" s="11">
        <v>8</v>
      </c>
      <c r="X14" s="11">
        <v>4</v>
      </c>
      <c r="Y14" s="11">
        <v>8</v>
      </c>
      <c r="Z14" s="11">
        <v>5</v>
      </c>
      <c r="AA14" s="11">
        <v>3274.8</v>
      </c>
      <c r="AB14" s="11">
        <v>3274.8</v>
      </c>
      <c r="AC14" s="11">
        <f t="shared" si="0"/>
        <v>3.2748E-3</v>
      </c>
      <c r="AD14" s="11">
        <v>10.42</v>
      </c>
      <c r="AE14" s="11">
        <f t="shared" si="1"/>
        <v>20.84</v>
      </c>
      <c r="AF14" s="101">
        <f t="shared" si="2"/>
        <v>1.5714011516314781</v>
      </c>
    </row>
    <row r="15" spans="1:32" x14ac:dyDescent="0.25">
      <c r="A15" s="11">
        <v>14</v>
      </c>
      <c r="B15" s="11">
        <v>1</v>
      </c>
      <c r="C15" s="11">
        <v>2</v>
      </c>
      <c r="D15" s="11">
        <v>3</v>
      </c>
      <c r="E15" s="11">
        <v>200000</v>
      </c>
      <c r="F15" s="11">
        <v>1</v>
      </c>
      <c r="G15" s="11" t="s">
        <v>235</v>
      </c>
      <c r="H15" s="11">
        <v>2</v>
      </c>
      <c r="I15" s="11" t="s">
        <v>209</v>
      </c>
      <c r="J15" s="11">
        <v>1</v>
      </c>
      <c r="K15" s="11">
        <v>5</v>
      </c>
      <c r="L15" s="11" t="str">
        <f>VLOOKUP(F15,Names!$P$6:$Q$8,2,0)</f>
        <v>PP1</v>
      </c>
      <c r="M15" s="11" t="str">
        <f>VLOOKUP(H15,Names!$M$6:$N$9,2,0)</f>
        <v>RS2</v>
      </c>
      <c r="N15" s="11" t="str">
        <f>VLOOKUP(J15,Names!$J$6:$K$10,2,0)</f>
        <v>Chem 1</v>
      </c>
      <c r="O15" s="11">
        <v>1</v>
      </c>
      <c r="Q15" s="11">
        <v>5</v>
      </c>
      <c r="R15" s="11">
        <v>2</v>
      </c>
      <c r="S15" s="11">
        <v>6</v>
      </c>
      <c r="T15" s="11">
        <v>2</v>
      </c>
      <c r="U15" s="11">
        <v>6</v>
      </c>
      <c r="V15" s="11">
        <v>3</v>
      </c>
      <c r="W15" s="11">
        <v>6</v>
      </c>
      <c r="X15" s="11">
        <v>3</v>
      </c>
      <c r="Y15" s="11">
        <v>7</v>
      </c>
      <c r="Z15" s="11">
        <v>3</v>
      </c>
      <c r="AA15" s="11">
        <v>2778</v>
      </c>
      <c r="AB15" s="11">
        <v>2778</v>
      </c>
      <c r="AC15" s="11">
        <f t="shared" si="0"/>
        <v>2.7780000000000001E-3</v>
      </c>
      <c r="AD15" s="11">
        <v>9.91</v>
      </c>
      <c r="AE15" s="11">
        <f t="shared" si="1"/>
        <v>19.82</v>
      </c>
      <c r="AF15" s="101">
        <f t="shared" si="2"/>
        <v>1.4016145307769929</v>
      </c>
    </row>
    <row r="16" spans="1:32" x14ac:dyDescent="0.25">
      <c r="A16" s="11">
        <v>15</v>
      </c>
      <c r="B16" s="11">
        <v>1</v>
      </c>
      <c r="C16" s="11">
        <v>3</v>
      </c>
      <c r="D16" s="11">
        <v>3</v>
      </c>
      <c r="E16" s="11">
        <v>400000</v>
      </c>
      <c r="F16" s="11">
        <v>2</v>
      </c>
      <c r="G16" s="11" t="s">
        <v>234</v>
      </c>
      <c r="H16" s="11">
        <v>3</v>
      </c>
      <c r="I16" s="11" t="s">
        <v>210</v>
      </c>
      <c r="J16" s="11">
        <v>2</v>
      </c>
      <c r="K16" s="11">
        <v>22</v>
      </c>
      <c r="L16" s="11" t="str">
        <f>VLOOKUP(F16,Names!$P$6:$Q$8,2,0)</f>
        <v>PP2</v>
      </c>
      <c r="M16" s="11" t="str">
        <f>VLOOKUP(H16,Names!$M$6:$N$9,2,0)</f>
        <v>RS3</v>
      </c>
      <c r="N16" s="11" t="str">
        <f>VLOOKUP(J16,Names!$J$6:$K$10,2,0)</f>
        <v>Chem 2</v>
      </c>
      <c r="O16" s="11">
        <v>2</v>
      </c>
      <c r="P16" s="11">
        <v>1</v>
      </c>
      <c r="Q16" s="11">
        <v>5</v>
      </c>
      <c r="R16" s="11">
        <v>1</v>
      </c>
      <c r="S16" s="11">
        <v>6</v>
      </c>
      <c r="T16" s="11">
        <v>2</v>
      </c>
      <c r="U16" s="11">
        <v>6</v>
      </c>
      <c r="V16" s="11">
        <v>3</v>
      </c>
      <c r="W16" s="11">
        <v>6</v>
      </c>
      <c r="X16" s="11">
        <v>2</v>
      </c>
      <c r="Y16" s="11">
        <v>7</v>
      </c>
      <c r="Z16" s="11">
        <v>3</v>
      </c>
      <c r="AA16" s="11">
        <v>2363.1999999999998</v>
      </c>
      <c r="AB16" s="11">
        <v>2363.1999999999998</v>
      </c>
      <c r="AC16" s="11">
        <f t="shared" si="0"/>
        <v>2.3631999999999998E-3</v>
      </c>
      <c r="AD16" s="11">
        <v>10.34</v>
      </c>
      <c r="AE16" s="11">
        <f t="shared" si="1"/>
        <v>20.68</v>
      </c>
      <c r="AF16" s="101">
        <f t="shared" si="2"/>
        <v>1.1427466150870405</v>
      </c>
    </row>
    <row r="17" spans="1:32" x14ac:dyDescent="0.25">
      <c r="A17" s="11">
        <v>16</v>
      </c>
      <c r="B17" s="11">
        <v>1</v>
      </c>
      <c r="C17" s="11">
        <v>4</v>
      </c>
      <c r="D17" s="11">
        <v>3</v>
      </c>
      <c r="E17" s="11">
        <v>200000</v>
      </c>
      <c r="F17" s="11">
        <v>1</v>
      </c>
      <c r="G17" s="11" t="s">
        <v>234</v>
      </c>
      <c r="H17" s="11">
        <v>3</v>
      </c>
      <c r="I17" s="11" t="s">
        <v>211</v>
      </c>
      <c r="J17" s="11">
        <v>3</v>
      </c>
      <c r="K17" s="11">
        <v>11</v>
      </c>
      <c r="L17" s="11" t="str">
        <f>VLOOKUP(F17,Names!$P$6:$Q$8,2,0)</f>
        <v>PP1</v>
      </c>
      <c r="M17" s="11" t="str">
        <f>VLOOKUP(H17,Names!$M$6:$N$9,2,0)</f>
        <v>RS3</v>
      </c>
      <c r="N17" s="11" t="str">
        <f>VLOOKUP(J17,Names!$J$6:$K$10,2,0)</f>
        <v>Chem 3</v>
      </c>
      <c r="O17" s="11">
        <v>1</v>
      </c>
      <c r="Q17" s="11">
        <v>5</v>
      </c>
      <c r="R17" s="11">
        <v>2</v>
      </c>
      <c r="S17" s="11">
        <v>6</v>
      </c>
      <c r="T17" s="11">
        <v>2</v>
      </c>
      <c r="U17" s="11">
        <v>6</v>
      </c>
      <c r="V17" s="11">
        <v>2</v>
      </c>
      <c r="W17" s="11">
        <v>6</v>
      </c>
      <c r="X17" s="11">
        <v>2</v>
      </c>
      <c r="Y17" s="11">
        <v>6</v>
      </c>
      <c r="Z17" s="11">
        <v>2</v>
      </c>
      <c r="AA17" s="11">
        <v>2903.2</v>
      </c>
      <c r="AB17" s="11">
        <v>2903.2</v>
      </c>
      <c r="AC17" s="11">
        <f t="shared" si="0"/>
        <v>2.9031999999999999E-3</v>
      </c>
      <c r="AD17" s="11">
        <v>10.71</v>
      </c>
      <c r="AE17" s="11">
        <f t="shared" si="1"/>
        <v>21.42</v>
      </c>
      <c r="AF17" s="101">
        <f t="shared" si="2"/>
        <v>1.3553688141923435</v>
      </c>
    </row>
    <row r="18" spans="1:32" x14ac:dyDescent="0.25">
      <c r="A18" s="11">
        <v>17</v>
      </c>
      <c r="B18" s="11">
        <v>1</v>
      </c>
      <c r="C18" s="11">
        <v>5</v>
      </c>
      <c r="D18" s="11">
        <v>3</v>
      </c>
      <c r="E18" s="11">
        <v>400000</v>
      </c>
      <c r="F18" s="11">
        <v>2</v>
      </c>
      <c r="G18" s="11" t="s">
        <v>236</v>
      </c>
      <c r="H18" s="11">
        <v>1</v>
      </c>
      <c r="I18" s="11" t="s">
        <v>209</v>
      </c>
      <c r="J18" s="11">
        <v>1</v>
      </c>
      <c r="K18" s="11">
        <v>13</v>
      </c>
      <c r="L18" s="11" t="str">
        <f>VLOOKUP(F18,Names!$P$6:$Q$8,2,0)</f>
        <v>PP2</v>
      </c>
      <c r="M18" s="11" t="str">
        <f>VLOOKUP(H18,Names!$M$6:$N$9,2,0)</f>
        <v>RS1</v>
      </c>
      <c r="N18" s="11" t="str">
        <f>VLOOKUP(J18,Names!$J$6:$K$10,2,0)</f>
        <v>Chem 1</v>
      </c>
      <c r="O18" s="11">
        <v>1</v>
      </c>
      <c r="Q18" s="11">
        <v>4</v>
      </c>
      <c r="R18" s="11">
        <v>2</v>
      </c>
      <c r="S18" s="11">
        <v>7</v>
      </c>
      <c r="T18" s="11">
        <v>3</v>
      </c>
      <c r="U18" s="11">
        <v>7</v>
      </c>
      <c r="V18" s="11">
        <v>3</v>
      </c>
      <c r="W18" s="11">
        <v>6</v>
      </c>
      <c r="X18" s="11">
        <v>3</v>
      </c>
      <c r="Y18" s="11">
        <v>7</v>
      </c>
      <c r="Z18" s="11">
        <v>3</v>
      </c>
      <c r="AA18" s="11">
        <v>3303</v>
      </c>
      <c r="AB18" s="11">
        <v>3303</v>
      </c>
      <c r="AC18" s="11">
        <f t="shared" si="0"/>
        <v>3.3029999999999999E-3</v>
      </c>
      <c r="AD18" s="11">
        <v>9.7799999999999994</v>
      </c>
      <c r="AE18" s="11">
        <f t="shared" si="1"/>
        <v>19.559999999999999</v>
      </c>
      <c r="AF18" s="101">
        <f t="shared" si="2"/>
        <v>1.6886503067484664</v>
      </c>
    </row>
    <row r="19" spans="1:32" x14ac:dyDescent="0.25">
      <c r="A19" s="11">
        <v>18</v>
      </c>
      <c r="B19" s="11">
        <v>1</v>
      </c>
      <c r="C19" s="11">
        <v>6</v>
      </c>
      <c r="D19" s="11">
        <v>3</v>
      </c>
      <c r="E19" s="11">
        <v>400000</v>
      </c>
      <c r="F19" s="11">
        <v>2</v>
      </c>
      <c r="G19" s="11" t="s">
        <v>235</v>
      </c>
      <c r="H19" s="11">
        <v>2</v>
      </c>
      <c r="I19" s="11" t="s">
        <v>45</v>
      </c>
      <c r="J19" s="11">
        <v>4</v>
      </c>
      <c r="K19" s="11">
        <v>20</v>
      </c>
      <c r="L19" s="11" t="str">
        <f>VLOOKUP(F19,Names!$P$6:$Q$8,2,0)</f>
        <v>PP2</v>
      </c>
      <c r="M19" s="11" t="str">
        <f>VLOOKUP(H19,Names!$M$6:$N$9,2,0)</f>
        <v>RS2</v>
      </c>
      <c r="N19" s="11" t="str">
        <f>VLOOKUP(J19,Names!$J$6:$K$10,2,0)</f>
        <v>Control</v>
      </c>
      <c r="O19" s="11">
        <v>2</v>
      </c>
      <c r="P19" s="11">
        <v>1</v>
      </c>
      <c r="Q19" s="11">
        <v>6</v>
      </c>
      <c r="R19" s="11">
        <v>3</v>
      </c>
      <c r="S19" s="11">
        <v>7</v>
      </c>
      <c r="T19" s="11">
        <v>3</v>
      </c>
      <c r="U19" s="11">
        <v>7</v>
      </c>
      <c r="V19" s="11">
        <v>3</v>
      </c>
      <c r="W19" s="11">
        <v>8</v>
      </c>
      <c r="X19" s="11">
        <v>3</v>
      </c>
      <c r="Y19" s="11">
        <v>9</v>
      </c>
      <c r="Z19" s="11">
        <v>5</v>
      </c>
      <c r="AA19" s="11">
        <v>2915.4</v>
      </c>
      <c r="AB19" s="11">
        <v>2915.4</v>
      </c>
      <c r="AC19" s="11">
        <f t="shared" si="0"/>
        <v>2.9154000000000003E-3</v>
      </c>
      <c r="AD19" s="11">
        <v>9.01</v>
      </c>
      <c r="AE19" s="11">
        <f t="shared" si="1"/>
        <v>18.02</v>
      </c>
      <c r="AF19" s="101">
        <f t="shared" si="2"/>
        <v>1.6178690344062154</v>
      </c>
    </row>
    <row r="20" spans="1:32" x14ac:dyDescent="0.25">
      <c r="A20" s="11">
        <v>19</v>
      </c>
      <c r="B20" s="11">
        <v>1</v>
      </c>
      <c r="C20" s="11">
        <v>1</v>
      </c>
      <c r="D20" s="11">
        <v>4</v>
      </c>
      <c r="E20" s="11">
        <v>200000</v>
      </c>
      <c r="F20" s="11">
        <v>1</v>
      </c>
      <c r="G20" s="11" t="s">
        <v>234</v>
      </c>
      <c r="H20" s="11">
        <v>3</v>
      </c>
      <c r="I20" s="11" t="s">
        <v>209</v>
      </c>
      <c r="J20" s="11">
        <v>1</v>
      </c>
      <c r="K20" s="11">
        <v>9</v>
      </c>
      <c r="L20" s="11" t="str">
        <f>VLOOKUP(F20,Names!$P$6:$Q$8,2,0)</f>
        <v>PP1</v>
      </c>
      <c r="M20" s="11" t="str">
        <f>VLOOKUP(H20,Names!$M$6:$N$9,2,0)</f>
        <v>RS3</v>
      </c>
      <c r="N20" s="11" t="str">
        <f>VLOOKUP(J20,Names!$J$6:$K$10,2,0)</f>
        <v>Chem 1</v>
      </c>
      <c r="O20" s="11">
        <v>1</v>
      </c>
      <c r="Q20" s="11">
        <v>6</v>
      </c>
      <c r="R20" s="11">
        <v>2</v>
      </c>
      <c r="S20" s="11">
        <v>6</v>
      </c>
      <c r="T20" s="11">
        <v>2</v>
      </c>
      <c r="U20" s="11">
        <v>6</v>
      </c>
      <c r="V20" s="11">
        <v>3</v>
      </c>
      <c r="W20" s="11">
        <v>7</v>
      </c>
      <c r="X20" s="11">
        <v>3</v>
      </c>
      <c r="Y20" s="11">
        <v>7</v>
      </c>
      <c r="Z20" s="11">
        <v>4</v>
      </c>
      <c r="AA20" s="11">
        <v>2332.6</v>
      </c>
      <c r="AB20" s="11">
        <v>2332.6</v>
      </c>
      <c r="AC20" s="11">
        <f t="shared" si="0"/>
        <v>2.3325999999999998E-3</v>
      </c>
      <c r="AD20" s="11">
        <v>10.44</v>
      </c>
      <c r="AE20" s="11">
        <f t="shared" si="1"/>
        <v>20.88</v>
      </c>
      <c r="AF20" s="101">
        <f t="shared" si="2"/>
        <v>1.1171455938697317</v>
      </c>
    </row>
    <row r="21" spans="1:32" x14ac:dyDescent="0.25">
      <c r="A21" s="11">
        <v>20</v>
      </c>
      <c r="B21" s="11">
        <v>1</v>
      </c>
      <c r="C21" s="11">
        <v>2</v>
      </c>
      <c r="D21" s="11">
        <v>4</v>
      </c>
      <c r="E21" s="11">
        <v>400000</v>
      </c>
      <c r="F21" s="11">
        <v>2</v>
      </c>
      <c r="G21" s="11" t="s">
        <v>234</v>
      </c>
      <c r="H21" s="11">
        <v>3</v>
      </c>
      <c r="I21" s="11" t="s">
        <v>45</v>
      </c>
      <c r="J21" s="11">
        <v>4</v>
      </c>
      <c r="K21" s="11">
        <v>24</v>
      </c>
      <c r="L21" s="11" t="str">
        <f>VLOOKUP(F21,Names!$P$6:$Q$8,2,0)</f>
        <v>PP2</v>
      </c>
      <c r="M21" s="11" t="str">
        <f>VLOOKUP(H21,Names!$M$6:$N$9,2,0)</f>
        <v>RS3</v>
      </c>
      <c r="N21" s="11" t="str">
        <f>VLOOKUP(J21,Names!$J$6:$K$10,2,0)</f>
        <v>Control</v>
      </c>
      <c r="O21" s="11">
        <v>1</v>
      </c>
      <c r="Q21" s="11">
        <v>6</v>
      </c>
      <c r="R21" s="11">
        <v>3</v>
      </c>
      <c r="S21" s="11">
        <v>7</v>
      </c>
      <c r="T21" s="11">
        <v>3</v>
      </c>
      <c r="U21" s="11">
        <v>8</v>
      </c>
      <c r="V21" s="11">
        <v>4</v>
      </c>
      <c r="W21" s="11">
        <v>8</v>
      </c>
      <c r="X21" s="11">
        <v>5</v>
      </c>
      <c r="Y21" s="11">
        <v>8</v>
      </c>
      <c r="Z21" s="11">
        <v>5</v>
      </c>
      <c r="AA21" s="11">
        <v>2041.4</v>
      </c>
      <c r="AB21" s="11">
        <v>2041.4</v>
      </c>
      <c r="AC21" s="11">
        <f t="shared" si="0"/>
        <v>2.0414000000000001E-3</v>
      </c>
      <c r="AD21" s="11">
        <v>9.52</v>
      </c>
      <c r="AE21" s="11">
        <f t="shared" si="1"/>
        <v>19.04</v>
      </c>
      <c r="AF21" s="101">
        <f t="shared" si="2"/>
        <v>1.0721638655462187</v>
      </c>
    </row>
    <row r="22" spans="1:32" x14ac:dyDescent="0.25">
      <c r="A22" s="11">
        <v>21</v>
      </c>
      <c r="B22" s="11">
        <v>1</v>
      </c>
      <c r="C22" s="11">
        <v>3</v>
      </c>
      <c r="D22" s="11">
        <v>4</v>
      </c>
      <c r="E22" s="11">
        <v>400000</v>
      </c>
      <c r="F22" s="11">
        <v>2</v>
      </c>
      <c r="G22" s="11" t="s">
        <v>236</v>
      </c>
      <c r="H22" s="11">
        <v>1</v>
      </c>
      <c r="I22" s="11" t="s">
        <v>211</v>
      </c>
      <c r="J22" s="11">
        <v>3</v>
      </c>
      <c r="K22" s="11">
        <v>15</v>
      </c>
      <c r="L22" s="11" t="str">
        <f>VLOOKUP(F22,Names!$P$6:$Q$8,2,0)</f>
        <v>PP2</v>
      </c>
      <c r="M22" s="11" t="str">
        <f>VLOOKUP(H22,Names!$M$6:$N$9,2,0)</f>
        <v>RS1</v>
      </c>
      <c r="N22" s="11" t="str">
        <f>VLOOKUP(J22,Names!$J$6:$K$10,2,0)</f>
        <v>Chem 3</v>
      </c>
      <c r="O22" s="11">
        <v>1</v>
      </c>
      <c r="Q22" s="11">
        <v>4</v>
      </c>
      <c r="R22" s="11">
        <v>2</v>
      </c>
      <c r="S22" s="11">
        <v>6</v>
      </c>
      <c r="T22" s="11">
        <v>2</v>
      </c>
      <c r="U22" s="11">
        <v>6</v>
      </c>
      <c r="V22" s="11">
        <v>2</v>
      </c>
      <c r="W22" s="11">
        <v>6</v>
      </c>
      <c r="X22" s="11">
        <v>2</v>
      </c>
      <c r="Y22" s="11">
        <v>6</v>
      </c>
      <c r="Z22" s="11">
        <v>2</v>
      </c>
      <c r="AA22" s="11">
        <v>3574.8</v>
      </c>
      <c r="AB22" s="11">
        <v>3574.8</v>
      </c>
      <c r="AC22" s="11">
        <f t="shared" si="0"/>
        <v>3.5748000000000004E-3</v>
      </c>
      <c r="AD22" s="11">
        <v>10.39</v>
      </c>
      <c r="AE22" s="11">
        <f t="shared" si="1"/>
        <v>20.78</v>
      </c>
      <c r="AF22" s="101">
        <f t="shared" si="2"/>
        <v>1.7203079884504331</v>
      </c>
    </row>
    <row r="23" spans="1:32" x14ac:dyDescent="0.25">
      <c r="A23" s="11">
        <v>22</v>
      </c>
      <c r="B23" s="11">
        <v>1</v>
      </c>
      <c r="C23" s="11">
        <v>4</v>
      </c>
      <c r="D23" s="11">
        <v>4</v>
      </c>
      <c r="E23" s="11">
        <v>200000</v>
      </c>
      <c r="F23" s="11">
        <v>1</v>
      </c>
      <c r="G23" s="11" t="s">
        <v>236</v>
      </c>
      <c r="H23" s="11">
        <v>1</v>
      </c>
      <c r="I23" s="11" t="s">
        <v>210</v>
      </c>
      <c r="J23" s="11">
        <v>2</v>
      </c>
      <c r="K23" s="11">
        <v>2</v>
      </c>
      <c r="L23" s="11" t="str">
        <f>VLOOKUP(F23,Names!$P$6:$Q$8,2,0)</f>
        <v>PP1</v>
      </c>
      <c r="M23" s="11" t="str">
        <f>VLOOKUP(H23,Names!$M$6:$N$9,2,0)</f>
        <v>RS1</v>
      </c>
      <c r="N23" s="11" t="str">
        <f>VLOOKUP(J23,Names!$J$6:$K$10,2,0)</f>
        <v>Chem 2</v>
      </c>
      <c r="O23" s="11">
        <v>1</v>
      </c>
      <c r="Q23" s="11">
        <v>5</v>
      </c>
      <c r="R23" s="11">
        <v>2</v>
      </c>
      <c r="S23" s="11">
        <v>6</v>
      </c>
      <c r="T23" s="11">
        <v>2</v>
      </c>
      <c r="U23" s="11">
        <v>6</v>
      </c>
      <c r="V23" s="11">
        <v>2</v>
      </c>
      <c r="W23" s="11">
        <v>6</v>
      </c>
      <c r="X23" s="11">
        <v>2</v>
      </c>
      <c r="Y23" s="11">
        <v>7</v>
      </c>
      <c r="Z23" s="11">
        <v>3</v>
      </c>
      <c r="AA23" s="11">
        <v>2611.1</v>
      </c>
      <c r="AB23" s="11">
        <v>2611.1</v>
      </c>
      <c r="AC23" s="11">
        <f t="shared" si="0"/>
        <v>2.6110999999999999E-3</v>
      </c>
      <c r="AD23" s="11">
        <v>10.69</v>
      </c>
      <c r="AE23" s="11">
        <f t="shared" si="1"/>
        <v>21.38</v>
      </c>
      <c r="AF23" s="101">
        <f t="shared" si="2"/>
        <v>1.2212815715622076</v>
      </c>
    </row>
    <row r="24" spans="1:32" x14ac:dyDescent="0.25">
      <c r="A24" s="11">
        <v>23</v>
      </c>
      <c r="B24" s="11">
        <v>1</v>
      </c>
      <c r="C24" s="11">
        <v>5</v>
      </c>
      <c r="D24" s="11">
        <v>4</v>
      </c>
      <c r="E24" s="11">
        <v>200000</v>
      </c>
      <c r="F24" s="11">
        <v>1</v>
      </c>
      <c r="G24" s="11" t="s">
        <v>235</v>
      </c>
      <c r="H24" s="11">
        <v>2</v>
      </c>
      <c r="I24" s="11" t="s">
        <v>211</v>
      </c>
      <c r="J24" s="11">
        <v>3</v>
      </c>
      <c r="K24" s="11">
        <v>7</v>
      </c>
      <c r="L24" s="11" t="str">
        <f>VLOOKUP(F24,Names!$P$6:$Q$8,2,0)</f>
        <v>PP1</v>
      </c>
      <c r="M24" s="11" t="str">
        <f>VLOOKUP(H24,Names!$M$6:$N$9,2,0)</f>
        <v>RS2</v>
      </c>
      <c r="N24" s="11" t="str">
        <f>VLOOKUP(J24,Names!$J$6:$K$10,2,0)</f>
        <v>Chem 3</v>
      </c>
      <c r="O24" s="11">
        <v>1</v>
      </c>
      <c r="Q24" s="11">
        <v>5</v>
      </c>
      <c r="R24" s="11">
        <v>2</v>
      </c>
      <c r="S24" s="11">
        <v>6</v>
      </c>
      <c r="T24" s="11">
        <v>3</v>
      </c>
      <c r="U24" s="11">
        <v>6</v>
      </c>
      <c r="V24" s="11">
        <v>2</v>
      </c>
      <c r="W24" s="11">
        <v>6</v>
      </c>
      <c r="X24" s="11">
        <v>2</v>
      </c>
      <c r="Y24" s="11">
        <v>6</v>
      </c>
      <c r="Z24" s="11">
        <v>2</v>
      </c>
      <c r="AA24" s="11">
        <v>2853.4</v>
      </c>
      <c r="AB24" s="11">
        <v>2853.4</v>
      </c>
      <c r="AC24" s="11">
        <f t="shared" si="0"/>
        <v>2.8534000000000003E-3</v>
      </c>
      <c r="AD24" s="11">
        <v>9.83</v>
      </c>
      <c r="AE24" s="11">
        <f t="shared" si="1"/>
        <v>19.66</v>
      </c>
      <c r="AF24" s="101">
        <f t="shared" si="2"/>
        <v>1.4513733468972534</v>
      </c>
    </row>
    <row r="25" spans="1:32" x14ac:dyDescent="0.25">
      <c r="A25" s="11">
        <v>24</v>
      </c>
      <c r="B25" s="11">
        <v>1</v>
      </c>
      <c r="C25" s="11">
        <v>6</v>
      </c>
      <c r="D25" s="11">
        <v>4</v>
      </c>
      <c r="E25" s="11">
        <v>400000</v>
      </c>
      <c r="F25" s="11">
        <v>2</v>
      </c>
      <c r="G25" s="11" t="s">
        <v>235</v>
      </c>
      <c r="H25" s="11">
        <v>2</v>
      </c>
      <c r="I25" s="11" t="s">
        <v>210</v>
      </c>
      <c r="J25" s="11">
        <v>2</v>
      </c>
      <c r="K25" s="11">
        <v>18</v>
      </c>
      <c r="L25" s="11" t="str">
        <f>VLOOKUP(F25,Names!$P$6:$Q$8,2,0)</f>
        <v>PP2</v>
      </c>
      <c r="M25" s="11" t="str">
        <f>VLOOKUP(H25,Names!$M$6:$N$9,2,0)</f>
        <v>RS2</v>
      </c>
      <c r="N25" s="11" t="str">
        <f>VLOOKUP(J25,Names!$J$6:$K$10,2,0)</f>
        <v>Chem 2</v>
      </c>
      <c r="O25" s="11">
        <v>2</v>
      </c>
      <c r="P25" s="11">
        <v>1</v>
      </c>
      <c r="Q25" s="11">
        <v>5</v>
      </c>
      <c r="R25" s="11">
        <v>3</v>
      </c>
      <c r="S25" s="11">
        <v>7</v>
      </c>
      <c r="T25" s="11">
        <v>3</v>
      </c>
      <c r="U25" s="11">
        <v>6</v>
      </c>
      <c r="V25" s="11">
        <v>3</v>
      </c>
      <c r="W25" s="11">
        <v>6</v>
      </c>
      <c r="X25" s="11">
        <v>3</v>
      </c>
      <c r="Y25" s="11">
        <v>7</v>
      </c>
      <c r="Z25" s="11">
        <v>3</v>
      </c>
      <c r="AA25" s="11">
        <v>3049.8</v>
      </c>
      <c r="AB25" s="11">
        <v>3049.8</v>
      </c>
      <c r="AC25" s="11">
        <f t="shared" si="0"/>
        <v>3.0498000000000001E-3</v>
      </c>
      <c r="AD25" s="11">
        <v>8.9600000000000009</v>
      </c>
      <c r="AE25" s="11">
        <f t="shared" si="1"/>
        <v>17.920000000000002</v>
      </c>
      <c r="AF25" s="101">
        <f t="shared" si="2"/>
        <v>1.7018973214285713</v>
      </c>
    </row>
    <row r="26" spans="1:32" x14ac:dyDescent="0.25">
      <c r="A26" s="11">
        <v>25</v>
      </c>
      <c r="B26" s="11">
        <v>2</v>
      </c>
      <c r="C26" s="11">
        <v>1</v>
      </c>
      <c r="D26" s="11">
        <v>5</v>
      </c>
      <c r="E26" s="11">
        <v>200000</v>
      </c>
      <c r="F26" s="11">
        <v>1</v>
      </c>
      <c r="G26" s="11" t="s">
        <v>236</v>
      </c>
      <c r="H26" s="11">
        <v>1</v>
      </c>
      <c r="I26" s="11" t="s">
        <v>211</v>
      </c>
      <c r="J26" s="11">
        <v>3</v>
      </c>
      <c r="K26" s="11">
        <v>3</v>
      </c>
      <c r="L26" s="11" t="str">
        <f>VLOOKUP(F26,Names!$P$6:$Q$8,2,0)</f>
        <v>PP1</v>
      </c>
      <c r="M26" s="11" t="str">
        <f>VLOOKUP(H26,Names!$M$6:$N$9,2,0)</f>
        <v>RS1</v>
      </c>
      <c r="N26" s="11" t="str">
        <f>VLOOKUP(J26,Names!$J$6:$K$10,2,0)</f>
        <v>Chem 3</v>
      </c>
      <c r="O26" s="11">
        <v>1</v>
      </c>
      <c r="Q26" s="11">
        <v>5</v>
      </c>
      <c r="R26" s="11">
        <v>2</v>
      </c>
      <c r="S26" s="11">
        <v>6</v>
      </c>
      <c r="T26" s="11">
        <v>2</v>
      </c>
      <c r="U26" s="11">
        <v>6</v>
      </c>
      <c r="V26" s="11">
        <v>2</v>
      </c>
      <c r="W26" s="11">
        <v>6</v>
      </c>
      <c r="X26" s="11">
        <v>2</v>
      </c>
      <c r="Y26" s="11">
        <v>6</v>
      </c>
      <c r="Z26" s="11">
        <v>2</v>
      </c>
      <c r="AA26" s="11">
        <v>3246.9</v>
      </c>
      <c r="AB26" s="11">
        <v>3246.9</v>
      </c>
      <c r="AC26" s="11">
        <f t="shared" si="0"/>
        <v>3.2469E-3</v>
      </c>
      <c r="AD26" s="11">
        <v>10.45</v>
      </c>
      <c r="AE26" s="11">
        <f t="shared" si="1"/>
        <v>20.9</v>
      </c>
      <c r="AF26" s="101">
        <f t="shared" si="2"/>
        <v>1.5535406698564593</v>
      </c>
    </row>
    <row r="27" spans="1:32" x14ac:dyDescent="0.25">
      <c r="A27" s="11">
        <v>26</v>
      </c>
      <c r="B27" s="11">
        <v>2</v>
      </c>
      <c r="C27" s="11">
        <v>2</v>
      </c>
      <c r="D27" s="11">
        <v>5</v>
      </c>
      <c r="E27" s="11">
        <v>400000</v>
      </c>
      <c r="F27" s="11">
        <v>2</v>
      </c>
      <c r="G27" s="11" t="s">
        <v>235</v>
      </c>
      <c r="H27" s="11">
        <v>2</v>
      </c>
      <c r="I27" s="11" t="s">
        <v>45</v>
      </c>
      <c r="J27" s="11">
        <v>4</v>
      </c>
      <c r="K27" s="11">
        <v>20</v>
      </c>
      <c r="L27" s="11" t="str">
        <f>VLOOKUP(F27,Names!$P$6:$Q$8,2,0)</f>
        <v>PP2</v>
      </c>
      <c r="M27" s="11" t="str">
        <f>VLOOKUP(H27,Names!$M$6:$N$9,2,0)</f>
        <v>RS2</v>
      </c>
      <c r="N27" s="11" t="str">
        <f>VLOOKUP(J27,Names!$J$6:$K$10,2,0)</f>
        <v>Control</v>
      </c>
      <c r="O27" s="11">
        <v>2</v>
      </c>
      <c r="P27" s="11">
        <v>1</v>
      </c>
      <c r="Q27" s="11">
        <v>6</v>
      </c>
      <c r="R27" s="11">
        <v>3</v>
      </c>
      <c r="S27" s="11">
        <v>8</v>
      </c>
      <c r="T27" s="11">
        <v>3</v>
      </c>
      <c r="U27" s="11">
        <v>8</v>
      </c>
      <c r="V27" s="11">
        <v>4</v>
      </c>
      <c r="W27" s="11">
        <v>9</v>
      </c>
      <c r="X27" s="11">
        <v>5</v>
      </c>
      <c r="Y27" s="11">
        <v>9</v>
      </c>
      <c r="Z27" s="11">
        <v>5</v>
      </c>
      <c r="AA27" s="11">
        <v>3047.8</v>
      </c>
      <c r="AB27" s="11">
        <v>3047.8</v>
      </c>
      <c r="AC27" s="11">
        <f t="shared" si="0"/>
        <v>3.0478000000000002E-3</v>
      </c>
      <c r="AD27" s="11">
        <v>9.93</v>
      </c>
      <c r="AE27" s="11">
        <f t="shared" si="1"/>
        <v>19.86</v>
      </c>
      <c r="AF27" s="101">
        <f t="shared" si="2"/>
        <v>1.5346424974823767</v>
      </c>
    </row>
    <row r="28" spans="1:32" x14ac:dyDescent="0.25">
      <c r="A28" s="11">
        <v>27</v>
      </c>
      <c r="B28" s="11">
        <v>2</v>
      </c>
      <c r="C28" s="11">
        <v>3</v>
      </c>
      <c r="D28" s="11">
        <v>5</v>
      </c>
      <c r="E28" s="11">
        <v>400000</v>
      </c>
      <c r="F28" s="11">
        <v>2</v>
      </c>
      <c r="G28" s="11" t="s">
        <v>236</v>
      </c>
      <c r="H28" s="11">
        <v>1</v>
      </c>
      <c r="I28" s="11" t="s">
        <v>210</v>
      </c>
      <c r="J28" s="11">
        <v>2</v>
      </c>
      <c r="K28" s="11">
        <v>14</v>
      </c>
      <c r="L28" s="11" t="str">
        <f>VLOOKUP(F28,Names!$P$6:$Q$8,2,0)</f>
        <v>PP2</v>
      </c>
      <c r="M28" s="11" t="str">
        <f>VLOOKUP(H28,Names!$M$6:$N$9,2,0)</f>
        <v>RS1</v>
      </c>
      <c r="N28" s="11" t="str">
        <f>VLOOKUP(J28,Names!$J$6:$K$10,2,0)</f>
        <v>Chem 2</v>
      </c>
      <c r="O28" s="11">
        <v>1</v>
      </c>
      <c r="Q28" s="11">
        <v>5</v>
      </c>
      <c r="R28" s="11">
        <v>2</v>
      </c>
      <c r="S28" s="11">
        <v>6</v>
      </c>
      <c r="T28" s="11">
        <v>3</v>
      </c>
      <c r="U28" s="11">
        <v>6</v>
      </c>
      <c r="V28" s="11">
        <v>3</v>
      </c>
      <c r="W28" s="11">
        <v>6</v>
      </c>
      <c r="X28" s="11">
        <v>2</v>
      </c>
      <c r="Y28" s="11">
        <v>6</v>
      </c>
      <c r="Z28" s="11">
        <v>3</v>
      </c>
      <c r="AA28" s="11">
        <v>3621.7</v>
      </c>
      <c r="AB28" s="11">
        <v>3621.7</v>
      </c>
      <c r="AC28" s="11">
        <f t="shared" si="0"/>
        <v>3.6216999999999998E-3</v>
      </c>
      <c r="AD28" s="11">
        <v>10.43</v>
      </c>
      <c r="AE28" s="11">
        <f t="shared" si="1"/>
        <v>20.86</v>
      </c>
      <c r="AF28" s="101">
        <f t="shared" si="2"/>
        <v>1.7361936720997122</v>
      </c>
    </row>
    <row r="29" spans="1:32" x14ac:dyDescent="0.25">
      <c r="A29" s="11">
        <v>28</v>
      </c>
      <c r="B29" s="11">
        <v>2</v>
      </c>
      <c r="C29" s="11">
        <v>4</v>
      </c>
      <c r="D29" s="11">
        <v>5</v>
      </c>
      <c r="E29" s="11">
        <v>200000</v>
      </c>
      <c r="F29" s="11">
        <v>1</v>
      </c>
      <c r="G29" s="11" t="s">
        <v>235</v>
      </c>
      <c r="H29" s="11">
        <v>2</v>
      </c>
      <c r="I29" s="11" t="s">
        <v>209</v>
      </c>
      <c r="J29" s="11">
        <v>1</v>
      </c>
      <c r="K29" s="11">
        <v>5</v>
      </c>
      <c r="L29" s="11" t="str">
        <f>VLOOKUP(F29,Names!$P$6:$Q$8,2,0)</f>
        <v>PP1</v>
      </c>
      <c r="M29" s="11" t="str">
        <f>VLOOKUP(H29,Names!$M$6:$N$9,2,0)</f>
        <v>RS2</v>
      </c>
      <c r="N29" s="11" t="str">
        <f>VLOOKUP(J29,Names!$J$6:$K$10,2,0)</f>
        <v>Chem 1</v>
      </c>
      <c r="O29" s="11">
        <v>2</v>
      </c>
      <c r="P29" s="11">
        <v>1</v>
      </c>
      <c r="Q29" s="11">
        <v>5</v>
      </c>
      <c r="R29" s="11">
        <v>2</v>
      </c>
      <c r="S29" s="11">
        <v>6</v>
      </c>
      <c r="T29" s="11">
        <v>2</v>
      </c>
      <c r="U29" s="11">
        <v>6</v>
      </c>
      <c r="V29" s="11">
        <v>3</v>
      </c>
      <c r="W29" s="11">
        <v>7</v>
      </c>
      <c r="X29" s="11">
        <v>3</v>
      </c>
      <c r="Y29" s="11">
        <v>7</v>
      </c>
      <c r="Z29" s="11">
        <v>3</v>
      </c>
      <c r="AA29" s="11">
        <v>3392.9</v>
      </c>
      <c r="AB29" s="11">
        <v>3392.9</v>
      </c>
      <c r="AC29" s="11">
        <f t="shared" si="0"/>
        <v>3.3928999999999999E-3</v>
      </c>
      <c r="AD29" s="11">
        <v>10.67</v>
      </c>
      <c r="AE29" s="11">
        <f t="shared" si="1"/>
        <v>21.34</v>
      </c>
      <c r="AF29" s="101">
        <f t="shared" si="2"/>
        <v>1.5899250234301781</v>
      </c>
    </row>
    <row r="30" spans="1:32" x14ac:dyDescent="0.25">
      <c r="A30" s="11">
        <v>29</v>
      </c>
      <c r="B30" s="11">
        <v>2</v>
      </c>
      <c r="C30" s="11">
        <v>5</v>
      </c>
      <c r="D30" s="11">
        <v>5</v>
      </c>
      <c r="E30" s="11">
        <v>200000</v>
      </c>
      <c r="F30" s="11">
        <v>1</v>
      </c>
      <c r="G30" s="11" t="s">
        <v>234</v>
      </c>
      <c r="H30" s="11">
        <v>3</v>
      </c>
      <c r="I30" s="11" t="s">
        <v>210</v>
      </c>
      <c r="J30" s="11">
        <v>2</v>
      </c>
      <c r="K30" s="11">
        <v>10</v>
      </c>
      <c r="L30" s="11" t="str">
        <f>VLOOKUP(F30,Names!$P$6:$Q$8,2,0)</f>
        <v>PP1</v>
      </c>
      <c r="M30" s="11" t="str">
        <f>VLOOKUP(H30,Names!$M$6:$N$9,2,0)</f>
        <v>RS3</v>
      </c>
      <c r="N30" s="11" t="str">
        <f>VLOOKUP(J30,Names!$J$6:$K$10,2,0)</f>
        <v>Chem 2</v>
      </c>
      <c r="O30" s="11">
        <v>1</v>
      </c>
      <c r="Q30" s="11">
        <v>5</v>
      </c>
      <c r="R30" s="11">
        <v>2</v>
      </c>
      <c r="S30" s="11">
        <v>6</v>
      </c>
      <c r="T30" s="11">
        <v>2</v>
      </c>
      <c r="U30" s="11">
        <v>6</v>
      </c>
      <c r="V30" s="11">
        <v>3</v>
      </c>
      <c r="W30" s="11">
        <v>6</v>
      </c>
      <c r="X30" s="11">
        <v>3</v>
      </c>
      <c r="Y30" s="11">
        <v>6</v>
      </c>
      <c r="Z30" s="11">
        <v>3</v>
      </c>
      <c r="AA30" s="11">
        <v>2448.3000000000002</v>
      </c>
      <c r="AB30" s="11">
        <v>2448.3000000000002</v>
      </c>
      <c r="AC30" s="11">
        <f t="shared" si="0"/>
        <v>2.4483E-3</v>
      </c>
      <c r="AD30" s="11">
        <v>9.89</v>
      </c>
      <c r="AE30" s="11">
        <f t="shared" si="1"/>
        <v>19.78</v>
      </c>
      <c r="AF30" s="101">
        <f t="shared" si="2"/>
        <v>1.2377654196157735</v>
      </c>
    </row>
    <row r="31" spans="1:32" x14ac:dyDescent="0.25">
      <c r="A31" s="11">
        <v>30</v>
      </c>
      <c r="B31" s="11">
        <v>2</v>
      </c>
      <c r="C31" s="11">
        <v>6</v>
      </c>
      <c r="D31" s="11">
        <v>5</v>
      </c>
      <c r="E31" s="11">
        <v>400000</v>
      </c>
      <c r="F31" s="11">
        <v>2</v>
      </c>
      <c r="G31" s="11" t="s">
        <v>234</v>
      </c>
      <c r="H31" s="11">
        <v>3</v>
      </c>
      <c r="I31" s="11" t="s">
        <v>211</v>
      </c>
      <c r="J31" s="11">
        <v>3</v>
      </c>
      <c r="K31" s="11">
        <v>23</v>
      </c>
      <c r="L31" s="11" t="str">
        <f>VLOOKUP(F31,Names!$P$6:$Q$8,2,0)</f>
        <v>PP2</v>
      </c>
      <c r="M31" s="11" t="str">
        <f>VLOOKUP(H31,Names!$M$6:$N$9,2,0)</f>
        <v>RS3</v>
      </c>
      <c r="N31" s="11" t="str">
        <f>VLOOKUP(J31,Names!$J$6:$K$10,2,0)</f>
        <v>Chem 3</v>
      </c>
      <c r="O31" s="11">
        <v>1</v>
      </c>
      <c r="Q31" s="11">
        <v>5</v>
      </c>
      <c r="R31" s="11">
        <v>3</v>
      </c>
      <c r="S31" s="11">
        <v>6</v>
      </c>
      <c r="T31" s="11">
        <v>2</v>
      </c>
      <c r="U31" s="11">
        <v>6</v>
      </c>
      <c r="V31" s="11">
        <v>2</v>
      </c>
      <c r="W31" s="11">
        <v>6</v>
      </c>
      <c r="X31" s="11">
        <v>2</v>
      </c>
      <c r="Y31" s="11">
        <v>6</v>
      </c>
      <c r="Z31" s="11">
        <v>3</v>
      </c>
      <c r="AA31" s="11">
        <v>2231.8000000000002</v>
      </c>
      <c r="AB31" s="11">
        <v>2231.8000000000002</v>
      </c>
      <c r="AC31" s="11">
        <f t="shared" si="0"/>
        <v>2.2318000000000004E-3</v>
      </c>
      <c r="AD31" s="11">
        <v>8.91</v>
      </c>
      <c r="AE31" s="11">
        <f t="shared" si="1"/>
        <v>17.82</v>
      </c>
      <c r="AF31" s="101">
        <f t="shared" si="2"/>
        <v>1.2524130190796858</v>
      </c>
    </row>
    <row r="32" spans="1:32" x14ac:dyDescent="0.25">
      <c r="A32" s="11">
        <v>31</v>
      </c>
      <c r="B32" s="11">
        <v>2</v>
      </c>
      <c r="C32" s="11">
        <v>1</v>
      </c>
      <c r="D32" s="11">
        <v>6</v>
      </c>
      <c r="E32" s="11">
        <v>200000</v>
      </c>
      <c r="F32" s="11">
        <v>1</v>
      </c>
      <c r="G32" s="11" t="s">
        <v>235</v>
      </c>
      <c r="H32" s="11">
        <v>2</v>
      </c>
      <c r="I32" s="11" t="s">
        <v>210</v>
      </c>
      <c r="J32" s="11">
        <v>2</v>
      </c>
      <c r="K32" s="11">
        <v>6</v>
      </c>
      <c r="L32" s="11" t="str">
        <f>VLOOKUP(F32,Names!$P$6:$Q$8,2,0)</f>
        <v>PP1</v>
      </c>
      <c r="M32" s="11" t="str">
        <f>VLOOKUP(H32,Names!$M$6:$N$9,2,0)</f>
        <v>RS2</v>
      </c>
      <c r="N32" s="11" t="str">
        <f>VLOOKUP(J32,Names!$J$6:$K$10,2,0)</f>
        <v>Chem 2</v>
      </c>
      <c r="O32" s="11">
        <v>1</v>
      </c>
      <c r="Q32" s="11">
        <v>4</v>
      </c>
      <c r="R32" s="11">
        <v>2</v>
      </c>
      <c r="S32" s="11">
        <v>6</v>
      </c>
      <c r="T32" s="11">
        <v>3</v>
      </c>
      <c r="U32" s="11">
        <v>6</v>
      </c>
      <c r="V32" s="11">
        <v>3</v>
      </c>
      <c r="W32" s="11">
        <v>6</v>
      </c>
      <c r="X32" s="11">
        <v>2</v>
      </c>
      <c r="Y32" s="11">
        <v>7</v>
      </c>
      <c r="Z32" s="11">
        <v>3</v>
      </c>
      <c r="AA32" s="11">
        <v>3000.1</v>
      </c>
      <c r="AB32" s="11">
        <v>3000.1</v>
      </c>
      <c r="AC32" s="11">
        <f t="shared" si="0"/>
        <v>3.0000999999999999E-3</v>
      </c>
      <c r="AD32" s="11">
        <v>10.46</v>
      </c>
      <c r="AE32" s="11">
        <f t="shared" si="1"/>
        <v>20.92</v>
      </c>
      <c r="AF32" s="101">
        <f t="shared" si="2"/>
        <v>1.4340822179732313</v>
      </c>
    </row>
    <row r="33" spans="1:32" x14ac:dyDescent="0.25">
      <c r="A33" s="11">
        <v>32</v>
      </c>
      <c r="B33" s="11">
        <v>2</v>
      </c>
      <c r="C33" s="11">
        <v>2</v>
      </c>
      <c r="D33" s="11">
        <v>6</v>
      </c>
      <c r="E33" s="11">
        <v>200000</v>
      </c>
      <c r="F33" s="11">
        <v>1</v>
      </c>
      <c r="G33" s="11" t="s">
        <v>234</v>
      </c>
      <c r="H33" s="11">
        <v>3</v>
      </c>
      <c r="I33" s="11" t="s">
        <v>209</v>
      </c>
      <c r="J33" s="11">
        <v>1</v>
      </c>
      <c r="K33" s="11">
        <v>9</v>
      </c>
      <c r="L33" s="11" t="str">
        <f>VLOOKUP(F33,Names!$P$6:$Q$8,2,0)</f>
        <v>PP1</v>
      </c>
      <c r="M33" s="11" t="str">
        <f>VLOOKUP(H33,Names!$M$6:$N$9,2,0)</f>
        <v>RS3</v>
      </c>
      <c r="N33" s="11" t="str">
        <f>VLOOKUP(J33,Names!$J$6:$K$10,2,0)</f>
        <v>Chem 1</v>
      </c>
      <c r="O33" s="11">
        <v>2</v>
      </c>
      <c r="P33" s="11">
        <v>1</v>
      </c>
      <c r="Q33" s="11">
        <v>6</v>
      </c>
      <c r="R33" s="11">
        <v>3</v>
      </c>
      <c r="S33" s="11">
        <v>7</v>
      </c>
      <c r="T33" s="11">
        <v>3</v>
      </c>
      <c r="U33" s="11">
        <v>6</v>
      </c>
      <c r="V33" s="11">
        <v>3</v>
      </c>
      <c r="W33" s="11">
        <v>7</v>
      </c>
      <c r="X33" s="11">
        <v>3</v>
      </c>
      <c r="Y33" s="11">
        <v>8</v>
      </c>
      <c r="Z33" s="11">
        <v>4</v>
      </c>
      <c r="AA33" s="11">
        <v>1935.9</v>
      </c>
      <c r="AB33" s="11">
        <v>1935.9</v>
      </c>
      <c r="AC33" s="11">
        <f t="shared" si="0"/>
        <v>1.9359000000000002E-3</v>
      </c>
      <c r="AD33" s="11">
        <v>9.94</v>
      </c>
      <c r="AE33" s="11">
        <f t="shared" si="1"/>
        <v>19.88</v>
      </c>
      <c r="AF33" s="101">
        <f t="shared" si="2"/>
        <v>0.97379275653923558</v>
      </c>
    </row>
    <row r="34" spans="1:32" x14ac:dyDescent="0.25">
      <c r="A34" s="11">
        <v>33</v>
      </c>
      <c r="B34" s="11">
        <v>2</v>
      </c>
      <c r="C34" s="11">
        <v>3</v>
      </c>
      <c r="D34" s="11">
        <v>6</v>
      </c>
      <c r="E34" s="11">
        <v>400000</v>
      </c>
      <c r="F34" s="11">
        <v>2</v>
      </c>
      <c r="G34" s="11" t="s">
        <v>234</v>
      </c>
      <c r="H34" s="11">
        <v>3</v>
      </c>
      <c r="I34" s="11" t="s">
        <v>45</v>
      </c>
      <c r="J34" s="11">
        <v>4</v>
      </c>
      <c r="K34" s="11">
        <v>24</v>
      </c>
      <c r="L34" s="11" t="str">
        <f>VLOOKUP(F34,Names!$P$6:$Q$8,2,0)</f>
        <v>PP2</v>
      </c>
      <c r="M34" s="11" t="str">
        <f>VLOOKUP(H34,Names!$M$6:$N$9,2,0)</f>
        <v>RS3</v>
      </c>
      <c r="N34" s="11" t="str">
        <f>VLOOKUP(J34,Names!$J$6:$K$10,2,0)</f>
        <v>Control</v>
      </c>
      <c r="O34" s="11">
        <v>2</v>
      </c>
      <c r="P34" s="11">
        <v>1</v>
      </c>
      <c r="Q34" s="11">
        <v>5</v>
      </c>
      <c r="R34" s="11">
        <v>3</v>
      </c>
      <c r="S34" s="11">
        <v>7</v>
      </c>
      <c r="T34" s="11">
        <v>3</v>
      </c>
      <c r="U34" s="11">
        <v>7</v>
      </c>
      <c r="V34" s="11">
        <v>3</v>
      </c>
      <c r="W34" s="11">
        <v>8</v>
      </c>
      <c r="X34" s="11">
        <v>4</v>
      </c>
      <c r="Y34" s="11">
        <v>8</v>
      </c>
      <c r="Z34" s="11">
        <v>5</v>
      </c>
      <c r="AA34" s="11">
        <v>2274.9</v>
      </c>
      <c r="AB34" s="11">
        <v>2274.9</v>
      </c>
      <c r="AC34" s="11">
        <f t="shared" si="0"/>
        <v>2.2749000000000003E-3</v>
      </c>
      <c r="AD34" s="11">
        <v>10.48</v>
      </c>
      <c r="AE34" s="11">
        <f t="shared" si="1"/>
        <v>20.96</v>
      </c>
      <c r="AF34" s="101">
        <f t="shared" si="2"/>
        <v>1.0853530534351146</v>
      </c>
    </row>
    <row r="35" spans="1:32" x14ac:dyDescent="0.25">
      <c r="A35" s="11">
        <v>34</v>
      </c>
      <c r="B35" s="11">
        <v>2</v>
      </c>
      <c r="C35" s="11">
        <v>4</v>
      </c>
      <c r="D35" s="11">
        <v>6</v>
      </c>
      <c r="E35" s="11">
        <v>200000</v>
      </c>
      <c r="F35" s="11">
        <v>1</v>
      </c>
      <c r="G35" s="11" t="s">
        <v>236</v>
      </c>
      <c r="H35" s="11">
        <v>1</v>
      </c>
      <c r="I35" s="11" t="s">
        <v>45</v>
      </c>
      <c r="J35" s="11">
        <v>4</v>
      </c>
      <c r="K35" s="11">
        <v>4</v>
      </c>
      <c r="L35" s="11" t="str">
        <f>VLOOKUP(F35,Names!$P$6:$Q$8,2,0)</f>
        <v>PP1</v>
      </c>
      <c r="M35" s="11" t="str">
        <f>VLOOKUP(H35,Names!$M$6:$N$9,2,0)</f>
        <v>RS1</v>
      </c>
      <c r="N35" s="11" t="str">
        <f>VLOOKUP(J35,Names!$J$6:$K$10,2,0)</f>
        <v>Control</v>
      </c>
      <c r="O35" s="11">
        <v>1</v>
      </c>
      <c r="Q35" s="11">
        <v>4</v>
      </c>
      <c r="R35" s="11">
        <v>2</v>
      </c>
      <c r="S35" s="11">
        <v>7</v>
      </c>
      <c r="T35" s="11">
        <v>3</v>
      </c>
      <c r="U35" s="11">
        <v>7</v>
      </c>
      <c r="V35" s="11">
        <v>3</v>
      </c>
      <c r="W35" s="11">
        <v>8</v>
      </c>
      <c r="X35" s="11">
        <v>4</v>
      </c>
      <c r="Y35" s="11">
        <v>9</v>
      </c>
      <c r="Z35" s="11">
        <v>5</v>
      </c>
      <c r="AA35" s="11">
        <v>2653.7</v>
      </c>
      <c r="AB35" s="11">
        <v>2653.7</v>
      </c>
      <c r="AC35" s="11">
        <f t="shared" si="0"/>
        <v>2.6536999999999997E-3</v>
      </c>
      <c r="AD35" s="11">
        <v>1065</v>
      </c>
      <c r="AE35" s="11">
        <f t="shared" si="1"/>
        <v>2130</v>
      </c>
      <c r="AF35" s="101">
        <f t="shared" si="2"/>
        <v>1.245868544600939E-2</v>
      </c>
    </row>
    <row r="36" spans="1:32" x14ac:dyDescent="0.25">
      <c r="A36" s="11">
        <v>35</v>
      </c>
      <c r="B36" s="11">
        <v>2</v>
      </c>
      <c r="C36" s="11">
        <v>5</v>
      </c>
      <c r="D36" s="11">
        <v>6</v>
      </c>
      <c r="E36" s="11">
        <v>400000</v>
      </c>
      <c r="F36" s="11">
        <v>2</v>
      </c>
      <c r="G36" s="11" t="s">
        <v>235</v>
      </c>
      <c r="H36" s="11">
        <v>2</v>
      </c>
      <c r="I36" s="11" t="s">
        <v>211</v>
      </c>
      <c r="J36" s="11">
        <v>3</v>
      </c>
      <c r="K36" s="11">
        <v>19</v>
      </c>
      <c r="L36" s="11" t="str">
        <f>VLOOKUP(F36,Names!$P$6:$Q$8,2,0)</f>
        <v>PP2</v>
      </c>
      <c r="M36" s="11" t="str">
        <f>VLOOKUP(H36,Names!$M$6:$N$9,2,0)</f>
        <v>RS2</v>
      </c>
      <c r="N36" s="11" t="str">
        <f>VLOOKUP(J36,Names!$J$6:$K$10,2,0)</f>
        <v>Chem 3</v>
      </c>
      <c r="O36" s="11">
        <v>2</v>
      </c>
      <c r="P36" s="11">
        <v>1</v>
      </c>
      <c r="Q36" s="11">
        <v>5</v>
      </c>
      <c r="R36" s="11">
        <v>3</v>
      </c>
      <c r="S36" s="11">
        <v>6</v>
      </c>
      <c r="T36" s="11">
        <v>3</v>
      </c>
      <c r="U36" s="11">
        <v>6</v>
      </c>
      <c r="V36" s="11">
        <v>3</v>
      </c>
      <c r="W36" s="11">
        <v>6</v>
      </c>
      <c r="X36" s="11">
        <v>3</v>
      </c>
      <c r="Y36" s="11">
        <v>6</v>
      </c>
      <c r="Z36" s="11">
        <v>3</v>
      </c>
      <c r="AA36" s="11">
        <v>3635.7</v>
      </c>
      <c r="AB36" s="11">
        <v>3635.7</v>
      </c>
      <c r="AC36" s="11">
        <f t="shared" si="0"/>
        <v>3.6357E-3</v>
      </c>
      <c r="AD36" s="11">
        <v>9.9499999999999993</v>
      </c>
      <c r="AE36" s="11">
        <f t="shared" si="1"/>
        <v>19.899999999999999</v>
      </c>
      <c r="AF36" s="101">
        <f t="shared" si="2"/>
        <v>1.8269849246231158</v>
      </c>
    </row>
    <row r="37" spans="1:32" x14ac:dyDescent="0.25">
      <c r="A37" s="11">
        <v>36</v>
      </c>
      <c r="B37" s="11">
        <v>2</v>
      </c>
      <c r="C37" s="11">
        <v>6</v>
      </c>
      <c r="D37" s="11">
        <v>6</v>
      </c>
      <c r="E37" s="11">
        <v>400000</v>
      </c>
      <c r="F37" s="11">
        <v>2</v>
      </c>
      <c r="G37" s="11" t="s">
        <v>236</v>
      </c>
      <c r="H37" s="11">
        <v>1</v>
      </c>
      <c r="I37" s="11" t="s">
        <v>209</v>
      </c>
      <c r="J37" s="11">
        <v>1</v>
      </c>
      <c r="K37" s="11">
        <v>13</v>
      </c>
      <c r="L37" s="11" t="str">
        <f>VLOOKUP(F37,Names!$P$6:$Q$8,2,0)</f>
        <v>PP2</v>
      </c>
      <c r="M37" s="11" t="str">
        <f>VLOOKUP(H37,Names!$M$6:$N$9,2,0)</f>
        <v>RS1</v>
      </c>
      <c r="N37" s="11" t="str">
        <f>VLOOKUP(J37,Names!$J$6:$K$10,2,0)</f>
        <v>Chem 1</v>
      </c>
      <c r="O37" s="11">
        <v>1</v>
      </c>
      <c r="Q37" s="11">
        <v>5</v>
      </c>
      <c r="R37" s="11">
        <v>2</v>
      </c>
      <c r="S37" s="11">
        <v>7</v>
      </c>
      <c r="T37" s="11">
        <v>3</v>
      </c>
      <c r="U37" s="11">
        <v>6</v>
      </c>
      <c r="V37" s="11">
        <v>3</v>
      </c>
      <c r="W37" s="11">
        <v>7</v>
      </c>
      <c r="X37" s="11">
        <v>3</v>
      </c>
      <c r="Y37" s="11">
        <v>7</v>
      </c>
      <c r="Z37" s="11">
        <v>3</v>
      </c>
      <c r="AA37" s="11">
        <v>3128.4</v>
      </c>
      <c r="AB37" s="11">
        <v>3128.4</v>
      </c>
      <c r="AC37" s="11">
        <f t="shared" si="0"/>
        <v>3.1283999999999999E-3</v>
      </c>
      <c r="AD37" s="11">
        <v>8.86</v>
      </c>
      <c r="AE37" s="11">
        <f t="shared" si="1"/>
        <v>17.72</v>
      </c>
      <c r="AF37" s="101">
        <f t="shared" si="2"/>
        <v>1.7654627539503387</v>
      </c>
    </row>
    <row r="38" spans="1:32" x14ac:dyDescent="0.25">
      <c r="A38" s="11">
        <v>37</v>
      </c>
      <c r="B38" s="11">
        <v>2</v>
      </c>
      <c r="C38" s="11">
        <v>1</v>
      </c>
      <c r="D38" s="11">
        <v>7</v>
      </c>
      <c r="E38" s="11">
        <v>400000</v>
      </c>
      <c r="F38" s="11">
        <v>2</v>
      </c>
      <c r="G38" s="11" t="s">
        <v>236</v>
      </c>
      <c r="H38" s="11">
        <v>1</v>
      </c>
      <c r="I38" s="11" t="s">
        <v>45</v>
      </c>
      <c r="J38" s="11">
        <v>4</v>
      </c>
      <c r="K38" s="11">
        <v>16</v>
      </c>
      <c r="L38" s="11" t="str">
        <f>VLOOKUP(F38,Names!$P$6:$Q$8,2,0)</f>
        <v>PP2</v>
      </c>
      <c r="M38" s="11" t="str">
        <f>VLOOKUP(H38,Names!$M$6:$N$9,2,0)</f>
        <v>RS1</v>
      </c>
      <c r="N38" s="11" t="str">
        <f>VLOOKUP(J38,Names!$J$6:$K$10,2,0)</f>
        <v>Control</v>
      </c>
      <c r="O38" s="11">
        <v>1</v>
      </c>
      <c r="Q38" s="11">
        <v>5</v>
      </c>
      <c r="R38" s="11">
        <v>2</v>
      </c>
      <c r="S38" s="11">
        <v>7</v>
      </c>
      <c r="T38" s="11">
        <v>3</v>
      </c>
      <c r="U38" s="11">
        <v>7</v>
      </c>
      <c r="V38" s="11">
        <v>4</v>
      </c>
      <c r="W38" s="11">
        <v>8</v>
      </c>
      <c r="X38" s="11">
        <v>4</v>
      </c>
      <c r="Y38" s="11">
        <v>9</v>
      </c>
      <c r="Z38" s="11">
        <v>5</v>
      </c>
      <c r="AA38" s="11">
        <v>3166.6</v>
      </c>
      <c r="AB38" s="11">
        <v>3166.6</v>
      </c>
      <c r="AC38" s="11">
        <f t="shared" si="0"/>
        <v>3.1665999999999999E-3</v>
      </c>
      <c r="AD38" s="11">
        <v>10.47</v>
      </c>
      <c r="AE38" s="11">
        <f t="shared" si="1"/>
        <v>20.94</v>
      </c>
      <c r="AF38" s="101">
        <f t="shared" si="2"/>
        <v>1.5122254059216809</v>
      </c>
    </row>
    <row r="39" spans="1:32" x14ac:dyDescent="0.25">
      <c r="A39" s="11">
        <v>38</v>
      </c>
      <c r="B39" s="11">
        <v>2</v>
      </c>
      <c r="C39" s="11">
        <v>2</v>
      </c>
      <c r="D39" s="11">
        <v>7</v>
      </c>
      <c r="E39" s="11">
        <v>200000</v>
      </c>
      <c r="F39" s="11">
        <v>1</v>
      </c>
      <c r="G39" s="11" t="s">
        <v>235</v>
      </c>
      <c r="H39" s="11">
        <v>2</v>
      </c>
      <c r="I39" s="11" t="s">
        <v>211</v>
      </c>
      <c r="J39" s="11">
        <v>3</v>
      </c>
      <c r="K39" s="11">
        <v>7</v>
      </c>
      <c r="L39" s="11" t="str">
        <f>VLOOKUP(F39,Names!$P$6:$Q$8,2,0)</f>
        <v>PP1</v>
      </c>
      <c r="M39" s="11" t="str">
        <f>VLOOKUP(H39,Names!$M$6:$N$9,2,0)</f>
        <v>RS2</v>
      </c>
      <c r="N39" s="11" t="str">
        <f>VLOOKUP(J39,Names!$J$6:$K$10,2,0)</f>
        <v>Chem 3</v>
      </c>
      <c r="O39" s="11">
        <v>1</v>
      </c>
      <c r="Q39" s="11">
        <v>5</v>
      </c>
      <c r="R39" s="11">
        <v>2</v>
      </c>
      <c r="S39" s="11">
        <v>6</v>
      </c>
      <c r="T39" s="11">
        <v>2</v>
      </c>
      <c r="U39" s="11">
        <v>6</v>
      </c>
      <c r="V39" s="11">
        <v>2</v>
      </c>
      <c r="W39" s="11">
        <v>6</v>
      </c>
      <c r="X39" s="11">
        <v>2</v>
      </c>
      <c r="Y39" s="11">
        <v>6</v>
      </c>
      <c r="Z39" s="11">
        <v>3</v>
      </c>
      <c r="AA39" s="11">
        <v>3347.2</v>
      </c>
      <c r="AB39" s="11">
        <v>3347.2</v>
      </c>
      <c r="AC39" s="11">
        <f t="shared" si="0"/>
        <v>3.3471999999999998E-3</v>
      </c>
      <c r="AD39" s="11">
        <v>9.94</v>
      </c>
      <c r="AE39" s="11">
        <f t="shared" si="1"/>
        <v>19.88</v>
      </c>
      <c r="AF39" s="101">
        <f t="shared" si="2"/>
        <v>1.6837022132796782</v>
      </c>
    </row>
    <row r="40" spans="1:32" x14ac:dyDescent="0.25">
      <c r="A40" s="11">
        <v>39</v>
      </c>
      <c r="B40" s="11">
        <v>2</v>
      </c>
      <c r="C40" s="11">
        <v>3</v>
      </c>
      <c r="D40" s="11">
        <v>7</v>
      </c>
      <c r="E40" s="11">
        <v>200000</v>
      </c>
      <c r="F40" s="11">
        <v>1</v>
      </c>
      <c r="G40" s="11" t="s">
        <v>236</v>
      </c>
      <c r="H40" s="11">
        <v>1</v>
      </c>
      <c r="I40" s="11" t="s">
        <v>209</v>
      </c>
      <c r="J40" s="11">
        <v>1</v>
      </c>
      <c r="K40" s="11">
        <v>1</v>
      </c>
      <c r="L40" s="11" t="str">
        <f>VLOOKUP(F40,Names!$P$6:$Q$8,2,0)</f>
        <v>PP1</v>
      </c>
      <c r="M40" s="11" t="str">
        <f>VLOOKUP(H40,Names!$M$6:$N$9,2,0)</f>
        <v>RS1</v>
      </c>
      <c r="N40" s="11" t="str">
        <f>VLOOKUP(J40,Names!$J$6:$K$10,2,0)</f>
        <v>Chem 1</v>
      </c>
      <c r="O40" s="11">
        <v>2</v>
      </c>
      <c r="P40" s="11">
        <v>1</v>
      </c>
      <c r="Q40" s="11">
        <v>5</v>
      </c>
      <c r="R40" s="11">
        <v>3</v>
      </c>
      <c r="S40" s="11">
        <v>7</v>
      </c>
      <c r="T40" s="11">
        <v>3</v>
      </c>
      <c r="U40" s="11">
        <v>6</v>
      </c>
      <c r="V40" s="11">
        <v>4</v>
      </c>
      <c r="W40" s="11">
        <v>7</v>
      </c>
      <c r="X40" s="11">
        <v>4</v>
      </c>
      <c r="Y40" s="11">
        <v>8</v>
      </c>
      <c r="Z40" s="11">
        <v>4</v>
      </c>
      <c r="AA40" s="11">
        <v>3732</v>
      </c>
      <c r="AB40" s="11">
        <v>3732</v>
      </c>
      <c r="AC40" s="11">
        <f t="shared" si="0"/>
        <v>3.7320000000000001E-3</v>
      </c>
      <c r="AD40" s="11">
        <v>10.52</v>
      </c>
      <c r="AE40" s="11">
        <f t="shared" si="1"/>
        <v>21.04</v>
      </c>
      <c r="AF40" s="101">
        <f t="shared" si="2"/>
        <v>1.7737642585551332</v>
      </c>
    </row>
    <row r="41" spans="1:32" x14ac:dyDescent="0.25">
      <c r="A41" s="11">
        <v>40</v>
      </c>
      <c r="B41" s="11">
        <v>2</v>
      </c>
      <c r="C41" s="11">
        <v>4</v>
      </c>
      <c r="D41" s="11">
        <v>7</v>
      </c>
      <c r="E41" s="11">
        <v>400000</v>
      </c>
      <c r="F41" s="11">
        <v>2</v>
      </c>
      <c r="G41" s="11" t="s">
        <v>235</v>
      </c>
      <c r="H41" s="11">
        <v>2</v>
      </c>
      <c r="I41" s="11" t="s">
        <v>210</v>
      </c>
      <c r="J41" s="11">
        <v>2</v>
      </c>
      <c r="K41" s="11">
        <v>18</v>
      </c>
      <c r="L41" s="11" t="str">
        <f>VLOOKUP(F41,Names!$P$6:$Q$8,2,0)</f>
        <v>PP2</v>
      </c>
      <c r="M41" s="11" t="str">
        <f>VLOOKUP(H41,Names!$M$6:$N$9,2,0)</f>
        <v>RS2</v>
      </c>
      <c r="N41" s="11" t="str">
        <f>VLOOKUP(J41,Names!$J$6:$K$10,2,0)</f>
        <v>Chem 2</v>
      </c>
      <c r="O41" s="11">
        <v>1</v>
      </c>
      <c r="Q41" s="11">
        <v>5</v>
      </c>
      <c r="R41" s="11">
        <v>3</v>
      </c>
      <c r="S41" s="11">
        <v>7</v>
      </c>
      <c r="T41" s="11">
        <v>3</v>
      </c>
      <c r="U41" s="11">
        <v>6</v>
      </c>
      <c r="V41" s="11">
        <v>3</v>
      </c>
      <c r="W41" s="11">
        <v>7</v>
      </c>
      <c r="X41" s="11">
        <v>3</v>
      </c>
      <c r="Y41" s="11">
        <v>8</v>
      </c>
      <c r="Z41" s="11">
        <v>3</v>
      </c>
      <c r="AA41" s="11">
        <v>3428.8</v>
      </c>
      <c r="AB41" s="11">
        <v>3428.8</v>
      </c>
      <c r="AC41" s="11">
        <f t="shared" si="0"/>
        <v>3.4288000000000001E-3</v>
      </c>
      <c r="AD41" s="11">
        <v>10.63</v>
      </c>
      <c r="AE41" s="11">
        <f t="shared" si="1"/>
        <v>21.26</v>
      </c>
      <c r="AF41" s="101">
        <f t="shared" si="2"/>
        <v>1.612793979303857</v>
      </c>
    </row>
    <row r="42" spans="1:32" x14ac:dyDescent="0.25">
      <c r="A42" s="11">
        <v>41</v>
      </c>
      <c r="B42" s="11">
        <v>2</v>
      </c>
      <c r="C42" s="11">
        <v>5</v>
      </c>
      <c r="D42" s="11">
        <v>7</v>
      </c>
      <c r="E42" s="11">
        <v>400000</v>
      </c>
      <c r="F42" s="11">
        <v>2</v>
      </c>
      <c r="G42" s="11" t="s">
        <v>234</v>
      </c>
      <c r="H42" s="11">
        <v>3</v>
      </c>
      <c r="I42" s="11" t="s">
        <v>209</v>
      </c>
      <c r="J42" s="11">
        <v>1</v>
      </c>
      <c r="K42" s="11">
        <v>21</v>
      </c>
      <c r="L42" s="11" t="str">
        <f>VLOOKUP(F42,Names!$P$6:$Q$8,2,0)</f>
        <v>PP2</v>
      </c>
      <c r="M42" s="11" t="str">
        <f>VLOOKUP(H42,Names!$M$6:$N$9,2,0)</f>
        <v>RS3</v>
      </c>
      <c r="N42" s="11" t="str">
        <f>VLOOKUP(J42,Names!$J$6:$K$10,2,0)</f>
        <v>Chem 1</v>
      </c>
      <c r="O42" s="11">
        <v>1</v>
      </c>
      <c r="Q42" s="11">
        <v>6</v>
      </c>
      <c r="R42" s="11">
        <v>3</v>
      </c>
      <c r="S42" s="11">
        <v>6</v>
      </c>
      <c r="T42" s="11">
        <v>3</v>
      </c>
      <c r="U42" s="11">
        <v>6</v>
      </c>
      <c r="V42" s="11">
        <v>3</v>
      </c>
      <c r="W42" s="11">
        <v>6</v>
      </c>
      <c r="X42" s="11">
        <v>3</v>
      </c>
      <c r="Y42" s="11">
        <v>7</v>
      </c>
      <c r="Z42" s="11">
        <v>4</v>
      </c>
      <c r="AA42" s="11">
        <v>2379.9</v>
      </c>
      <c r="AB42" s="11">
        <v>2379.9</v>
      </c>
      <c r="AC42" s="11">
        <f t="shared" si="0"/>
        <v>2.3798999999999999E-3</v>
      </c>
      <c r="AD42" s="11">
        <v>10.01</v>
      </c>
      <c r="AE42" s="11">
        <f t="shared" si="1"/>
        <v>20.02</v>
      </c>
      <c r="AF42" s="101">
        <f t="shared" si="2"/>
        <v>1.1887612387612387</v>
      </c>
    </row>
    <row r="43" spans="1:32" x14ac:dyDescent="0.25">
      <c r="A43" s="11">
        <v>42</v>
      </c>
      <c r="B43" s="11">
        <v>2</v>
      </c>
      <c r="C43" s="11">
        <v>6</v>
      </c>
      <c r="D43" s="11">
        <v>7</v>
      </c>
      <c r="E43" s="11">
        <v>200000</v>
      </c>
      <c r="F43" s="11">
        <v>1</v>
      </c>
      <c r="G43" s="11" t="s">
        <v>234</v>
      </c>
      <c r="H43" s="11">
        <v>3</v>
      </c>
      <c r="I43" s="11" t="s">
        <v>45</v>
      </c>
      <c r="J43" s="11">
        <v>4</v>
      </c>
      <c r="K43" s="11">
        <v>12</v>
      </c>
      <c r="L43" s="11" t="str">
        <f>VLOOKUP(F43,Names!$P$6:$Q$8,2,0)</f>
        <v>PP1</v>
      </c>
      <c r="M43" s="11" t="str">
        <f>VLOOKUP(H43,Names!$M$6:$N$9,2,0)</f>
        <v>RS3</v>
      </c>
      <c r="N43" s="11" t="str">
        <f>VLOOKUP(J43,Names!$J$6:$K$10,2,0)</f>
        <v>Control</v>
      </c>
      <c r="O43" s="11">
        <v>2</v>
      </c>
      <c r="P43" s="11">
        <v>1</v>
      </c>
      <c r="Q43" s="11">
        <v>6</v>
      </c>
      <c r="R43" s="11">
        <v>3</v>
      </c>
      <c r="S43" s="11">
        <v>7</v>
      </c>
      <c r="T43" s="11">
        <v>3</v>
      </c>
      <c r="U43" s="11">
        <v>7</v>
      </c>
      <c r="V43" s="11">
        <v>3</v>
      </c>
      <c r="W43" s="11">
        <v>8</v>
      </c>
      <c r="X43" s="11">
        <v>4</v>
      </c>
      <c r="Y43" s="11">
        <v>8</v>
      </c>
      <c r="Z43" s="11">
        <v>5</v>
      </c>
      <c r="AA43" s="11">
        <v>2017.6</v>
      </c>
      <c r="AB43" s="11">
        <v>2017.6</v>
      </c>
      <c r="AC43" s="11">
        <f t="shared" si="0"/>
        <v>2.0176E-3</v>
      </c>
      <c r="AD43" s="11">
        <v>8.82</v>
      </c>
      <c r="AE43" s="11">
        <f t="shared" si="1"/>
        <v>17.64</v>
      </c>
      <c r="AF43" s="101">
        <f t="shared" si="2"/>
        <v>1.1437641723356009</v>
      </c>
    </row>
    <row r="44" spans="1:32" x14ac:dyDescent="0.25">
      <c r="A44" s="11">
        <v>43</v>
      </c>
      <c r="B44" s="11">
        <v>2</v>
      </c>
      <c r="C44" s="11">
        <v>1</v>
      </c>
      <c r="D44" s="11">
        <v>8</v>
      </c>
      <c r="E44" s="11">
        <v>400000</v>
      </c>
      <c r="F44" s="11">
        <v>2</v>
      </c>
      <c r="G44" s="11" t="s">
        <v>235</v>
      </c>
      <c r="H44" s="11">
        <v>2</v>
      </c>
      <c r="I44" s="11" t="s">
        <v>209</v>
      </c>
      <c r="J44" s="11">
        <v>1</v>
      </c>
      <c r="K44" s="11">
        <v>17</v>
      </c>
      <c r="L44" s="11" t="str">
        <f>VLOOKUP(F44,Names!$P$6:$Q$8,2,0)</f>
        <v>PP2</v>
      </c>
      <c r="M44" s="11" t="str">
        <f>VLOOKUP(H44,Names!$M$6:$N$9,2,0)</f>
        <v>RS2</v>
      </c>
      <c r="N44" s="11" t="str">
        <f>VLOOKUP(J44,Names!$J$6:$K$10,2,0)</f>
        <v>Chem 1</v>
      </c>
      <c r="O44" s="11">
        <v>2</v>
      </c>
      <c r="P44" s="11">
        <v>1</v>
      </c>
      <c r="Q44" s="11">
        <v>6</v>
      </c>
      <c r="R44" s="11">
        <v>3</v>
      </c>
      <c r="S44" s="11">
        <v>7</v>
      </c>
      <c r="T44" s="11">
        <v>3</v>
      </c>
      <c r="U44" s="11">
        <v>7</v>
      </c>
      <c r="V44" s="11">
        <v>3</v>
      </c>
      <c r="W44" s="11">
        <v>7</v>
      </c>
      <c r="X44" s="11">
        <v>3</v>
      </c>
      <c r="Y44" s="11">
        <v>8</v>
      </c>
      <c r="Z44" s="11">
        <v>4</v>
      </c>
      <c r="AA44" s="11">
        <v>3264.4</v>
      </c>
      <c r="AB44" s="11">
        <v>3264.4</v>
      </c>
      <c r="AC44" s="11">
        <f t="shared" si="0"/>
        <v>3.2644000000000002E-3</v>
      </c>
      <c r="AD44" s="11">
        <v>10.48</v>
      </c>
      <c r="AE44" s="11">
        <f t="shared" si="1"/>
        <v>20.96</v>
      </c>
      <c r="AF44" s="101">
        <f t="shared" si="2"/>
        <v>1.5574427480916031</v>
      </c>
    </row>
    <row r="45" spans="1:32" x14ac:dyDescent="0.25">
      <c r="A45" s="11">
        <v>44</v>
      </c>
      <c r="B45" s="11">
        <v>2</v>
      </c>
      <c r="C45" s="11">
        <v>2</v>
      </c>
      <c r="D45" s="11">
        <v>8</v>
      </c>
      <c r="E45" s="11">
        <v>400000</v>
      </c>
      <c r="F45" s="11">
        <v>2</v>
      </c>
      <c r="G45" s="11" t="s">
        <v>234</v>
      </c>
      <c r="H45" s="11">
        <v>3</v>
      </c>
      <c r="I45" s="11" t="s">
        <v>210</v>
      </c>
      <c r="J45" s="11">
        <v>2</v>
      </c>
      <c r="K45" s="11">
        <v>22</v>
      </c>
      <c r="L45" s="11" t="str">
        <f>VLOOKUP(F45,Names!$P$6:$Q$8,2,0)</f>
        <v>PP2</v>
      </c>
      <c r="M45" s="11" t="str">
        <f>VLOOKUP(H45,Names!$M$6:$N$9,2,0)</f>
        <v>RS3</v>
      </c>
      <c r="N45" s="11" t="str">
        <f>VLOOKUP(J45,Names!$J$6:$K$10,2,0)</f>
        <v>Chem 2</v>
      </c>
      <c r="O45" s="11">
        <v>1</v>
      </c>
      <c r="Q45" s="11">
        <v>6</v>
      </c>
      <c r="R45" s="11">
        <v>3</v>
      </c>
      <c r="S45" s="11">
        <v>6</v>
      </c>
      <c r="T45" s="11">
        <v>3</v>
      </c>
      <c r="U45" s="11">
        <v>6</v>
      </c>
      <c r="V45" s="11">
        <v>3</v>
      </c>
      <c r="W45" s="11">
        <v>6</v>
      </c>
      <c r="X45" s="11">
        <v>3</v>
      </c>
      <c r="Y45" s="11">
        <v>7</v>
      </c>
      <c r="Z45" s="11">
        <v>4</v>
      </c>
      <c r="AA45" s="11">
        <v>2553</v>
      </c>
      <c r="AB45" s="11">
        <v>2553</v>
      </c>
      <c r="AC45" s="11">
        <f t="shared" si="0"/>
        <v>2.5530000000000001E-3</v>
      </c>
      <c r="AD45" s="11">
        <v>9.9499999999999993</v>
      </c>
      <c r="AE45" s="11">
        <f t="shared" si="1"/>
        <v>19.899999999999999</v>
      </c>
      <c r="AF45" s="101">
        <f t="shared" si="2"/>
        <v>1.2829145728643219</v>
      </c>
    </row>
    <row r="46" spans="1:32" x14ac:dyDescent="0.25">
      <c r="A46" s="11">
        <v>45</v>
      </c>
      <c r="B46" s="11">
        <v>2</v>
      </c>
      <c r="C46" s="11">
        <v>3</v>
      </c>
      <c r="D46" s="11">
        <v>8</v>
      </c>
      <c r="E46" s="11">
        <v>200000</v>
      </c>
      <c r="F46" s="11">
        <v>1</v>
      </c>
      <c r="G46" s="11" t="s">
        <v>234</v>
      </c>
      <c r="H46" s="11">
        <v>3</v>
      </c>
      <c r="I46" s="11" t="s">
        <v>211</v>
      </c>
      <c r="J46" s="11">
        <v>3</v>
      </c>
      <c r="K46" s="11">
        <v>11</v>
      </c>
      <c r="L46" s="11" t="str">
        <f>VLOOKUP(F46,Names!$P$6:$Q$8,2,0)</f>
        <v>PP1</v>
      </c>
      <c r="M46" s="11" t="str">
        <f>VLOOKUP(H46,Names!$M$6:$N$9,2,0)</f>
        <v>RS3</v>
      </c>
      <c r="N46" s="11" t="str">
        <f>VLOOKUP(J46,Names!$J$6:$K$10,2,0)</f>
        <v>Chem 3</v>
      </c>
      <c r="O46" s="11">
        <v>1</v>
      </c>
      <c r="Q46" s="11">
        <v>5</v>
      </c>
      <c r="R46" s="11">
        <v>2</v>
      </c>
      <c r="S46" s="11">
        <v>6</v>
      </c>
      <c r="T46" s="11">
        <v>3</v>
      </c>
      <c r="U46" s="11">
        <v>6</v>
      </c>
      <c r="V46" s="11">
        <v>2</v>
      </c>
      <c r="W46" s="11">
        <v>6</v>
      </c>
      <c r="X46" s="11">
        <v>2</v>
      </c>
      <c r="Y46" s="11">
        <v>6</v>
      </c>
      <c r="Z46" s="11">
        <v>3</v>
      </c>
      <c r="AA46" s="11">
        <v>2069.3000000000002</v>
      </c>
      <c r="AB46" s="11">
        <v>2069.3000000000002</v>
      </c>
      <c r="AC46" s="11">
        <f t="shared" si="0"/>
        <v>2.0693E-3</v>
      </c>
      <c r="AD46" s="11">
        <v>10.57</v>
      </c>
      <c r="AE46" s="11">
        <f t="shared" si="1"/>
        <v>21.14</v>
      </c>
      <c r="AF46" s="101">
        <f t="shared" si="2"/>
        <v>0.97885525070955526</v>
      </c>
    </row>
    <row r="47" spans="1:32" x14ac:dyDescent="0.25">
      <c r="A47" s="11">
        <v>46</v>
      </c>
      <c r="B47" s="11">
        <v>2</v>
      </c>
      <c r="C47" s="11">
        <v>4</v>
      </c>
      <c r="D47" s="11">
        <v>8</v>
      </c>
      <c r="E47" s="11">
        <v>400000</v>
      </c>
      <c r="F47" s="11">
        <v>2</v>
      </c>
      <c r="G47" s="11" t="s">
        <v>236</v>
      </c>
      <c r="H47" s="11">
        <v>1</v>
      </c>
      <c r="I47" s="11" t="s">
        <v>211</v>
      </c>
      <c r="J47" s="11">
        <v>3</v>
      </c>
      <c r="K47" s="11">
        <v>15</v>
      </c>
      <c r="L47" s="11" t="str">
        <f>VLOOKUP(F47,Names!$P$6:$Q$8,2,0)</f>
        <v>PP2</v>
      </c>
      <c r="M47" s="11" t="str">
        <f>VLOOKUP(H47,Names!$M$6:$N$9,2,0)</f>
        <v>RS1</v>
      </c>
      <c r="N47" s="11" t="str">
        <f>VLOOKUP(J47,Names!$J$6:$K$10,2,0)</f>
        <v>Chem 3</v>
      </c>
      <c r="O47" s="11">
        <v>2</v>
      </c>
      <c r="P47" s="11">
        <v>1</v>
      </c>
      <c r="Q47" s="11">
        <v>5</v>
      </c>
      <c r="R47" s="11">
        <v>2</v>
      </c>
      <c r="S47" s="11">
        <v>6</v>
      </c>
      <c r="T47" s="11">
        <v>2</v>
      </c>
      <c r="U47" s="11">
        <v>6</v>
      </c>
      <c r="V47" s="11">
        <v>2</v>
      </c>
      <c r="W47" s="11">
        <v>6</v>
      </c>
      <c r="X47" s="11">
        <v>3</v>
      </c>
      <c r="Y47" s="11">
        <v>6</v>
      </c>
      <c r="Z47" s="11">
        <v>3</v>
      </c>
      <c r="AA47" s="11">
        <v>3194.6</v>
      </c>
      <c r="AB47" s="11">
        <v>3194.6</v>
      </c>
      <c r="AC47" s="11">
        <f t="shared" si="0"/>
        <v>3.1945999999999997E-3</v>
      </c>
      <c r="AD47" s="11">
        <v>10.61</v>
      </c>
      <c r="AE47" s="11">
        <f t="shared" si="1"/>
        <v>21.22</v>
      </c>
      <c r="AF47" s="101">
        <f t="shared" si="2"/>
        <v>1.5054665409990575</v>
      </c>
    </row>
    <row r="48" spans="1:32" x14ac:dyDescent="0.25">
      <c r="A48" s="11">
        <v>47</v>
      </c>
      <c r="B48" s="11">
        <v>2</v>
      </c>
      <c r="C48" s="11">
        <v>5</v>
      </c>
      <c r="D48" s="11">
        <v>8</v>
      </c>
      <c r="E48" s="11">
        <v>200000</v>
      </c>
      <c r="F48" s="11">
        <v>1</v>
      </c>
      <c r="G48" s="11" t="s">
        <v>235</v>
      </c>
      <c r="H48" s="11">
        <v>2</v>
      </c>
      <c r="I48" s="11" t="s">
        <v>45</v>
      </c>
      <c r="J48" s="11">
        <v>4</v>
      </c>
      <c r="K48" s="11">
        <v>8</v>
      </c>
      <c r="L48" s="11" t="str">
        <f>VLOOKUP(F48,Names!$P$6:$Q$8,2,0)</f>
        <v>PP1</v>
      </c>
      <c r="M48" s="11" t="str">
        <f>VLOOKUP(H48,Names!$M$6:$N$9,2,0)</f>
        <v>RS2</v>
      </c>
      <c r="N48" s="11" t="str">
        <f>VLOOKUP(J48,Names!$J$6:$K$10,2,0)</f>
        <v>Control</v>
      </c>
      <c r="O48" s="11">
        <v>1</v>
      </c>
      <c r="Q48" s="11">
        <v>5</v>
      </c>
      <c r="R48" s="11">
        <v>2</v>
      </c>
      <c r="S48" s="11">
        <v>7</v>
      </c>
      <c r="T48" s="11">
        <v>3</v>
      </c>
      <c r="U48" s="11">
        <v>7</v>
      </c>
      <c r="V48" s="11">
        <v>3</v>
      </c>
      <c r="W48" s="11">
        <v>8</v>
      </c>
      <c r="X48" s="11">
        <v>4</v>
      </c>
      <c r="Y48" s="11">
        <v>8</v>
      </c>
      <c r="Z48" s="11">
        <v>5</v>
      </c>
      <c r="AA48" s="11">
        <v>3047</v>
      </c>
      <c r="AB48" s="11">
        <v>3047</v>
      </c>
      <c r="AC48" s="11">
        <f t="shared" si="0"/>
        <v>3.0469999999999998E-3</v>
      </c>
      <c r="AD48" s="11">
        <v>10.07</v>
      </c>
      <c r="AE48" s="11">
        <f t="shared" si="1"/>
        <v>20.14</v>
      </c>
      <c r="AF48" s="101">
        <f t="shared" si="2"/>
        <v>1.5129096325719957</v>
      </c>
    </row>
    <row r="49" spans="1:32" x14ac:dyDescent="0.25">
      <c r="A49" s="11">
        <v>48</v>
      </c>
      <c r="B49" s="11">
        <v>2</v>
      </c>
      <c r="C49" s="11">
        <v>6</v>
      </c>
      <c r="D49" s="11">
        <v>8</v>
      </c>
      <c r="E49" s="11">
        <v>200000</v>
      </c>
      <c r="F49" s="11">
        <v>1</v>
      </c>
      <c r="G49" s="11" t="s">
        <v>236</v>
      </c>
      <c r="H49" s="11">
        <v>1</v>
      </c>
      <c r="I49" s="11" t="s">
        <v>210</v>
      </c>
      <c r="J49" s="11">
        <v>2</v>
      </c>
      <c r="K49" s="11">
        <v>2</v>
      </c>
      <c r="L49" s="11" t="str">
        <f>VLOOKUP(F49,Names!$P$6:$Q$8,2,0)</f>
        <v>PP1</v>
      </c>
      <c r="M49" s="11" t="str">
        <f>VLOOKUP(H49,Names!$M$6:$N$9,2,0)</f>
        <v>RS1</v>
      </c>
      <c r="N49" s="11" t="str">
        <f>VLOOKUP(J49,Names!$J$6:$K$10,2,0)</f>
        <v>Chem 2</v>
      </c>
      <c r="O49" s="11">
        <v>1</v>
      </c>
      <c r="Q49" s="11">
        <v>4</v>
      </c>
      <c r="R49" s="11">
        <v>2</v>
      </c>
      <c r="S49" s="11">
        <v>6</v>
      </c>
      <c r="T49" s="11">
        <v>2</v>
      </c>
      <c r="U49" s="11">
        <v>6</v>
      </c>
      <c r="V49" s="11">
        <v>3</v>
      </c>
      <c r="W49" s="11">
        <v>6</v>
      </c>
      <c r="X49" s="11">
        <v>2</v>
      </c>
      <c r="Y49" s="11">
        <v>7</v>
      </c>
      <c r="Z49" s="11">
        <v>3</v>
      </c>
      <c r="AA49" s="11">
        <v>2825.7</v>
      </c>
      <c r="AB49" s="11">
        <v>2825.7</v>
      </c>
      <c r="AC49" s="11">
        <f t="shared" si="0"/>
        <v>2.8257E-3</v>
      </c>
      <c r="AD49" s="11">
        <v>8.77</v>
      </c>
      <c r="AE49" s="11">
        <f t="shared" si="1"/>
        <v>17.54</v>
      </c>
      <c r="AF49" s="101">
        <f t="shared" si="2"/>
        <v>1.6110034207525656</v>
      </c>
    </row>
    <row r="50" spans="1:32" x14ac:dyDescent="0.25">
      <c r="A50" s="11">
        <v>49</v>
      </c>
      <c r="B50" s="11">
        <v>3</v>
      </c>
      <c r="C50" s="11">
        <v>1</v>
      </c>
      <c r="D50" s="11">
        <v>9</v>
      </c>
      <c r="E50" s="11">
        <v>200000</v>
      </c>
      <c r="F50" s="11">
        <v>1</v>
      </c>
      <c r="G50" s="11" t="s">
        <v>236</v>
      </c>
      <c r="H50" s="11">
        <v>1</v>
      </c>
      <c r="I50" s="11" t="s">
        <v>209</v>
      </c>
      <c r="J50" s="11">
        <v>1</v>
      </c>
      <c r="K50" s="11">
        <v>1</v>
      </c>
      <c r="L50" s="11" t="str">
        <f>VLOOKUP(F50,Names!$P$6:$Q$8,2,0)</f>
        <v>PP1</v>
      </c>
      <c r="M50" s="11" t="str">
        <f>VLOOKUP(H50,Names!$M$6:$N$9,2,0)</f>
        <v>RS1</v>
      </c>
      <c r="N50" s="11" t="str">
        <f>VLOOKUP(J50,Names!$J$6:$K$10,2,0)</f>
        <v>Chem 1</v>
      </c>
      <c r="O50" s="11">
        <v>1</v>
      </c>
      <c r="Q50" s="11">
        <v>6</v>
      </c>
      <c r="R50" s="11">
        <v>3</v>
      </c>
      <c r="S50" s="11">
        <v>7</v>
      </c>
      <c r="T50" s="11">
        <v>3</v>
      </c>
      <c r="U50" s="11">
        <v>6</v>
      </c>
      <c r="V50" s="11">
        <v>3</v>
      </c>
      <c r="W50" s="11">
        <v>7</v>
      </c>
      <c r="X50" s="11">
        <v>3</v>
      </c>
      <c r="Y50" s="11">
        <v>8</v>
      </c>
      <c r="Z50" s="11">
        <v>4</v>
      </c>
      <c r="AA50" s="11">
        <v>2952.9</v>
      </c>
      <c r="AB50" s="11">
        <v>2952.9</v>
      </c>
      <c r="AC50" s="11">
        <f t="shared" si="0"/>
        <v>2.9529000000000001E-3</v>
      </c>
      <c r="AD50" s="11">
        <v>10.49</v>
      </c>
      <c r="AE50" s="11">
        <f t="shared" si="1"/>
        <v>20.98</v>
      </c>
      <c r="AF50" s="101">
        <f t="shared" si="2"/>
        <v>1.407483317445186</v>
      </c>
    </row>
    <row r="51" spans="1:32" x14ac:dyDescent="0.25">
      <c r="A51" s="11">
        <v>50</v>
      </c>
      <c r="B51" s="11">
        <v>3</v>
      </c>
      <c r="C51" s="11">
        <v>2</v>
      </c>
      <c r="D51" s="11">
        <v>9</v>
      </c>
      <c r="E51" s="11">
        <v>200000</v>
      </c>
      <c r="F51" s="11">
        <v>1</v>
      </c>
      <c r="G51" s="11" t="s">
        <v>235</v>
      </c>
      <c r="H51" s="11">
        <v>2</v>
      </c>
      <c r="I51" s="11" t="s">
        <v>210</v>
      </c>
      <c r="J51" s="11">
        <v>2</v>
      </c>
      <c r="K51" s="11">
        <v>6</v>
      </c>
      <c r="L51" s="11" t="str">
        <f>VLOOKUP(F51,Names!$P$6:$Q$8,2,0)</f>
        <v>PP1</v>
      </c>
      <c r="M51" s="11" t="str">
        <f>VLOOKUP(H51,Names!$M$6:$N$9,2,0)</f>
        <v>RS2</v>
      </c>
      <c r="N51" s="11" t="str">
        <f>VLOOKUP(J51,Names!$J$6:$K$10,2,0)</f>
        <v>Chem 2</v>
      </c>
      <c r="O51" s="11">
        <v>1</v>
      </c>
      <c r="Q51" s="11">
        <v>4</v>
      </c>
      <c r="R51" s="11">
        <v>2</v>
      </c>
      <c r="S51" s="11">
        <v>6</v>
      </c>
      <c r="T51" s="11">
        <v>3</v>
      </c>
      <c r="U51" s="11">
        <v>6</v>
      </c>
      <c r="V51" s="11">
        <v>3</v>
      </c>
      <c r="W51" s="11">
        <v>6</v>
      </c>
      <c r="X51" s="11">
        <v>2</v>
      </c>
      <c r="Y51" s="11">
        <v>7</v>
      </c>
      <c r="Z51" s="11">
        <v>3</v>
      </c>
      <c r="AA51" s="11">
        <v>3409</v>
      </c>
      <c r="AB51" s="11">
        <v>3409</v>
      </c>
      <c r="AC51" s="11">
        <f t="shared" si="0"/>
        <v>3.4090000000000001E-3</v>
      </c>
      <c r="AD51" s="11">
        <v>9.9600000000000009</v>
      </c>
      <c r="AE51" s="11">
        <f t="shared" si="1"/>
        <v>19.920000000000002</v>
      </c>
      <c r="AF51" s="101">
        <f t="shared" si="2"/>
        <v>1.7113453815261044</v>
      </c>
    </row>
    <row r="52" spans="1:32" x14ac:dyDescent="0.25">
      <c r="A52" s="11">
        <v>51</v>
      </c>
      <c r="B52" s="11">
        <v>3</v>
      </c>
      <c r="C52" s="11">
        <v>3</v>
      </c>
      <c r="D52" s="11">
        <v>9</v>
      </c>
      <c r="E52" s="11">
        <v>400000</v>
      </c>
      <c r="F52" s="11">
        <v>2</v>
      </c>
      <c r="G52" s="11" t="s">
        <v>235</v>
      </c>
      <c r="H52" s="11">
        <v>2</v>
      </c>
      <c r="I52" s="11" t="s">
        <v>211</v>
      </c>
      <c r="J52" s="11">
        <v>3</v>
      </c>
      <c r="K52" s="11">
        <v>19</v>
      </c>
      <c r="L52" s="11" t="str">
        <f>VLOOKUP(F52,Names!$P$6:$Q$8,2,0)</f>
        <v>PP2</v>
      </c>
      <c r="M52" s="11" t="str">
        <f>VLOOKUP(H52,Names!$M$6:$N$9,2,0)</f>
        <v>RS2</v>
      </c>
      <c r="N52" s="11" t="str">
        <f>VLOOKUP(J52,Names!$J$6:$K$10,2,0)</f>
        <v>Chem 3</v>
      </c>
      <c r="O52" s="11">
        <v>1</v>
      </c>
      <c r="Q52" s="11">
        <v>5</v>
      </c>
      <c r="R52" s="11">
        <v>3</v>
      </c>
      <c r="S52" s="11">
        <v>6</v>
      </c>
      <c r="T52" s="11">
        <v>3</v>
      </c>
      <c r="U52" s="11">
        <v>6</v>
      </c>
      <c r="V52" s="11">
        <v>3</v>
      </c>
      <c r="W52" s="11">
        <v>6</v>
      </c>
      <c r="X52" s="11">
        <v>3</v>
      </c>
      <c r="Y52" s="11">
        <v>6</v>
      </c>
      <c r="Z52" s="11">
        <v>3</v>
      </c>
      <c r="AA52" s="11">
        <v>3781.3</v>
      </c>
      <c r="AB52" s="11">
        <v>3781.3</v>
      </c>
      <c r="AC52" s="11">
        <f t="shared" si="0"/>
        <v>3.7813E-3</v>
      </c>
      <c r="AD52" s="11">
        <v>10.61</v>
      </c>
      <c r="AE52" s="11">
        <f t="shared" si="1"/>
        <v>21.22</v>
      </c>
      <c r="AF52" s="101">
        <f t="shared" si="2"/>
        <v>1.7819509896324224</v>
      </c>
    </row>
    <row r="53" spans="1:32" x14ac:dyDescent="0.25">
      <c r="A53" s="11">
        <v>52</v>
      </c>
      <c r="B53" s="11">
        <v>3</v>
      </c>
      <c r="C53" s="11">
        <v>4</v>
      </c>
      <c r="D53" s="11">
        <v>9</v>
      </c>
      <c r="E53" s="11">
        <v>400000</v>
      </c>
      <c r="F53" s="11">
        <v>2</v>
      </c>
      <c r="G53" s="11" t="s">
        <v>234</v>
      </c>
      <c r="H53" s="11">
        <v>3</v>
      </c>
      <c r="I53" s="11" t="s">
        <v>210</v>
      </c>
      <c r="J53" s="11">
        <v>2</v>
      </c>
      <c r="K53" s="11">
        <v>22</v>
      </c>
      <c r="L53" s="11" t="str">
        <f>VLOOKUP(F53,Names!$P$6:$Q$8,2,0)</f>
        <v>PP2</v>
      </c>
      <c r="M53" s="11" t="str">
        <f>VLOOKUP(H53,Names!$M$6:$N$9,2,0)</f>
        <v>RS3</v>
      </c>
      <c r="N53" s="11" t="str">
        <f>VLOOKUP(J53,Names!$J$6:$K$10,2,0)</f>
        <v>Chem 2</v>
      </c>
      <c r="O53" s="11">
        <v>2</v>
      </c>
      <c r="P53" s="11">
        <v>1</v>
      </c>
      <c r="Q53" s="11">
        <v>5</v>
      </c>
      <c r="R53" s="11">
        <v>2</v>
      </c>
      <c r="S53" s="11">
        <v>6</v>
      </c>
      <c r="T53" s="11">
        <v>3</v>
      </c>
      <c r="U53" s="11">
        <v>6</v>
      </c>
      <c r="V53" s="11">
        <v>3</v>
      </c>
      <c r="W53" s="11">
        <v>6</v>
      </c>
      <c r="X53" s="11">
        <v>3</v>
      </c>
      <c r="Y53" s="11">
        <v>7</v>
      </c>
      <c r="Z53" s="11">
        <v>3</v>
      </c>
      <c r="AA53" s="11">
        <v>2672.4</v>
      </c>
      <c r="AB53" s="11">
        <v>2672.4</v>
      </c>
      <c r="AC53" s="11">
        <f t="shared" si="0"/>
        <v>2.6724000000000001E-3</v>
      </c>
      <c r="AD53" s="11">
        <v>1059</v>
      </c>
      <c r="AE53" s="11">
        <f t="shared" si="1"/>
        <v>2118</v>
      </c>
      <c r="AF53" s="101">
        <f t="shared" si="2"/>
        <v>1.261756373937677E-2</v>
      </c>
    </row>
    <row r="54" spans="1:32" x14ac:dyDescent="0.25">
      <c r="A54" s="11">
        <v>53</v>
      </c>
      <c r="B54" s="11">
        <v>3</v>
      </c>
      <c r="C54" s="11">
        <v>5</v>
      </c>
      <c r="D54" s="11">
        <v>9</v>
      </c>
      <c r="E54" s="11">
        <v>200000</v>
      </c>
      <c r="F54" s="11">
        <v>1</v>
      </c>
      <c r="G54" s="11" t="s">
        <v>234</v>
      </c>
      <c r="H54" s="11">
        <v>3</v>
      </c>
      <c r="I54" s="11" t="s">
        <v>211</v>
      </c>
      <c r="J54" s="11">
        <v>3</v>
      </c>
      <c r="K54" s="11">
        <v>11</v>
      </c>
      <c r="L54" s="11" t="str">
        <f>VLOOKUP(F54,Names!$P$6:$Q$8,2,0)</f>
        <v>PP1</v>
      </c>
      <c r="M54" s="11" t="str">
        <f>VLOOKUP(H54,Names!$M$6:$N$9,2,0)</f>
        <v>RS3</v>
      </c>
      <c r="N54" s="11" t="str">
        <f>VLOOKUP(J54,Names!$J$6:$K$10,2,0)</f>
        <v>Chem 3</v>
      </c>
      <c r="O54" s="11">
        <v>1</v>
      </c>
      <c r="Q54" s="11">
        <v>5</v>
      </c>
      <c r="R54" s="11">
        <v>3</v>
      </c>
      <c r="S54" s="11">
        <v>6</v>
      </c>
      <c r="T54" s="11">
        <v>2</v>
      </c>
      <c r="U54" s="11">
        <v>6</v>
      </c>
      <c r="V54" s="11">
        <v>2</v>
      </c>
      <c r="W54" s="11">
        <v>6</v>
      </c>
      <c r="X54" s="11">
        <v>2</v>
      </c>
      <c r="Y54" s="11">
        <v>6</v>
      </c>
      <c r="Z54" s="11">
        <v>3</v>
      </c>
      <c r="AA54" s="11">
        <v>2286.4</v>
      </c>
      <c r="AB54" s="11">
        <v>2286.4</v>
      </c>
      <c r="AC54" s="11">
        <f t="shared" si="0"/>
        <v>2.2864000000000001E-3</v>
      </c>
      <c r="AD54" s="11">
        <v>10.130000000000001</v>
      </c>
      <c r="AE54" s="11">
        <f t="shared" si="1"/>
        <v>20.260000000000002</v>
      </c>
      <c r="AF54" s="101">
        <f t="shared" si="2"/>
        <v>1.1285291214215203</v>
      </c>
    </row>
    <row r="55" spans="1:32" x14ac:dyDescent="0.25">
      <c r="A55" s="11">
        <v>54</v>
      </c>
      <c r="B55" s="11">
        <v>3</v>
      </c>
      <c r="C55" s="11">
        <v>6</v>
      </c>
      <c r="D55" s="11">
        <v>9</v>
      </c>
      <c r="E55" s="11">
        <v>400000</v>
      </c>
      <c r="F55" s="11">
        <v>2</v>
      </c>
      <c r="G55" s="11" t="s">
        <v>236</v>
      </c>
      <c r="H55" s="11">
        <v>1</v>
      </c>
      <c r="I55" s="11" t="s">
        <v>45</v>
      </c>
      <c r="J55" s="11">
        <v>4</v>
      </c>
      <c r="K55" s="11">
        <v>16</v>
      </c>
      <c r="L55" s="11" t="str">
        <f>VLOOKUP(F55,Names!$P$6:$Q$8,2,0)</f>
        <v>PP2</v>
      </c>
      <c r="M55" s="11" t="str">
        <f>VLOOKUP(H55,Names!$M$6:$N$9,2,0)</f>
        <v>RS1</v>
      </c>
      <c r="N55" s="11" t="str">
        <f>VLOOKUP(J55,Names!$J$6:$K$10,2,0)</f>
        <v>Control</v>
      </c>
      <c r="O55" s="11">
        <v>1</v>
      </c>
      <c r="Q55" s="11">
        <v>4</v>
      </c>
      <c r="R55" s="11">
        <v>2</v>
      </c>
      <c r="S55" s="11">
        <v>7</v>
      </c>
      <c r="T55" s="11">
        <v>2</v>
      </c>
      <c r="U55" s="11">
        <v>7</v>
      </c>
      <c r="V55" s="11">
        <v>3</v>
      </c>
      <c r="W55" s="11">
        <v>8</v>
      </c>
      <c r="X55" s="11">
        <v>4</v>
      </c>
      <c r="Y55" s="11">
        <v>9</v>
      </c>
      <c r="Z55" s="11">
        <v>5</v>
      </c>
      <c r="AA55" s="11">
        <v>2875.2</v>
      </c>
      <c r="AB55" s="11">
        <v>2875.2</v>
      </c>
      <c r="AC55" s="11">
        <f t="shared" si="0"/>
        <v>2.8751999999999996E-3</v>
      </c>
      <c r="AD55" s="11">
        <v>8.7200000000000006</v>
      </c>
      <c r="AE55" s="11">
        <f t="shared" si="1"/>
        <v>17.440000000000001</v>
      </c>
      <c r="AF55" s="101">
        <f t="shared" si="2"/>
        <v>1.6486238532110089</v>
      </c>
    </row>
    <row r="56" spans="1:32" x14ac:dyDescent="0.25">
      <c r="A56" s="11">
        <v>55</v>
      </c>
      <c r="B56" s="11">
        <v>3</v>
      </c>
      <c r="C56" s="11">
        <v>1</v>
      </c>
      <c r="D56" s="11">
        <v>10</v>
      </c>
      <c r="E56" s="11">
        <v>400000</v>
      </c>
      <c r="F56" s="11">
        <v>2</v>
      </c>
      <c r="G56" s="11" t="s">
        <v>235</v>
      </c>
      <c r="H56" s="11">
        <v>2</v>
      </c>
      <c r="I56" s="11" t="s">
        <v>45</v>
      </c>
      <c r="J56" s="11">
        <v>4</v>
      </c>
      <c r="K56" s="11">
        <v>20</v>
      </c>
      <c r="L56" s="11" t="str">
        <f>VLOOKUP(F56,Names!$P$6:$Q$8,2,0)</f>
        <v>PP2</v>
      </c>
      <c r="M56" s="11" t="str">
        <f>VLOOKUP(H56,Names!$M$6:$N$9,2,0)</f>
        <v>RS2</v>
      </c>
      <c r="N56" s="11" t="str">
        <f>VLOOKUP(J56,Names!$J$6:$K$10,2,0)</f>
        <v>Control</v>
      </c>
      <c r="O56" s="11">
        <v>1</v>
      </c>
      <c r="Q56" s="11">
        <v>6</v>
      </c>
      <c r="R56" s="11">
        <v>3</v>
      </c>
      <c r="S56" s="11">
        <v>7</v>
      </c>
      <c r="T56" s="11">
        <v>3</v>
      </c>
      <c r="U56" s="11">
        <v>8</v>
      </c>
      <c r="V56" s="11">
        <v>4</v>
      </c>
      <c r="W56" s="11">
        <v>8</v>
      </c>
      <c r="X56" s="11">
        <v>4</v>
      </c>
      <c r="Y56" s="11">
        <v>8</v>
      </c>
      <c r="Z56" s="11">
        <v>5</v>
      </c>
      <c r="AA56" s="11">
        <v>2525.3000000000002</v>
      </c>
      <c r="AB56" s="11">
        <v>2525.3000000000002</v>
      </c>
      <c r="AC56" s="11">
        <f t="shared" si="0"/>
        <v>2.5253000000000003E-3</v>
      </c>
      <c r="AD56" s="11">
        <v>10.51</v>
      </c>
      <c r="AE56" s="11">
        <f t="shared" si="1"/>
        <v>21.02</v>
      </c>
      <c r="AF56" s="101">
        <f t="shared" si="2"/>
        <v>1.2013796384395816</v>
      </c>
    </row>
    <row r="57" spans="1:32" x14ac:dyDescent="0.25">
      <c r="A57" s="11">
        <v>56</v>
      </c>
      <c r="B57" s="11">
        <v>3</v>
      </c>
      <c r="C57" s="11">
        <v>2</v>
      </c>
      <c r="D57" s="11">
        <v>10</v>
      </c>
      <c r="E57" s="11">
        <v>400000</v>
      </c>
      <c r="F57" s="11">
        <v>2</v>
      </c>
      <c r="G57" s="11" t="s">
        <v>234</v>
      </c>
      <c r="H57" s="11">
        <v>3</v>
      </c>
      <c r="I57" s="11" t="s">
        <v>209</v>
      </c>
      <c r="J57" s="11">
        <v>1</v>
      </c>
      <c r="K57" s="11">
        <v>21</v>
      </c>
      <c r="L57" s="11" t="str">
        <f>VLOOKUP(F57,Names!$P$6:$Q$8,2,0)</f>
        <v>PP2</v>
      </c>
      <c r="M57" s="11" t="str">
        <f>VLOOKUP(H57,Names!$M$6:$N$9,2,0)</f>
        <v>RS3</v>
      </c>
      <c r="N57" s="11" t="str">
        <f>VLOOKUP(J57,Names!$J$6:$K$10,2,0)</f>
        <v>Chem 1</v>
      </c>
      <c r="O57" s="11">
        <v>1</v>
      </c>
      <c r="Q57" s="11">
        <v>5</v>
      </c>
      <c r="R57" s="11">
        <v>3</v>
      </c>
      <c r="S57" s="11">
        <v>6</v>
      </c>
      <c r="T57" s="11">
        <v>3</v>
      </c>
      <c r="U57" s="11">
        <v>6</v>
      </c>
      <c r="V57" s="11">
        <v>3</v>
      </c>
      <c r="W57" s="11">
        <v>7</v>
      </c>
      <c r="X57" s="11">
        <v>4</v>
      </c>
      <c r="Y57" s="11">
        <v>7</v>
      </c>
      <c r="Z57" s="11">
        <v>4</v>
      </c>
      <c r="AA57" s="11">
        <v>2406.1</v>
      </c>
      <c r="AB57" s="11">
        <v>2406.1</v>
      </c>
      <c r="AC57" s="11">
        <f t="shared" si="0"/>
        <v>2.4061E-3</v>
      </c>
      <c r="AD57" s="11">
        <v>9.9700000000000006</v>
      </c>
      <c r="AE57" s="11">
        <f t="shared" si="1"/>
        <v>19.940000000000001</v>
      </c>
      <c r="AF57" s="101">
        <f t="shared" si="2"/>
        <v>1.2066700100300902</v>
      </c>
    </row>
    <row r="58" spans="1:32" x14ac:dyDescent="0.25">
      <c r="A58" s="11">
        <v>57</v>
      </c>
      <c r="B58" s="11">
        <v>3</v>
      </c>
      <c r="C58" s="11">
        <v>3</v>
      </c>
      <c r="D58" s="11">
        <v>10</v>
      </c>
      <c r="E58" s="11">
        <v>200000</v>
      </c>
      <c r="F58" s="11">
        <v>1</v>
      </c>
      <c r="G58" s="11" t="s">
        <v>236</v>
      </c>
      <c r="H58" s="11">
        <v>1</v>
      </c>
      <c r="I58" s="11" t="s">
        <v>210</v>
      </c>
      <c r="J58" s="11">
        <v>2</v>
      </c>
      <c r="K58" s="11">
        <v>2</v>
      </c>
      <c r="L58" s="11" t="str">
        <f>VLOOKUP(F58,Names!$P$6:$Q$8,2,0)</f>
        <v>PP1</v>
      </c>
      <c r="M58" s="11" t="str">
        <f>VLOOKUP(H58,Names!$M$6:$N$9,2,0)</f>
        <v>RS1</v>
      </c>
      <c r="N58" s="11" t="str">
        <f>VLOOKUP(J58,Names!$J$6:$K$10,2,0)</f>
        <v>Chem 2</v>
      </c>
      <c r="O58" s="11">
        <v>1</v>
      </c>
      <c r="Q58" s="11">
        <v>5</v>
      </c>
      <c r="R58" s="11">
        <v>2</v>
      </c>
      <c r="S58" s="11">
        <v>5</v>
      </c>
      <c r="T58" s="11">
        <v>2</v>
      </c>
      <c r="U58" s="11">
        <v>6</v>
      </c>
      <c r="V58" s="11">
        <v>2</v>
      </c>
      <c r="W58" s="11">
        <v>6</v>
      </c>
      <c r="X58" s="11">
        <v>2</v>
      </c>
      <c r="Y58" s="11">
        <v>6</v>
      </c>
      <c r="Z58" s="11">
        <v>2</v>
      </c>
      <c r="AA58" s="11">
        <v>2973.9</v>
      </c>
      <c r="AB58" s="11">
        <v>2973.9</v>
      </c>
      <c r="AC58" s="11">
        <f t="shared" si="0"/>
        <v>2.9739000000000002E-3</v>
      </c>
      <c r="AD58" s="11">
        <v>10.66</v>
      </c>
      <c r="AE58" s="11">
        <f t="shared" si="1"/>
        <v>21.32</v>
      </c>
      <c r="AF58" s="101">
        <f t="shared" si="2"/>
        <v>1.3948874296435274</v>
      </c>
    </row>
    <row r="59" spans="1:32" x14ac:dyDescent="0.25">
      <c r="A59" s="11">
        <v>58</v>
      </c>
      <c r="B59" s="11">
        <v>3</v>
      </c>
      <c r="C59" s="11">
        <v>4</v>
      </c>
      <c r="D59" s="11">
        <v>10</v>
      </c>
      <c r="E59" s="11">
        <v>200000</v>
      </c>
      <c r="F59" s="11">
        <v>1</v>
      </c>
      <c r="G59" s="11" t="s">
        <v>234</v>
      </c>
      <c r="H59" s="11">
        <v>3</v>
      </c>
      <c r="I59" s="11" t="s">
        <v>45</v>
      </c>
      <c r="J59" s="11">
        <v>4</v>
      </c>
      <c r="K59" s="11">
        <v>12</v>
      </c>
      <c r="L59" s="11" t="str">
        <f>VLOOKUP(F59,Names!$P$6:$Q$8,2,0)</f>
        <v>PP1</v>
      </c>
      <c r="M59" s="11" t="str">
        <f>VLOOKUP(H59,Names!$M$6:$N$9,2,0)</f>
        <v>RS3</v>
      </c>
      <c r="N59" s="11" t="str">
        <f>VLOOKUP(J59,Names!$J$6:$K$10,2,0)</f>
        <v>Control</v>
      </c>
      <c r="O59" s="11">
        <v>1</v>
      </c>
      <c r="Q59" s="11">
        <v>5</v>
      </c>
      <c r="R59" s="11">
        <v>2</v>
      </c>
      <c r="S59" s="11">
        <v>7</v>
      </c>
      <c r="T59" s="11">
        <v>3</v>
      </c>
      <c r="U59" s="11">
        <v>6</v>
      </c>
      <c r="V59" s="11">
        <v>3</v>
      </c>
      <c r="W59" s="11">
        <v>8</v>
      </c>
      <c r="X59" s="11">
        <v>4</v>
      </c>
      <c r="Y59" s="11">
        <v>8</v>
      </c>
      <c r="Z59" s="11">
        <v>5</v>
      </c>
      <c r="AA59" s="11">
        <v>2247.9</v>
      </c>
      <c r="AB59" s="11">
        <v>2247.9</v>
      </c>
      <c r="AC59" s="11">
        <f t="shared" si="0"/>
        <v>2.2479000000000002E-3</v>
      </c>
      <c r="AD59" s="11">
        <v>10.57</v>
      </c>
      <c r="AE59" s="11">
        <f t="shared" si="1"/>
        <v>21.14</v>
      </c>
      <c r="AF59" s="101">
        <f t="shared" si="2"/>
        <v>1.0633396404919584</v>
      </c>
    </row>
    <row r="60" spans="1:32" x14ac:dyDescent="0.25">
      <c r="A60" s="11">
        <v>59</v>
      </c>
      <c r="B60" s="11">
        <v>3</v>
      </c>
      <c r="C60" s="11">
        <v>5</v>
      </c>
      <c r="D60" s="11">
        <v>10</v>
      </c>
      <c r="E60" s="11">
        <v>200000</v>
      </c>
      <c r="F60" s="11">
        <v>1</v>
      </c>
      <c r="G60" s="11" t="s">
        <v>235</v>
      </c>
      <c r="H60" s="11">
        <v>2</v>
      </c>
      <c r="I60" s="11" t="s">
        <v>209</v>
      </c>
      <c r="J60" s="11">
        <v>1</v>
      </c>
      <c r="K60" s="11">
        <v>5</v>
      </c>
      <c r="L60" s="11" t="str">
        <f>VLOOKUP(F60,Names!$P$6:$Q$8,2,0)</f>
        <v>PP1</v>
      </c>
      <c r="M60" s="11" t="str">
        <f>VLOOKUP(H60,Names!$M$6:$N$9,2,0)</f>
        <v>RS2</v>
      </c>
      <c r="N60" s="11" t="str">
        <f>VLOOKUP(J60,Names!$J$6:$K$10,2,0)</f>
        <v>Chem 1</v>
      </c>
      <c r="O60" s="11">
        <v>1</v>
      </c>
      <c r="Q60" s="11">
        <v>4</v>
      </c>
      <c r="R60" s="11">
        <v>2</v>
      </c>
      <c r="S60" s="11">
        <v>6</v>
      </c>
      <c r="T60" s="11">
        <v>2</v>
      </c>
      <c r="U60" s="11">
        <v>6</v>
      </c>
      <c r="V60" s="11">
        <v>2</v>
      </c>
      <c r="W60" s="11">
        <v>7</v>
      </c>
      <c r="X60" s="11">
        <v>3</v>
      </c>
      <c r="Y60" s="11">
        <v>7</v>
      </c>
      <c r="Z60" s="11">
        <v>3</v>
      </c>
      <c r="AA60" s="11">
        <v>2903.4</v>
      </c>
      <c r="AB60" s="11">
        <v>2903.4</v>
      </c>
      <c r="AC60" s="11">
        <f t="shared" si="0"/>
        <v>2.9034E-3</v>
      </c>
      <c r="AD60" s="11">
        <v>10.18</v>
      </c>
      <c r="AE60" s="11">
        <f t="shared" si="1"/>
        <v>20.36</v>
      </c>
      <c r="AF60" s="101">
        <f t="shared" si="2"/>
        <v>1.4260314341846758</v>
      </c>
    </row>
    <row r="61" spans="1:32" x14ac:dyDescent="0.25">
      <c r="A61" s="11">
        <v>60</v>
      </c>
      <c r="B61" s="11">
        <v>3</v>
      </c>
      <c r="C61" s="11">
        <v>6</v>
      </c>
      <c r="D61" s="11">
        <v>10</v>
      </c>
      <c r="E61" s="11">
        <v>400000</v>
      </c>
      <c r="F61" s="11">
        <v>2</v>
      </c>
      <c r="G61" s="11" t="s">
        <v>236</v>
      </c>
      <c r="H61" s="11">
        <v>1</v>
      </c>
      <c r="I61" s="11" t="s">
        <v>211</v>
      </c>
      <c r="J61" s="11">
        <v>3</v>
      </c>
      <c r="K61" s="11">
        <v>15</v>
      </c>
      <c r="L61" s="11" t="str">
        <f>VLOOKUP(F61,Names!$P$6:$Q$8,2,0)</f>
        <v>PP2</v>
      </c>
      <c r="M61" s="11" t="str">
        <f>VLOOKUP(H61,Names!$M$6:$N$9,2,0)</f>
        <v>RS1</v>
      </c>
      <c r="N61" s="11" t="str">
        <f>VLOOKUP(J61,Names!$J$6:$K$10,2,0)</f>
        <v>Chem 3</v>
      </c>
      <c r="O61" s="11">
        <v>1</v>
      </c>
      <c r="Q61" s="11">
        <v>4</v>
      </c>
      <c r="R61" s="11">
        <v>2</v>
      </c>
      <c r="S61" s="11">
        <v>6</v>
      </c>
      <c r="T61" s="11">
        <v>3</v>
      </c>
      <c r="U61" s="11">
        <v>6</v>
      </c>
      <c r="V61" s="11">
        <v>2</v>
      </c>
      <c r="W61" s="11">
        <v>6</v>
      </c>
      <c r="X61" s="11">
        <v>2</v>
      </c>
      <c r="Y61" s="11">
        <v>6</v>
      </c>
      <c r="Z61" s="11">
        <v>3</v>
      </c>
      <c r="AA61" s="11">
        <v>3000.8</v>
      </c>
      <c r="AB61" s="11">
        <v>3000.8</v>
      </c>
      <c r="AC61" s="11">
        <f t="shared" si="0"/>
        <v>3.0008000000000001E-3</v>
      </c>
      <c r="AD61" s="11">
        <v>8.67</v>
      </c>
      <c r="AE61" s="11">
        <f t="shared" si="1"/>
        <v>17.34</v>
      </c>
      <c r="AF61" s="101">
        <f t="shared" si="2"/>
        <v>1.7305651672433682</v>
      </c>
    </row>
    <row r="62" spans="1:32" x14ac:dyDescent="0.25">
      <c r="A62" s="11">
        <v>61</v>
      </c>
      <c r="B62" s="11">
        <v>3</v>
      </c>
      <c r="C62" s="11">
        <v>1</v>
      </c>
      <c r="D62" s="11">
        <v>11</v>
      </c>
      <c r="E62" s="11">
        <v>200000</v>
      </c>
      <c r="F62" s="11">
        <v>1</v>
      </c>
      <c r="G62" s="11" t="s">
        <v>235</v>
      </c>
      <c r="H62" s="11">
        <v>2</v>
      </c>
      <c r="I62" s="11" t="s">
        <v>45</v>
      </c>
      <c r="J62" s="11">
        <v>4</v>
      </c>
      <c r="K62" s="11">
        <v>8</v>
      </c>
      <c r="L62" s="11" t="str">
        <f>VLOOKUP(F62,Names!$P$6:$Q$8,2,0)</f>
        <v>PP1</v>
      </c>
      <c r="M62" s="11" t="str">
        <f>VLOOKUP(H62,Names!$M$6:$N$9,2,0)</f>
        <v>RS2</v>
      </c>
      <c r="N62" s="11" t="str">
        <f>VLOOKUP(J62,Names!$J$6:$K$10,2,0)</f>
        <v>Control</v>
      </c>
      <c r="O62" s="11">
        <v>1</v>
      </c>
      <c r="Q62" s="11">
        <v>6</v>
      </c>
      <c r="R62" s="11">
        <v>3</v>
      </c>
      <c r="S62" s="11">
        <v>7</v>
      </c>
      <c r="T62" s="11">
        <v>3</v>
      </c>
      <c r="U62" s="11">
        <v>8</v>
      </c>
      <c r="V62" s="11">
        <v>4</v>
      </c>
      <c r="W62" s="11">
        <v>8</v>
      </c>
      <c r="X62" s="11">
        <v>4</v>
      </c>
      <c r="Y62" s="11">
        <v>8</v>
      </c>
      <c r="Z62" s="11">
        <v>5</v>
      </c>
      <c r="AA62" s="100">
        <v>1623.5</v>
      </c>
      <c r="AB62" s="100">
        <v>2164</v>
      </c>
      <c r="AC62" s="11">
        <f t="shared" si="0"/>
        <v>2.1640000000000001E-3</v>
      </c>
      <c r="AD62" s="11">
        <v>10.52</v>
      </c>
      <c r="AE62" s="11">
        <f t="shared" si="1"/>
        <v>21.04</v>
      </c>
      <c r="AF62" s="101">
        <f t="shared" si="2"/>
        <v>1.0285171102661597</v>
      </c>
    </row>
    <row r="63" spans="1:32" x14ac:dyDescent="0.25">
      <c r="A63" s="11">
        <v>62</v>
      </c>
      <c r="B63" s="11">
        <v>3</v>
      </c>
      <c r="C63" s="11">
        <v>2</v>
      </c>
      <c r="D63" s="11">
        <v>11</v>
      </c>
      <c r="E63" s="11">
        <v>200000</v>
      </c>
      <c r="F63" s="11">
        <v>1</v>
      </c>
      <c r="G63" s="11" t="s">
        <v>236</v>
      </c>
      <c r="H63" s="11">
        <v>1</v>
      </c>
      <c r="I63" s="11" t="s">
        <v>211</v>
      </c>
      <c r="J63" s="11">
        <v>3</v>
      </c>
      <c r="K63" s="11">
        <v>3</v>
      </c>
      <c r="L63" s="11" t="str">
        <f>VLOOKUP(F63,Names!$P$6:$Q$8,2,0)</f>
        <v>PP1</v>
      </c>
      <c r="M63" s="11" t="str">
        <f>VLOOKUP(H63,Names!$M$6:$N$9,2,0)</f>
        <v>RS1</v>
      </c>
      <c r="N63" s="11" t="str">
        <f>VLOOKUP(J63,Names!$J$6:$K$10,2,0)</f>
        <v>Chem 3</v>
      </c>
      <c r="O63" s="11">
        <v>1</v>
      </c>
      <c r="Q63" s="11">
        <v>5</v>
      </c>
      <c r="R63" s="11">
        <v>2</v>
      </c>
      <c r="S63" s="11">
        <v>6</v>
      </c>
      <c r="T63" s="11">
        <v>2</v>
      </c>
      <c r="U63" s="11">
        <v>6</v>
      </c>
      <c r="V63" s="11">
        <v>2</v>
      </c>
      <c r="W63" s="11">
        <v>6</v>
      </c>
      <c r="X63" s="11">
        <v>2</v>
      </c>
      <c r="Y63" s="11">
        <v>6</v>
      </c>
      <c r="Z63" s="11">
        <v>2</v>
      </c>
      <c r="AA63" s="11">
        <v>2897.1</v>
      </c>
      <c r="AB63" s="11">
        <v>2897.1</v>
      </c>
      <c r="AC63" s="11">
        <f t="shared" si="0"/>
        <v>2.8971000000000001E-3</v>
      </c>
      <c r="AD63" s="11">
        <v>9.9700000000000006</v>
      </c>
      <c r="AE63" s="11">
        <f t="shared" si="1"/>
        <v>19.940000000000001</v>
      </c>
      <c r="AF63" s="101">
        <f t="shared" si="2"/>
        <v>1.4529087261785356</v>
      </c>
    </row>
    <row r="64" spans="1:32" x14ac:dyDescent="0.25">
      <c r="A64" s="11">
        <v>63</v>
      </c>
      <c r="B64" s="11">
        <v>3</v>
      </c>
      <c r="C64" s="11">
        <v>3</v>
      </c>
      <c r="D64" s="11">
        <v>11</v>
      </c>
      <c r="E64" s="11">
        <v>400000</v>
      </c>
      <c r="F64" s="11">
        <v>2</v>
      </c>
      <c r="G64" s="11" t="s">
        <v>235</v>
      </c>
      <c r="H64" s="11">
        <v>2</v>
      </c>
      <c r="I64" s="11" t="s">
        <v>209</v>
      </c>
      <c r="J64" s="11">
        <v>1</v>
      </c>
      <c r="K64" s="11">
        <v>17</v>
      </c>
      <c r="L64" s="11" t="str">
        <f>VLOOKUP(F64,Names!$P$6:$Q$8,2,0)</f>
        <v>PP2</v>
      </c>
      <c r="M64" s="11" t="str">
        <f>VLOOKUP(H64,Names!$M$6:$N$9,2,0)</f>
        <v>RS2</v>
      </c>
      <c r="N64" s="11" t="str">
        <f>VLOOKUP(J64,Names!$J$6:$K$10,2,0)</f>
        <v>Chem 1</v>
      </c>
      <c r="O64" s="11">
        <v>1</v>
      </c>
      <c r="Q64" s="11">
        <v>6</v>
      </c>
      <c r="R64" s="11">
        <v>3</v>
      </c>
      <c r="S64" s="11">
        <v>6</v>
      </c>
      <c r="T64" s="11">
        <v>2</v>
      </c>
      <c r="U64" s="11">
        <v>6</v>
      </c>
      <c r="V64" s="11">
        <v>3</v>
      </c>
      <c r="W64" s="11">
        <v>7</v>
      </c>
      <c r="X64" s="11">
        <v>3</v>
      </c>
      <c r="Y64" s="11">
        <v>7</v>
      </c>
      <c r="Z64" s="11">
        <v>3</v>
      </c>
      <c r="AA64" s="11">
        <v>3554.5</v>
      </c>
      <c r="AB64" s="11">
        <v>3554.5</v>
      </c>
      <c r="AC64" s="11">
        <f t="shared" si="0"/>
        <v>3.5544999999999999E-3</v>
      </c>
      <c r="AD64" s="11">
        <v>70.7</v>
      </c>
      <c r="AE64" s="11">
        <f t="shared" si="1"/>
        <v>141.4</v>
      </c>
      <c r="AF64" s="101">
        <f t="shared" si="2"/>
        <v>0.25137906647807634</v>
      </c>
    </row>
    <row r="65" spans="1:32" x14ac:dyDescent="0.25">
      <c r="A65" s="11">
        <v>64</v>
      </c>
      <c r="B65" s="11">
        <v>3</v>
      </c>
      <c r="C65" s="11">
        <v>4</v>
      </c>
      <c r="D65" s="11">
        <v>11</v>
      </c>
      <c r="E65" s="11">
        <v>400000</v>
      </c>
      <c r="F65" s="11">
        <v>2</v>
      </c>
      <c r="G65" s="11" t="s">
        <v>236</v>
      </c>
      <c r="H65" s="11">
        <v>1</v>
      </c>
      <c r="I65" s="11" t="s">
        <v>210</v>
      </c>
      <c r="J65" s="11">
        <v>2</v>
      </c>
      <c r="K65" s="11">
        <v>14</v>
      </c>
      <c r="L65" s="11" t="str">
        <f>VLOOKUP(F65,Names!$P$6:$Q$8,2,0)</f>
        <v>PP2</v>
      </c>
      <c r="M65" s="11" t="str">
        <f>VLOOKUP(H65,Names!$M$6:$N$9,2,0)</f>
        <v>RS1</v>
      </c>
      <c r="N65" s="11" t="str">
        <f>VLOOKUP(J65,Names!$J$6:$K$10,2,0)</f>
        <v>Chem 2</v>
      </c>
      <c r="O65" s="11">
        <v>1</v>
      </c>
      <c r="Q65" s="11">
        <v>5</v>
      </c>
      <c r="R65" s="11">
        <v>2</v>
      </c>
      <c r="S65" s="11">
        <v>6</v>
      </c>
      <c r="T65" s="11">
        <v>2</v>
      </c>
      <c r="U65" s="11">
        <v>6</v>
      </c>
      <c r="V65" s="11">
        <v>3</v>
      </c>
      <c r="W65" s="11">
        <v>6</v>
      </c>
      <c r="X65" s="11">
        <v>3</v>
      </c>
      <c r="Y65" s="11">
        <v>7</v>
      </c>
      <c r="Z65" s="11">
        <v>3</v>
      </c>
      <c r="AA65" s="11">
        <v>2469.1999999999998</v>
      </c>
      <c r="AB65" s="11">
        <v>2469.1999999999998</v>
      </c>
      <c r="AC65" s="11">
        <f t="shared" si="0"/>
        <v>2.4692E-3</v>
      </c>
      <c r="AD65" s="11">
        <v>10.55</v>
      </c>
      <c r="AE65" s="11">
        <f t="shared" si="1"/>
        <v>21.1</v>
      </c>
      <c r="AF65" s="101">
        <f t="shared" si="2"/>
        <v>1.1702369668246444</v>
      </c>
    </row>
    <row r="66" spans="1:32" x14ac:dyDescent="0.25">
      <c r="A66" s="11">
        <v>65</v>
      </c>
      <c r="B66" s="11">
        <v>3</v>
      </c>
      <c r="C66" s="11">
        <v>5</v>
      </c>
      <c r="D66" s="11">
        <v>11</v>
      </c>
      <c r="E66" s="11">
        <v>400000</v>
      </c>
      <c r="F66" s="11">
        <v>2</v>
      </c>
      <c r="G66" s="11" t="s">
        <v>234</v>
      </c>
      <c r="H66" s="11">
        <v>3</v>
      </c>
      <c r="I66" s="11" t="s">
        <v>45</v>
      </c>
      <c r="J66" s="11">
        <v>4</v>
      </c>
      <c r="K66" s="11">
        <v>24</v>
      </c>
      <c r="L66" s="11" t="str">
        <f>VLOOKUP(F66,Names!$P$6:$Q$8,2,0)</f>
        <v>PP2</v>
      </c>
      <c r="M66" s="11" t="str">
        <f>VLOOKUP(H66,Names!$M$6:$N$9,2,0)</f>
        <v>RS3</v>
      </c>
      <c r="N66" s="11" t="str">
        <f>VLOOKUP(J66,Names!$J$6:$K$10,2,0)</f>
        <v>Control</v>
      </c>
      <c r="O66" s="11">
        <v>2</v>
      </c>
      <c r="P66" s="11">
        <v>1</v>
      </c>
      <c r="Q66" s="11">
        <v>5</v>
      </c>
      <c r="R66" s="11">
        <v>2</v>
      </c>
      <c r="S66" s="11">
        <v>7</v>
      </c>
      <c r="T66" s="11">
        <v>3</v>
      </c>
      <c r="U66" s="11">
        <v>7</v>
      </c>
      <c r="V66" s="11">
        <v>3</v>
      </c>
      <c r="W66" s="11">
        <v>8</v>
      </c>
      <c r="X66" s="11">
        <v>4</v>
      </c>
      <c r="Y66" s="11">
        <v>8</v>
      </c>
      <c r="Z66" s="11">
        <v>5</v>
      </c>
      <c r="AA66" s="11">
        <v>2070.3000000000002</v>
      </c>
      <c r="AB66" s="11">
        <v>2070.3000000000002</v>
      </c>
      <c r="AC66" s="11">
        <f t="shared" si="0"/>
        <v>2.0703000000000002E-3</v>
      </c>
      <c r="AD66" s="11">
        <v>10.24</v>
      </c>
      <c r="AE66" s="11">
        <f t="shared" si="1"/>
        <v>20.48</v>
      </c>
      <c r="AF66" s="101">
        <f t="shared" si="2"/>
        <v>1.0108886718750001</v>
      </c>
    </row>
    <row r="67" spans="1:32" x14ac:dyDescent="0.25">
      <c r="A67" s="11">
        <v>66</v>
      </c>
      <c r="B67" s="11">
        <v>3</v>
      </c>
      <c r="C67" s="11">
        <v>6</v>
      </c>
      <c r="D67" s="11">
        <v>11</v>
      </c>
      <c r="E67" s="11">
        <v>200000</v>
      </c>
      <c r="F67" s="11">
        <v>1</v>
      </c>
      <c r="G67" s="11" t="s">
        <v>234</v>
      </c>
      <c r="H67" s="11">
        <v>3</v>
      </c>
      <c r="I67" s="11" t="s">
        <v>209</v>
      </c>
      <c r="J67" s="11">
        <v>1</v>
      </c>
      <c r="K67" s="11">
        <v>9</v>
      </c>
      <c r="L67" s="11" t="str">
        <f>VLOOKUP(F67,Names!$P$6:$Q$8,2,0)</f>
        <v>PP1</v>
      </c>
      <c r="M67" s="11" t="str">
        <f>VLOOKUP(H67,Names!$M$6:$N$9,2,0)</f>
        <v>RS3</v>
      </c>
      <c r="N67" s="11" t="str">
        <f>VLOOKUP(J67,Names!$J$6:$K$10,2,0)</f>
        <v>Chem 1</v>
      </c>
      <c r="O67" s="11">
        <v>1</v>
      </c>
      <c r="Q67" s="11">
        <v>4</v>
      </c>
      <c r="R67" s="11">
        <v>2</v>
      </c>
      <c r="S67" s="11">
        <v>6</v>
      </c>
      <c r="T67" s="11">
        <v>2</v>
      </c>
      <c r="U67" s="11">
        <v>6</v>
      </c>
      <c r="V67" s="11">
        <v>3</v>
      </c>
      <c r="W67" s="11">
        <v>6</v>
      </c>
      <c r="X67" s="11">
        <v>3</v>
      </c>
      <c r="Y67" s="11">
        <v>7</v>
      </c>
      <c r="Z67" s="11">
        <v>3</v>
      </c>
      <c r="AA67" s="11">
        <v>2006.7</v>
      </c>
      <c r="AB67" s="11">
        <v>2006.7</v>
      </c>
      <c r="AC67" s="11">
        <f t="shared" ref="AC67:AC73" si="3">SUM(AB67/1000000)</f>
        <v>2.0067000000000002E-3</v>
      </c>
      <c r="AD67" s="11">
        <v>8.6300000000000008</v>
      </c>
      <c r="AE67" s="11">
        <f t="shared" ref="AE67:AE73" si="4">SUM(AD67*2)</f>
        <v>17.260000000000002</v>
      </c>
      <c r="AF67" s="101">
        <f t="shared" ref="AF67:AF73" si="5">SUM(10000/AE67)*AC67</f>
        <v>1.162630359212051</v>
      </c>
    </row>
    <row r="68" spans="1:32" x14ac:dyDescent="0.25">
      <c r="A68" s="11">
        <v>67</v>
      </c>
      <c r="B68" s="11">
        <v>3</v>
      </c>
      <c r="C68" s="11">
        <v>1</v>
      </c>
      <c r="D68" s="11">
        <v>12</v>
      </c>
      <c r="E68" s="11">
        <v>400000</v>
      </c>
      <c r="F68" s="11">
        <v>2</v>
      </c>
      <c r="G68" s="11" t="s">
        <v>236</v>
      </c>
      <c r="H68" s="11">
        <v>1</v>
      </c>
      <c r="I68" s="11" t="s">
        <v>209</v>
      </c>
      <c r="J68" s="11">
        <v>1</v>
      </c>
      <c r="K68" s="11">
        <v>13</v>
      </c>
      <c r="L68" s="11" t="str">
        <f>VLOOKUP(F68,Names!$P$6:$Q$8,2,0)</f>
        <v>PP2</v>
      </c>
      <c r="M68" s="11" t="str">
        <f>VLOOKUP(H68,Names!$M$6:$N$9,2,0)</f>
        <v>RS1</v>
      </c>
      <c r="N68" s="11" t="str">
        <f>VLOOKUP(J68,Names!$J$6:$K$10,2,0)</f>
        <v>Chem 1</v>
      </c>
      <c r="O68" s="11">
        <v>1</v>
      </c>
      <c r="Q68" s="11">
        <v>5</v>
      </c>
      <c r="R68" s="11">
        <v>3</v>
      </c>
      <c r="S68" s="11">
        <v>7</v>
      </c>
      <c r="T68" s="11">
        <v>3</v>
      </c>
      <c r="U68" s="11">
        <v>6</v>
      </c>
      <c r="V68" s="11">
        <v>3</v>
      </c>
      <c r="W68" s="11">
        <v>7</v>
      </c>
      <c r="X68" s="11">
        <v>3</v>
      </c>
      <c r="Y68" s="11">
        <v>7</v>
      </c>
      <c r="Z68" s="11">
        <v>4</v>
      </c>
      <c r="AA68" s="11">
        <v>2838.1</v>
      </c>
      <c r="AB68" s="11">
        <v>2679</v>
      </c>
      <c r="AC68" s="11">
        <f t="shared" si="3"/>
        <v>2.679E-3</v>
      </c>
      <c r="AD68" s="11">
        <v>10.53</v>
      </c>
      <c r="AE68" s="11">
        <f t="shared" si="4"/>
        <v>21.06</v>
      </c>
      <c r="AF68" s="101">
        <f t="shared" si="5"/>
        <v>1.2720797720797721</v>
      </c>
    </row>
    <row r="69" spans="1:32" x14ac:dyDescent="0.25">
      <c r="A69" s="11">
        <v>68</v>
      </c>
      <c r="B69" s="11">
        <v>3</v>
      </c>
      <c r="C69" s="11">
        <v>2</v>
      </c>
      <c r="D69" s="11">
        <v>12</v>
      </c>
      <c r="E69" s="11">
        <v>400000</v>
      </c>
      <c r="F69" s="11">
        <v>2</v>
      </c>
      <c r="G69" s="11" t="s">
        <v>234</v>
      </c>
      <c r="H69" s="11">
        <v>3</v>
      </c>
      <c r="I69" s="11" t="s">
        <v>211</v>
      </c>
      <c r="J69" s="11">
        <v>3</v>
      </c>
      <c r="K69" s="11">
        <v>23</v>
      </c>
      <c r="L69" s="11" t="str">
        <f>VLOOKUP(F69,Names!$P$6:$Q$8,2,0)</f>
        <v>PP2</v>
      </c>
      <c r="M69" s="11" t="str">
        <f>VLOOKUP(H69,Names!$M$6:$N$9,2,0)</f>
        <v>RS3</v>
      </c>
      <c r="N69" s="11" t="str">
        <f>VLOOKUP(J69,Names!$J$6:$K$10,2,0)</f>
        <v>Chem 3</v>
      </c>
      <c r="O69" s="11">
        <v>1</v>
      </c>
      <c r="Q69" s="11">
        <v>5</v>
      </c>
      <c r="R69" s="11">
        <v>3</v>
      </c>
      <c r="S69" s="11">
        <v>6</v>
      </c>
      <c r="T69" s="11">
        <v>2</v>
      </c>
      <c r="U69" s="11">
        <v>6</v>
      </c>
      <c r="V69" s="11">
        <v>2</v>
      </c>
      <c r="W69" s="11">
        <v>6</v>
      </c>
      <c r="X69" s="11">
        <v>3</v>
      </c>
      <c r="Y69" s="11">
        <v>6</v>
      </c>
      <c r="Z69" s="11">
        <v>2</v>
      </c>
      <c r="AA69" s="11">
        <v>2316.4</v>
      </c>
      <c r="AB69" s="11">
        <v>2316.4</v>
      </c>
      <c r="AC69" s="11">
        <f t="shared" si="3"/>
        <v>2.3164000000000001E-3</v>
      </c>
      <c r="AD69" s="11">
        <v>9.98</v>
      </c>
      <c r="AE69" s="11">
        <f t="shared" si="4"/>
        <v>19.96</v>
      </c>
      <c r="AF69" s="101">
        <f t="shared" si="5"/>
        <v>1.1605210420841683</v>
      </c>
    </row>
    <row r="70" spans="1:32" x14ac:dyDescent="0.25">
      <c r="A70" s="11">
        <v>69</v>
      </c>
      <c r="B70" s="11">
        <v>3</v>
      </c>
      <c r="C70" s="11">
        <v>3</v>
      </c>
      <c r="D70" s="11">
        <v>12</v>
      </c>
      <c r="E70" s="11">
        <v>200000</v>
      </c>
      <c r="F70" s="11">
        <v>1</v>
      </c>
      <c r="G70" s="11" t="s">
        <v>236</v>
      </c>
      <c r="H70" s="11">
        <v>1</v>
      </c>
      <c r="I70" s="11" t="s">
        <v>45</v>
      </c>
      <c r="J70" s="11">
        <v>4</v>
      </c>
      <c r="K70" s="11">
        <v>4</v>
      </c>
      <c r="L70" s="11" t="str">
        <f>VLOOKUP(F70,Names!$P$6:$Q$8,2,0)</f>
        <v>PP1</v>
      </c>
      <c r="M70" s="11" t="str">
        <f>VLOOKUP(H70,Names!$M$6:$N$9,2,0)</f>
        <v>RS1</v>
      </c>
      <c r="N70" s="11" t="str">
        <f>VLOOKUP(J70,Names!$J$6:$K$10,2,0)</f>
        <v>Control</v>
      </c>
      <c r="O70" s="11">
        <v>1</v>
      </c>
      <c r="Q70" s="11">
        <v>4</v>
      </c>
      <c r="R70" s="11">
        <v>2</v>
      </c>
      <c r="S70" s="11">
        <v>6</v>
      </c>
      <c r="T70" s="11">
        <v>3</v>
      </c>
      <c r="U70" s="11">
        <v>6</v>
      </c>
      <c r="V70" s="11">
        <v>3</v>
      </c>
      <c r="W70" s="11">
        <v>8</v>
      </c>
      <c r="X70" s="11">
        <v>4</v>
      </c>
      <c r="Y70" s="11">
        <v>8</v>
      </c>
      <c r="Z70" s="11">
        <v>5</v>
      </c>
      <c r="AA70" s="11">
        <v>2404.3000000000002</v>
      </c>
      <c r="AB70" s="11">
        <v>2404.3000000000002</v>
      </c>
      <c r="AC70" s="11">
        <f t="shared" si="3"/>
        <v>2.4043000000000003E-3</v>
      </c>
      <c r="AD70" s="11">
        <v>10.75</v>
      </c>
      <c r="AE70" s="11">
        <f t="shared" si="4"/>
        <v>21.5</v>
      </c>
      <c r="AF70" s="101">
        <f t="shared" si="5"/>
        <v>1.1182790697674418</v>
      </c>
    </row>
    <row r="71" spans="1:32" x14ac:dyDescent="0.25">
      <c r="A71" s="11">
        <v>70</v>
      </c>
      <c r="B71" s="11">
        <v>3</v>
      </c>
      <c r="C71" s="11">
        <v>4</v>
      </c>
      <c r="D71" s="11">
        <v>12</v>
      </c>
      <c r="E71" s="11">
        <v>200000</v>
      </c>
      <c r="F71" s="11">
        <v>1</v>
      </c>
      <c r="G71" s="11" t="s">
        <v>235</v>
      </c>
      <c r="H71" s="11">
        <v>2</v>
      </c>
      <c r="I71" s="11" t="s">
        <v>211</v>
      </c>
      <c r="J71" s="11">
        <v>3</v>
      </c>
      <c r="K71" s="11">
        <v>7</v>
      </c>
      <c r="L71" s="11" t="str">
        <f>VLOOKUP(F71,Names!$P$6:$Q$8,2,0)</f>
        <v>PP1</v>
      </c>
      <c r="M71" s="11" t="str">
        <f>VLOOKUP(H71,Names!$M$6:$N$9,2,0)</f>
        <v>RS2</v>
      </c>
      <c r="N71" s="11" t="str">
        <f>VLOOKUP(J71,Names!$J$6:$K$10,2,0)</f>
        <v>Chem 3</v>
      </c>
      <c r="O71" s="11">
        <v>1</v>
      </c>
      <c r="Q71" s="11">
        <v>4</v>
      </c>
      <c r="R71" s="11">
        <v>2</v>
      </c>
      <c r="S71" s="11">
        <v>5</v>
      </c>
      <c r="T71" s="11">
        <v>2</v>
      </c>
      <c r="U71" s="11">
        <v>4</v>
      </c>
      <c r="V71" s="11">
        <v>2</v>
      </c>
      <c r="W71" s="11">
        <v>6</v>
      </c>
      <c r="X71" s="11">
        <v>2</v>
      </c>
      <c r="Y71" s="11">
        <v>6</v>
      </c>
      <c r="Z71" s="11">
        <v>2</v>
      </c>
      <c r="AA71" s="11">
        <v>998.9</v>
      </c>
      <c r="AB71" s="11" t="s">
        <v>254</v>
      </c>
      <c r="AC71" s="11" t="s">
        <v>254</v>
      </c>
      <c r="AD71" s="11">
        <v>10.53</v>
      </c>
      <c r="AE71" s="11">
        <f t="shared" si="4"/>
        <v>21.06</v>
      </c>
      <c r="AF71" s="101"/>
    </row>
    <row r="72" spans="1:32" x14ac:dyDescent="0.25">
      <c r="A72" s="11">
        <v>71</v>
      </c>
      <c r="B72" s="11">
        <v>3</v>
      </c>
      <c r="C72" s="11">
        <v>5</v>
      </c>
      <c r="D72" s="11">
        <v>12</v>
      </c>
      <c r="E72" s="11">
        <v>400000</v>
      </c>
      <c r="F72" s="11">
        <v>2</v>
      </c>
      <c r="G72" s="11" t="s">
        <v>235</v>
      </c>
      <c r="H72" s="11">
        <v>2</v>
      </c>
      <c r="I72" s="11" t="s">
        <v>210</v>
      </c>
      <c r="J72" s="11">
        <v>2</v>
      </c>
      <c r="K72" s="11">
        <v>18</v>
      </c>
      <c r="L72" s="11" t="str">
        <f>VLOOKUP(F72,Names!$P$6:$Q$8,2,0)</f>
        <v>PP2</v>
      </c>
      <c r="M72" s="11" t="str">
        <f>VLOOKUP(H72,Names!$M$6:$N$9,2,0)</f>
        <v>RS2</v>
      </c>
      <c r="N72" s="11" t="str">
        <f>VLOOKUP(J72,Names!$J$6:$K$10,2,0)</f>
        <v>Chem 2</v>
      </c>
      <c r="O72" s="11">
        <v>1</v>
      </c>
      <c r="Q72" s="11">
        <v>6</v>
      </c>
      <c r="R72" s="11">
        <v>3</v>
      </c>
      <c r="S72" s="11">
        <v>7</v>
      </c>
      <c r="T72" s="11">
        <v>3</v>
      </c>
      <c r="U72" s="11">
        <v>6</v>
      </c>
      <c r="V72" s="11">
        <v>3</v>
      </c>
      <c r="W72" s="11">
        <v>6</v>
      </c>
      <c r="X72" s="11">
        <v>3</v>
      </c>
      <c r="Y72" s="11">
        <v>7</v>
      </c>
      <c r="Z72" s="11">
        <v>4</v>
      </c>
      <c r="AA72" s="11">
        <v>1836.7</v>
      </c>
      <c r="AB72" s="11" t="s">
        <v>254</v>
      </c>
      <c r="AC72" s="11" t="s">
        <v>254</v>
      </c>
      <c r="AD72" s="11">
        <v>10.3</v>
      </c>
      <c r="AE72" s="11">
        <f t="shared" si="4"/>
        <v>20.6</v>
      </c>
      <c r="AF72" s="101"/>
    </row>
    <row r="73" spans="1:32" x14ac:dyDescent="0.25">
      <c r="A73" s="11">
        <v>72</v>
      </c>
      <c r="B73" s="11">
        <v>3</v>
      </c>
      <c r="C73" s="11">
        <v>6</v>
      </c>
      <c r="D73" s="11">
        <v>12</v>
      </c>
      <c r="E73" s="11">
        <v>200000</v>
      </c>
      <c r="F73" s="11">
        <v>1</v>
      </c>
      <c r="G73" s="11" t="s">
        <v>234</v>
      </c>
      <c r="H73" s="11">
        <v>3</v>
      </c>
      <c r="I73" s="11" t="s">
        <v>210</v>
      </c>
      <c r="J73" s="11">
        <v>2</v>
      </c>
      <c r="K73" s="11">
        <v>10</v>
      </c>
      <c r="L73" s="11" t="str">
        <f>VLOOKUP(F73,Names!$P$6:$Q$8,2,0)</f>
        <v>PP1</v>
      </c>
      <c r="M73" s="11" t="str">
        <f>VLOOKUP(H73,Names!$M$6:$N$9,2,0)</f>
        <v>RS3</v>
      </c>
      <c r="N73" s="11" t="str">
        <f>VLOOKUP(J73,Names!$J$6:$K$10,2,0)</f>
        <v>Chem 2</v>
      </c>
      <c r="O73" s="11">
        <v>1</v>
      </c>
      <c r="Q73" s="11">
        <v>5</v>
      </c>
      <c r="R73" s="11">
        <v>3</v>
      </c>
      <c r="S73" s="11">
        <v>6</v>
      </c>
      <c r="T73" s="11">
        <v>2</v>
      </c>
      <c r="U73" s="11">
        <v>6</v>
      </c>
      <c r="V73" s="11">
        <v>3</v>
      </c>
      <c r="W73" s="11">
        <v>6</v>
      </c>
      <c r="X73" s="11">
        <v>2</v>
      </c>
      <c r="Y73" s="11">
        <v>7</v>
      </c>
      <c r="Z73" s="11">
        <v>3</v>
      </c>
      <c r="AA73" s="11">
        <v>2896.2</v>
      </c>
      <c r="AB73" s="11">
        <v>2896.2</v>
      </c>
      <c r="AC73" s="11">
        <f t="shared" si="3"/>
        <v>2.8961999999999998E-3</v>
      </c>
      <c r="AD73" s="11">
        <v>8.58</v>
      </c>
      <c r="AE73" s="11">
        <f t="shared" si="4"/>
        <v>17.16</v>
      </c>
      <c r="AF73" s="101">
        <f t="shared" si="5"/>
        <v>1.6877622377622379</v>
      </c>
    </row>
    <row r="74" spans="1:32" x14ac:dyDescent="0.25">
      <c r="AC74" s="11"/>
    </row>
  </sheetData>
  <sortState ref="A2:K73">
    <sortCondition ref="B2:B73"/>
    <sortCondition ref="D2:D73"/>
    <sortCondition ref="C2:C73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G41" sqref="G41"/>
    </sheetView>
  </sheetViews>
  <sheetFormatPr defaultRowHeight="15" x14ac:dyDescent="0.25"/>
  <cols>
    <col min="1" max="1" width="23.28515625" bestFit="1" customWidth="1"/>
    <col min="2" max="2" width="15.5703125" customWidth="1"/>
    <col min="3" max="4" width="3" customWidth="1"/>
    <col min="5" max="5" width="4" bestFit="1" customWidth="1"/>
    <col min="6" max="13" width="4" customWidth="1"/>
    <col min="14" max="14" width="10.7109375" bestFit="1" customWidth="1"/>
    <col min="15" max="25" width="3" customWidth="1"/>
    <col min="26" max="26" width="18.5703125" bestFit="1" customWidth="1"/>
    <col min="27" max="34" width="2" bestFit="1" customWidth="1"/>
    <col min="35" max="37" width="3" customWidth="1"/>
    <col min="38" max="38" width="16.5703125" bestFit="1" customWidth="1"/>
    <col min="39" max="40" width="3" bestFit="1" customWidth="1"/>
    <col min="41" max="49" width="3" customWidth="1"/>
    <col min="50" max="50" width="15.28515625" bestFit="1" customWidth="1"/>
    <col min="51" max="61" width="3" bestFit="1" customWidth="1"/>
    <col min="62" max="62" width="15.5703125" bestFit="1" customWidth="1"/>
    <col min="63" max="63" width="21.140625" bestFit="1" customWidth="1"/>
    <col min="64" max="64" width="23.28515625" bestFit="1" customWidth="1"/>
    <col min="65" max="65" width="21.42578125" bestFit="1" customWidth="1"/>
    <col min="66" max="66" width="20" bestFit="1" customWidth="1"/>
  </cols>
  <sheetData>
    <row r="1" spans="1:14" x14ac:dyDescent="0.25">
      <c r="B1" s="1" t="s">
        <v>0</v>
      </c>
    </row>
    <row r="2" spans="1:14" x14ac:dyDescent="0.25">
      <c r="A2" s="1" t="s">
        <v>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 t="s">
        <v>1</v>
      </c>
    </row>
    <row r="3" spans="1:14" x14ac:dyDescent="0.25">
      <c r="A3" s="2" t="s">
        <v>49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1">
        <v>1</v>
      </c>
      <c r="B4" s="3">
        <v>1</v>
      </c>
      <c r="C4" s="3">
        <v>7</v>
      </c>
      <c r="D4" s="3">
        <v>13</v>
      </c>
      <c r="E4" s="3">
        <v>19</v>
      </c>
      <c r="F4" s="3">
        <v>25</v>
      </c>
      <c r="G4" s="3">
        <v>31</v>
      </c>
      <c r="H4" s="3">
        <v>37</v>
      </c>
      <c r="I4" s="3">
        <v>43</v>
      </c>
      <c r="J4" s="3">
        <v>49</v>
      </c>
      <c r="K4" s="3">
        <v>55</v>
      </c>
      <c r="L4" s="3">
        <v>61</v>
      </c>
      <c r="M4" s="3">
        <v>67</v>
      </c>
      <c r="N4" s="3">
        <v>408</v>
      </c>
    </row>
    <row r="5" spans="1:14" x14ac:dyDescent="0.25">
      <c r="A5" s="31">
        <v>2</v>
      </c>
      <c r="B5" s="3">
        <v>2</v>
      </c>
      <c r="C5" s="3">
        <v>8</v>
      </c>
      <c r="D5" s="3">
        <v>14</v>
      </c>
      <c r="E5" s="3">
        <v>20</v>
      </c>
      <c r="F5" s="3">
        <v>26</v>
      </c>
      <c r="G5" s="3">
        <v>32</v>
      </c>
      <c r="H5" s="3">
        <v>38</v>
      </c>
      <c r="I5" s="3">
        <v>44</v>
      </c>
      <c r="J5" s="3">
        <v>50</v>
      </c>
      <c r="K5" s="3">
        <v>56</v>
      </c>
      <c r="L5" s="3">
        <v>62</v>
      </c>
      <c r="M5" s="3">
        <v>68</v>
      </c>
      <c r="N5" s="3">
        <v>420</v>
      </c>
    </row>
    <row r="6" spans="1:14" x14ac:dyDescent="0.25">
      <c r="A6" s="31">
        <v>3</v>
      </c>
      <c r="B6" s="3">
        <v>3</v>
      </c>
      <c r="C6" s="3">
        <v>9</v>
      </c>
      <c r="D6" s="3">
        <v>15</v>
      </c>
      <c r="E6" s="3">
        <v>21</v>
      </c>
      <c r="F6" s="3">
        <v>27</v>
      </c>
      <c r="G6" s="3">
        <v>33</v>
      </c>
      <c r="H6" s="3">
        <v>39</v>
      </c>
      <c r="I6" s="3">
        <v>45</v>
      </c>
      <c r="J6" s="3">
        <v>51</v>
      </c>
      <c r="K6" s="3">
        <v>57</v>
      </c>
      <c r="L6" s="3">
        <v>63</v>
      </c>
      <c r="M6" s="3">
        <v>69</v>
      </c>
      <c r="N6" s="3">
        <v>432</v>
      </c>
    </row>
    <row r="7" spans="1:14" x14ac:dyDescent="0.25">
      <c r="A7" s="31">
        <v>4</v>
      </c>
      <c r="B7" s="3">
        <v>4</v>
      </c>
      <c r="C7" s="3">
        <v>10</v>
      </c>
      <c r="D7" s="3">
        <v>16</v>
      </c>
      <c r="E7" s="3">
        <v>22</v>
      </c>
      <c r="F7" s="3">
        <v>28</v>
      </c>
      <c r="G7" s="3">
        <v>34</v>
      </c>
      <c r="H7" s="3">
        <v>40</v>
      </c>
      <c r="I7" s="3">
        <v>46</v>
      </c>
      <c r="J7" s="3">
        <v>52</v>
      </c>
      <c r="K7" s="3">
        <v>58</v>
      </c>
      <c r="L7" s="3">
        <v>64</v>
      </c>
      <c r="M7" s="3">
        <v>70</v>
      </c>
      <c r="N7" s="3">
        <v>444</v>
      </c>
    </row>
    <row r="8" spans="1:14" x14ac:dyDescent="0.25">
      <c r="A8" s="31">
        <v>5</v>
      </c>
      <c r="B8" s="3">
        <v>5</v>
      </c>
      <c r="C8" s="3">
        <v>11</v>
      </c>
      <c r="D8" s="3">
        <v>17</v>
      </c>
      <c r="E8" s="3">
        <v>23</v>
      </c>
      <c r="F8" s="3">
        <v>29</v>
      </c>
      <c r="G8" s="3">
        <v>35</v>
      </c>
      <c r="H8" s="3">
        <v>41</v>
      </c>
      <c r="I8" s="3">
        <v>47</v>
      </c>
      <c r="J8" s="3">
        <v>53</v>
      </c>
      <c r="K8" s="3">
        <v>59</v>
      </c>
      <c r="L8" s="3">
        <v>65</v>
      </c>
      <c r="M8" s="3">
        <v>71</v>
      </c>
      <c r="N8" s="3">
        <v>456</v>
      </c>
    </row>
    <row r="9" spans="1:14" x14ac:dyDescent="0.25">
      <c r="A9" s="31">
        <v>6</v>
      </c>
      <c r="B9" s="3">
        <v>6</v>
      </c>
      <c r="C9" s="3">
        <v>12</v>
      </c>
      <c r="D9" s="3">
        <v>18</v>
      </c>
      <c r="E9" s="3">
        <v>24</v>
      </c>
      <c r="F9" s="3">
        <v>30</v>
      </c>
      <c r="G9" s="3">
        <v>36</v>
      </c>
      <c r="H9" s="3">
        <v>42</v>
      </c>
      <c r="I9" s="3">
        <v>48</v>
      </c>
      <c r="J9" s="3">
        <v>54</v>
      </c>
      <c r="K9" s="3">
        <v>60</v>
      </c>
      <c r="L9" s="3">
        <v>66</v>
      </c>
      <c r="M9" s="3">
        <v>72</v>
      </c>
      <c r="N9" s="3">
        <v>468</v>
      </c>
    </row>
    <row r="10" spans="1:14" x14ac:dyDescent="0.25">
      <c r="A10" s="2" t="s">
        <v>47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1">
        <v>1</v>
      </c>
      <c r="B11" s="3">
        <v>23</v>
      </c>
      <c r="C11" s="3">
        <v>14</v>
      </c>
      <c r="D11" s="3">
        <v>4</v>
      </c>
      <c r="E11" s="3">
        <v>9</v>
      </c>
      <c r="F11" s="3">
        <v>3</v>
      </c>
      <c r="G11" s="3">
        <v>6</v>
      </c>
      <c r="H11" s="3">
        <v>16</v>
      </c>
      <c r="I11" s="3">
        <v>17</v>
      </c>
      <c r="J11" s="3">
        <v>1</v>
      </c>
      <c r="K11" s="3">
        <v>20</v>
      </c>
      <c r="L11" s="3">
        <v>8</v>
      </c>
      <c r="M11" s="3">
        <v>13</v>
      </c>
      <c r="N11" s="3">
        <v>134</v>
      </c>
    </row>
    <row r="12" spans="1:14" x14ac:dyDescent="0.25">
      <c r="A12" s="31">
        <v>2</v>
      </c>
      <c r="B12" s="3">
        <v>10</v>
      </c>
      <c r="C12" s="3">
        <v>19</v>
      </c>
      <c r="D12" s="3">
        <v>5</v>
      </c>
      <c r="E12" s="3">
        <v>24</v>
      </c>
      <c r="F12" s="3">
        <v>20</v>
      </c>
      <c r="G12" s="3">
        <v>9</v>
      </c>
      <c r="H12" s="3">
        <v>7</v>
      </c>
      <c r="I12" s="3">
        <v>22</v>
      </c>
      <c r="J12" s="3">
        <v>6</v>
      </c>
      <c r="K12" s="3">
        <v>21</v>
      </c>
      <c r="L12" s="3">
        <v>3</v>
      </c>
      <c r="M12" s="3">
        <v>23</v>
      </c>
      <c r="N12" s="3">
        <v>169</v>
      </c>
    </row>
    <row r="13" spans="1:14" x14ac:dyDescent="0.25">
      <c r="A13" s="31">
        <v>3</v>
      </c>
      <c r="B13" s="3">
        <v>8</v>
      </c>
      <c r="C13" s="3">
        <v>6</v>
      </c>
      <c r="D13" s="3">
        <v>22</v>
      </c>
      <c r="E13" s="3">
        <v>15</v>
      </c>
      <c r="F13" s="3">
        <v>14</v>
      </c>
      <c r="G13" s="3">
        <v>24</v>
      </c>
      <c r="H13" s="3">
        <v>1</v>
      </c>
      <c r="I13" s="3">
        <v>11</v>
      </c>
      <c r="J13" s="3">
        <v>19</v>
      </c>
      <c r="K13" s="3">
        <v>2</v>
      </c>
      <c r="L13" s="3">
        <v>17</v>
      </c>
      <c r="M13" s="3">
        <v>4</v>
      </c>
      <c r="N13" s="3">
        <v>143</v>
      </c>
    </row>
    <row r="14" spans="1:14" x14ac:dyDescent="0.25">
      <c r="A14" s="31">
        <v>4</v>
      </c>
      <c r="B14" s="3">
        <v>16</v>
      </c>
      <c r="C14" s="3">
        <v>21</v>
      </c>
      <c r="D14" s="3">
        <v>11</v>
      </c>
      <c r="E14" s="3">
        <v>2</v>
      </c>
      <c r="F14" s="3">
        <v>5</v>
      </c>
      <c r="G14" s="3">
        <v>4</v>
      </c>
      <c r="H14" s="3">
        <v>18</v>
      </c>
      <c r="I14" s="3">
        <v>15</v>
      </c>
      <c r="J14" s="3">
        <v>22</v>
      </c>
      <c r="K14" s="3">
        <v>12</v>
      </c>
      <c r="L14" s="3">
        <v>14</v>
      </c>
      <c r="M14" s="3">
        <v>7</v>
      </c>
      <c r="N14" s="3">
        <v>147</v>
      </c>
    </row>
    <row r="15" spans="1:14" x14ac:dyDescent="0.25">
      <c r="A15" s="31">
        <v>5</v>
      </c>
      <c r="B15" s="3">
        <v>17</v>
      </c>
      <c r="C15" s="3">
        <v>12</v>
      </c>
      <c r="D15" s="3">
        <v>13</v>
      </c>
      <c r="E15" s="3">
        <v>7</v>
      </c>
      <c r="F15" s="3">
        <v>10</v>
      </c>
      <c r="G15" s="3">
        <v>19</v>
      </c>
      <c r="H15" s="3">
        <v>21</v>
      </c>
      <c r="I15" s="3">
        <v>8</v>
      </c>
      <c r="J15" s="3">
        <v>11</v>
      </c>
      <c r="K15" s="3">
        <v>5</v>
      </c>
      <c r="L15" s="3">
        <v>24</v>
      </c>
      <c r="M15" s="3">
        <v>18</v>
      </c>
      <c r="N15" s="3">
        <v>165</v>
      </c>
    </row>
    <row r="16" spans="1:14" x14ac:dyDescent="0.25">
      <c r="A16" s="31">
        <v>6</v>
      </c>
      <c r="B16" s="3">
        <v>1</v>
      </c>
      <c r="C16" s="3">
        <v>3</v>
      </c>
      <c r="D16" s="3">
        <v>20</v>
      </c>
      <c r="E16" s="3">
        <v>18</v>
      </c>
      <c r="F16" s="3">
        <v>23</v>
      </c>
      <c r="G16" s="3">
        <v>13</v>
      </c>
      <c r="H16" s="3">
        <v>12</v>
      </c>
      <c r="I16" s="3">
        <v>2</v>
      </c>
      <c r="J16" s="3">
        <v>16</v>
      </c>
      <c r="K16" s="3">
        <v>15</v>
      </c>
      <c r="L16" s="3">
        <v>9</v>
      </c>
      <c r="M16" s="3">
        <v>10</v>
      </c>
      <c r="N16" s="3">
        <v>142</v>
      </c>
    </row>
    <row r="17" spans="1:14" x14ac:dyDescent="0.25">
      <c r="A17" s="2" t="s">
        <v>55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s="31">
        <v>1</v>
      </c>
      <c r="B18" s="3">
        <v>2</v>
      </c>
      <c r="C18" s="3">
        <v>2</v>
      </c>
      <c r="D18" s="3">
        <v>1</v>
      </c>
      <c r="E18" s="3">
        <v>1</v>
      </c>
      <c r="F18" s="3">
        <v>1</v>
      </c>
      <c r="G18" s="3">
        <v>1</v>
      </c>
      <c r="H18" s="3">
        <v>2</v>
      </c>
      <c r="I18" s="3">
        <v>2</v>
      </c>
      <c r="J18" s="3">
        <v>1</v>
      </c>
      <c r="K18" s="3">
        <v>2</v>
      </c>
      <c r="L18" s="3">
        <v>1</v>
      </c>
      <c r="M18" s="3">
        <v>2</v>
      </c>
      <c r="N18" s="3">
        <v>18</v>
      </c>
    </row>
    <row r="19" spans="1:14" x14ac:dyDescent="0.25">
      <c r="A19" s="31">
        <v>2</v>
      </c>
      <c r="B19" s="3">
        <v>1</v>
      </c>
      <c r="C19" s="3">
        <v>2</v>
      </c>
      <c r="D19" s="3">
        <v>1</v>
      </c>
      <c r="E19" s="3">
        <v>2</v>
      </c>
      <c r="F19" s="3">
        <v>2</v>
      </c>
      <c r="G19" s="3">
        <v>1</v>
      </c>
      <c r="H19" s="3">
        <v>1</v>
      </c>
      <c r="I19" s="3">
        <v>2</v>
      </c>
      <c r="J19" s="3">
        <v>1</v>
      </c>
      <c r="K19" s="3">
        <v>2</v>
      </c>
      <c r="L19" s="3">
        <v>1</v>
      </c>
      <c r="M19" s="3">
        <v>2</v>
      </c>
      <c r="N19" s="3">
        <v>18</v>
      </c>
    </row>
    <row r="20" spans="1:14" x14ac:dyDescent="0.25">
      <c r="A20" s="31">
        <v>3</v>
      </c>
      <c r="B20" s="3">
        <v>1</v>
      </c>
      <c r="C20" s="3">
        <v>1</v>
      </c>
      <c r="D20" s="3">
        <v>2</v>
      </c>
      <c r="E20" s="3">
        <v>2</v>
      </c>
      <c r="F20" s="3">
        <v>2</v>
      </c>
      <c r="G20" s="3">
        <v>2</v>
      </c>
      <c r="H20" s="3">
        <v>1</v>
      </c>
      <c r="I20" s="3">
        <v>1</v>
      </c>
      <c r="J20" s="3">
        <v>2</v>
      </c>
      <c r="K20" s="3">
        <v>1</v>
      </c>
      <c r="L20" s="3">
        <v>2</v>
      </c>
      <c r="M20" s="3">
        <v>1</v>
      </c>
      <c r="N20" s="3">
        <v>18</v>
      </c>
    </row>
    <row r="21" spans="1:14" x14ac:dyDescent="0.25">
      <c r="A21" s="31">
        <v>4</v>
      </c>
      <c r="B21" s="3">
        <v>2</v>
      </c>
      <c r="C21" s="3">
        <v>2</v>
      </c>
      <c r="D21" s="3">
        <v>1</v>
      </c>
      <c r="E21" s="3">
        <v>1</v>
      </c>
      <c r="F21" s="3">
        <v>1</v>
      </c>
      <c r="G21" s="3">
        <v>1</v>
      </c>
      <c r="H21" s="3">
        <v>2</v>
      </c>
      <c r="I21" s="3">
        <v>2</v>
      </c>
      <c r="J21" s="3">
        <v>2</v>
      </c>
      <c r="K21" s="3">
        <v>1</v>
      </c>
      <c r="L21" s="3">
        <v>2</v>
      </c>
      <c r="M21" s="3">
        <v>1</v>
      </c>
      <c r="N21" s="3">
        <v>18</v>
      </c>
    </row>
    <row r="22" spans="1:14" x14ac:dyDescent="0.25">
      <c r="A22" s="31">
        <v>5</v>
      </c>
      <c r="B22" s="3">
        <v>2</v>
      </c>
      <c r="C22" s="3">
        <v>1</v>
      </c>
      <c r="D22" s="3">
        <v>2</v>
      </c>
      <c r="E22" s="3">
        <v>1</v>
      </c>
      <c r="F22" s="3">
        <v>1</v>
      </c>
      <c r="G22" s="3">
        <v>2</v>
      </c>
      <c r="H22" s="3">
        <v>2</v>
      </c>
      <c r="I22" s="3">
        <v>1</v>
      </c>
      <c r="J22" s="3">
        <v>1</v>
      </c>
      <c r="K22" s="3">
        <v>1</v>
      </c>
      <c r="L22" s="3">
        <v>2</v>
      </c>
      <c r="M22" s="3">
        <v>2</v>
      </c>
      <c r="N22" s="3">
        <v>18</v>
      </c>
    </row>
    <row r="23" spans="1:14" x14ac:dyDescent="0.25">
      <c r="A23" s="31">
        <v>6</v>
      </c>
      <c r="B23" s="3">
        <v>1</v>
      </c>
      <c r="C23" s="3">
        <v>1</v>
      </c>
      <c r="D23" s="3">
        <v>2</v>
      </c>
      <c r="E23" s="3">
        <v>2</v>
      </c>
      <c r="F23" s="3">
        <v>2</v>
      </c>
      <c r="G23" s="3">
        <v>2</v>
      </c>
      <c r="H23" s="3">
        <v>1</v>
      </c>
      <c r="I23" s="3">
        <v>1</v>
      </c>
      <c r="J23" s="3">
        <v>2</v>
      </c>
      <c r="K23" s="3">
        <v>2</v>
      </c>
      <c r="L23" s="3">
        <v>1</v>
      </c>
      <c r="M23" s="3">
        <v>1</v>
      </c>
      <c r="N23" s="3">
        <v>18</v>
      </c>
    </row>
    <row r="24" spans="1:14" x14ac:dyDescent="0.25">
      <c r="A24" s="2" t="s">
        <v>57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25">
      <c r="A25" s="31">
        <v>1</v>
      </c>
      <c r="B25" s="3">
        <v>3</v>
      </c>
      <c r="C25" s="3">
        <v>1</v>
      </c>
      <c r="D25" s="3">
        <v>1</v>
      </c>
      <c r="E25" s="3">
        <v>3</v>
      </c>
      <c r="F25" s="3">
        <v>1</v>
      </c>
      <c r="G25" s="3">
        <v>2</v>
      </c>
      <c r="H25" s="3">
        <v>1</v>
      </c>
      <c r="I25" s="3">
        <v>2</v>
      </c>
      <c r="J25" s="3">
        <v>1</v>
      </c>
      <c r="K25" s="3">
        <v>2</v>
      </c>
      <c r="L25" s="3">
        <v>2</v>
      </c>
      <c r="M25" s="3">
        <v>1</v>
      </c>
      <c r="N25" s="3">
        <v>20</v>
      </c>
    </row>
    <row r="26" spans="1:14" x14ac:dyDescent="0.25">
      <c r="A26" s="31">
        <v>2</v>
      </c>
      <c r="B26" s="3">
        <v>3</v>
      </c>
      <c r="C26" s="3">
        <v>2</v>
      </c>
      <c r="D26" s="3">
        <v>2</v>
      </c>
      <c r="E26" s="3">
        <v>3</v>
      </c>
      <c r="F26" s="3">
        <v>2</v>
      </c>
      <c r="G26" s="3">
        <v>3</v>
      </c>
      <c r="H26" s="3">
        <v>2</v>
      </c>
      <c r="I26" s="3">
        <v>3</v>
      </c>
      <c r="J26" s="3">
        <v>2</v>
      </c>
      <c r="K26" s="3">
        <v>3</v>
      </c>
      <c r="L26" s="3">
        <v>1</v>
      </c>
      <c r="M26" s="3">
        <v>3</v>
      </c>
      <c r="N26" s="3">
        <v>29</v>
      </c>
    </row>
    <row r="27" spans="1:14" x14ac:dyDescent="0.25">
      <c r="A27" s="31">
        <v>3</v>
      </c>
      <c r="B27" s="3">
        <v>2</v>
      </c>
      <c r="C27" s="3">
        <v>2</v>
      </c>
      <c r="D27" s="3">
        <v>3</v>
      </c>
      <c r="E27" s="3">
        <v>1</v>
      </c>
      <c r="F27" s="3">
        <v>1</v>
      </c>
      <c r="G27" s="3">
        <v>3</v>
      </c>
      <c r="H27" s="3">
        <v>1</v>
      </c>
      <c r="I27" s="3">
        <v>3</v>
      </c>
      <c r="J27" s="3">
        <v>2</v>
      </c>
      <c r="K27" s="3">
        <v>1</v>
      </c>
      <c r="L27" s="3">
        <v>2</v>
      </c>
      <c r="M27" s="3">
        <v>1</v>
      </c>
      <c r="N27" s="3">
        <v>22</v>
      </c>
    </row>
    <row r="28" spans="1:14" x14ac:dyDescent="0.25">
      <c r="A28" s="31">
        <v>4</v>
      </c>
      <c r="B28" s="3">
        <v>1</v>
      </c>
      <c r="C28" s="3">
        <v>3</v>
      </c>
      <c r="D28" s="3">
        <v>3</v>
      </c>
      <c r="E28" s="3">
        <v>1</v>
      </c>
      <c r="F28" s="3">
        <v>2</v>
      </c>
      <c r="G28" s="3">
        <v>1</v>
      </c>
      <c r="H28" s="3">
        <v>2</v>
      </c>
      <c r="I28" s="3">
        <v>1</v>
      </c>
      <c r="J28" s="3">
        <v>3</v>
      </c>
      <c r="K28" s="3">
        <v>3</v>
      </c>
      <c r="L28" s="3">
        <v>1</v>
      </c>
      <c r="M28" s="3">
        <v>2</v>
      </c>
      <c r="N28" s="3">
        <v>23</v>
      </c>
    </row>
    <row r="29" spans="1:14" x14ac:dyDescent="0.25">
      <c r="A29" s="31">
        <v>5</v>
      </c>
      <c r="B29" s="3">
        <v>2</v>
      </c>
      <c r="C29" s="3">
        <v>3</v>
      </c>
      <c r="D29" s="3">
        <v>1</v>
      </c>
      <c r="E29" s="3">
        <v>2</v>
      </c>
      <c r="F29" s="3">
        <v>3</v>
      </c>
      <c r="G29" s="3">
        <v>2</v>
      </c>
      <c r="H29" s="3">
        <v>3</v>
      </c>
      <c r="I29" s="3">
        <v>2</v>
      </c>
      <c r="J29" s="3">
        <v>3</v>
      </c>
      <c r="K29" s="3">
        <v>2</v>
      </c>
      <c r="L29" s="3">
        <v>3</v>
      </c>
      <c r="M29" s="3">
        <v>2</v>
      </c>
      <c r="N29" s="3">
        <v>28</v>
      </c>
    </row>
    <row r="30" spans="1:14" x14ac:dyDescent="0.25">
      <c r="A30" s="31">
        <v>6</v>
      </c>
      <c r="B30" s="3">
        <v>1</v>
      </c>
      <c r="C30" s="3">
        <v>1</v>
      </c>
      <c r="D30" s="3">
        <v>2</v>
      </c>
      <c r="E30" s="3">
        <v>2</v>
      </c>
      <c r="F30" s="3">
        <v>3</v>
      </c>
      <c r="G30" s="3">
        <v>1</v>
      </c>
      <c r="H30" s="3">
        <v>3</v>
      </c>
      <c r="I30" s="3">
        <v>1</v>
      </c>
      <c r="J30" s="3">
        <v>1</v>
      </c>
      <c r="K30" s="3">
        <v>1</v>
      </c>
      <c r="L30" s="3">
        <v>3</v>
      </c>
      <c r="M30" s="3">
        <v>3</v>
      </c>
      <c r="N30" s="3">
        <v>22</v>
      </c>
    </row>
    <row r="31" spans="1:14" x14ac:dyDescent="0.25">
      <c r="A31" s="2" t="s">
        <v>59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25">
      <c r="A32" s="31">
        <v>1</v>
      </c>
      <c r="B32" s="3">
        <v>3</v>
      </c>
      <c r="C32" s="3">
        <v>2</v>
      </c>
      <c r="D32" s="3">
        <v>4</v>
      </c>
      <c r="E32" s="3">
        <v>1</v>
      </c>
      <c r="F32" s="3">
        <v>3</v>
      </c>
      <c r="G32" s="3">
        <v>2</v>
      </c>
      <c r="H32" s="3">
        <v>4</v>
      </c>
      <c r="I32" s="3">
        <v>1</v>
      </c>
      <c r="J32" s="3">
        <v>1</v>
      </c>
      <c r="K32" s="3">
        <v>4</v>
      </c>
      <c r="L32" s="3">
        <v>4</v>
      </c>
      <c r="M32" s="3">
        <v>1</v>
      </c>
      <c r="N32" s="3">
        <v>30</v>
      </c>
    </row>
    <row r="33" spans="1:14" x14ac:dyDescent="0.25">
      <c r="A33" s="31">
        <v>2</v>
      </c>
      <c r="B33" s="3">
        <v>2</v>
      </c>
      <c r="C33" s="3">
        <v>3</v>
      </c>
      <c r="D33" s="3">
        <v>1</v>
      </c>
      <c r="E33" s="3">
        <v>4</v>
      </c>
      <c r="F33" s="3">
        <v>4</v>
      </c>
      <c r="G33" s="3">
        <v>1</v>
      </c>
      <c r="H33" s="3">
        <v>3</v>
      </c>
      <c r="I33" s="3">
        <v>2</v>
      </c>
      <c r="J33" s="3">
        <v>2</v>
      </c>
      <c r="K33" s="3">
        <v>1</v>
      </c>
      <c r="L33" s="3">
        <v>3</v>
      </c>
      <c r="M33" s="3">
        <v>3</v>
      </c>
      <c r="N33" s="3">
        <v>29</v>
      </c>
    </row>
    <row r="34" spans="1:14" x14ac:dyDescent="0.25">
      <c r="A34" s="31">
        <v>3</v>
      </c>
      <c r="B34" s="3">
        <v>4</v>
      </c>
      <c r="C34" s="3">
        <v>2</v>
      </c>
      <c r="D34" s="3">
        <v>2</v>
      </c>
      <c r="E34" s="3">
        <v>3</v>
      </c>
      <c r="F34" s="3">
        <v>2</v>
      </c>
      <c r="G34" s="3">
        <v>4</v>
      </c>
      <c r="H34" s="3">
        <v>1</v>
      </c>
      <c r="I34" s="3">
        <v>3</v>
      </c>
      <c r="J34" s="3">
        <v>3</v>
      </c>
      <c r="K34" s="3">
        <v>2</v>
      </c>
      <c r="L34" s="3">
        <v>1</v>
      </c>
      <c r="M34" s="3">
        <v>4</v>
      </c>
      <c r="N34" s="3">
        <v>31</v>
      </c>
    </row>
    <row r="35" spans="1:14" x14ac:dyDescent="0.25">
      <c r="A35" s="31">
        <v>4</v>
      </c>
      <c r="B35" s="3">
        <v>4</v>
      </c>
      <c r="C35" s="3">
        <v>1</v>
      </c>
      <c r="D35" s="3">
        <v>3</v>
      </c>
      <c r="E35" s="3">
        <v>2</v>
      </c>
      <c r="F35" s="3">
        <v>1</v>
      </c>
      <c r="G35" s="3">
        <v>4</v>
      </c>
      <c r="H35" s="3">
        <v>2</v>
      </c>
      <c r="I35" s="3">
        <v>3</v>
      </c>
      <c r="J35" s="3">
        <v>2</v>
      </c>
      <c r="K35" s="3">
        <v>4</v>
      </c>
      <c r="L35" s="3">
        <v>2</v>
      </c>
      <c r="M35" s="3">
        <v>3</v>
      </c>
      <c r="N35" s="3">
        <v>31</v>
      </c>
    </row>
    <row r="36" spans="1:14" x14ac:dyDescent="0.25">
      <c r="A36" s="31">
        <v>5</v>
      </c>
      <c r="B36" s="3">
        <v>1</v>
      </c>
      <c r="C36" s="3">
        <v>4</v>
      </c>
      <c r="D36" s="3">
        <v>1</v>
      </c>
      <c r="E36" s="3">
        <v>3</v>
      </c>
      <c r="F36" s="3">
        <v>2</v>
      </c>
      <c r="G36" s="3">
        <v>3</v>
      </c>
      <c r="H36" s="3">
        <v>1</v>
      </c>
      <c r="I36" s="3">
        <v>4</v>
      </c>
      <c r="J36" s="3">
        <v>3</v>
      </c>
      <c r="K36" s="3">
        <v>1</v>
      </c>
      <c r="L36" s="3">
        <v>4</v>
      </c>
      <c r="M36" s="3">
        <v>2</v>
      </c>
      <c r="N36" s="3">
        <v>29</v>
      </c>
    </row>
    <row r="37" spans="1:14" x14ac:dyDescent="0.25">
      <c r="A37" s="31">
        <v>6</v>
      </c>
      <c r="B37" s="3">
        <v>1</v>
      </c>
      <c r="C37" s="3">
        <v>3</v>
      </c>
      <c r="D37" s="3">
        <v>4</v>
      </c>
      <c r="E37" s="3">
        <v>2</v>
      </c>
      <c r="F37" s="3">
        <v>3</v>
      </c>
      <c r="G37" s="3">
        <v>1</v>
      </c>
      <c r="H37" s="3">
        <v>4</v>
      </c>
      <c r="I37" s="3">
        <v>2</v>
      </c>
      <c r="J37" s="3">
        <v>4</v>
      </c>
      <c r="K37" s="3">
        <v>3</v>
      </c>
      <c r="L37" s="3">
        <v>1</v>
      </c>
      <c r="M37" s="3">
        <v>2</v>
      </c>
      <c r="N37" s="3">
        <v>30</v>
      </c>
    </row>
    <row r="38" spans="1:14" x14ac:dyDescent="0.25">
      <c r="A38" s="2" t="s">
        <v>50</v>
      </c>
      <c r="B38" s="3">
        <v>21</v>
      </c>
      <c r="C38" s="3">
        <v>57</v>
      </c>
      <c r="D38" s="3">
        <v>93</v>
      </c>
      <c r="E38" s="3">
        <v>129</v>
      </c>
      <c r="F38" s="3">
        <v>165</v>
      </c>
      <c r="G38" s="3">
        <v>201</v>
      </c>
      <c r="H38" s="3">
        <v>237</v>
      </c>
      <c r="I38" s="3">
        <v>273</v>
      </c>
      <c r="J38" s="3">
        <v>309</v>
      </c>
      <c r="K38" s="3">
        <v>345</v>
      </c>
      <c r="L38" s="3">
        <v>381</v>
      </c>
      <c r="M38" s="3">
        <v>417</v>
      </c>
      <c r="N38" s="3">
        <v>2628</v>
      </c>
    </row>
    <row r="39" spans="1:14" x14ac:dyDescent="0.25">
      <c r="A39" s="2" t="s">
        <v>48</v>
      </c>
      <c r="B39" s="3">
        <v>75</v>
      </c>
      <c r="C39" s="3">
        <v>75</v>
      </c>
      <c r="D39" s="3">
        <v>75</v>
      </c>
      <c r="E39" s="3">
        <v>75</v>
      </c>
      <c r="F39" s="3">
        <v>75</v>
      </c>
      <c r="G39" s="3">
        <v>75</v>
      </c>
      <c r="H39" s="3">
        <v>75</v>
      </c>
      <c r="I39" s="3">
        <v>75</v>
      </c>
      <c r="J39" s="3">
        <v>75</v>
      </c>
      <c r="K39" s="3">
        <v>75</v>
      </c>
      <c r="L39" s="3">
        <v>75</v>
      </c>
      <c r="M39" s="3">
        <v>75</v>
      </c>
      <c r="N39" s="3">
        <v>900</v>
      </c>
    </row>
    <row r="40" spans="1:14" x14ac:dyDescent="0.25">
      <c r="A40" s="2" t="s">
        <v>56</v>
      </c>
      <c r="B40" s="3">
        <v>9</v>
      </c>
      <c r="C40" s="3">
        <v>9</v>
      </c>
      <c r="D40" s="3">
        <v>9</v>
      </c>
      <c r="E40" s="3">
        <v>9</v>
      </c>
      <c r="F40" s="3">
        <v>9</v>
      </c>
      <c r="G40" s="3">
        <v>9</v>
      </c>
      <c r="H40" s="3">
        <v>9</v>
      </c>
      <c r="I40" s="3">
        <v>9</v>
      </c>
      <c r="J40" s="3">
        <v>9</v>
      </c>
      <c r="K40" s="3">
        <v>9</v>
      </c>
      <c r="L40" s="3">
        <v>9</v>
      </c>
      <c r="M40" s="3">
        <v>9</v>
      </c>
      <c r="N40" s="3">
        <v>108</v>
      </c>
    </row>
    <row r="41" spans="1:14" x14ac:dyDescent="0.25">
      <c r="A41" s="2" t="s">
        <v>58</v>
      </c>
      <c r="B41" s="3">
        <v>12</v>
      </c>
      <c r="C41" s="3">
        <v>12</v>
      </c>
      <c r="D41" s="3">
        <v>12</v>
      </c>
      <c r="E41" s="3">
        <v>12</v>
      </c>
      <c r="F41" s="3">
        <v>12</v>
      </c>
      <c r="G41" s="3">
        <v>12</v>
      </c>
      <c r="H41" s="3">
        <v>12</v>
      </c>
      <c r="I41" s="3">
        <v>12</v>
      </c>
      <c r="J41" s="3">
        <v>12</v>
      </c>
      <c r="K41" s="3">
        <v>12</v>
      </c>
      <c r="L41" s="3">
        <v>12</v>
      </c>
      <c r="M41" s="3">
        <v>12</v>
      </c>
      <c r="N41" s="3">
        <v>144</v>
      </c>
    </row>
    <row r="42" spans="1:14" x14ac:dyDescent="0.25">
      <c r="A42" s="2" t="s">
        <v>60</v>
      </c>
      <c r="B42" s="3">
        <v>15</v>
      </c>
      <c r="C42" s="3">
        <v>15</v>
      </c>
      <c r="D42" s="3">
        <v>15</v>
      </c>
      <c r="E42" s="3">
        <v>15</v>
      </c>
      <c r="F42" s="3">
        <v>15</v>
      </c>
      <c r="G42" s="3">
        <v>15</v>
      </c>
      <c r="H42" s="3">
        <v>15</v>
      </c>
      <c r="I42" s="3">
        <v>15</v>
      </c>
      <c r="J42" s="3">
        <v>15</v>
      </c>
      <c r="K42" s="3">
        <v>15</v>
      </c>
      <c r="L42" s="3">
        <v>15</v>
      </c>
      <c r="M42" s="3">
        <v>15</v>
      </c>
      <c r="N42" s="3">
        <v>180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7"/>
  <sheetViews>
    <sheetView topLeftCell="A13" zoomScale="80" zoomScaleNormal="80" workbookViewId="0">
      <selection activeCell="S9" sqref="S9"/>
    </sheetView>
  </sheetViews>
  <sheetFormatPr defaultRowHeight="15" x14ac:dyDescent="0.25"/>
  <sheetData>
    <row r="1" spans="1:19" ht="36" x14ac:dyDescent="0.55000000000000004">
      <c r="A1" s="4" t="s">
        <v>33</v>
      </c>
    </row>
    <row r="4" spans="1:19" ht="26.25" x14ac:dyDescent="0.4">
      <c r="B4" s="6" t="s">
        <v>7</v>
      </c>
    </row>
    <row r="5" spans="1:19" x14ac:dyDescent="0.25">
      <c r="E5" t="s">
        <v>8</v>
      </c>
    </row>
    <row r="6" spans="1:19" x14ac:dyDescent="0.25">
      <c r="E6" s="12">
        <v>1</v>
      </c>
      <c r="F6" s="12">
        <v>2</v>
      </c>
      <c r="G6" s="12">
        <v>3</v>
      </c>
      <c r="H6" s="12">
        <v>4</v>
      </c>
      <c r="I6" s="12">
        <v>5</v>
      </c>
      <c r="J6" s="12">
        <v>6</v>
      </c>
      <c r="K6" s="12">
        <v>7</v>
      </c>
      <c r="L6" s="12">
        <v>8</v>
      </c>
      <c r="M6" s="12">
        <v>9</v>
      </c>
      <c r="N6" s="12">
        <v>10</v>
      </c>
      <c r="O6" s="12">
        <v>11</v>
      </c>
      <c r="P6" s="12">
        <v>12</v>
      </c>
    </row>
    <row r="7" spans="1:19" x14ac:dyDescent="0.25">
      <c r="C7" t="s">
        <v>6</v>
      </c>
      <c r="D7" s="9">
        <v>1</v>
      </c>
      <c r="E7" s="13">
        <v>1</v>
      </c>
      <c r="F7" s="14">
        <f>E7+6</f>
        <v>7</v>
      </c>
      <c r="G7" s="14">
        <f t="shared" ref="G7:P7" si="0">F7+6</f>
        <v>13</v>
      </c>
      <c r="H7" s="15">
        <f t="shared" si="0"/>
        <v>19</v>
      </c>
      <c r="I7" s="13">
        <f t="shared" si="0"/>
        <v>25</v>
      </c>
      <c r="J7" s="14">
        <f t="shared" si="0"/>
        <v>31</v>
      </c>
      <c r="K7" s="14">
        <f t="shared" si="0"/>
        <v>37</v>
      </c>
      <c r="L7" s="15">
        <f t="shared" si="0"/>
        <v>43</v>
      </c>
      <c r="M7" s="13">
        <f t="shared" si="0"/>
        <v>49</v>
      </c>
      <c r="N7" s="14">
        <f t="shared" si="0"/>
        <v>55</v>
      </c>
      <c r="O7" s="14">
        <f t="shared" si="0"/>
        <v>61</v>
      </c>
      <c r="P7" s="15">
        <f t="shared" si="0"/>
        <v>67</v>
      </c>
    </row>
    <row r="8" spans="1:19" x14ac:dyDescent="0.25">
      <c r="D8" s="9">
        <v>2</v>
      </c>
      <c r="E8" s="16">
        <v>2</v>
      </c>
      <c r="F8" s="17">
        <f t="shared" ref="F8:P12" si="1">E8+6</f>
        <v>8</v>
      </c>
      <c r="G8" s="17">
        <f t="shared" si="1"/>
        <v>14</v>
      </c>
      <c r="H8" s="18">
        <f t="shared" si="1"/>
        <v>20</v>
      </c>
      <c r="I8" s="16">
        <f t="shared" si="1"/>
        <v>26</v>
      </c>
      <c r="J8" s="17">
        <f t="shared" si="1"/>
        <v>32</v>
      </c>
      <c r="K8" s="17">
        <f t="shared" si="1"/>
        <v>38</v>
      </c>
      <c r="L8" s="18">
        <f t="shared" si="1"/>
        <v>44</v>
      </c>
      <c r="M8" s="16">
        <f t="shared" si="1"/>
        <v>50</v>
      </c>
      <c r="N8" s="17">
        <f t="shared" si="1"/>
        <v>56</v>
      </c>
      <c r="O8" s="17">
        <f t="shared" si="1"/>
        <v>62</v>
      </c>
      <c r="P8" s="18">
        <f t="shared" si="1"/>
        <v>68</v>
      </c>
    </row>
    <row r="9" spans="1:19" x14ac:dyDescent="0.25">
      <c r="D9" s="9">
        <v>3</v>
      </c>
      <c r="E9" s="16">
        <v>3</v>
      </c>
      <c r="F9" s="17">
        <f t="shared" si="1"/>
        <v>9</v>
      </c>
      <c r="G9" s="17">
        <f t="shared" si="1"/>
        <v>15</v>
      </c>
      <c r="H9" s="18">
        <f t="shared" si="1"/>
        <v>21</v>
      </c>
      <c r="I9" s="16">
        <f t="shared" si="1"/>
        <v>27</v>
      </c>
      <c r="J9" s="17">
        <f t="shared" si="1"/>
        <v>33</v>
      </c>
      <c r="K9" s="17">
        <f t="shared" si="1"/>
        <v>39</v>
      </c>
      <c r="L9" s="18">
        <f t="shared" si="1"/>
        <v>45</v>
      </c>
      <c r="M9" s="16">
        <f t="shared" si="1"/>
        <v>51</v>
      </c>
      <c r="N9" s="17">
        <f t="shared" si="1"/>
        <v>57</v>
      </c>
      <c r="O9" s="17">
        <f t="shared" si="1"/>
        <v>63</v>
      </c>
      <c r="P9" s="18">
        <f t="shared" si="1"/>
        <v>69</v>
      </c>
      <c r="S9" s="5" t="s">
        <v>54</v>
      </c>
    </row>
    <row r="10" spans="1:19" x14ac:dyDescent="0.25">
      <c r="D10" s="9">
        <v>4</v>
      </c>
      <c r="E10" s="16">
        <v>4</v>
      </c>
      <c r="F10" s="17">
        <f t="shared" si="1"/>
        <v>10</v>
      </c>
      <c r="G10" s="17">
        <f t="shared" si="1"/>
        <v>16</v>
      </c>
      <c r="H10" s="18">
        <f t="shared" si="1"/>
        <v>22</v>
      </c>
      <c r="I10" s="16">
        <f t="shared" si="1"/>
        <v>28</v>
      </c>
      <c r="J10" s="17">
        <f t="shared" si="1"/>
        <v>34</v>
      </c>
      <c r="K10" s="17">
        <f t="shared" si="1"/>
        <v>40</v>
      </c>
      <c r="L10" s="18">
        <f t="shared" si="1"/>
        <v>46</v>
      </c>
      <c r="M10" s="16">
        <f t="shared" si="1"/>
        <v>52</v>
      </c>
      <c r="N10" s="17">
        <f t="shared" si="1"/>
        <v>58</v>
      </c>
      <c r="O10" s="17">
        <f t="shared" si="1"/>
        <v>64</v>
      </c>
      <c r="P10" s="18">
        <f t="shared" si="1"/>
        <v>70</v>
      </c>
    </row>
    <row r="11" spans="1:19" x14ac:dyDescent="0.25">
      <c r="D11" s="9">
        <v>5</v>
      </c>
      <c r="E11" s="16">
        <v>5</v>
      </c>
      <c r="F11" s="17">
        <f t="shared" si="1"/>
        <v>11</v>
      </c>
      <c r="G11" s="17">
        <f t="shared" si="1"/>
        <v>17</v>
      </c>
      <c r="H11" s="18">
        <f t="shared" si="1"/>
        <v>23</v>
      </c>
      <c r="I11" s="16">
        <f t="shared" si="1"/>
        <v>29</v>
      </c>
      <c r="J11" s="17">
        <f t="shared" si="1"/>
        <v>35</v>
      </c>
      <c r="K11" s="17">
        <f t="shared" si="1"/>
        <v>41</v>
      </c>
      <c r="L11" s="18">
        <f t="shared" si="1"/>
        <v>47</v>
      </c>
      <c r="M11" s="16">
        <f t="shared" si="1"/>
        <v>53</v>
      </c>
      <c r="N11" s="17">
        <f t="shared" si="1"/>
        <v>59</v>
      </c>
      <c r="O11" s="17">
        <f t="shared" si="1"/>
        <v>65</v>
      </c>
      <c r="P11" s="18">
        <f t="shared" si="1"/>
        <v>71</v>
      </c>
    </row>
    <row r="12" spans="1:19" x14ac:dyDescent="0.25">
      <c r="D12" s="9">
        <v>6</v>
      </c>
      <c r="E12" s="19">
        <v>6</v>
      </c>
      <c r="F12" s="20">
        <f t="shared" si="1"/>
        <v>12</v>
      </c>
      <c r="G12" s="20">
        <f t="shared" si="1"/>
        <v>18</v>
      </c>
      <c r="H12" s="21">
        <f t="shared" si="1"/>
        <v>24</v>
      </c>
      <c r="I12" s="19">
        <f t="shared" si="1"/>
        <v>30</v>
      </c>
      <c r="J12" s="20">
        <f t="shared" si="1"/>
        <v>36</v>
      </c>
      <c r="K12" s="20">
        <f t="shared" si="1"/>
        <v>42</v>
      </c>
      <c r="L12" s="21">
        <f t="shared" si="1"/>
        <v>48</v>
      </c>
      <c r="M12" s="19">
        <f t="shared" si="1"/>
        <v>54</v>
      </c>
      <c r="N12" s="20">
        <f t="shared" si="1"/>
        <v>60</v>
      </c>
      <c r="O12" s="20">
        <f t="shared" si="1"/>
        <v>66</v>
      </c>
      <c r="P12" s="21">
        <f t="shared" si="1"/>
        <v>72</v>
      </c>
    </row>
    <row r="14" spans="1:19" x14ac:dyDescent="0.25">
      <c r="F14" s="9" t="s">
        <v>51</v>
      </c>
      <c r="J14" s="9" t="s">
        <v>52</v>
      </c>
      <c r="N14" s="9" t="s">
        <v>53</v>
      </c>
    </row>
    <row r="15" spans="1:19" ht="26.25" x14ac:dyDescent="0.4">
      <c r="B15" s="6" t="s">
        <v>41</v>
      </c>
    </row>
    <row r="16" spans="1:19" x14ac:dyDescent="0.25">
      <c r="E16" t="s">
        <v>8</v>
      </c>
    </row>
    <row r="17" spans="2:19" x14ac:dyDescent="0.25">
      <c r="E17" s="12">
        <v>1</v>
      </c>
      <c r="F17" s="12">
        <v>2</v>
      </c>
      <c r="G17" s="12">
        <v>3</v>
      </c>
      <c r="H17" s="12">
        <v>4</v>
      </c>
      <c r="I17" s="12">
        <v>5</v>
      </c>
      <c r="J17" s="12">
        <v>6</v>
      </c>
      <c r="K17" s="12">
        <v>7</v>
      </c>
      <c r="L17" s="12">
        <v>8</v>
      </c>
      <c r="M17" s="12">
        <v>9</v>
      </c>
      <c r="N17" s="12">
        <v>10</v>
      </c>
      <c r="O17" s="12">
        <v>11</v>
      </c>
      <c r="P17" s="12">
        <v>12</v>
      </c>
    </row>
    <row r="18" spans="2:19" x14ac:dyDescent="0.25">
      <c r="C18" t="s">
        <v>6</v>
      </c>
      <c r="D18" s="9">
        <v>1</v>
      </c>
      <c r="E18" s="22">
        <f>VLOOKUP(E7,Data!$A$1:$N$73,11,0)</f>
        <v>23</v>
      </c>
      <c r="F18" s="23">
        <f>VLOOKUP(F7,Data!$A$1:$N$73,11,0)</f>
        <v>14</v>
      </c>
      <c r="G18" s="23">
        <f>VLOOKUP(G7,Data!$A$1:$N$73,11,0)</f>
        <v>4</v>
      </c>
      <c r="H18" s="24">
        <f>VLOOKUP(H7,Data!$A$1:$N$73,11,0)</f>
        <v>9</v>
      </c>
      <c r="I18" s="22">
        <f>VLOOKUP(I7,Data!$A$1:$N$73,11,0)</f>
        <v>3</v>
      </c>
      <c r="J18" s="23">
        <f>VLOOKUP(J7,Data!$A$1:$N$73,11,0)</f>
        <v>6</v>
      </c>
      <c r="K18" s="23">
        <f>VLOOKUP(K7,Data!$A$1:$N$73,11,0)</f>
        <v>16</v>
      </c>
      <c r="L18" s="24">
        <f>VLOOKUP(L7,Data!$A$1:$N$73,11,0)</f>
        <v>17</v>
      </c>
      <c r="M18" s="22">
        <f>VLOOKUP(M7,Data!$A$1:$N$73,11,0)</f>
        <v>1</v>
      </c>
      <c r="N18" s="23">
        <f>VLOOKUP(N7,Data!$A$1:$N$73,11,0)</f>
        <v>20</v>
      </c>
      <c r="O18" s="23">
        <f>VLOOKUP(O7,Data!$A$1:$N$73,11,0)</f>
        <v>8</v>
      </c>
      <c r="P18" s="24">
        <f>VLOOKUP(P7,Data!$A$1:$N$73,11,0)</f>
        <v>13</v>
      </c>
    </row>
    <row r="19" spans="2:19" x14ac:dyDescent="0.25">
      <c r="D19" s="9">
        <v>2</v>
      </c>
      <c r="E19" s="25">
        <f>VLOOKUP(E8,Data!$A$1:$N$73,11,0)</f>
        <v>10</v>
      </c>
      <c r="F19" s="26">
        <f>VLOOKUP(F8,Data!$A$1:$N$73,11,0)</f>
        <v>19</v>
      </c>
      <c r="G19" s="26">
        <f>VLOOKUP(G8,Data!$A$1:$N$73,11,0)</f>
        <v>5</v>
      </c>
      <c r="H19" s="27">
        <f>VLOOKUP(H8,Data!$A$1:$N$73,11,0)</f>
        <v>24</v>
      </c>
      <c r="I19" s="25">
        <f>VLOOKUP(I8,Data!$A$1:$N$73,11,0)</f>
        <v>20</v>
      </c>
      <c r="J19" s="26">
        <f>VLOOKUP(J8,Data!$A$1:$N$73,11,0)</f>
        <v>9</v>
      </c>
      <c r="K19" s="26">
        <f>VLOOKUP(K8,Data!$A$1:$N$73,11,0)</f>
        <v>7</v>
      </c>
      <c r="L19" s="27">
        <f>VLOOKUP(L8,Data!$A$1:$N$73,11,0)</f>
        <v>22</v>
      </c>
      <c r="M19" s="25">
        <f>VLOOKUP(M8,Data!$A$1:$N$73,11,0)</f>
        <v>6</v>
      </c>
      <c r="N19" s="26">
        <f>VLOOKUP(N8,Data!$A$1:$N$73,11,0)</f>
        <v>21</v>
      </c>
      <c r="O19" s="26">
        <f>VLOOKUP(O8,Data!$A$1:$N$73,11,0)</f>
        <v>3</v>
      </c>
      <c r="P19" s="27">
        <f>VLOOKUP(P8,Data!$A$1:$N$73,11,0)</f>
        <v>23</v>
      </c>
    </row>
    <row r="20" spans="2:19" x14ac:dyDescent="0.25">
      <c r="D20" s="9">
        <v>3</v>
      </c>
      <c r="E20" s="25">
        <f>VLOOKUP(E9,Data!$A$1:$N$73,11,0)</f>
        <v>8</v>
      </c>
      <c r="F20" s="26">
        <f>VLOOKUP(F9,Data!$A$1:$N$73,11,0)</f>
        <v>6</v>
      </c>
      <c r="G20" s="26">
        <f>VLOOKUP(G9,Data!$A$1:$N$73,11,0)</f>
        <v>22</v>
      </c>
      <c r="H20" s="27">
        <f>VLOOKUP(H9,Data!$A$1:$N$73,11,0)</f>
        <v>15</v>
      </c>
      <c r="I20" s="25">
        <f>VLOOKUP(I9,Data!$A$1:$N$73,11,0)</f>
        <v>14</v>
      </c>
      <c r="J20" s="26">
        <f>VLOOKUP(J9,Data!$A$1:$N$73,11,0)</f>
        <v>24</v>
      </c>
      <c r="K20" s="26">
        <f>VLOOKUP(K9,Data!$A$1:$N$73,11,0)</f>
        <v>1</v>
      </c>
      <c r="L20" s="27">
        <f>VLOOKUP(L9,Data!$A$1:$N$73,11,0)</f>
        <v>11</v>
      </c>
      <c r="M20" s="25">
        <f>VLOOKUP(M9,Data!$A$1:$N$73,11,0)</f>
        <v>19</v>
      </c>
      <c r="N20" s="26">
        <f>VLOOKUP(N9,Data!$A$1:$N$73,11,0)</f>
        <v>2</v>
      </c>
      <c r="O20" s="26">
        <f>VLOOKUP(O9,Data!$A$1:$N$73,11,0)</f>
        <v>17</v>
      </c>
      <c r="P20" s="27">
        <f>VLOOKUP(P9,Data!$A$1:$N$73,11,0)</f>
        <v>4</v>
      </c>
      <c r="S20" s="5" t="s">
        <v>54</v>
      </c>
    </row>
    <row r="21" spans="2:19" x14ac:dyDescent="0.25">
      <c r="D21" s="9">
        <v>4</v>
      </c>
      <c r="E21" s="25">
        <f>VLOOKUP(E10,Data!$A$1:$N$73,11,0)</f>
        <v>16</v>
      </c>
      <c r="F21" s="26">
        <f>VLOOKUP(F10,Data!$A$1:$N$73,11,0)</f>
        <v>21</v>
      </c>
      <c r="G21" s="26">
        <f>VLOOKUP(G10,Data!$A$1:$N$73,11,0)</f>
        <v>11</v>
      </c>
      <c r="H21" s="27">
        <f>VLOOKUP(H10,Data!$A$1:$N$73,11,0)</f>
        <v>2</v>
      </c>
      <c r="I21" s="25">
        <f>VLOOKUP(I10,Data!$A$1:$N$73,11,0)</f>
        <v>5</v>
      </c>
      <c r="J21" s="26">
        <f>VLOOKUP(J10,Data!$A$1:$N$73,11,0)</f>
        <v>4</v>
      </c>
      <c r="K21" s="26">
        <f>VLOOKUP(K10,Data!$A$1:$N$73,11,0)</f>
        <v>18</v>
      </c>
      <c r="L21" s="27">
        <f>VLOOKUP(L10,Data!$A$1:$N$73,11,0)</f>
        <v>15</v>
      </c>
      <c r="M21" s="25">
        <f>VLOOKUP(M10,Data!$A$1:$N$73,11,0)</f>
        <v>22</v>
      </c>
      <c r="N21" s="26">
        <f>VLOOKUP(N10,Data!$A$1:$N$73,11,0)</f>
        <v>12</v>
      </c>
      <c r="O21" s="26">
        <f>VLOOKUP(O10,Data!$A$1:$N$73,11,0)</f>
        <v>14</v>
      </c>
      <c r="P21" s="27">
        <f>VLOOKUP(P10,Data!$A$1:$N$73,11,0)</f>
        <v>7</v>
      </c>
    </row>
    <row r="22" spans="2:19" x14ac:dyDescent="0.25">
      <c r="D22" s="9">
        <v>5</v>
      </c>
      <c r="E22" s="25">
        <f>VLOOKUP(E11,Data!$A$1:$N$73,11,0)</f>
        <v>17</v>
      </c>
      <c r="F22" s="26">
        <f>VLOOKUP(F11,Data!$A$1:$N$73,11,0)</f>
        <v>12</v>
      </c>
      <c r="G22" s="26">
        <f>VLOOKUP(G11,Data!$A$1:$N$73,11,0)</f>
        <v>13</v>
      </c>
      <c r="H22" s="27">
        <f>VLOOKUP(H11,Data!$A$1:$N$73,11,0)</f>
        <v>7</v>
      </c>
      <c r="I22" s="25">
        <f>VLOOKUP(I11,Data!$A$1:$N$73,11,0)</f>
        <v>10</v>
      </c>
      <c r="J22" s="26">
        <f>VLOOKUP(J11,Data!$A$1:$N$73,11,0)</f>
        <v>19</v>
      </c>
      <c r="K22" s="26">
        <f>VLOOKUP(K11,Data!$A$1:$N$73,11,0)</f>
        <v>21</v>
      </c>
      <c r="L22" s="27">
        <f>VLOOKUP(L11,Data!$A$1:$N$73,11,0)</f>
        <v>8</v>
      </c>
      <c r="M22" s="25">
        <f>VLOOKUP(M11,Data!$A$1:$N$73,11,0)</f>
        <v>11</v>
      </c>
      <c r="N22" s="26">
        <f>VLOOKUP(N11,Data!$A$1:$N$73,11,0)</f>
        <v>5</v>
      </c>
      <c r="O22" s="26">
        <f>VLOOKUP(O11,Data!$A$1:$N$73,11,0)</f>
        <v>24</v>
      </c>
      <c r="P22" s="27">
        <f>VLOOKUP(P11,Data!$A$1:$N$73,11,0)</f>
        <v>18</v>
      </c>
    </row>
    <row r="23" spans="2:19" x14ac:dyDescent="0.25">
      <c r="D23" s="9">
        <v>6</v>
      </c>
      <c r="E23" s="28">
        <f>VLOOKUP(E12,Data!$A$1:$N$73,11,0)</f>
        <v>1</v>
      </c>
      <c r="F23" s="29">
        <f>VLOOKUP(F12,Data!$A$1:$N$73,11,0)</f>
        <v>3</v>
      </c>
      <c r="G23" s="29">
        <f>VLOOKUP(G12,Data!$A$1:$N$73,11,0)</f>
        <v>20</v>
      </c>
      <c r="H23" s="30">
        <f>VLOOKUP(H12,Data!$A$1:$N$73,11,0)</f>
        <v>18</v>
      </c>
      <c r="I23" s="28">
        <f>VLOOKUP(I12,Data!$A$1:$N$73,11,0)</f>
        <v>23</v>
      </c>
      <c r="J23" s="29">
        <f>VLOOKUP(J12,Data!$A$1:$N$73,11,0)</f>
        <v>13</v>
      </c>
      <c r="K23" s="29">
        <f>VLOOKUP(K12,Data!$A$1:$N$73,11,0)</f>
        <v>12</v>
      </c>
      <c r="L23" s="30">
        <f>VLOOKUP(L12,Data!$A$1:$N$73,11,0)</f>
        <v>2</v>
      </c>
      <c r="M23" s="28">
        <f>VLOOKUP(M12,Data!$A$1:$N$73,11,0)</f>
        <v>16</v>
      </c>
      <c r="N23" s="29">
        <f>VLOOKUP(N12,Data!$A$1:$N$73,11,0)</f>
        <v>15</v>
      </c>
      <c r="O23" s="29">
        <f>VLOOKUP(O12,Data!$A$1:$N$73,11,0)</f>
        <v>9</v>
      </c>
      <c r="P23" s="30">
        <f>VLOOKUP(P12,Data!$A$1:$N$73,11,0)</f>
        <v>10</v>
      </c>
    </row>
    <row r="25" spans="2:19" x14ac:dyDescent="0.25">
      <c r="F25" s="9" t="s">
        <v>51</v>
      </c>
      <c r="J25" s="9" t="s">
        <v>52</v>
      </c>
      <c r="N25" s="9" t="s">
        <v>53</v>
      </c>
    </row>
    <row r="26" spans="2:19" ht="26.25" x14ac:dyDescent="0.4">
      <c r="B26" s="6" t="s">
        <v>46</v>
      </c>
    </row>
    <row r="27" spans="2:19" x14ac:dyDescent="0.25">
      <c r="E27" t="s">
        <v>8</v>
      </c>
    </row>
    <row r="28" spans="2:19" x14ac:dyDescent="0.25">
      <c r="E28" s="12">
        <v>1</v>
      </c>
      <c r="F28" s="12">
        <v>2</v>
      </c>
      <c r="G28" s="12">
        <v>3</v>
      </c>
      <c r="H28" s="12">
        <v>4</v>
      </c>
      <c r="I28" s="12">
        <v>5</v>
      </c>
      <c r="J28" s="12">
        <v>6</v>
      </c>
      <c r="K28" s="12">
        <v>7</v>
      </c>
      <c r="L28" s="12">
        <v>8</v>
      </c>
      <c r="M28" s="12">
        <v>9</v>
      </c>
      <c r="N28" s="12">
        <v>10</v>
      </c>
      <c r="O28" s="12">
        <v>11</v>
      </c>
      <c r="P28" s="12">
        <v>12</v>
      </c>
    </row>
    <row r="29" spans="2:19" x14ac:dyDescent="0.25">
      <c r="C29" t="s">
        <v>6</v>
      </c>
      <c r="D29" s="9">
        <v>1</v>
      </c>
      <c r="E29" s="22">
        <f>VLOOKUP(E7,Data!$A$1:$N$73,10,0)</f>
        <v>3</v>
      </c>
      <c r="F29" s="23">
        <f>VLOOKUP(F7,Data!$A$1:$N$73,10,0)</f>
        <v>2</v>
      </c>
      <c r="G29" s="23">
        <f>VLOOKUP(G7,Data!$A$1:$N$73,10,0)</f>
        <v>4</v>
      </c>
      <c r="H29" s="24">
        <f>VLOOKUP(H7,Data!$A$1:$N$73,10,0)</f>
        <v>1</v>
      </c>
      <c r="I29" s="22">
        <f>VLOOKUP(I7,Data!$A$1:$N$73,10,0)</f>
        <v>3</v>
      </c>
      <c r="J29" s="23">
        <f>VLOOKUP(J7,Data!$A$1:$N$73,10,0)</f>
        <v>2</v>
      </c>
      <c r="K29" s="23">
        <f>VLOOKUP(K7,Data!$A$1:$N$73,10,0)</f>
        <v>4</v>
      </c>
      <c r="L29" s="24">
        <f>VLOOKUP(L7,Data!$A$1:$N$73,10,0)</f>
        <v>1</v>
      </c>
      <c r="M29" s="22">
        <f>VLOOKUP(M7,Data!$A$1:$N$73,10,0)</f>
        <v>1</v>
      </c>
      <c r="N29" s="23">
        <f>VLOOKUP(N7,Data!$A$1:$N$73,10,0)</f>
        <v>4</v>
      </c>
      <c r="O29" s="23">
        <f>VLOOKUP(O7,Data!$A$1:$N$73,10,0)</f>
        <v>4</v>
      </c>
      <c r="P29" s="24">
        <f>VLOOKUP(P7,Data!$A$1:$N$73,10,0)</f>
        <v>1</v>
      </c>
    </row>
    <row r="30" spans="2:19" x14ac:dyDescent="0.25">
      <c r="D30" s="9">
        <v>2</v>
      </c>
      <c r="E30" s="25">
        <f>VLOOKUP(E8,Data!$A$1:$N$73,10,0)</f>
        <v>2</v>
      </c>
      <c r="F30" s="26">
        <f>VLOOKUP(F8,Data!$A$1:$N$73,10,0)</f>
        <v>3</v>
      </c>
      <c r="G30" s="26">
        <f>VLOOKUP(G8,Data!$A$1:$N$73,10,0)</f>
        <v>1</v>
      </c>
      <c r="H30" s="27">
        <f>VLOOKUP(H8,Data!$A$1:$N$73,10,0)</f>
        <v>4</v>
      </c>
      <c r="I30" s="25">
        <f>VLOOKUP(I8,Data!$A$1:$N$73,10,0)</f>
        <v>4</v>
      </c>
      <c r="J30" s="26">
        <f>VLOOKUP(J8,Data!$A$1:$N$73,10,0)</f>
        <v>1</v>
      </c>
      <c r="K30" s="26">
        <f>VLOOKUP(K8,Data!$A$1:$N$73,10,0)</f>
        <v>3</v>
      </c>
      <c r="L30" s="27">
        <f>VLOOKUP(L8,Data!$A$1:$N$73,10,0)</f>
        <v>2</v>
      </c>
      <c r="M30" s="25">
        <f>VLOOKUP(M8,Data!$A$1:$N$73,10,0)</f>
        <v>2</v>
      </c>
      <c r="N30" s="26">
        <f>VLOOKUP(N8,Data!$A$1:$N$73,10,0)</f>
        <v>1</v>
      </c>
      <c r="O30" s="26">
        <f>VLOOKUP(O8,Data!$A$1:$N$73,10,0)</f>
        <v>3</v>
      </c>
      <c r="P30" s="27">
        <f>VLOOKUP(P8,Data!$A$1:$N$73,10,0)</f>
        <v>3</v>
      </c>
    </row>
    <row r="31" spans="2:19" x14ac:dyDescent="0.25">
      <c r="D31" s="9">
        <v>3</v>
      </c>
      <c r="E31" s="25">
        <f>VLOOKUP(E9,Data!$A$1:$N$73,10,0)</f>
        <v>4</v>
      </c>
      <c r="F31" s="26">
        <f>VLOOKUP(F9,Data!$A$1:$N$73,10,0)</f>
        <v>2</v>
      </c>
      <c r="G31" s="26">
        <f>VLOOKUP(G9,Data!$A$1:$N$73,10,0)</f>
        <v>2</v>
      </c>
      <c r="H31" s="27">
        <f>VLOOKUP(H9,Data!$A$1:$N$73,10,0)</f>
        <v>3</v>
      </c>
      <c r="I31" s="25">
        <f>VLOOKUP(I9,Data!$A$1:$N$73,10,0)</f>
        <v>2</v>
      </c>
      <c r="J31" s="26">
        <f>VLOOKUP(J9,Data!$A$1:$N$73,10,0)</f>
        <v>4</v>
      </c>
      <c r="K31" s="26">
        <f>VLOOKUP(K9,Data!$A$1:$N$73,10,0)</f>
        <v>1</v>
      </c>
      <c r="L31" s="27">
        <f>VLOOKUP(L9,Data!$A$1:$N$73,10,0)</f>
        <v>3</v>
      </c>
      <c r="M31" s="25">
        <f>VLOOKUP(M9,Data!$A$1:$N$73,10,0)</f>
        <v>3</v>
      </c>
      <c r="N31" s="26">
        <f>VLOOKUP(N9,Data!$A$1:$N$73,10,0)</f>
        <v>2</v>
      </c>
      <c r="O31" s="26">
        <f>VLOOKUP(O9,Data!$A$1:$N$73,10,0)</f>
        <v>1</v>
      </c>
      <c r="P31" s="27">
        <f>VLOOKUP(P9,Data!$A$1:$N$73,10,0)</f>
        <v>4</v>
      </c>
      <c r="S31" s="5" t="s">
        <v>54</v>
      </c>
    </row>
    <row r="32" spans="2:19" x14ac:dyDescent="0.25">
      <c r="D32" s="9">
        <v>4</v>
      </c>
      <c r="E32" s="25">
        <f>VLOOKUP(E10,Data!$A$1:$N$73,10,0)</f>
        <v>4</v>
      </c>
      <c r="F32" s="26">
        <f>VLOOKUP(F10,Data!$A$1:$N$73,10,0)</f>
        <v>1</v>
      </c>
      <c r="G32" s="26">
        <f>VLOOKUP(G10,Data!$A$1:$N$73,10,0)</f>
        <v>3</v>
      </c>
      <c r="H32" s="27">
        <f>VLOOKUP(H10,Data!$A$1:$N$73,10,0)</f>
        <v>2</v>
      </c>
      <c r="I32" s="25">
        <f>VLOOKUP(I10,Data!$A$1:$N$73,10,0)</f>
        <v>1</v>
      </c>
      <c r="J32" s="26">
        <f>VLOOKUP(J10,Data!$A$1:$N$73,10,0)</f>
        <v>4</v>
      </c>
      <c r="K32" s="26">
        <f>VLOOKUP(K10,Data!$A$1:$N$73,10,0)</f>
        <v>2</v>
      </c>
      <c r="L32" s="27">
        <f>VLOOKUP(L10,Data!$A$1:$N$73,10,0)</f>
        <v>3</v>
      </c>
      <c r="M32" s="25">
        <f>VLOOKUP(M10,Data!$A$1:$N$73,10,0)</f>
        <v>2</v>
      </c>
      <c r="N32" s="26">
        <f>VLOOKUP(N10,Data!$A$1:$N$73,10,0)</f>
        <v>4</v>
      </c>
      <c r="O32" s="26">
        <f>VLOOKUP(O10,Data!$A$1:$N$73,10,0)</f>
        <v>2</v>
      </c>
      <c r="P32" s="27">
        <f>VLOOKUP(P10,Data!$A$1:$N$73,10,0)</f>
        <v>3</v>
      </c>
    </row>
    <row r="33" spans="2:19" x14ac:dyDescent="0.25">
      <c r="D33" s="9">
        <v>5</v>
      </c>
      <c r="E33" s="25">
        <f>VLOOKUP(E11,Data!$A$1:$N$73,10,0)</f>
        <v>1</v>
      </c>
      <c r="F33" s="26">
        <f>VLOOKUP(F11,Data!$A$1:$N$73,10,0)</f>
        <v>4</v>
      </c>
      <c r="G33" s="26">
        <f>VLOOKUP(G11,Data!$A$1:$N$73,10,0)</f>
        <v>1</v>
      </c>
      <c r="H33" s="27">
        <f>VLOOKUP(H11,Data!$A$1:$N$73,10,0)</f>
        <v>3</v>
      </c>
      <c r="I33" s="25">
        <f>VLOOKUP(I11,Data!$A$1:$N$73,10,0)</f>
        <v>2</v>
      </c>
      <c r="J33" s="26">
        <f>VLOOKUP(J11,Data!$A$1:$N$73,10,0)</f>
        <v>3</v>
      </c>
      <c r="K33" s="26">
        <f>VLOOKUP(K11,Data!$A$1:$N$73,10,0)</f>
        <v>1</v>
      </c>
      <c r="L33" s="27">
        <f>VLOOKUP(L11,Data!$A$1:$N$73,10,0)</f>
        <v>4</v>
      </c>
      <c r="M33" s="25">
        <f>VLOOKUP(M11,Data!$A$1:$N$73,10,0)</f>
        <v>3</v>
      </c>
      <c r="N33" s="26">
        <f>VLOOKUP(N11,Data!$A$1:$N$73,10,0)</f>
        <v>1</v>
      </c>
      <c r="O33" s="26">
        <f>VLOOKUP(O11,Data!$A$1:$N$73,10,0)</f>
        <v>4</v>
      </c>
      <c r="P33" s="27">
        <f>VLOOKUP(P11,Data!$A$1:$N$73,10,0)</f>
        <v>2</v>
      </c>
    </row>
    <row r="34" spans="2:19" x14ac:dyDescent="0.25">
      <c r="D34" s="9">
        <v>6</v>
      </c>
      <c r="E34" s="28">
        <f>VLOOKUP(E12,Data!$A$1:$N$73,10,0)</f>
        <v>1</v>
      </c>
      <c r="F34" s="29">
        <f>VLOOKUP(F12,Data!$A$1:$N$73,10,0)</f>
        <v>3</v>
      </c>
      <c r="G34" s="29">
        <f>VLOOKUP(G12,Data!$A$1:$N$73,10,0)</f>
        <v>4</v>
      </c>
      <c r="H34" s="30">
        <f>VLOOKUP(H12,Data!$A$1:$N$73,10,0)</f>
        <v>2</v>
      </c>
      <c r="I34" s="28">
        <f>VLOOKUP(I12,Data!$A$1:$N$73,10,0)</f>
        <v>3</v>
      </c>
      <c r="J34" s="29">
        <f>VLOOKUP(J12,Data!$A$1:$N$73,10,0)</f>
        <v>1</v>
      </c>
      <c r="K34" s="29">
        <f>VLOOKUP(K12,Data!$A$1:$N$73,10,0)</f>
        <v>4</v>
      </c>
      <c r="L34" s="30">
        <f>VLOOKUP(L12,Data!$A$1:$N$73,10,0)</f>
        <v>2</v>
      </c>
      <c r="M34" s="28">
        <f>VLOOKUP(M12,Data!$A$1:$N$73,10,0)</f>
        <v>4</v>
      </c>
      <c r="N34" s="29">
        <f>VLOOKUP(N12,Data!$A$1:$N$73,10,0)</f>
        <v>3</v>
      </c>
      <c r="O34" s="29">
        <f>VLOOKUP(O12,Data!$A$1:$N$73,10,0)</f>
        <v>1</v>
      </c>
      <c r="P34" s="30">
        <f>VLOOKUP(P12,Data!$A$1:$N$73,10,0)</f>
        <v>2</v>
      </c>
    </row>
    <row r="36" spans="2:19" x14ac:dyDescent="0.25">
      <c r="F36" s="9" t="s">
        <v>51</v>
      </c>
      <c r="J36" s="9" t="s">
        <v>52</v>
      </c>
      <c r="N36" s="9" t="s">
        <v>53</v>
      </c>
    </row>
    <row r="37" spans="2:19" ht="26.25" x14ac:dyDescent="0.4">
      <c r="B37" s="6" t="s">
        <v>34</v>
      </c>
    </row>
    <row r="38" spans="2:19" x14ac:dyDescent="0.25">
      <c r="E38" t="s">
        <v>8</v>
      </c>
    </row>
    <row r="39" spans="2:19" x14ac:dyDescent="0.25">
      <c r="E39" s="12">
        <v>1</v>
      </c>
      <c r="F39" s="12">
        <v>2</v>
      </c>
      <c r="G39" s="12">
        <v>3</v>
      </c>
      <c r="H39" s="12">
        <v>4</v>
      </c>
      <c r="I39" s="12">
        <v>5</v>
      </c>
      <c r="J39" s="12">
        <v>6</v>
      </c>
      <c r="K39" s="12">
        <v>7</v>
      </c>
      <c r="L39" s="12">
        <v>8</v>
      </c>
      <c r="M39" s="12">
        <v>9</v>
      </c>
      <c r="N39" s="12">
        <v>10</v>
      </c>
      <c r="O39" s="12">
        <v>11</v>
      </c>
      <c r="P39" s="12">
        <v>12</v>
      </c>
    </row>
    <row r="40" spans="2:19" x14ac:dyDescent="0.25">
      <c r="C40" t="s">
        <v>6</v>
      </c>
      <c r="D40" s="9">
        <v>1</v>
      </c>
      <c r="E40" s="22" t="str">
        <f>VLOOKUP(E7,Data!$A$1:$N$73,9,0)</f>
        <v>Throttle 500</v>
      </c>
      <c r="F40" s="23" t="str">
        <f>VLOOKUP(F7,Data!$A$1:$N$73,9,0)</f>
        <v>Custodia</v>
      </c>
      <c r="G40" s="23" t="str">
        <f>VLOOKUP(G7,Data!$A$1:$N$73,9,0)</f>
        <v>Control</v>
      </c>
      <c r="H40" s="24" t="str">
        <f>VLOOKUP(H7,Data!$A$1:$N$73,9,0)</f>
        <v>Folicur</v>
      </c>
      <c r="I40" s="22" t="str">
        <f>VLOOKUP(I7,Data!$A$1:$N$73,9,0)</f>
        <v>Throttle 500</v>
      </c>
      <c r="J40" s="23" t="str">
        <f>VLOOKUP(J7,Data!$A$1:$N$73,9,0)</f>
        <v>Custodia</v>
      </c>
      <c r="K40" s="23" t="str">
        <f>VLOOKUP(K7,Data!$A$1:$N$73,9,0)</f>
        <v>Control</v>
      </c>
      <c r="L40" s="24" t="str">
        <f>VLOOKUP(L7,Data!$A$1:$N$73,9,0)</f>
        <v>Folicur</v>
      </c>
      <c r="M40" s="22" t="str">
        <f>VLOOKUP(M7,Data!$A$1:$N$73,9,0)</f>
        <v>Folicur</v>
      </c>
      <c r="N40" s="23" t="str">
        <f>VLOOKUP(N7,Data!$A$1:$N$73,9,0)</f>
        <v>Control</v>
      </c>
      <c r="O40" s="23" t="str">
        <f>VLOOKUP(O7,Data!$A$1:$N$73,9,0)</f>
        <v>Control</v>
      </c>
      <c r="P40" s="24" t="str">
        <f>VLOOKUP(P7,Data!$A$1:$N$73,9,0)</f>
        <v>Folicur</v>
      </c>
    </row>
    <row r="41" spans="2:19" x14ac:dyDescent="0.25">
      <c r="D41" s="9">
        <v>2</v>
      </c>
      <c r="E41" s="25" t="str">
        <f>VLOOKUP(E8,Data!$A$1:$N$73,9,0)</f>
        <v>Custodia</v>
      </c>
      <c r="F41" s="26" t="str">
        <f>VLOOKUP(F8,Data!$A$1:$N$73,9,0)</f>
        <v>Throttle 500</v>
      </c>
      <c r="G41" s="26" t="str">
        <f>VLOOKUP(G8,Data!$A$1:$N$73,9,0)</f>
        <v>Folicur</v>
      </c>
      <c r="H41" s="27" t="str">
        <f>VLOOKUP(H8,Data!$A$1:$N$73,9,0)</f>
        <v>Control</v>
      </c>
      <c r="I41" s="25" t="str">
        <f>VLOOKUP(I8,Data!$A$1:$N$73,9,0)</f>
        <v>Control</v>
      </c>
      <c r="J41" s="26" t="str">
        <f>VLOOKUP(J8,Data!$A$1:$N$73,9,0)</f>
        <v>Folicur</v>
      </c>
      <c r="K41" s="26" t="str">
        <f>VLOOKUP(K8,Data!$A$1:$N$73,9,0)</f>
        <v>Throttle 500</v>
      </c>
      <c r="L41" s="27" t="str">
        <f>VLOOKUP(L8,Data!$A$1:$N$73,9,0)</f>
        <v>Custodia</v>
      </c>
      <c r="M41" s="25" t="str">
        <f>VLOOKUP(M8,Data!$A$1:$N$73,9,0)</f>
        <v>Custodia</v>
      </c>
      <c r="N41" s="26" t="str">
        <f>VLOOKUP(N8,Data!$A$1:$N$73,9,0)</f>
        <v>Folicur</v>
      </c>
      <c r="O41" s="26" t="str">
        <f>VLOOKUP(O8,Data!$A$1:$N$73,9,0)</f>
        <v>Throttle 500</v>
      </c>
      <c r="P41" s="27" t="str">
        <f>VLOOKUP(P8,Data!$A$1:$N$73,9,0)</f>
        <v>Throttle 500</v>
      </c>
    </row>
    <row r="42" spans="2:19" x14ac:dyDescent="0.25">
      <c r="D42" s="9">
        <v>3</v>
      </c>
      <c r="E42" s="25" t="str">
        <f>VLOOKUP(E9,Data!$A$1:$N$73,9,0)</f>
        <v>Control</v>
      </c>
      <c r="F42" s="26" t="str">
        <f>VLOOKUP(F9,Data!$A$1:$N$73,9,0)</f>
        <v>Custodia</v>
      </c>
      <c r="G42" s="26" t="str">
        <f>VLOOKUP(G9,Data!$A$1:$N$73,9,0)</f>
        <v>Custodia</v>
      </c>
      <c r="H42" s="27" t="str">
        <f>VLOOKUP(H9,Data!$A$1:$N$73,9,0)</f>
        <v>Throttle 500</v>
      </c>
      <c r="I42" s="25" t="str">
        <f>VLOOKUP(I9,Data!$A$1:$N$73,9,0)</f>
        <v>Custodia</v>
      </c>
      <c r="J42" s="26" t="str">
        <f>VLOOKUP(J9,Data!$A$1:$N$73,9,0)</f>
        <v>Control</v>
      </c>
      <c r="K42" s="26" t="str">
        <f>VLOOKUP(K9,Data!$A$1:$N$73,9,0)</f>
        <v>Folicur</v>
      </c>
      <c r="L42" s="27" t="str">
        <f>VLOOKUP(L9,Data!$A$1:$N$73,9,0)</f>
        <v>Throttle 500</v>
      </c>
      <c r="M42" s="25" t="str">
        <f>VLOOKUP(M9,Data!$A$1:$N$73,9,0)</f>
        <v>Throttle 500</v>
      </c>
      <c r="N42" s="26" t="str">
        <f>VLOOKUP(N9,Data!$A$1:$N$73,9,0)</f>
        <v>Custodia</v>
      </c>
      <c r="O42" s="26" t="str">
        <f>VLOOKUP(O9,Data!$A$1:$N$73,9,0)</f>
        <v>Folicur</v>
      </c>
      <c r="P42" s="27" t="str">
        <f>VLOOKUP(P9,Data!$A$1:$N$73,9,0)</f>
        <v>Control</v>
      </c>
      <c r="S42" s="5" t="s">
        <v>54</v>
      </c>
    </row>
    <row r="43" spans="2:19" x14ac:dyDescent="0.25">
      <c r="D43" s="9">
        <v>4</v>
      </c>
      <c r="E43" s="25" t="str">
        <f>VLOOKUP(E10,Data!$A$1:$N$73,9,0)</f>
        <v>Control</v>
      </c>
      <c r="F43" s="26" t="str">
        <f>VLOOKUP(F10,Data!$A$1:$N$73,9,0)</f>
        <v>Folicur</v>
      </c>
      <c r="G43" s="26" t="str">
        <f>VLOOKUP(G10,Data!$A$1:$N$73,9,0)</f>
        <v>Throttle 500</v>
      </c>
      <c r="H43" s="27" t="str">
        <f>VLOOKUP(H10,Data!$A$1:$N$73,9,0)</f>
        <v>Custodia</v>
      </c>
      <c r="I43" s="25" t="str">
        <f>VLOOKUP(I10,Data!$A$1:$N$73,9,0)</f>
        <v>Folicur</v>
      </c>
      <c r="J43" s="26" t="str">
        <f>VLOOKUP(J10,Data!$A$1:$N$73,9,0)</f>
        <v>Control</v>
      </c>
      <c r="K43" s="26" t="str">
        <f>VLOOKUP(K10,Data!$A$1:$N$73,9,0)</f>
        <v>Custodia</v>
      </c>
      <c r="L43" s="27" t="str">
        <f>VLOOKUP(L10,Data!$A$1:$N$73,9,0)</f>
        <v>Throttle 500</v>
      </c>
      <c r="M43" s="25" t="str">
        <f>VLOOKUP(M10,Data!$A$1:$N$73,9,0)</f>
        <v>Custodia</v>
      </c>
      <c r="N43" s="26" t="str">
        <f>VLOOKUP(N10,Data!$A$1:$N$73,9,0)</f>
        <v>Control</v>
      </c>
      <c r="O43" s="26" t="str">
        <f>VLOOKUP(O10,Data!$A$1:$N$73,9,0)</f>
        <v>Custodia</v>
      </c>
      <c r="P43" s="27" t="str">
        <f>VLOOKUP(P10,Data!$A$1:$N$73,9,0)</f>
        <v>Throttle 500</v>
      </c>
    </row>
    <row r="44" spans="2:19" x14ac:dyDescent="0.25">
      <c r="D44" s="9">
        <v>5</v>
      </c>
      <c r="E44" s="25" t="str">
        <f>VLOOKUP(E11,Data!$A$1:$N$73,9,0)</f>
        <v>Folicur</v>
      </c>
      <c r="F44" s="26" t="str">
        <f>VLOOKUP(F11,Data!$A$1:$N$73,9,0)</f>
        <v>Control</v>
      </c>
      <c r="G44" s="26" t="str">
        <f>VLOOKUP(G11,Data!$A$1:$N$73,9,0)</f>
        <v>Folicur</v>
      </c>
      <c r="H44" s="27" t="str">
        <f>VLOOKUP(H11,Data!$A$1:$N$73,9,0)</f>
        <v>Throttle 500</v>
      </c>
      <c r="I44" s="25" t="str">
        <f>VLOOKUP(I11,Data!$A$1:$N$73,9,0)</f>
        <v>Custodia</v>
      </c>
      <c r="J44" s="26" t="str">
        <f>VLOOKUP(J11,Data!$A$1:$N$73,9,0)</f>
        <v>Throttle 500</v>
      </c>
      <c r="K44" s="26" t="str">
        <f>VLOOKUP(K11,Data!$A$1:$N$73,9,0)</f>
        <v>Folicur</v>
      </c>
      <c r="L44" s="27" t="str">
        <f>VLOOKUP(L11,Data!$A$1:$N$73,9,0)</f>
        <v>Control</v>
      </c>
      <c r="M44" s="25" t="str">
        <f>VLOOKUP(M11,Data!$A$1:$N$73,9,0)</f>
        <v>Throttle 500</v>
      </c>
      <c r="N44" s="26" t="str">
        <f>VLOOKUP(N11,Data!$A$1:$N$73,9,0)</f>
        <v>Folicur</v>
      </c>
      <c r="O44" s="26" t="str">
        <f>VLOOKUP(O11,Data!$A$1:$N$73,9,0)</f>
        <v>Control</v>
      </c>
      <c r="P44" s="27" t="str">
        <f>VLOOKUP(P11,Data!$A$1:$N$73,9,0)</f>
        <v>Custodia</v>
      </c>
    </row>
    <row r="45" spans="2:19" x14ac:dyDescent="0.25">
      <c r="D45" s="9">
        <v>6</v>
      </c>
      <c r="E45" s="28" t="str">
        <f>VLOOKUP(E12,Data!$A$1:$N$73,9,0)</f>
        <v>Folicur</v>
      </c>
      <c r="F45" s="29" t="str">
        <f>VLOOKUP(F12,Data!$A$1:$N$73,9,0)</f>
        <v>Throttle 500</v>
      </c>
      <c r="G45" s="29" t="str">
        <f>VLOOKUP(G12,Data!$A$1:$N$73,9,0)</f>
        <v>Control</v>
      </c>
      <c r="H45" s="30" t="str">
        <f>VLOOKUP(H12,Data!$A$1:$N$73,9,0)</f>
        <v>Custodia</v>
      </c>
      <c r="I45" s="28" t="str">
        <f>VLOOKUP(I12,Data!$A$1:$N$73,9,0)</f>
        <v>Throttle 500</v>
      </c>
      <c r="J45" s="29" t="str">
        <f>VLOOKUP(J12,Data!$A$1:$N$73,9,0)</f>
        <v>Folicur</v>
      </c>
      <c r="K45" s="29" t="str">
        <f>VLOOKUP(K12,Data!$A$1:$N$73,9,0)</f>
        <v>Control</v>
      </c>
      <c r="L45" s="30" t="str">
        <f>VLOOKUP(L12,Data!$A$1:$N$73,9,0)</f>
        <v>Custodia</v>
      </c>
      <c r="M45" s="28" t="str">
        <f>VLOOKUP(M12,Data!$A$1:$N$73,9,0)</f>
        <v>Control</v>
      </c>
      <c r="N45" s="29" t="str">
        <f>VLOOKUP(N12,Data!$A$1:$N$73,9,0)</f>
        <v>Throttle 500</v>
      </c>
      <c r="O45" s="29" t="str">
        <f>VLOOKUP(O12,Data!$A$1:$N$73,9,0)</f>
        <v>Folicur</v>
      </c>
      <c r="P45" s="30" t="str">
        <f>VLOOKUP(P12,Data!$A$1:$N$73,9,0)</f>
        <v>Custodia</v>
      </c>
    </row>
    <row r="47" spans="2:19" x14ac:dyDescent="0.25">
      <c r="F47" s="9" t="s">
        <v>51</v>
      </c>
      <c r="J47" s="9" t="s">
        <v>52</v>
      </c>
      <c r="N47" s="9" t="s">
        <v>53</v>
      </c>
    </row>
  </sheetData>
  <pageMargins left="0.7" right="0.7" top="0.75" bottom="0.75" header="0.3" footer="0.3"/>
  <pageSetup paperSize="9" scale="64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C2E5BF6C1B6143B92B7B15C0AE2BDD" ma:contentTypeVersion="8" ma:contentTypeDescription="Create a new document." ma:contentTypeScope="" ma:versionID="dadb7b2f8e6ffd75c24b942479811dd5">
  <xsd:schema xmlns:xsd="http://www.w3.org/2001/XMLSchema" xmlns:xs="http://www.w3.org/2001/XMLSchema" xmlns:p="http://schemas.microsoft.com/office/2006/metadata/properties" xmlns:ns2="6e15ddea-c17d-4959-8e61-4b829240d7ec" targetNamespace="http://schemas.microsoft.com/office/2006/metadata/properties" ma:root="true" ma:fieldsID="fdb6ceed71aae176565d2bffa171c835" ns2:_="">
    <xsd:import namespace="6e15ddea-c17d-4959-8e61-4b829240d7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5ddea-c17d-4959-8e61-4b829240d7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0EA2B0-8023-4B62-B13F-6261842AEFF7}"/>
</file>

<file path=customXml/itemProps2.xml><?xml version="1.0" encoding="utf-8"?>
<ds:datastoreItem xmlns:ds="http://schemas.openxmlformats.org/officeDocument/2006/customXml" ds:itemID="{F989E338-5504-43DE-B93B-19772B511983}"/>
</file>

<file path=customXml/itemProps3.xml><?xml version="1.0" encoding="utf-8"?>
<ds:datastoreItem xmlns:ds="http://schemas.openxmlformats.org/officeDocument/2006/customXml" ds:itemID="{98CC56DE-3278-4D25-B0FA-D7F720C5AC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Trial Information</vt:lpstr>
      <vt:lpstr>Names</vt:lpstr>
      <vt:lpstr>Sheet2</vt:lpstr>
      <vt:lpstr>Fungicide Comparison x row spac</vt:lpstr>
      <vt:lpstr>Sheet4</vt:lpstr>
      <vt:lpstr>Sheet3</vt:lpstr>
      <vt:lpstr>Data</vt:lpstr>
      <vt:lpstr>Pivot Table</vt:lpstr>
      <vt:lpstr>Layout</vt:lpstr>
      <vt:lpstr>Trial Plan</vt:lpstr>
      <vt:lpstr>Row Lenghts</vt:lpstr>
      <vt:lpstr>Spray Plan</vt:lpstr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MUMFORD Michael</dc:creator>
  <cp:lastModifiedBy>Paul Melloy</cp:lastModifiedBy>
  <cp:lastPrinted>2018-06-13T22:21:33Z</cp:lastPrinted>
  <dcterms:created xsi:type="dcterms:W3CDTF">2018-02-04T23:58:47Z</dcterms:created>
  <dcterms:modified xsi:type="dcterms:W3CDTF">2019-02-19T04:40:36Z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0x010100CEC2E5BF6C1B6143B92B7B15C0AE2BDD</vt:lpwstr>
  </property>
</Properties>
</file>