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U8011054\Cloudstor\Mungbean\Past trials\2016\"/>
    </mc:Choice>
  </mc:AlternateContent>
  <bookViews>
    <workbookView xWindow="3015" yWindow="75" windowWidth="19200" windowHeight="9525"/>
  </bookViews>
  <sheets>
    <sheet name="Hermitage" sheetId="1" r:id="rId1"/>
    <sheet name="Kingaroy" sheetId="2" r:id="rId2"/>
    <sheet name="Summary" sheetId="3" r:id="rId3"/>
    <sheet name="Sheet4" sheetId="4" r:id="rId4"/>
  </sheets>
  <definedNames>
    <definedName name="_xlnm._FilterDatabase" localSheetId="1" hidden="1">Kingaroy!$A$1:$I$29</definedName>
  </definedNames>
  <calcPr calcId="162913"/>
  <pivotCaches>
    <pivotCache cacheId="2" r:id="rId5"/>
  </pivotCaches>
</workbook>
</file>

<file path=xl/calcChain.xml><?xml version="1.0" encoding="utf-8"?>
<calcChain xmlns="http://schemas.openxmlformats.org/spreadsheetml/2006/main">
  <c r="P34" i="2" l="1"/>
  <c r="K44" i="2"/>
  <c r="L44" i="2"/>
  <c r="K45" i="2"/>
  <c r="P45" i="2" s="1"/>
  <c r="L45" i="2"/>
  <c r="K46" i="2"/>
  <c r="L46" i="2"/>
  <c r="Q46" i="2" s="1"/>
  <c r="K47" i="2"/>
  <c r="Q47" i="2" s="1"/>
  <c r="L47" i="2"/>
  <c r="K48" i="2"/>
  <c r="L48" i="2"/>
  <c r="Q48" i="2"/>
  <c r="Q49" i="2"/>
  <c r="Q50" i="2"/>
  <c r="Q44" i="2"/>
  <c r="I2" i="1"/>
  <c r="Q35" i="1"/>
  <c r="Q36" i="1"/>
  <c r="Q37" i="1"/>
  <c r="Q38" i="1"/>
  <c r="Q39" i="1"/>
  <c r="Q40" i="1"/>
  <c r="Q34" i="1"/>
  <c r="P35" i="1"/>
  <c r="P36" i="1"/>
  <c r="P37" i="1"/>
  <c r="P38" i="1"/>
  <c r="P39" i="1"/>
  <c r="P40" i="1"/>
  <c r="P34" i="1"/>
  <c r="J2" i="1"/>
  <c r="H2" i="2"/>
  <c r="Q45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2" i="1"/>
  <c r="D10" i="3" l="1"/>
  <c r="D9" i="3"/>
  <c r="D8" i="3"/>
  <c r="D7" i="3"/>
  <c r="D6" i="3"/>
  <c r="D5" i="3"/>
  <c r="D4" i="3"/>
  <c r="E10" i="3" l="1"/>
  <c r="E9" i="3"/>
  <c r="E8" i="3"/>
  <c r="E7" i="3"/>
  <c r="E6" i="3"/>
  <c r="E5" i="3"/>
  <c r="E4" i="3"/>
  <c r="F4" i="3" s="1"/>
  <c r="F7" i="3" l="1"/>
  <c r="F8" i="3"/>
  <c r="F5" i="3"/>
  <c r="F9" i="3"/>
  <c r="F6" i="3"/>
  <c r="F10" i="3"/>
  <c r="N35" i="2" l="1"/>
  <c r="N48" i="2"/>
  <c r="N38" i="2"/>
  <c r="M48" i="2"/>
  <c r="M38" i="2"/>
  <c r="M46" i="2"/>
  <c r="M36" i="2"/>
  <c r="L39" i="2"/>
  <c r="K50" i="2"/>
  <c r="K40" i="2"/>
  <c r="K49" i="2"/>
  <c r="K39" i="2"/>
  <c r="M35" i="2" l="1"/>
  <c r="M45" i="2"/>
  <c r="L50" i="2"/>
  <c r="M50" i="2"/>
  <c r="M34" i="2"/>
  <c r="N39" i="2"/>
  <c r="M44" i="2"/>
  <c r="N49" i="2"/>
  <c r="N45" i="2"/>
  <c r="M39" i="2"/>
  <c r="N37" i="2"/>
  <c r="N40" i="2"/>
  <c r="M49" i="2"/>
  <c r="N47" i="2"/>
  <c r="N50" i="2"/>
  <c r="L49" i="2"/>
  <c r="M40" i="2"/>
  <c r="M37" i="2"/>
  <c r="P37" i="2" s="1"/>
  <c r="G7" i="3" s="1"/>
  <c r="N34" i="2"/>
  <c r="N36" i="2"/>
  <c r="P36" i="2" s="1"/>
  <c r="G6" i="3" s="1"/>
  <c r="M47" i="2"/>
  <c r="N44" i="2"/>
  <c r="N46" i="2"/>
  <c r="P46" i="2" s="1"/>
  <c r="P48" i="2"/>
  <c r="P49" i="2"/>
  <c r="L40" i="2"/>
  <c r="P38" i="2"/>
  <c r="G8" i="3" s="1"/>
  <c r="P35" i="2"/>
  <c r="G5" i="3" s="1"/>
  <c r="P47" i="2" l="1"/>
  <c r="G4" i="3"/>
  <c r="H7" i="3" s="1"/>
  <c r="P50" i="2"/>
  <c r="P39" i="2"/>
  <c r="G9" i="3" s="1"/>
  <c r="P40" i="2"/>
  <c r="G10" i="3" s="1"/>
  <c r="P44" i="2"/>
  <c r="H4" i="3" l="1"/>
  <c r="I9" i="3"/>
  <c r="H10" i="3"/>
  <c r="H9" i="3"/>
  <c r="H6" i="3"/>
  <c r="H8" i="3"/>
  <c r="I10" i="3"/>
  <c r="I4" i="3"/>
  <c r="J4" i="3" s="1"/>
  <c r="I5" i="3"/>
  <c r="J5" i="3" s="1"/>
  <c r="I6" i="3"/>
  <c r="J6" i="3" s="1"/>
  <c r="H5" i="3"/>
  <c r="I7" i="3"/>
  <c r="I8" i="3"/>
  <c r="J7" i="3" l="1"/>
  <c r="J8" i="3"/>
  <c r="J9" i="3"/>
  <c r="J10" i="3"/>
</calcChain>
</file>

<file path=xl/sharedStrings.xml><?xml version="1.0" encoding="utf-8"?>
<sst xmlns="http://schemas.openxmlformats.org/spreadsheetml/2006/main" count="218" uniqueCount="73">
  <si>
    <t>Treatment</t>
  </si>
  <si>
    <t>Yeild per plot Raw (grams)</t>
  </si>
  <si>
    <t>Graded Seed (grams)</t>
  </si>
  <si>
    <t>Plot Length (mtr)</t>
  </si>
  <si>
    <t>Yeild Graded seed per   t / ha</t>
  </si>
  <si>
    <t>P1</t>
  </si>
  <si>
    <t>1st spray applied @ 1st sighting of a powdery mildew colony in the trial, 2nd spray applied 2 weeks +/- 2 days after 1st spray</t>
  </si>
  <si>
    <t>P2</t>
  </si>
  <si>
    <t>1st spray 4 weeks after emergance</t>
  </si>
  <si>
    <t>P3</t>
  </si>
  <si>
    <t>Control</t>
  </si>
  <si>
    <t>P4</t>
  </si>
  <si>
    <t>1st spray 4 weeks after emergance,2nd spray 2 weeks +/- 2 days after 1st spray, 3rd spray 2 weeks +/- 2 days after 2nd spray</t>
  </si>
  <si>
    <t>P5</t>
  </si>
  <si>
    <t>1st spray applied whenpowdery mildew colonies reach 1/3 up canopy, 2nd spray applied 2 weeks +/- 2 days after first spray</t>
  </si>
  <si>
    <t>P6</t>
  </si>
  <si>
    <t>1st spray 4 weeks after emergance,2nd spray 2 weeks +/-2 days after 1st spray</t>
  </si>
  <si>
    <t>P7</t>
  </si>
  <si>
    <t>1st spray applied @ 1st sighting of a powdery mildew colony in the trial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</si>
  <si>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</si>
  <si>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</si>
  <si>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</si>
  <si>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</si>
  <si>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</si>
  <si>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</si>
  <si>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</si>
  <si>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</si>
  <si>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</si>
  <si>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</si>
  <si>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</si>
  <si>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</si>
  <si>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</si>
  <si>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</si>
  <si>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</si>
  <si>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</si>
  <si>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</si>
  <si>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</si>
  <si>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</si>
  <si>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</si>
  <si>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</si>
  <si>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Rep 1</t>
  </si>
  <si>
    <t>Rep 2</t>
  </si>
  <si>
    <t>Rep 3</t>
  </si>
  <si>
    <t>Rep 4</t>
  </si>
  <si>
    <t>Average</t>
  </si>
  <si>
    <t>T 1</t>
  </si>
  <si>
    <t>T2</t>
  </si>
  <si>
    <t>T3</t>
  </si>
  <si>
    <t>T4</t>
  </si>
  <si>
    <t>T5</t>
  </si>
  <si>
    <t>T6</t>
  </si>
  <si>
    <t>T7</t>
  </si>
  <si>
    <t>Raw Seed</t>
  </si>
  <si>
    <t>Graded Seed</t>
  </si>
  <si>
    <t>Row Length</t>
  </si>
  <si>
    <t>T1</t>
  </si>
  <si>
    <t>Average Yield t/ha</t>
  </si>
  <si>
    <t>Hermitage</t>
  </si>
  <si>
    <t>Kingaroy</t>
  </si>
  <si>
    <t>% increase from Control</t>
  </si>
  <si>
    <t>% Difference</t>
  </si>
  <si>
    <t>Hermitage Research Station</t>
  </si>
  <si>
    <t>Kingaroy Research Facility</t>
  </si>
  <si>
    <t>Treatment Yield (t/ha)</t>
  </si>
  <si>
    <t>Yield Difference t/ha</t>
  </si>
  <si>
    <t>Treatment Description</t>
  </si>
  <si>
    <t>Row Labels</t>
  </si>
  <si>
    <t>Grand Total</t>
  </si>
  <si>
    <t>Plot</t>
  </si>
  <si>
    <t>Sum of Graded Seed</t>
  </si>
  <si>
    <t>Treat_descrip</t>
  </si>
  <si>
    <t>rep</t>
  </si>
  <si>
    <t>Raw Adjusted Yeild /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</si>
</sst>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1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EIR Duncan" refreshedDate="42955.662857407406" createdVersion="5" refreshedVersion="5" minRefreshableVersion="3" recordCount="28">
  <cacheSource type="worksheet">
    <worksheetSource ref="A1:I29" sheet="Kingaroy"/>
  </cacheSource>
  <cacheFields count="8">
    <cacheField name="Plot" numFmtId="0">
      <sharedItems count="28">
        <s v="P1"/>
        <s v="P2"/>
        <s v="P3"/>
        <s v="P4"/>
        <s v="P5"/>
        <s v="P6"/>
        <s v="P7"/>
        <s v="P8"/>
        <s v="P9"/>
        <s v="P10"/>
        <s v="P11"/>
        <s v="P12"/>
        <s v="P13"/>
        <s v="P14"/>
        <s v="P15"/>
        <s v="P16"/>
        <s v="P17"/>
        <s v="P18"/>
        <s v="P19"/>
        <s v="P20"/>
        <s v="P21"/>
        <s v="P22"/>
        <s v="P23"/>
        <s v="P24"/>
        <s v="P25"/>
        <s v="P26"/>
        <s v="P27"/>
        <s v="P28"/>
      </sharedItems>
    </cacheField>
    <cacheField name="Treatment" numFmtId="0">
      <sharedItems count="35">
        <s v="T4"/>
        <s v="T5"/>
        <s v="T2"/>
        <s v="T6"/>
        <s v="T3"/>
        <s v="T1"/>
        <s v="T7"/>
        <s v="P8" u="1"/>
        <s v="P20" u="1"/>
        <s v="P21" u="1"/>
        <s v="P22" u="1"/>
        <s v="P23" u="1"/>
        <s v="P1" u="1"/>
        <s v="P24" u="1"/>
        <s v="P25" u="1"/>
        <s v="P3" u="1"/>
        <s v="P26" u="1"/>
        <s v="P5" u="1"/>
        <s v="P27" u="1"/>
        <s v="P28" u="1"/>
        <s v="P7" u="1"/>
        <s v="P9" u="1"/>
        <s v="P10" u="1"/>
        <s v="P11" u="1"/>
        <s v="P12" u="1"/>
        <s v="P13" u="1"/>
        <s v="P14" u="1"/>
        <s v="P15" u="1"/>
        <s v="P2" u="1"/>
        <s v="P16" u="1"/>
        <s v="P4" u="1"/>
        <s v="P17" u="1"/>
        <s v="P18" u="1"/>
        <s v="P6" u="1"/>
        <s v="P19" u="1"/>
      </sharedItems>
    </cacheField>
    <cacheField name="Treatment Description" numFmtId="0">
      <sharedItems count="7">
        <s v="1st spray 4 weeks after emergance,2nd spray 2 weeks +/- 2 days after 1st spray, 3rd spray 2 weeks +/- 2 days after 2nd spray"/>
        <s v="1st spray applied @ 1st sighting of a powdery mildew colony in the trial"/>
        <s v="1st spray 4 weeks after emergance"/>
        <s v="1st spray applied @ 1st sighting of a powdery mildew colony in the trial, 2nd spray applied 2 weeks +/- 2 days after 1st spray"/>
        <s v="1st spray 4 weeks after emergance,2nd spray 2 weeks +/-2 days after 1st spray"/>
        <s v="Control"/>
        <s v="1st spray applied whenpowdery mildew colonies reach 1/3 up canopy, 2nd spray applied 2 weeks +/- 2 days after first spray"/>
      </sharedItems>
    </cacheField>
    <cacheField name="Raw Seed" numFmtId="0">
      <sharedItems containsSemiMixedTypes="0" containsString="0" containsNumber="1" containsInteger="1" minValue="923" maxValue="1885"/>
    </cacheField>
    <cacheField name="Graded Seed" numFmtId="0">
      <sharedItems containsSemiMixedTypes="0" containsString="0" containsNumber="1" containsInteger="1" minValue="776" maxValue="1685"/>
    </cacheField>
    <cacheField name="Row Length" numFmtId="0">
      <sharedItems containsSemiMixedTypes="0" containsString="0" containsNumber="1" minValue="10.4" maxValue="10.9"/>
    </cacheField>
    <cacheField name="Adjusted Yeild / ha" numFmtId="164">
      <sharedItems containsSemiMixedTypes="0" containsString="0" containsNumber="1" minValue="0.73207547169811327" maxValue="1.6047619047619048"/>
    </cacheField>
    <cacheField name="Grade Out% loss" numFmtId="2">
      <sharedItems containsSemiMixedTypes="0" containsString="0" containsNumber="1" minValue="9.9153567110036267" maxValue="19.7368421052631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">
  <r>
    <x v="0"/>
    <x v="0"/>
    <x v="0"/>
    <n v="1806"/>
    <n v="1635"/>
    <n v="10.6"/>
    <n v="1.5424528301886793"/>
    <n v="10.458715596330276"/>
  </r>
  <r>
    <x v="1"/>
    <x v="1"/>
    <x v="1"/>
    <n v="1552"/>
    <n v="1391"/>
    <n v="10.5"/>
    <n v="1.3247619047619048"/>
    <n v="11.574406901509706"/>
  </r>
  <r>
    <x v="2"/>
    <x v="2"/>
    <x v="2"/>
    <n v="1413"/>
    <n v="1227"/>
    <n v="10.5"/>
    <n v="1.1685714285714286"/>
    <n v="15.158924205378973"/>
  </r>
  <r>
    <x v="3"/>
    <x v="3"/>
    <x v="3"/>
    <n v="1741"/>
    <n v="1518"/>
    <n v="10.5"/>
    <n v="1.445714285714286"/>
    <n v="14.69038208168643"/>
  </r>
  <r>
    <x v="4"/>
    <x v="4"/>
    <x v="4"/>
    <n v="1818"/>
    <n v="1654"/>
    <n v="10.8"/>
    <n v="1.5314814814814814"/>
    <n v="9.9153567110036267"/>
  </r>
  <r>
    <x v="5"/>
    <x v="5"/>
    <x v="5"/>
    <n v="1183"/>
    <n v="988"/>
    <n v="10.6"/>
    <n v="0.93207547169811322"/>
    <n v="19.736842105263158"/>
  </r>
  <r>
    <x v="6"/>
    <x v="6"/>
    <x v="6"/>
    <n v="1612"/>
    <n v="1426"/>
    <n v="10.9"/>
    <n v="1.308256880733945"/>
    <n v="13.043478260869565"/>
  </r>
  <r>
    <x v="7"/>
    <x v="5"/>
    <x v="5"/>
    <n v="1742"/>
    <n v="1550"/>
    <n v="10.5"/>
    <n v="1.4761904761904763"/>
    <n v="12.387096774193548"/>
  </r>
  <r>
    <x v="8"/>
    <x v="2"/>
    <x v="2"/>
    <n v="1704"/>
    <n v="1542"/>
    <n v="10.5"/>
    <n v="1.4685714285714286"/>
    <n v="10.505836575875486"/>
  </r>
  <r>
    <x v="9"/>
    <x v="1"/>
    <x v="1"/>
    <n v="1703"/>
    <n v="1538"/>
    <n v="10.8"/>
    <n v="1.4240740740740738"/>
    <n v="10.728218465539662"/>
  </r>
  <r>
    <x v="10"/>
    <x v="4"/>
    <x v="4"/>
    <n v="1465"/>
    <n v="1318"/>
    <n v="10.7"/>
    <n v="1.2317757009345796"/>
    <n v="11.153262518968134"/>
  </r>
  <r>
    <x v="11"/>
    <x v="6"/>
    <x v="6"/>
    <n v="1586"/>
    <n v="1394"/>
    <n v="10.8"/>
    <n v="1.2907407407407407"/>
    <n v="13.773314203730273"/>
  </r>
  <r>
    <x v="12"/>
    <x v="3"/>
    <x v="3"/>
    <n v="1588"/>
    <n v="1404"/>
    <n v="10.8"/>
    <n v="1.3"/>
    <n v="13.105413105413104"/>
  </r>
  <r>
    <x v="13"/>
    <x v="0"/>
    <x v="0"/>
    <n v="1477"/>
    <n v="1302"/>
    <n v="10.7"/>
    <n v="1.2168224299065422"/>
    <n v="13.440860215053762"/>
  </r>
  <r>
    <x v="14"/>
    <x v="2"/>
    <x v="2"/>
    <n v="1885"/>
    <n v="1685"/>
    <n v="10.5"/>
    <n v="1.6047619047619048"/>
    <n v="11.869436201780417"/>
  </r>
  <r>
    <x v="15"/>
    <x v="6"/>
    <x v="6"/>
    <n v="1266"/>
    <n v="1125"/>
    <n v="10.5"/>
    <n v="1.0714285714285714"/>
    <n v="12.533333333333333"/>
  </r>
  <r>
    <x v="16"/>
    <x v="4"/>
    <x v="4"/>
    <n v="1501"/>
    <n v="1343"/>
    <n v="10.5"/>
    <n v="1.279047619047619"/>
    <n v="11.76470588235294"/>
  </r>
  <r>
    <x v="17"/>
    <x v="5"/>
    <x v="5"/>
    <n v="977"/>
    <n v="837"/>
    <n v="10.5"/>
    <n v="0.79714285714285704"/>
    <n v="16.726403823178014"/>
  </r>
  <r>
    <x v="18"/>
    <x v="3"/>
    <x v="3"/>
    <n v="1596"/>
    <n v="1424"/>
    <n v="10.6"/>
    <n v="1.3433962264150945"/>
    <n v="12.078651685393259"/>
  </r>
  <r>
    <x v="19"/>
    <x v="0"/>
    <x v="0"/>
    <n v="1346"/>
    <n v="1190"/>
    <n v="10.5"/>
    <n v="1.1333333333333333"/>
    <n v="13.109243697478993"/>
  </r>
  <r>
    <x v="20"/>
    <x v="1"/>
    <x v="1"/>
    <n v="1534"/>
    <n v="1373"/>
    <n v="10.8"/>
    <n v="1.2712962962962961"/>
    <n v="11.726147123088127"/>
  </r>
  <r>
    <x v="21"/>
    <x v="3"/>
    <x v="3"/>
    <n v="1070"/>
    <n v="929"/>
    <n v="10.4"/>
    <n v="0.8932692307692307"/>
    <n v="15.177610333692144"/>
  </r>
  <r>
    <x v="22"/>
    <x v="0"/>
    <x v="0"/>
    <n v="923"/>
    <n v="776"/>
    <n v="10.6"/>
    <n v="0.73207547169811327"/>
    <n v="18.943298969072163"/>
  </r>
  <r>
    <x v="23"/>
    <x v="5"/>
    <x v="5"/>
    <n v="1240"/>
    <n v="1080"/>
    <n v="10.7"/>
    <n v="1.0093457943925235"/>
    <n v="14.814814814814813"/>
  </r>
  <r>
    <x v="24"/>
    <x v="1"/>
    <x v="1"/>
    <n v="992"/>
    <n v="870"/>
    <n v="10.8"/>
    <n v="0.80555555555555558"/>
    <n v="14.022988505747128"/>
  </r>
  <r>
    <x v="25"/>
    <x v="2"/>
    <x v="2"/>
    <n v="1535"/>
    <n v="1363"/>
    <n v="10.8"/>
    <n v="1.2620370370370368"/>
    <n v="12.619222303741745"/>
  </r>
  <r>
    <x v="26"/>
    <x v="6"/>
    <x v="6"/>
    <n v="1634"/>
    <n v="1461"/>
    <n v="10.8"/>
    <n v="1.3527777777777779"/>
    <n v="11.841204654346338"/>
  </r>
  <r>
    <x v="27"/>
    <x v="4"/>
    <x v="4"/>
    <n v="1842"/>
    <n v="1659"/>
    <n v="10.7"/>
    <n v="1.5504672897196263"/>
    <n v="11.0307414104882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chartFormat="5">
  <location ref="K2:L10" firstHeaderRow="1" firstDataRow="1" firstDataCol="1"/>
  <pivotFields count="8">
    <pivotField showAll="0" defaultSubtotal="0">
      <items count="28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"/>
        <item x="3"/>
        <item x="4"/>
        <item x="5"/>
        <item x="6"/>
        <item x="7"/>
        <item x="8"/>
      </items>
    </pivotField>
    <pivotField axis="axisRow" showAll="0">
      <items count="36">
        <item m="1" x="12"/>
        <item m="1" x="22"/>
        <item m="1" x="23"/>
        <item m="1" x="24"/>
        <item m="1" x="25"/>
        <item m="1" x="26"/>
        <item m="1" x="27"/>
        <item m="1" x="29"/>
        <item m="1" x="31"/>
        <item m="1" x="32"/>
        <item m="1" x="34"/>
        <item m="1" x="28"/>
        <item m="1" x="8"/>
        <item m="1" x="9"/>
        <item m="1" x="10"/>
        <item m="1" x="11"/>
        <item m="1" x="13"/>
        <item m="1" x="14"/>
        <item m="1" x="16"/>
        <item m="1" x="18"/>
        <item m="1" x="19"/>
        <item m="1" x="15"/>
        <item m="1" x="30"/>
        <item m="1" x="17"/>
        <item m="1" x="33"/>
        <item m="1" x="20"/>
        <item m="1" x="7"/>
        <item m="1" x="21"/>
        <item x="0"/>
        <item x="1"/>
        <item x="2"/>
        <item x="3"/>
        <item x="4"/>
        <item x="5"/>
        <item x="6"/>
        <item t="default"/>
      </items>
    </pivotField>
    <pivotField showAll="0">
      <items count="8">
        <item x="2"/>
        <item x="0"/>
        <item x="4"/>
        <item x="1"/>
        <item x="3"/>
        <item x="6"/>
        <item x="5"/>
        <item t="default"/>
      </items>
    </pivotField>
    <pivotField showAll="0"/>
    <pivotField dataField="1" showAll="0"/>
    <pivotField showAll="0"/>
    <pivotField numFmtId="164" showAll="0"/>
    <pivotField numFmtId="2" showAll="0"/>
  </pivotFields>
  <rowFields count="1">
    <field x="1"/>
  </rowFields>
  <rowItems count="8"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Sum of Graded Seed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C1" workbookViewId="0">
      <selection activeCell="I2" sqref="I2"/>
    </sheetView>
  </sheetViews>
  <sheetFormatPr defaultRowHeight="15" x14ac:dyDescent="0.25"/>
  <cols>
    <col min="3" max="3" width="9.140625" style="2"/>
    <col min="4" max="4" width="32.85546875" customWidth="1"/>
    <col min="5" max="5" width="10.85546875" customWidth="1"/>
    <col min="10" max="10" width="17.7109375" customWidth="1"/>
  </cols>
  <sheetData>
    <row r="1" spans="1:10" ht="60" x14ac:dyDescent="0.25">
      <c r="A1" s="6" t="s">
        <v>68</v>
      </c>
      <c r="B1" s="6" t="s">
        <v>0</v>
      </c>
      <c r="C1" s="6" t="s">
        <v>71</v>
      </c>
      <c r="D1" s="6" t="s">
        <v>70</v>
      </c>
      <c r="E1" s="12" t="s">
        <v>1</v>
      </c>
      <c r="F1" s="12" t="s">
        <v>2</v>
      </c>
      <c r="G1" s="12" t="s">
        <v>3</v>
      </c>
      <c r="H1" s="12" t="s">
        <v>72</v>
      </c>
      <c r="I1" s="12" t="s">
        <v>4</v>
      </c>
    </row>
    <row r="2" spans="1:10" x14ac:dyDescent="0.25">
      <c r="A2" s="6" t="s">
        <v>9</v>
      </c>
      <c r="B2" s="6">
        <v>1</v>
      </c>
      <c r="C2" s="6">
        <v>1</v>
      </c>
      <c r="D2" s="8" t="s">
        <v>10</v>
      </c>
      <c r="E2" s="13">
        <v>3268</v>
      </c>
      <c r="F2" s="13">
        <v>2833</v>
      </c>
      <c r="G2" s="13">
        <v>11</v>
      </c>
      <c r="H2" s="14">
        <f>E2/(1.5*G2)*0.01</f>
        <v>1.9806060606060607</v>
      </c>
      <c r="I2" s="14">
        <f>F2/(1.5*G2)*0.01</f>
        <v>1.7169696969696968</v>
      </c>
      <c r="J2">
        <f>((F2/4)/G2)*10</f>
        <v>643.86363636363637</v>
      </c>
    </row>
    <row r="3" spans="1:10" x14ac:dyDescent="0.25">
      <c r="A3" s="6" t="s">
        <v>19</v>
      </c>
      <c r="B3" s="6">
        <v>1</v>
      </c>
      <c r="C3" s="6">
        <v>2</v>
      </c>
      <c r="D3" s="8" t="s">
        <v>10</v>
      </c>
      <c r="E3" s="13">
        <v>3073</v>
      </c>
      <c r="F3" s="13">
        <v>2695</v>
      </c>
      <c r="G3" s="13">
        <v>11.3</v>
      </c>
      <c r="H3" s="14">
        <f t="shared" ref="H3:H29" si="0">E3/(1.5*G3)*0.01</f>
        <v>1.8129793510324481</v>
      </c>
      <c r="I3" s="14">
        <f t="shared" ref="I3:J30" si="1">F3/(1.5*G3)*0.01</f>
        <v>1.5899705014749259</v>
      </c>
    </row>
    <row r="4" spans="1:10" x14ac:dyDescent="0.25">
      <c r="A4" s="6" t="s">
        <v>30</v>
      </c>
      <c r="B4" s="6">
        <v>1</v>
      </c>
      <c r="C4" s="6">
        <v>3</v>
      </c>
      <c r="D4" s="8" t="s">
        <v>10</v>
      </c>
      <c r="E4" s="13">
        <v>2809</v>
      </c>
      <c r="F4" s="13">
        <v>2481</v>
      </c>
      <c r="G4" s="13">
        <v>11</v>
      </c>
      <c r="H4" s="14">
        <f t="shared" si="0"/>
        <v>1.7024242424242426</v>
      </c>
      <c r="I4" s="14">
        <f t="shared" si="1"/>
        <v>1.5036363636363639</v>
      </c>
    </row>
    <row r="5" spans="1:10" x14ac:dyDescent="0.25">
      <c r="A5" s="6" t="s">
        <v>38</v>
      </c>
      <c r="B5" s="6">
        <v>1</v>
      </c>
      <c r="C5" s="6">
        <v>4</v>
      </c>
      <c r="D5" s="8" t="s">
        <v>10</v>
      </c>
      <c r="E5" s="13">
        <v>2805</v>
      </c>
      <c r="F5" s="13">
        <v>2454</v>
      </c>
      <c r="G5" s="13">
        <v>10.9</v>
      </c>
      <c r="H5" s="14">
        <f t="shared" si="0"/>
        <v>1.7155963302752293</v>
      </c>
      <c r="I5" s="14">
        <f t="shared" si="1"/>
        <v>1.5009174311926605</v>
      </c>
    </row>
    <row r="6" spans="1:10" x14ac:dyDescent="0.25">
      <c r="A6" s="6" t="s">
        <v>7</v>
      </c>
      <c r="B6" s="6">
        <v>2</v>
      </c>
      <c r="C6" s="6">
        <v>1</v>
      </c>
      <c r="D6" s="7" t="s">
        <v>8</v>
      </c>
      <c r="E6" s="13">
        <v>3852</v>
      </c>
      <c r="F6" s="13">
        <v>3322</v>
      </c>
      <c r="G6" s="13">
        <v>11.1</v>
      </c>
      <c r="H6" s="14">
        <f t="shared" si="0"/>
        <v>2.3135135135135139</v>
      </c>
      <c r="I6" s="14">
        <f t="shared" si="1"/>
        <v>1.9951951951951956</v>
      </c>
    </row>
    <row r="7" spans="1:10" x14ac:dyDescent="0.25">
      <c r="A7" s="6" t="s">
        <v>21</v>
      </c>
      <c r="B7" s="6">
        <v>2</v>
      </c>
      <c r="C7" s="6">
        <v>2</v>
      </c>
      <c r="D7" s="7" t="s">
        <v>8</v>
      </c>
      <c r="E7" s="13">
        <v>3772</v>
      </c>
      <c r="F7" s="13">
        <v>3284</v>
      </c>
      <c r="G7" s="13">
        <v>11.3</v>
      </c>
      <c r="H7" s="14">
        <f t="shared" si="0"/>
        <v>2.2253687315634214</v>
      </c>
      <c r="I7" s="14">
        <f t="shared" si="1"/>
        <v>1.9374631268436577</v>
      </c>
    </row>
    <row r="8" spans="1:10" x14ac:dyDescent="0.25">
      <c r="A8" s="6" t="s">
        <v>29</v>
      </c>
      <c r="B8" s="6">
        <v>2</v>
      </c>
      <c r="C8" s="6">
        <v>3</v>
      </c>
      <c r="D8" s="7" t="s">
        <v>8</v>
      </c>
      <c r="E8" s="13">
        <v>3615</v>
      </c>
      <c r="F8" s="13">
        <v>3202</v>
      </c>
      <c r="G8" s="13">
        <v>10.8</v>
      </c>
      <c r="H8" s="14">
        <f t="shared" si="0"/>
        <v>2.231481481481481</v>
      </c>
      <c r="I8" s="14">
        <f t="shared" si="1"/>
        <v>1.9765432098765428</v>
      </c>
    </row>
    <row r="9" spans="1:10" x14ac:dyDescent="0.25">
      <c r="A9" s="6" t="s">
        <v>39</v>
      </c>
      <c r="B9" s="6">
        <v>2</v>
      </c>
      <c r="C9" s="6">
        <v>4</v>
      </c>
      <c r="D9" s="7" t="s">
        <v>8</v>
      </c>
      <c r="E9" s="13">
        <v>3454</v>
      </c>
      <c r="F9" s="13">
        <v>3016</v>
      </c>
      <c r="G9" s="13">
        <v>11</v>
      </c>
      <c r="H9" s="14">
        <f t="shared" si="0"/>
        <v>2.0933333333333333</v>
      </c>
      <c r="I9" s="14">
        <f t="shared" si="1"/>
        <v>1.8278787878787879</v>
      </c>
    </row>
    <row r="10" spans="1:10" ht="45" x14ac:dyDescent="0.25">
      <c r="A10" s="6" t="s">
        <v>15</v>
      </c>
      <c r="B10" s="6">
        <v>3</v>
      </c>
      <c r="C10" s="6">
        <v>1</v>
      </c>
      <c r="D10" s="7" t="s">
        <v>16</v>
      </c>
      <c r="E10" s="13">
        <v>3957</v>
      </c>
      <c r="F10" s="13">
        <v>3418</v>
      </c>
      <c r="G10" s="13">
        <v>11</v>
      </c>
      <c r="H10" s="14">
        <f t="shared" si="0"/>
        <v>2.398181818181818</v>
      </c>
      <c r="I10" s="14">
        <f t="shared" si="1"/>
        <v>2.0715151515151518</v>
      </c>
    </row>
    <row r="11" spans="1:10" ht="45" x14ac:dyDescent="0.25">
      <c r="A11" s="6" t="s">
        <v>25</v>
      </c>
      <c r="B11" s="6">
        <v>3</v>
      </c>
      <c r="C11" s="6">
        <v>2</v>
      </c>
      <c r="D11" s="7" t="s">
        <v>16</v>
      </c>
      <c r="E11" s="13">
        <v>4081</v>
      </c>
      <c r="F11" s="13">
        <v>3551</v>
      </c>
      <c r="G11" s="13">
        <v>11.15</v>
      </c>
      <c r="H11" s="14">
        <f t="shared" si="0"/>
        <v>2.4400597907324362</v>
      </c>
      <c r="I11" s="14">
        <f t="shared" si="1"/>
        <v>2.123168908819133</v>
      </c>
    </row>
    <row r="12" spans="1:10" ht="45" x14ac:dyDescent="0.25">
      <c r="A12" s="6" t="s">
        <v>27</v>
      </c>
      <c r="B12" s="6">
        <v>3</v>
      </c>
      <c r="C12" s="6">
        <v>3</v>
      </c>
      <c r="D12" s="7" t="s">
        <v>16</v>
      </c>
      <c r="E12" s="13">
        <v>3791</v>
      </c>
      <c r="F12" s="13">
        <v>3320</v>
      </c>
      <c r="G12" s="13">
        <v>10.8</v>
      </c>
      <c r="H12" s="14">
        <f t="shared" si="0"/>
        <v>2.3401234567901232</v>
      </c>
      <c r="I12" s="14">
        <f t="shared" si="1"/>
        <v>2.049382716049382</v>
      </c>
    </row>
    <row r="13" spans="1:10" ht="45" x14ac:dyDescent="0.25">
      <c r="A13" s="6" t="s">
        <v>36</v>
      </c>
      <c r="B13" s="6">
        <v>3</v>
      </c>
      <c r="C13" s="6">
        <v>4</v>
      </c>
      <c r="D13" s="7" t="s">
        <v>16</v>
      </c>
      <c r="E13" s="13">
        <v>3729</v>
      </c>
      <c r="F13" s="13">
        <v>3216</v>
      </c>
      <c r="G13" s="13">
        <v>10.8</v>
      </c>
      <c r="H13" s="14">
        <f t="shared" si="0"/>
        <v>2.3018518518518514</v>
      </c>
      <c r="I13" s="14">
        <f t="shared" si="1"/>
        <v>1.9851851851851847</v>
      </c>
    </row>
    <row r="14" spans="1:10" ht="60" x14ac:dyDescent="0.25">
      <c r="A14" s="6" t="s">
        <v>11</v>
      </c>
      <c r="B14" s="6">
        <v>4</v>
      </c>
      <c r="C14" s="6">
        <v>1</v>
      </c>
      <c r="D14" s="7" t="s">
        <v>12</v>
      </c>
      <c r="E14" s="13">
        <v>3762</v>
      </c>
      <c r="F14" s="13">
        <v>3267</v>
      </c>
      <c r="G14" s="13">
        <v>11</v>
      </c>
      <c r="H14" s="14">
        <f t="shared" si="0"/>
        <v>2.2800000000000002</v>
      </c>
      <c r="I14" s="14">
        <f t="shared" si="1"/>
        <v>1.98</v>
      </c>
    </row>
    <row r="15" spans="1:10" ht="60" x14ac:dyDescent="0.25">
      <c r="A15" s="6" t="s">
        <v>23</v>
      </c>
      <c r="B15" s="6">
        <v>4</v>
      </c>
      <c r="C15" s="6">
        <v>2</v>
      </c>
      <c r="D15" s="7" t="s">
        <v>12</v>
      </c>
      <c r="E15" s="13">
        <v>3870</v>
      </c>
      <c r="F15" s="13">
        <v>3368</v>
      </c>
      <c r="G15" s="13">
        <v>11.1</v>
      </c>
      <c r="H15" s="14">
        <f t="shared" si="0"/>
        <v>2.3243243243243246</v>
      </c>
      <c r="I15" s="14">
        <f t="shared" si="1"/>
        <v>2.0228228228228229</v>
      </c>
    </row>
    <row r="16" spans="1:10" ht="60" x14ac:dyDescent="0.25">
      <c r="A16" s="6" t="s">
        <v>31</v>
      </c>
      <c r="B16" s="6">
        <v>4</v>
      </c>
      <c r="C16" s="6">
        <v>3</v>
      </c>
      <c r="D16" s="7" t="s">
        <v>12</v>
      </c>
      <c r="E16" s="13">
        <v>3823</v>
      </c>
      <c r="F16" s="13">
        <v>3371</v>
      </c>
      <c r="G16" s="13">
        <v>11.1</v>
      </c>
      <c r="H16" s="14">
        <f t="shared" si="0"/>
        <v>2.2960960960960963</v>
      </c>
      <c r="I16" s="14">
        <f t="shared" si="1"/>
        <v>2.0246246246246247</v>
      </c>
    </row>
    <row r="17" spans="1:16" ht="60" x14ac:dyDescent="0.25">
      <c r="A17" s="6" t="s">
        <v>33</v>
      </c>
      <c r="B17" s="6">
        <v>4</v>
      </c>
      <c r="C17" s="6">
        <v>4</v>
      </c>
      <c r="D17" s="7" t="s">
        <v>12</v>
      </c>
      <c r="E17" s="13">
        <v>3714</v>
      </c>
      <c r="F17" s="13">
        <v>3310</v>
      </c>
      <c r="G17" s="13">
        <v>10.9</v>
      </c>
      <c r="H17" s="14">
        <f t="shared" si="0"/>
        <v>2.2715596330275227</v>
      </c>
      <c r="I17" s="14">
        <f t="shared" si="1"/>
        <v>2.0244648318042811</v>
      </c>
    </row>
    <row r="18" spans="1:16" ht="45" x14ac:dyDescent="0.25">
      <c r="A18" s="6" t="s">
        <v>17</v>
      </c>
      <c r="B18" s="6">
        <v>5</v>
      </c>
      <c r="C18" s="6">
        <v>1</v>
      </c>
      <c r="D18" s="7" t="s">
        <v>18</v>
      </c>
      <c r="E18" s="13">
        <v>3601</v>
      </c>
      <c r="F18" s="13">
        <v>3141</v>
      </c>
      <c r="G18" s="13">
        <v>11</v>
      </c>
      <c r="H18" s="14">
        <f t="shared" si="0"/>
        <v>2.1824242424242426</v>
      </c>
      <c r="I18" s="14">
        <f t="shared" si="1"/>
        <v>1.9036363636363638</v>
      </c>
    </row>
    <row r="19" spans="1:16" ht="45" x14ac:dyDescent="0.25">
      <c r="A19" s="6" t="s">
        <v>22</v>
      </c>
      <c r="B19" s="6">
        <v>5</v>
      </c>
      <c r="C19" s="6">
        <v>2</v>
      </c>
      <c r="D19" s="7" t="s">
        <v>18</v>
      </c>
      <c r="E19" s="13">
        <v>3889</v>
      </c>
      <c r="F19" s="13">
        <v>3409</v>
      </c>
      <c r="G19" s="13">
        <v>11.3</v>
      </c>
      <c r="H19" s="14">
        <f t="shared" si="0"/>
        <v>2.2943952802359879</v>
      </c>
      <c r="I19" s="14">
        <f t="shared" si="1"/>
        <v>2.0112094395280233</v>
      </c>
    </row>
    <row r="20" spans="1:16" ht="45" x14ac:dyDescent="0.25">
      <c r="A20" s="6" t="s">
        <v>26</v>
      </c>
      <c r="B20" s="6">
        <v>5</v>
      </c>
      <c r="C20" s="6">
        <v>3</v>
      </c>
      <c r="D20" s="7" t="s">
        <v>18</v>
      </c>
      <c r="E20" s="13">
        <v>3353</v>
      </c>
      <c r="F20" s="13">
        <v>2926</v>
      </c>
      <c r="G20" s="13">
        <v>10.8</v>
      </c>
      <c r="H20" s="14">
        <f t="shared" si="0"/>
        <v>2.0697530864197526</v>
      </c>
      <c r="I20" s="14">
        <f t="shared" si="1"/>
        <v>1.8061728395061727</v>
      </c>
    </row>
    <row r="21" spans="1:16" ht="45" x14ac:dyDescent="0.25">
      <c r="A21" s="6" t="s">
        <v>37</v>
      </c>
      <c r="B21" s="6">
        <v>5</v>
      </c>
      <c r="C21" s="6">
        <v>4</v>
      </c>
      <c r="D21" s="7" t="s">
        <v>18</v>
      </c>
      <c r="E21" s="13">
        <v>3271</v>
      </c>
      <c r="F21" s="13">
        <v>2788</v>
      </c>
      <c r="G21" s="13">
        <v>10.8</v>
      </c>
      <c r="H21" s="14">
        <f t="shared" si="0"/>
        <v>2.0191358024691355</v>
      </c>
      <c r="I21" s="14">
        <f t="shared" si="1"/>
        <v>1.7209876543209874</v>
      </c>
    </row>
    <row r="22" spans="1:16" ht="60" x14ac:dyDescent="0.25">
      <c r="A22" s="6" t="s">
        <v>5</v>
      </c>
      <c r="B22" s="6">
        <v>6</v>
      </c>
      <c r="C22" s="6">
        <v>1</v>
      </c>
      <c r="D22" s="7" t="s">
        <v>6</v>
      </c>
      <c r="E22" s="13">
        <v>3728</v>
      </c>
      <c r="F22" s="13">
        <v>3233</v>
      </c>
      <c r="G22" s="13">
        <v>11.1</v>
      </c>
      <c r="H22" s="14">
        <f t="shared" si="0"/>
        <v>2.2390390390390391</v>
      </c>
      <c r="I22" s="14">
        <f t="shared" si="1"/>
        <v>1.941741741741742</v>
      </c>
    </row>
    <row r="23" spans="1:16" ht="60" x14ac:dyDescent="0.25">
      <c r="A23" s="6" t="s">
        <v>24</v>
      </c>
      <c r="B23" s="6">
        <v>6</v>
      </c>
      <c r="C23" s="6">
        <v>2</v>
      </c>
      <c r="D23" s="7" t="s">
        <v>6</v>
      </c>
      <c r="E23" s="13">
        <v>3997</v>
      </c>
      <c r="F23" s="13">
        <v>3498</v>
      </c>
      <c r="G23" s="13">
        <v>11.15</v>
      </c>
      <c r="H23" s="14">
        <f t="shared" si="0"/>
        <v>2.3898355754857996</v>
      </c>
      <c r="I23" s="14">
        <f t="shared" si="1"/>
        <v>2.0914798206278027</v>
      </c>
    </row>
    <row r="24" spans="1:16" ht="60" x14ac:dyDescent="0.25">
      <c r="A24" s="6" t="s">
        <v>28</v>
      </c>
      <c r="B24" s="6">
        <v>6</v>
      </c>
      <c r="C24" s="6">
        <v>3</v>
      </c>
      <c r="D24" s="7" t="s">
        <v>6</v>
      </c>
      <c r="E24" s="13">
        <v>3809</v>
      </c>
      <c r="F24" s="13">
        <v>3306</v>
      </c>
      <c r="G24" s="13">
        <v>10.8</v>
      </c>
      <c r="H24" s="14">
        <f t="shared" si="0"/>
        <v>2.3512345679012343</v>
      </c>
      <c r="I24" s="14">
        <f t="shared" si="1"/>
        <v>2.0407407407407403</v>
      </c>
    </row>
    <row r="25" spans="1:16" ht="60" x14ac:dyDescent="0.25">
      <c r="A25" s="6" t="s">
        <v>34</v>
      </c>
      <c r="B25" s="6">
        <v>6</v>
      </c>
      <c r="C25" s="6">
        <v>4</v>
      </c>
      <c r="D25" s="7" t="s">
        <v>6</v>
      </c>
      <c r="E25" s="13">
        <v>3879</v>
      </c>
      <c r="F25" s="13">
        <v>3346</v>
      </c>
      <c r="G25" s="13">
        <v>10.9</v>
      </c>
      <c r="H25" s="14">
        <f t="shared" si="0"/>
        <v>2.3724770642201833</v>
      </c>
      <c r="I25" s="14">
        <f t="shared" si="1"/>
        <v>2.0464831804281345</v>
      </c>
    </row>
    <row r="26" spans="1:16" ht="60" x14ac:dyDescent="0.25">
      <c r="A26" s="6" t="s">
        <v>13</v>
      </c>
      <c r="B26" s="6">
        <v>7</v>
      </c>
      <c r="C26" s="6">
        <v>1</v>
      </c>
      <c r="D26" s="7" t="s">
        <v>14</v>
      </c>
      <c r="E26" s="13">
        <v>3897</v>
      </c>
      <c r="F26" s="13">
        <v>3398</v>
      </c>
      <c r="G26" s="13">
        <v>11</v>
      </c>
      <c r="H26" s="14">
        <f t="shared" si="0"/>
        <v>2.3618181818181818</v>
      </c>
      <c r="I26" s="14">
        <f t="shared" si="1"/>
        <v>2.0593939393939396</v>
      </c>
    </row>
    <row r="27" spans="1:16" ht="60" x14ac:dyDescent="0.25">
      <c r="A27" s="6" t="s">
        <v>20</v>
      </c>
      <c r="B27" s="6">
        <v>7</v>
      </c>
      <c r="C27" s="6">
        <v>2</v>
      </c>
      <c r="D27" s="7" t="s">
        <v>14</v>
      </c>
      <c r="E27" s="13">
        <v>4034</v>
      </c>
      <c r="F27" s="13">
        <v>3539</v>
      </c>
      <c r="G27" s="13">
        <v>11.3</v>
      </c>
      <c r="H27" s="14">
        <f t="shared" si="0"/>
        <v>2.379941002949852</v>
      </c>
      <c r="I27" s="14">
        <f t="shared" si="1"/>
        <v>2.0879056047197637</v>
      </c>
    </row>
    <row r="28" spans="1:16" ht="60" x14ac:dyDescent="0.25">
      <c r="A28" s="6" t="s">
        <v>32</v>
      </c>
      <c r="B28" s="6">
        <v>7</v>
      </c>
      <c r="C28" s="6">
        <v>3</v>
      </c>
      <c r="D28" s="7" t="s">
        <v>14</v>
      </c>
      <c r="E28" s="13">
        <v>3802</v>
      </c>
      <c r="F28" s="13">
        <v>3301</v>
      </c>
      <c r="G28" s="13">
        <v>11.1</v>
      </c>
      <c r="H28" s="14">
        <f t="shared" si="0"/>
        <v>2.2834834834834838</v>
      </c>
      <c r="I28" s="14">
        <f t="shared" si="1"/>
        <v>1.9825825825825829</v>
      </c>
    </row>
    <row r="29" spans="1:16" ht="60" x14ac:dyDescent="0.25">
      <c r="A29" s="6" t="s">
        <v>35</v>
      </c>
      <c r="B29" s="6">
        <v>7</v>
      </c>
      <c r="C29" s="6">
        <v>4</v>
      </c>
      <c r="D29" s="7" t="s">
        <v>14</v>
      </c>
      <c r="E29" s="13">
        <v>3747</v>
      </c>
      <c r="F29" s="13">
        <v>3244</v>
      </c>
      <c r="G29" s="13">
        <v>10.8</v>
      </c>
      <c r="H29" s="14">
        <f t="shared" si="0"/>
        <v>2.3129629629629624</v>
      </c>
      <c r="I29" s="14">
        <f t="shared" si="1"/>
        <v>2.0024691358024689</v>
      </c>
    </row>
    <row r="30" spans="1:16" x14ac:dyDescent="0.25">
      <c r="A30" s="15"/>
      <c r="B30" s="15"/>
      <c r="C30" s="15"/>
      <c r="D30" s="16"/>
      <c r="E30" s="9"/>
      <c r="F30" s="9"/>
      <c r="G30" s="9"/>
      <c r="H30" s="17"/>
      <c r="I30" s="18"/>
      <c r="J30">
        <v>2.0593939393939396</v>
      </c>
    </row>
    <row r="31" spans="1:16" x14ac:dyDescent="0.25">
      <c r="A31" s="15"/>
      <c r="B31" s="15"/>
      <c r="C31" s="15"/>
      <c r="D31" s="16"/>
      <c r="E31" s="9"/>
      <c r="F31" s="9"/>
      <c r="G31" s="9"/>
      <c r="H31" s="17"/>
      <c r="I31" s="18"/>
      <c r="J31">
        <v>2.0879056047197637</v>
      </c>
    </row>
    <row r="32" spans="1:16" x14ac:dyDescent="0.25">
      <c r="A32" s="15"/>
      <c r="B32" s="15"/>
      <c r="C32" s="15"/>
      <c r="D32" s="16"/>
      <c r="E32" s="9"/>
      <c r="F32" s="9"/>
      <c r="G32" s="9"/>
      <c r="H32" s="17"/>
      <c r="I32" s="18"/>
      <c r="J32" s="2">
        <v>1.9825825825825829</v>
      </c>
      <c r="K32" s="2"/>
      <c r="L32" s="2"/>
      <c r="M32" s="2"/>
      <c r="N32" s="2"/>
      <c r="O32" s="2"/>
      <c r="P32" s="2"/>
    </row>
    <row r="33" spans="1:17" x14ac:dyDescent="0.25">
      <c r="A33" s="2"/>
      <c r="B33" s="2"/>
      <c r="D33" s="2"/>
      <c r="E33" s="2"/>
      <c r="F33" s="2"/>
      <c r="G33" s="2"/>
      <c r="H33" s="2"/>
      <c r="I33" s="2"/>
      <c r="J33" s="2">
        <v>2.0024691358024689</v>
      </c>
      <c r="K33" s="3" t="s">
        <v>40</v>
      </c>
      <c r="L33" s="3" t="s">
        <v>41</v>
      </c>
      <c r="M33" s="3" t="s">
        <v>42</v>
      </c>
      <c r="N33" s="3" t="s">
        <v>43</v>
      </c>
      <c r="O33" s="3"/>
      <c r="P33" s="3" t="s">
        <v>44</v>
      </c>
    </row>
    <row r="34" spans="1:17" x14ac:dyDescent="0.25">
      <c r="A34" s="2"/>
      <c r="B34" s="3" t="s">
        <v>45</v>
      </c>
      <c r="C34" s="46"/>
      <c r="D34" s="4" t="s">
        <v>10</v>
      </c>
      <c r="E34" s="2"/>
      <c r="F34" s="2"/>
      <c r="G34" s="2"/>
      <c r="H34" s="2"/>
      <c r="I34" s="2"/>
      <c r="J34" s="2"/>
      <c r="K34" s="2">
        <v>1.7169696969696968</v>
      </c>
      <c r="L34" s="2">
        <v>1.5899705014749259</v>
      </c>
      <c r="M34" s="2">
        <v>1.5036363636363639</v>
      </c>
      <c r="N34" s="2">
        <v>1.5009174311926605</v>
      </c>
      <c r="O34" s="3"/>
      <c r="P34" s="11">
        <f>AVERAGE(K34:N34)</f>
        <v>1.5778734983184117</v>
      </c>
      <c r="Q34" s="10">
        <f>STDEV(K34:N34)</f>
        <v>0.10153403107311708</v>
      </c>
    </row>
    <row r="35" spans="1:17" x14ac:dyDescent="0.25">
      <c r="A35" s="2"/>
      <c r="B35" s="3" t="s">
        <v>46</v>
      </c>
      <c r="C35" s="46"/>
      <c r="D35" s="5" t="s">
        <v>8</v>
      </c>
      <c r="E35" s="2"/>
      <c r="F35" s="2"/>
      <c r="G35" s="2"/>
      <c r="H35" s="2"/>
      <c r="I35" s="2"/>
      <c r="J35" s="2"/>
      <c r="K35" s="2">
        <v>1.9951951951951956</v>
      </c>
      <c r="L35" s="2">
        <v>1.9374631268436577</v>
      </c>
      <c r="M35" s="2">
        <v>1.9765432098765428</v>
      </c>
      <c r="N35" s="2">
        <v>1.8278787878787879</v>
      </c>
      <c r="O35" s="3"/>
      <c r="P35" s="11">
        <f t="shared" ref="P35:P40" si="2">AVERAGE(K35:N35)</f>
        <v>1.9342700799485462</v>
      </c>
      <c r="Q35" s="10">
        <f t="shared" ref="Q35:Q40" si="3">STDEV(K35:N35)</f>
        <v>7.4895905002596311E-2</v>
      </c>
    </row>
    <row r="36" spans="1:17" x14ac:dyDescent="0.25">
      <c r="A36" s="2"/>
      <c r="B36" s="3" t="s">
        <v>47</v>
      </c>
      <c r="C36" s="46"/>
      <c r="D36" s="5" t="s">
        <v>16</v>
      </c>
      <c r="E36" s="2"/>
      <c r="F36" s="2"/>
      <c r="G36" s="2"/>
      <c r="H36" s="2"/>
      <c r="I36" s="2"/>
      <c r="J36" s="2"/>
      <c r="K36" s="2">
        <v>2.0715151515151518</v>
      </c>
      <c r="L36" s="2">
        <v>2.123168908819133</v>
      </c>
      <c r="M36" s="2">
        <v>2.049382716049382</v>
      </c>
      <c r="N36" s="2">
        <v>1.9851851851851847</v>
      </c>
      <c r="O36" s="3"/>
      <c r="P36" s="11">
        <f t="shared" si="2"/>
        <v>2.0573129903922127</v>
      </c>
      <c r="Q36" s="10">
        <f t="shared" si="3"/>
        <v>5.7166461343316308E-2</v>
      </c>
    </row>
    <row r="37" spans="1:17" x14ac:dyDescent="0.25">
      <c r="A37" s="2"/>
      <c r="B37" s="3" t="s">
        <v>48</v>
      </c>
      <c r="C37" s="46"/>
      <c r="D37" s="5" t="s">
        <v>12</v>
      </c>
      <c r="E37" s="2"/>
      <c r="F37" s="2"/>
      <c r="G37" s="2"/>
      <c r="H37" s="2"/>
      <c r="I37" s="2"/>
      <c r="J37" s="2"/>
      <c r="K37" s="2">
        <v>1.98</v>
      </c>
      <c r="L37" s="2">
        <v>2.0228228228228229</v>
      </c>
      <c r="M37" s="2">
        <v>2.0246246246246247</v>
      </c>
      <c r="N37" s="2">
        <v>2.0244648318042811</v>
      </c>
      <c r="O37" s="3"/>
      <c r="P37" s="11">
        <f t="shared" si="2"/>
        <v>2.0129780698129323</v>
      </c>
      <c r="Q37" s="10">
        <f t="shared" si="3"/>
        <v>2.200045598345662E-2</v>
      </c>
    </row>
    <row r="38" spans="1:17" x14ac:dyDescent="0.25">
      <c r="A38" s="2"/>
      <c r="B38" s="3" t="s">
        <v>49</v>
      </c>
      <c r="C38" s="46"/>
      <c r="D38" s="5" t="s">
        <v>18</v>
      </c>
      <c r="E38" s="2"/>
      <c r="F38" s="2"/>
      <c r="G38" s="2"/>
      <c r="H38" s="2"/>
      <c r="I38" s="2"/>
      <c r="J38" s="2"/>
      <c r="K38" s="2">
        <v>1.9036363636363638</v>
      </c>
      <c r="L38" s="2">
        <v>2.0112094395280233</v>
      </c>
      <c r="M38" s="2">
        <v>1.8061728395061727</v>
      </c>
      <c r="N38" s="2">
        <v>1.7209876543209874</v>
      </c>
      <c r="O38" s="3"/>
      <c r="P38" s="11">
        <f t="shared" si="2"/>
        <v>1.8605015742478868</v>
      </c>
      <c r="Q38" s="10">
        <f t="shared" si="3"/>
        <v>0.12515219532618257</v>
      </c>
    </row>
    <row r="39" spans="1:17" x14ac:dyDescent="0.25">
      <c r="A39" s="2"/>
      <c r="B39" s="3" t="s">
        <v>50</v>
      </c>
      <c r="C39" s="46"/>
      <c r="D39" s="5" t="s">
        <v>6</v>
      </c>
      <c r="E39" s="2"/>
      <c r="F39" s="2"/>
      <c r="G39" s="2"/>
      <c r="H39" s="2"/>
      <c r="I39" s="2"/>
      <c r="J39" s="2"/>
      <c r="K39" s="2">
        <v>1.941741741741742</v>
      </c>
      <c r="L39" s="2">
        <v>2.0914798206278027</v>
      </c>
      <c r="M39" s="2">
        <v>2.0407407407407403</v>
      </c>
      <c r="N39" s="2">
        <v>2.0464831804281345</v>
      </c>
      <c r="O39" s="3"/>
      <c r="P39" s="11">
        <f t="shared" si="2"/>
        <v>2.030111370884605</v>
      </c>
      <c r="Q39" s="10">
        <f t="shared" si="3"/>
        <v>6.3130282300437102E-2</v>
      </c>
    </row>
    <row r="40" spans="1:17" x14ac:dyDescent="0.25">
      <c r="A40" s="2"/>
      <c r="B40" s="3" t="s">
        <v>51</v>
      </c>
      <c r="C40" s="46"/>
      <c r="D40" s="5" t="s">
        <v>14</v>
      </c>
      <c r="E40" s="2"/>
      <c r="F40" s="2"/>
      <c r="G40" s="2"/>
      <c r="H40" s="2"/>
      <c r="I40" s="2"/>
      <c r="J40" s="2"/>
      <c r="K40" s="2">
        <v>2.0593939393939396</v>
      </c>
      <c r="L40" s="2">
        <v>2.0879056047197637</v>
      </c>
      <c r="M40" s="2">
        <v>1.9825825825825829</v>
      </c>
      <c r="N40" s="2">
        <v>2.0024691358024689</v>
      </c>
      <c r="O40" s="3"/>
      <c r="P40" s="11">
        <f t="shared" si="2"/>
        <v>2.0330878156246888</v>
      </c>
      <c r="Q40" s="10">
        <f t="shared" si="3"/>
        <v>4.8939705310815186E-2</v>
      </c>
    </row>
  </sheetData>
  <sortState ref="A2:I29">
    <sortCondition ref="B2:B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opLeftCell="E1" workbookViewId="0">
      <selection activeCell="P44" sqref="P44:Q50"/>
    </sheetView>
  </sheetViews>
  <sheetFormatPr defaultRowHeight="216.6" customHeight="1" x14ac:dyDescent="0.25"/>
  <cols>
    <col min="1" max="1" width="11.28515625" customWidth="1"/>
    <col min="2" max="3" width="11.28515625" style="2" customWidth="1"/>
    <col min="4" max="4" width="37.5703125" customWidth="1"/>
    <col min="7" max="7" width="11.28515625" bestFit="1" customWidth="1"/>
    <col min="8" max="9" width="16.140625" bestFit="1" customWidth="1"/>
    <col min="10" max="10" width="14.42578125" customWidth="1"/>
    <col min="11" max="16" width="13.42578125" customWidth="1"/>
    <col min="17" max="17" width="19.140625" customWidth="1"/>
    <col min="18" max="18" width="8" customWidth="1"/>
    <col min="19" max="19" width="10.7109375" customWidth="1"/>
    <col min="20" max="20" width="5" customWidth="1"/>
    <col min="21" max="21" width="4.140625" customWidth="1"/>
    <col min="22" max="25" width="5" customWidth="1"/>
    <col min="26" max="27" width="4.140625" customWidth="1"/>
    <col min="28" max="28" width="5" customWidth="1"/>
    <col min="29" max="29" width="4.140625" customWidth="1"/>
    <col min="30" max="35" width="5" customWidth="1"/>
    <col min="36" max="36" width="4" customWidth="1"/>
    <col min="37" max="39" width="5" customWidth="1"/>
    <col min="40" max="40" width="10.7109375" customWidth="1"/>
    <col min="41" max="41" width="7.7109375" customWidth="1"/>
    <col min="42" max="42" width="5.140625" customWidth="1"/>
    <col min="43" max="43" width="5" customWidth="1"/>
    <col min="44" max="44" width="4" customWidth="1"/>
    <col min="45" max="45" width="5" customWidth="1"/>
    <col min="46" max="46" width="7.7109375" customWidth="1"/>
    <col min="47" max="47" width="10.7109375" bestFit="1" customWidth="1"/>
  </cols>
  <sheetData>
    <row r="1" spans="1:15" ht="30" x14ac:dyDescent="0.25">
      <c r="A1" s="3" t="s">
        <v>68</v>
      </c>
      <c r="B1" s="37" t="s">
        <v>0</v>
      </c>
      <c r="C1" s="46" t="s">
        <v>71</v>
      </c>
      <c r="D1" s="3" t="s">
        <v>65</v>
      </c>
      <c r="E1" s="3" t="s">
        <v>52</v>
      </c>
      <c r="F1" s="3" t="s">
        <v>53</v>
      </c>
      <c r="G1" s="3" t="s">
        <v>54</v>
      </c>
      <c r="H1" s="12" t="s">
        <v>72</v>
      </c>
      <c r="I1" s="12" t="s">
        <v>4</v>
      </c>
      <c r="J1" s="3"/>
      <c r="K1" s="2"/>
      <c r="L1" s="2"/>
      <c r="M1" s="2"/>
      <c r="N1" s="2"/>
      <c r="O1" s="2"/>
    </row>
    <row r="2" spans="1:15" ht="60" x14ac:dyDescent="0.25">
      <c r="A2" s="3" t="s">
        <v>5</v>
      </c>
      <c r="B2" s="4">
        <v>4</v>
      </c>
      <c r="C2" s="4">
        <v>1</v>
      </c>
      <c r="D2" s="1" t="s">
        <v>12</v>
      </c>
      <c r="E2" s="3">
        <v>1806</v>
      </c>
      <c r="F2" s="3">
        <v>1635</v>
      </c>
      <c r="G2" s="3">
        <v>10.6</v>
      </c>
      <c r="H2" s="14">
        <f>E2/(1.5*G2)*0.01</f>
        <v>1.1358490566037738</v>
      </c>
      <c r="I2" s="14">
        <f>F2/(1.5*G2)*0.01</f>
        <v>1.0283018867924529</v>
      </c>
      <c r="J2" s="3"/>
      <c r="K2" s="43" t="s">
        <v>66</v>
      </c>
      <c r="L2" t="s">
        <v>69</v>
      </c>
    </row>
    <row r="3" spans="1:15" ht="30" x14ac:dyDescent="0.25">
      <c r="A3" s="3" t="s">
        <v>21</v>
      </c>
      <c r="B3" s="4">
        <v>5</v>
      </c>
      <c r="C3" s="4">
        <v>2</v>
      </c>
      <c r="D3" s="1" t="s">
        <v>18</v>
      </c>
      <c r="E3" s="3">
        <v>1703</v>
      </c>
      <c r="F3" s="3">
        <v>1538</v>
      </c>
      <c r="G3" s="3">
        <v>10.8</v>
      </c>
      <c r="H3" s="14">
        <f t="shared" ref="H3:H29" si="0">E3/(1.5*G3)*0.01</f>
        <v>1.0512345679012345</v>
      </c>
      <c r="I3" s="14">
        <f t="shared" ref="I3:I29" si="1">F3/(1.5*G3)*0.01</f>
        <v>0.94938271604938251</v>
      </c>
      <c r="J3" s="3"/>
      <c r="K3" s="44" t="s">
        <v>48</v>
      </c>
      <c r="L3" s="45">
        <v>4903</v>
      </c>
    </row>
    <row r="4" spans="1:15" ht="30" x14ac:dyDescent="0.25">
      <c r="A4" s="3" t="s">
        <v>22</v>
      </c>
      <c r="B4" s="4">
        <v>3</v>
      </c>
      <c r="C4" s="4">
        <v>2</v>
      </c>
      <c r="D4" s="1" t="s">
        <v>16</v>
      </c>
      <c r="E4" s="3">
        <v>1465</v>
      </c>
      <c r="F4" s="3">
        <v>1318</v>
      </c>
      <c r="G4" s="3">
        <v>10.7</v>
      </c>
      <c r="H4" s="14">
        <f t="shared" si="0"/>
        <v>0.91277258566978203</v>
      </c>
      <c r="I4" s="14">
        <f t="shared" si="1"/>
        <v>0.82118380062305307</v>
      </c>
      <c r="J4" s="3"/>
      <c r="K4" s="44" t="s">
        <v>49</v>
      </c>
      <c r="L4" s="45">
        <v>5172</v>
      </c>
    </row>
    <row r="5" spans="1:15" ht="60" x14ac:dyDescent="0.25">
      <c r="A5" s="3" t="s">
        <v>23</v>
      </c>
      <c r="B5" s="4">
        <v>7</v>
      </c>
      <c r="C5" s="4">
        <v>2</v>
      </c>
      <c r="D5" s="1" t="s">
        <v>14</v>
      </c>
      <c r="E5" s="3">
        <v>1586</v>
      </c>
      <c r="F5" s="3">
        <v>1394</v>
      </c>
      <c r="G5" s="3">
        <v>10.8</v>
      </c>
      <c r="H5" s="14">
        <f t="shared" si="0"/>
        <v>0.97901234567901219</v>
      </c>
      <c r="I5" s="14">
        <f t="shared" si="1"/>
        <v>0.86049382716049372</v>
      </c>
      <c r="J5" s="3"/>
      <c r="K5" s="44" t="s">
        <v>46</v>
      </c>
      <c r="L5" s="45">
        <v>5817</v>
      </c>
    </row>
    <row r="6" spans="1:15" ht="60" x14ac:dyDescent="0.25">
      <c r="A6" s="3" t="s">
        <v>24</v>
      </c>
      <c r="B6" s="4">
        <v>6</v>
      </c>
      <c r="C6" s="4">
        <v>2</v>
      </c>
      <c r="D6" s="1" t="s">
        <v>6</v>
      </c>
      <c r="E6" s="3">
        <v>1588</v>
      </c>
      <c r="F6" s="3">
        <v>1404</v>
      </c>
      <c r="G6" s="3">
        <v>10.8</v>
      </c>
      <c r="H6" s="14">
        <f t="shared" si="0"/>
        <v>0.98024691358024674</v>
      </c>
      <c r="I6" s="14">
        <f t="shared" si="1"/>
        <v>0.86666666666666659</v>
      </c>
      <c r="J6" s="3"/>
      <c r="K6" s="44" t="s">
        <v>50</v>
      </c>
      <c r="L6" s="45">
        <v>5275</v>
      </c>
    </row>
    <row r="7" spans="1:15" ht="60" x14ac:dyDescent="0.25">
      <c r="A7" s="3" t="s">
        <v>25</v>
      </c>
      <c r="B7" s="4">
        <v>4</v>
      </c>
      <c r="C7" s="4">
        <v>2</v>
      </c>
      <c r="D7" s="1" t="s">
        <v>12</v>
      </c>
      <c r="E7" s="3">
        <v>1477</v>
      </c>
      <c r="F7" s="3">
        <v>1302</v>
      </c>
      <c r="G7" s="3">
        <v>10.7</v>
      </c>
      <c r="H7" s="14">
        <f t="shared" si="0"/>
        <v>0.92024922118380081</v>
      </c>
      <c r="I7" s="14">
        <f t="shared" si="1"/>
        <v>0.81121495327102822</v>
      </c>
      <c r="J7" s="3"/>
      <c r="K7" s="44" t="s">
        <v>47</v>
      </c>
      <c r="L7" s="45">
        <v>5974</v>
      </c>
    </row>
    <row r="8" spans="1:15" ht="15" x14ac:dyDescent="0.25">
      <c r="A8" s="3" t="s">
        <v>26</v>
      </c>
      <c r="B8" s="4">
        <v>2</v>
      </c>
      <c r="C8" s="4">
        <v>3</v>
      </c>
      <c r="D8" s="1" t="s">
        <v>8</v>
      </c>
      <c r="E8" s="3">
        <v>1885</v>
      </c>
      <c r="F8" s="3">
        <v>1685</v>
      </c>
      <c r="G8" s="3">
        <v>10.5</v>
      </c>
      <c r="H8" s="14">
        <f t="shared" si="0"/>
        <v>1.1968253968253968</v>
      </c>
      <c r="I8" s="14">
        <f t="shared" si="1"/>
        <v>1.0698412698412698</v>
      </c>
      <c r="J8" s="3"/>
      <c r="K8" s="44" t="s">
        <v>55</v>
      </c>
      <c r="L8" s="45">
        <v>4455</v>
      </c>
    </row>
    <row r="9" spans="1:15" ht="60" x14ac:dyDescent="0.25">
      <c r="A9" s="3" t="s">
        <v>27</v>
      </c>
      <c r="B9" s="4">
        <v>7</v>
      </c>
      <c r="C9" s="4">
        <v>3</v>
      </c>
      <c r="D9" s="1" t="s">
        <v>14</v>
      </c>
      <c r="E9" s="3">
        <v>1266</v>
      </c>
      <c r="F9" s="3">
        <v>1125</v>
      </c>
      <c r="G9" s="3">
        <v>10.5</v>
      </c>
      <c r="H9" s="14">
        <f t="shared" si="0"/>
        <v>0.80380952380952386</v>
      </c>
      <c r="I9" s="14">
        <f t="shared" si="1"/>
        <v>0.7142857142857143</v>
      </c>
      <c r="J9" s="3"/>
      <c r="K9" s="44" t="s">
        <v>51</v>
      </c>
      <c r="L9" s="45">
        <v>5406</v>
      </c>
    </row>
    <row r="10" spans="1:15" ht="30" x14ac:dyDescent="0.25">
      <c r="A10" s="3" t="s">
        <v>28</v>
      </c>
      <c r="B10" s="4">
        <v>3</v>
      </c>
      <c r="C10" s="4">
        <v>3</v>
      </c>
      <c r="D10" s="1" t="s">
        <v>16</v>
      </c>
      <c r="E10" s="3">
        <v>1501</v>
      </c>
      <c r="F10" s="3">
        <v>1343</v>
      </c>
      <c r="G10" s="3">
        <v>10.5</v>
      </c>
      <c r="H10" s="14">
        <f t="shared" si="0"/>
        <v>0.95301587301587309</v>
      </c>
      <c r="I10" s="14">
        <f t="shared" si="1"/>
        <v>0.85269841269841262</v>
      </c>
      <c r="J10" s="3"/>
      <c r="K10" s="44" t="s">
        <v>67</v>
      </c>
      <c r="L10" s="45">
        <v>37002</v>
      </c>
    </row>
    <row r="11" spans="1:15" ht="15" x14ac:dyDescent="0.25">
      <c r="A11" s="3" t="s">
        <v>29</v>
      </c>
      <c r="B11" s="4">
        <v>1</v>
      </c>
      <c r="C11" s="4">
        <v>3</v>
      </c>
      <c r="D11" s="1" t="s">
        <v>10</v>
      </c>
      <c r="E11" s="3">
        <v>977</v>
      </c>
      <c r="F11" s="3">
        <v>837</v>
      </c>
      <c r="G11" s="3">
        <v>10.5</v>
      </c>
      <c r="H11" s="14">
        <f t="shared" si="0"/>
        <v>0.62031746031746038</v>
      </c>
      <c r="I11" s="14">
        <f t="shared" si="1"/>
        <v>0.53142857142857147</v>
      </c>
      <c r="J11" s="3"/>
    </row>
    <row r="12" spans="1:15" ht="60" x14ac:dyDescent="0.25">
      <c r="A12" s="3" t="s">
        <v>30</v>
      </c>
      <c r="B12" s="4">
        <v>6</v>
      </c>
      <c r="C12" s="4">
        <v>3</v>
      </c>
      <c r="D12" s="1" t="s">
        <v>6</v>
      </c>
      <c r="E12" s="3">
        <v>1596</v>
      </c>
      <c r="F12" s="3">
        <v>1424</v>
      </c>
      <c r="G12" s="3">
        <v>10.6</v>
      </c>
      <c r="H12" s="14">
        <f t="shared" si="0"/>
        <v>1.0037735849056606</v>
      </c>
      <c r="I12" s="14">
        <f t="shared" si="1"/>
        <v>0.89559748427672958</v>
      </c>
      <c r="J12" s="3"/>
    </row>
    <row r="13" spans="1:15" ht="30" x14ac:dyDescent="0.25">
      <c r="A13" s="3" t="s">
        <v>7</v>
      </c>
      <c r="B13" s="4">
        <v>5</v>
      </c>
      <c r="C13" s="4">
        <v>1</v>
      </c>
      <c r="D13" s="1" t="s">
        <v>18</v>
      </c>
      <c r="E13" s="3">
        <v>1552</v>
      </c>
      <c r="F13" s="3">
        <v>1391</v>
      </c>
      <c r="G13" s="3">
        <v>10.5</v>
      </c>
      <c r="H13" s="14">
        <f t="shared" si="0"/>
        <v>0.98539682539682549</v>
      </c>
      <c r="I13" s="14">
        <f t="shared" si="1"/>
        <v>0.88317460317460317</v>
      </c>
      <c r="J13" s="3"/>
    </row>
    <row r="14" spans="1:15" ht="60" x14ac:dyDescent="0.25">
      <c r="A14" s="3" t="s">
        <v>31</v>
      </c>
      <c r="B14" s="4">
        <v>4</v>
      </c>
      <c r="C14" s="4">
        <v>3</v>
      </c>
      <c r="D14" s="1" t="s">
        <v>12</v>
      </c>
      <c r="E14" s="3">
        <v>1346</v>
      </c>
      <c r="F14" s="3">
        <v>1190</v>
      </c>
      <c r="G14" s="3">
        <v>10.5</v>
      </c>
      <c r="H14" s="14">
        <f t="shared" si="0"/>
        <v>0.85460317460317459</v>
      </c>
      <c r="I14" s="14">
        <f t="shared" si="1"/>
        <v>0.75555555555555554</v>
      </c>
      <c r="J14" s="3"/>
    </row>
    <row r="15" spans="1:15" ht="30" x14ac:dyDescent="0.25">
      <c r="A15" s="3" t="s">
        <v>32</v>
      </c>
      <c r="B15" s="4">
        <v>5</v>
      </c>
      <c r="C15" s="4">
        <v>3</v>
      </c>
      <c r="D15" s="1" t="s">
        <v>18</v>
      </c>
      <c r="E15" s="3">
        <v>1534</v>
      </c>
      <c r="F15" s="3">
        <v>1373</v>
      </c>
      <c r="G15" s="3">
        <v>10.8</v>
      </c>
      <c r="H15" s="14">
        <f t="shared" si="0"/>
        <v>0.94691358024691341</v>
      </c>
      <c r="I15" s="14">
        <f t="shared" si="1"/>
        <v>0.84753086419753076</v>
      </c>
      <c r="J15" s="3"/>
    </row>
    <row r="16" spans="1:15" ht="60" x14ac:dyDescent="0.25">
      <c r="A16" s="3" t="s">
        <v>33</v>
      </c>
      <c r="B16" s="4">
        <v>6</v>
      </c>
      <c r="C16" s="4">
        <v>4</v>
      </c>
      <c r="D16" s="1" t="s">
        <v>6</v>
      </c>
      <c r="E16" s="3">
        <v>1070</v>
      </c>
      <c r="F16" s="3">
        <v>929</v>
      </c>
      <c r="G16" s="3">
        <v>10.4</v>
      </c>
      <c r="H16" s="14">
        <f t="shared" si="0"/>
        <v>0.68589743589743579</v>
      </c>
      <c r="I16" s="14">
        <f t="shared" si="1"/>
        <v>0.59551282051282051</v>
      </c>
      <c r="J16" s="3"/>
    </row>
    <row r="17" spans="1:10" ht="60" x14ac:dyDescent="0.25">
      <c r="A17" s="3" t="s">
        <v>34</v>
      </c>
      <c r="B17" s="4">
        <v>4</v>
      </c>
      <c r="C17" s="4">
        <v>4</v>
      </c>
      <c r="D17" s="1" t="s">
        <v>12</v>
      </c>
      <c r="E17" s="3">
        <v>923</v>
      </c>
      <c r="F17" s="3">
        <v>776</v>
      </c>
      <c r="G17" s="3">
        <v>10.6</v>
      </c>
      <c r="H17" s="14">
        <f t="shared" si="0"/>
        <v>0.58050314465408814</v>
      </c>
      <c r="I17" s="14">
        <f t="shared" si="1"/>
        <v>0.48805031446540886</v>
      </c>
      <c r="J17" s="3"/>
    </row>
    <row r="18" spans="1:10" ht="15" x14ac:dyDescent="0.25">
      <c r="A18" s="3" t="s">
        <v>35</v>
      </c>
      <c r="B18" s="4">
        <v>1</v>
      </c>
      <c r="C18" s="4">
        <v>4</v>
      </c>
      <c r="D18" s="1" t="s">
        <v>10</v>
      </c>
      <c r="E18" s="3">
        <v>1240</v>
      </c>
      <c r="F18" s="3">
        <v>1080</v>
      </c>
      <c r="G18" s="3">
        <v>10.7</v>
      </c>
      <c r="H18" s="14">
        <f t="shared" si="0"/>
        <v>0.77258566978193155</v>
      </c>
      <c r="I18" s="14">
        <f t="shared" si="1"/>
        <v>0.67289719626168232</v>
      </c>
      <c r="J18" s="3"/>
    </row>
    <row r="19" spans="1:10" ht="30" x14ac:dyDescent="0.25">
      <c r="A19" s="3" t="s">
        <v>36</v>
      </c>
      <c r="B19" s="4">
        <v>5</v>
      </c>
      <c r="C19" s="4">
        <v>4</v>
      </c>
      <c r="D19" s="1" t="s">
        <v>18</v>
      </c>
      <c r="E19" s="3">
        <v>992</v>
      </c>
      <c r="F19" s="3">
        <v>870</v>
      </c>
      <c r="G19" s="3">
        <v>10.8</v>
      </c>
      <c r="H19" s="14">
        <f t="shared" si="0"/>
        <v>0.6123456790123456</v>
      </c>
      <c r="I19" s="14">
        <f t="shared" si="1"/>
        <v>0.53703703703703698</v>
      </c>
      <c r="J19" s="3"/>
    </row>
    <row r="20" spans="1:10" ht="15" x14ac:dyDescent="0.25">
      <c r="A20" s="3" t="s">
        <v>37</v>
      </c>
      <c r="B20" s="4">
        <v>2</v>
      </c>
      <c r="C20" s="4">
        <v>4</v>
      </c>
      <c r="D20" s="1" t="s">
        <v>8</v>
      </c>
      <c r="E20" s="3">
        <v>1535</v>
      </c>
      <c r="F20" s="3">
        <v>1363</v>
      </c>
      <c r="G20" s="3">
        <v>10.8</v>
      </c>
      <c r="H20" s="14">
        <f t="shared" si="0"/>
        <v>0.94753086419753074</v>
      </c>
      <c r="I20" s="14">
        <f t="shared" si="1"/>
        <v>0.8413580246913579</v>
      </c>
      <c r="J20" s="3"/>
    </row>
    <row r="21" spans="1:10" ht="60" x14ac:dyDescent="0.25">
      <c r="A21" s="3" t="s">
        <v>38</v>
      </c>
      <c r="B21" s="4">
        <v>7</v>
      </c>
      <c r="C21" s="4">
        <v>4</v>
      </c>
      <c r="D21" s="1" t="s">
        <v>14</v>
      </c>
      <c r="E21" s="3">
        <v>1634</v>
      </c>
      <c r="F21" s="3">
        <v>1461</v>
      </c>
      <c r="G21" s="3">
        <v>10.8</v>
      </c>
      <c r="H21" s="14">
        <f t="shared" si="0"/>
        <v>1.0086419753086417</v>
      </c>
      <c r="I21" s="14">
        <f t="shared" si="1"/>
        <v>0.90185185185185179</v>
      </c>
      <c r="J21" s="3"/>
    </row>
    <row r="22" spans="1:10" ht="30" x14ac:dyDescent="0.25">
      <c r="A22" s="3" t="s">
        <v>39</v>
      </c>
      <c r="B22" s="4">
        <v>3</v>
      </c>
      <c r="C22" s="4">
        <v>4</v>
      </c>
      <c r="D22" s="1" t="s">
        <v>16</v>
      </c>
      <c r="E22" s="3">
        <v>1842</v>
      </c>
      <c r="F22" s="3">
        <v>1659</v>
      </c>
      <c r="G22" s="3">
        <v>10.7</v>
      </c>
      <c r="H22" s="14">
        <f t="shared" si="0"/>
        <v>1.1476635514018694</v>
      </c>
      <c r="I22" s="14">
        <f t="shared" si="1"/>
        <v>1.0336448598130843</v>
      </c>
      <c r="J22" s="3"/>
    </row>
    <row r="23" spans="1:10" ht="15" x14ac:dyDescent="0.25">
      <c r="A23" s="3" t="s">
        <v>9</v>
      </c>
      <c r="B23" s="4">
        <v>2</v>
      </c>
      <c r="C23" s="4">
        <v>1</v>
      </c>
      <c r="D23" s="1" t="s">
        <v>8</v>
      </c>
      <c r="E23" s="3">
        <v>1413</v>
      </c>
      <c r="F23" s="3">
        <v>1227</v>
      </c>
      <c r="G23" s="3">
        <v>10.5</v>
      </c>
      <c r="H23" s="14">
        <f t="shared" si="0"/>
        <v>0.89714285714285713</v>
      </c>
      <c r="I23" s="14">
        <f t="shared" si="1"/>
        <v>0.77904761904761899</v>
      </c>
      <c r="J23" s="3"/>
    </row>
    <row r="24" spans="1:10" ht="60" x14ac:dyDescent="0.25">
      <c r="A24" s="3" t="s">
        <v>11</v>
      </c>
      <c r="B24" s="4">
        <v>6</v>
      </c>
      <c r="C24" s="4">
        <v>1</v>
      </c>
      <c r="D24" s="1" t="s">
        <v>6</v>
      </c>
      <c r="E24" s="3">
        <v>1741</v>
      </c>
      <c r="F24" s="3">
        <v>1518</v>
      </c>
      <c r="G24" s="3">
        <v>10.5</v>
      </c>
      <c r="H24" s="14">
        <f t="shared" si="0"/>
        <v>1.1053968253968254</v>
      </c>
      <c r="I24" s="14">
        <f t="shared" si="1"/>
        <v>0.96380952380952378</v>
      </c>
      <c r="J24" s="3"/>
    </row>
    <row r="25" spans="1:10" ht="30" x14ac:dyDescent="0.25">
      <c r="A25" s="3" t="s">
        <v>13</v>
      </c>
      <c r="B25" s="4">
        <v>3</v>
      </c>
      <c r="C25" s="4">
        <v>1</v>
      </c>
      <c r="D25" s="1" t="s">
        <v>16</v>
      </c>
      <c r="E25" s="3">
        <v>1818</v>
      </c>
      <c r="F25" s="3">
        <v>1654</v>
      </c>
      <c r="G25" s="3">
        <v>10.8</v>
      </c>
      <c r="H25" s="14">
        <f t="shared" si="0"/>
        <v>1.122222222222222</v>
      </c>
      <c r="I25" s="14">
        <f t="shared" si="1"/>
        <v>1.0209876543209875</v>
      </c>
      <c r="J25" s="3"/>
    </row>
    <row r="26" spans="1:10" ht="15" x14ac:dyDescent="0.25">
      <c r="A26" s="3" t="s">
        <v>15</v>
      </c>
      <c r="B26" s="4">
        <v>1</v>
      </c>
      <c r="C26" s="4">
        <v>1</v>
      </c>
      <c r="D26" s="1" t="s">
        <v>10</v>
      </c>
      <c r="E26" s="3">
        <v>1183</v>
      </c>
      <c r="F26" s="3">
        <v>988</v>
      </c>
      <c r="G26" s="3">
        <v>10.6</v>
      </c>
      <c r="H26" s="14">
        <f t="shared" si="0"/>
        <v>0.74402515723270446</v>
      </c>
      <c r="I26" s="14">
        <f t="shared" si="1"/>
        <v>0.62138364779874222</v>
      </c>
      <c r="J26" s="3"/>
    </row>
    <row r="27" spans="1:10" ht="60" x14ac:dyDescent="0.25">
      <c r="A27" s="3" t="s">
        <v>17</v>
      </c>
      <c r="B27" s="4">
        <v>7</v>
      </c>
      <c r="C27" s="4">
        <v>1</v>
      </c>
      <c r="D27" s="1" t="s">
        <v>14</v>
      </c>
      <c r="E27" s="3">
        <v>1612</v>
      </c>
      <c r="F27" s="3">
        <v>1426</v>
      </c>
      <c r="G27" s="3">
        <v>10.9</v>
      </c>
      <c r="H27" s="14">
        <f t="shared" si="0"/>
        <v>0.98593272171253821</v>
      </c>
      <c r="I27" s="14">
        <f t="shared" si="1"/>
        <v>0.87217125382262994</v>
      </c>
      <c r="J27" s="3"/>
    </row>
    <row r="28" spans="1:10" ht="15" x14ac:dyDescent="0.25">
      <c r="A28" s="3" t="s">
        <v>19</v>
      </c>
      <c r="B28" s="4">
        <v>1</v>
      </c>
      <c r="C28" s="4">
        <v>2</v>
      </c>
      <c r="D28" s="1" t="s">
        <v>10</v>
      </c>
      <c r="E28" s="3">
        <v>1742</v>
      </c>
      <c r="F28" s="3">
        <v>1550</v>
      </c>
      <c r="G28" s="3">
        <v>10.5</v>
      </c>
      <c r="H28" s="14">
        <f t="shared" si="0"/>
        <v>1.1060317460317461</v>
      </c>
      <c r="I28" s="14">
        <f t="shared" si="1"/>
        <v>0.98412698412698418</v>
      </c>
      <c r="J28" s="3"/>
    </row>
    <row r="29" spans="1:10" ht="15" x14ac:dyDescent="0.25">
      <c r="A29" s="3" t="s">
        <v>20</v>
      </c>
      <c r="B29" s="4">
        <v>2</v>
      </c>
      <c r="C29" s="4">
        <v>2</v>
      </c>
      <c r="D29" s="1" t="s">
        <v>8</v>
      </c>
      <c r="E29" s="3">
        <v>1704</v>
      </c>
      <c r="F29" s="3">
        <v>1542</v>
      </c>
      <c r="G29" s="3">
        <v>10.5</v>
      </c>
      <c r="H29" s="14">
        <f t="shared" si="0"/>
        <v>1.0819047619047619</v>
      </c>
      <c r="I29" s="14">
        <f t="shared" si="1"/>
        <v>0.97904761904761906</v>
      </c>
      <c r="J29" s="3"/>
    </row>
    <row r="30" spans="1:10" ht="15" x14ac:dyDescent="0.25">
      <c r="A30" s="3"/>
      <c r="B30" s="37"/>
      <c r="C30" s="46"/>
      <c r="D30" s="1"/>
      <c r="E30" s="2"/>
      <c r="F30" s="3"/>
      <c r="G30" s="3"/>
      <c r="H30" s="3"/>
      <c r="I30" s="11"/>
      <c r="J30" s="3"/>
    </row>
    <row r="31" spans="1:10" ht="15" x14ac:dyDescent="0.25">
      <c r="A31" s="3"/>
      <c r="B31" s="37"/>
      <c r="C31" s="46"/>
      <c r="D31" s="1"/>
      <c r="E31" s="2"/>
      <c r="F31" s="3"/>
      <c r="G31" s="3"/>
      <c r="H31" s="3"/>
      <c r="I31" s="11"/>
      <c r="J31" s="3"/>
    </row>
    <row r="32" spans="1:10" ht="15" x14ac:dyDescent="0.25">
      <c r="A32" s="3"/>
      <c r="B32" s="37"/>
      <c r="C32" s="46"/>
      <c r="D32" s="1"/>
      <c r="E32" s="2"/>
      <c r="F32" s="3"/>
      <c r="G32" s="3"/>
      <c r="H32" s="3"/>
      <c r="I32" s="11"/>
      <c r="J32" s="3"/>
    </row>
    <row r="33" spans="1:17" ht="15" x14ac:dyDescent="0.25">
      <c r="A33" s="3"/>
      <c r="B33" s="37"/>
      <c r="C33" s="46"/>
      <c r="D33" s="3"/>
      <c r="E33" s="3"/>
      <c r="F33" s="3"/>
      <c r="G33" s="3"/>
      <c r="H33" s="3"/>
      <c r="I33" s="3"/>
      <c r="J33" s="3"/>
      <c r="M33" s="3" t="s">
        <v>42</v>
      </c>
      <c r="N33" s="3" t="s">
        <v>43</v>
      </c>
      <c r="O33" s="2"/>
      <c r="P33" s="3" t="s">
        <v>44</v>
      </c>
      <c r="Q33" s="2"/>
    </row>
    <row r="34" spans="1:17" ht="15" x14ac:dyDescent="0.25">
      <c r="A34" s="3" t="s">
        <v>55</v>
      </c>
      <c r="B34" s="37"/>
      <c r="C34" s="46"/>
      <c r="D34" s="4" t="s">
        <v>10</v>
      </c>
      <c r="E34" s="2"/>
      <c r="F34" s="2"/>
      <c r="G34" s="3"/>
      <c r="H34" s="3"/>
      <c r="I34" s="3"/>
      <c r="J34" s="3"/>
      <c r="M34" s="11">
        <f>$H$19</f>
        <v>0.6123456790123456</v>
      </c>
      <c r="N34" s="11">
        <f>$H$25</f>
        <v>1.122222222222222</v>
      </c>
      <c r="O34" s="2"/>
      <c r="P34" s="10">
        <f>SUM(K34:N34)/4</f>
        <v>0.4336419753086419</v>
      </c>
      <c r="Q34" s="2"/>
    </row>
    <row r="35" spans="1:17" ht="15" x14ac:dyDescent="0.25">
      <c r="A35" s="3" t="s">
        <v>46</v>
      </c>
      <c r="B35" s="37"/>
      <c r="C35" s="46"/>
      <c r="D35" s="5" t="s">
        <v>8</v>
      </c>
      <c r="E35" s="2"/>
      <c r="F35" s="2"/>
      <c r="G35" s="3"/>
      <c r="H35" s="3"/>
      <c r="I35" s="3"/>
      <c r="J35" s="3"/>
      <c r="M35" s="11">
        <f>$H$16</f>
        <v>0.68589743589743579</v>
      </c>
      <c r="N35" s="11">
        <f>$H$27</f>
        <v>0.98593272171253821</v>
      </c>
      <c r="O35" s="2"/>
      <c r="P35" s="10">
        <f t="shared" ref="P35:P40" si="2">SUM(K35:N35)/4</f>
        <v>0.41795753940249347</v>
      </c>
      <c r="Q35" s="2"/>
    </row>
    <row r="36" spans="1:17" ht="15" x14ac:dyDescent="0.25">
      <c r="A36" s="3" t="s">
        <v>47</v>
      </c>
      <c r="B36" s="37"/>
      <c r="C36" s="46"/>
      <c r="D36" s="5" t="s">
        <v>16</v>
      </c>
      <c r="E36" s="2"/>
      <c r="F36" s="2"/>
      <c r="G36" s="3"/>
      <c r="H36" s="3"/>
      <c r="I36" s="3"/>
      <c r="J36" s="3"/>
      <c r="M36" s="11">
        <f>$H$18</f>
        <v>0.77258566978193155</v>
      </c>
      <c r="N36" s="11">
        <f>$H$29</f>
        <v>1.0819047619047619</v>
      </c>
      <c r="O36" s="2"/>
      <c r="P36" s="10">
        <f t="shared" si="2"/>
        <v>0.46362260792167337</v>
      </c>
      <c r="Q36" s="2"/>
    </row>
    <row r="37" spans="1:17" ht="15" x14ac:dyDescent="0.25">
      <c r="A37" s="3" t="s">
        <v>48</v>
      </c>
      <c r="B37" s="37"/>
      <c r="C37" s="46"/>
      <c r="D37" s="5" t="s">
        <v>12</v>
      </c>
      <c r="E37" s="2"/>
      <c r="F37" s="2"/>
      <c r="G37" s="3"/>
      <c r="H37" s="3"/>
      <c r="I37" s="3"/>
      <c r="J37" s="3"/>
      <c r="M37" s="11">
        <f>$H$21</f>
        <v>1.0086419753086417</v>
      </c>
      <c r="N37" s="11">
        <f>$H$24</f>
        <v>1.1053968253968254</v>
      </c>
      <c r="O37" s="2"/>
      <c r="P37" s="10">
        <f>SUM(K37:N37)/4</f>
        <v>0.52850970017636678</v>
      </c>
      <c r="Q37" s="10"/>
    </row>
    <row r="38" spans="1:17" ht="15" x14ac:dyDescent="0.25">
      <c r="A38" s="3" t="s">
        <v>49</v>
      </c>
      <c r="B38" s="37"/>
      <c r="C38" s="46"/>
      <c r="D38" s="5" t="s">
        <v>18</v>
      </c>
      <c r="E38" s="2"/>
      <c r="F38" s="2"/>
      <c r="G38" s="3"/>
      <c r="H38" s="3"/>
      <c r="I38" s="3"/>
      <c r="J38" s="3"/>
      <c r="M38" s="11">
        <f>$H$22</f>
        <v>1.1476635514018694</v>
      </c>
      <c r="N38" s="11">
        <f>$H$26</f>
        <v>0.74402515723270446</v>
      </c>
      <c r="O38" s="2"/>
      <c r="P38" s="10">
        <f>SUM(K38:N38)/4</f>
        <v>0.47292217715864349</v>
      </c>
      <c r="Q38" s="10"/>
    </row>
    <row r="39" spans="1:17" ht="15" x14ac:dyDescent="0.25">
      <c r="A39" s="3" t="s">
        <v>50</v>
      </c>
      <c r="B39" s="37"/>
      <c r="C39" s="46"/>
      <c r="D39" s="5" t="s">
        <v>6</v>
      </c>
      <c r="E39" s="2"/>
      <c r="F39" s="2"/>
      <c r="G39" s="3"/>
      <c r="H39" s="3"/>
      <c r="I39" s="3"/>
      <c r="J39" s="3"/>
      <c r="K39" s="11">
        <f>$H$5</f>
        <v>0.97901234567901219</v>
      </c>
      <c r="L39" s="11">
        <f>$H$14</f>
        <v>0.85460317460317459</v>
      </c>
      <c r="M39" s="11">
        <f>$H$20</f>
        <v>0.94753086419753074</v>
      </c>
      <c r="N39" s="11">
        <f>$H$23</f>
        <v>0.89714285714285713</v>
      </c>
      <c r="O39" s="2"/>
      <c r="P39" s="10">
        <f>SUM(K39:N39)/4</f>
        <v>0.91957231040564369</v>
      </c>
      <c r="Q39" s="10"/>
    </row>
    <row r="40" spans="1:17" ht="15" x14ac:dyDescent="0.25">
      <c r="A40" s="3" t="s">
        <v>51</v>
      </c>
      <c r="B40" s="37"/>
      <c r="C40" s="46"/>
      <c r="D40" s="5" t="s">
        <v>14</v>
      </c>
      <c r="E40" s="2"/>
      <c r="F40" s="2"/>
      <c r="G40" s="3"/>
      <c r="H40" s="3"/>
      <c r="I40" s="3"/>
      <c r="J40" s="3"/>
      <c r="K40" s="11">
        <f>$H$8</f>
        <v>1.1968253968253968</v>
      </c>
      <c r="L40" s="11">
        <f>$H$13</f>
        <v>0.98539682539682549</v>
      </c>
      <c r="M40" s="11">
        <f>$H$17</f>
        <v>0.58050314465408814</v>
      </c>
      <c r="N40" s="11">
        <f>$H$28</f>
        <v>1.1060317460317461</v>
      </c>
      <c r="O40" s="2"/>
      <c r="P40" s="10">
        <f t="shared" si="2"/>
        <v>0.96718927822701417</v>
      </c>
      <c r="Q40" s="10"/>
    </row>
    <row r="41" spans="1:17" ht="15" x14ac:dyDescent="0.25">
      <c r="A41" s="3"/>
      <c r="B41" s="37"/>
      <c r="C41" s="46"/>
      <c r="D41" s="3"/>
      <c r="E41" s="3"/>
      <c r="F41" s="3"/>
      <c r="G41" s="3"/>
      <c r="H41" s="3"/>
      <c r="I41" s="3"/>
      <c r="J41" s="3"/>
      <c r="K41" s="3"/>
      <c r="L41" s="3"/>
      <c r="M41" s="2"/>
      <c r="N41" s="2"/>
      <c r="O41" s="2"/>
      <c r="P41" s="2"/>
      <c r="Q41" s="2"/>
    </row>
    <row r="42" spans="1:17" ht="15" x14ac:dyDescent="0.25">
      <c r="A42" s="3"/>
      <c r="B42" s="37"/>
      <c r="C42" s="46"/>
      <c r="D42" s="3"/>
      <c r="E42" s="3"/>
      <c r="F42" s="3"/>
      <c r="G42" s="3"/>
      <c r="H42" s="3"/>
      <c r="I42" s="3"/>
      <c r="J42" s="3"/>
      <c r="K42" s="3"/>
      <c r="L42" s="3"/>
      <c r="M42" s="2"/>
      <c r="N42" s="2"/>
      <c r="O42" s="2"/>
      <c r="P42" s="2"/>
      <c r="Q42" s="2"/>
    </row>
    <row r="43" spans="1:17" ht="15" x14ac:dyDescent="0.25">
      <c r="A43" s="3"/>
      <c r="B43" s="37"/>
      <c r="C43" s="46"/>
      <c r="D43" s="3"/>
      <c r="E43" s="3"/>
      <c r="F43" s="3"/>
      <c r="G43" s="3"/>
      <c r="H43" s="3"/>
      <c r="I43" s="3"/>
      <c r="J43" s="3"/>
      <c r="K43" s="47"/>
      <c r="L43" s="48"/>
      <c r="M43" s="48"/>
      <c r="N43" s="48"/>
      <c r="O43" s="48"/>
      <c r="P43" s="48"/>
      <c r="Q43" s="48"/>
    </row>
    <row r="44" spans="1:17" ht="15" x14ac:dyDescent="0.25">
      <c r="A44" s="3"/>
      <c r="B44" s="37"/>
      <c r="C44" s="46"/>
      <c r="D44" s="3"/>
      <c r="E44" s="3"/>
      <c r="F44" s="3"/>
      <c r="G44" s="3"/>
      <c r="H44" s="3"/>
      <c r="I44" s="3"/>
      <c r="J44" s="3" t="s">
        <v>55</v>
      </c>
      <c r="K44" s="19">
        <f>$I$7</f>
        <v>0.81121495327102822</v>
      </c>
      <c r="L44" s="19">
        <f>$I$9</f>
        <v>0.7142857142857143</v>
      </c>
      <c r="M44" s="20">
        <f>$I$19</f>
        <v>0.53703703703703698</v>
      </c>
      <c r="N44" s="20">
        <f>$I$25</f>
        <v>1.0209876543209875</v>
      </c>
      <c r="O44" s="2"/>
      <c r="P44" s="54">
        <f>SUM(K44:N44)/4</f>
        <v>0.77088133972869177</v>
      </c>
      <c r="Q44" s="55">
        <f>STDEV(K44:N44)</f>
        <v>0.2017144778318688</v>
      </c>
    </row>
    <row r="45" spans="1:17" ht="15" x14ac:dyDescent="0.25">
      <c r="A45" s="3"/>
      <c r="B45" s="37"/>
      <c r="C45" s="46"/>
      <c r="D45" s="3"/>
      <c r="E45" s="3"/>
      <c r="F45" s="3"/>
      <c r="G45" s="3"/>
      <c r="H45" s="3"/>
      <c r="I45" s="3"/>
      <c r="J45" s="3" t="s">
        <v>46</v>
      </c>
      <c r="K45" s="19">
        <f>$I$4</f>
        <v>0.82118380062305307</v>
      </c>
      <c r="L45" s="19">
        <f>$I$10</f>
        <v>0.85269841269841262</v>
      </c>
      <c r="M45" s="20">
        <f>$I$16</f>
        <v>0.59551282051282051</v>
      </c>
      <c r="N45" s="20">
        <f>$I$27</f>
        <v>0.87217125382262994</v>
      </c>
      <c r="O45" s="2"/>
      <c r="P45" s="54">
        <f>SUM(K45:N45)/4</f>
        <v>0.78539157191422904</v>
      </c>
      <c r="Q45" s="55">
        <f t="shared" ref="Q45:Q50" si="3">STDEV(K45:N45)</f>
        <v>0.12831724731847616</v>
      </c>
    </row>
    <row r="46" spans="1:17" ht="15" x14ac:dyDescent="0.25">
      <c r="A46" s="3"/>
      <c r="B46" s="37"/>
      <c r="C46" s="46"/>
      <c r="D46" s="3"/>
      <c r="E46" s="3"/>
      <c r="F46" s="3"/>
      <c r="G46" s="3"/>
      <c r="H46" s="3"/>
      <c r="I46" s="3"/>
      <c r="J46" s="3" t="s">
        <v>47</v>
      </c>
      <c r="K46" s="19">
        <f>$I$6</f>
        <v>0.86666666666666659</v>
      </c>
      <c r="L46" s="19">
        <f>$I$12</f>
        <v>0.89559748427672958</v>
      </c>
      <c r="M46" s="20">
        <f>$I$18</f>
        <v>0.67289719626168232</v>
      </c>
      <c r="N46" s="20">
        <f>$I$29</f>
        <v>0.97904761904761906</v>
      </c>
      <c r="O46" s="2"/>
      <c r="P46" s="54">
        <f t="shared" ref="P45:P50" si="4">SUM(K46:N46)/4</f>
        <v>0.85355224156317433</v>
      </c>
      <c r="Q46" s="55">
        <f t="shared" si="3"/>
        <v>0.12951850027889769</v>
      </c>
    </row>
    <row r="47" spans="1:17" ht="15" x14ac:dyDescent="0.25">
      <c r="A47" s="3"/>
      <c r="B47" s="37"/>
      <c r="C47" s="46"/>
      <c r="D47" s="3"/>
      <c r="E47" s="3"/>
      <c r="F47" s="3"/>
      <c r="G47" s="3"/>
      <c r="H47" s="3"/>
      <c r="I47" s="3"/>
      <c r="J47" s="3" t="s">
        <v>48</v>
      </c>
      <c r="K47" s="19">
        <f>$I$2</f>
        <v>1.0283018867924529</v>
      </c>
      <c r="L47" s="19">
        <f>$I$9</f>
        <v>0.7142857142857143</v>
      </c>
      <c r="M47" s="20">
        <f>$I$21</f>
        <v>0.90185185185185179</v>
      </c>
      <c r="N47" s="20">
        <f>$I$24</f>
        <v>0.96380952380952378</v>
      </c>
      <c r="O47" s="2"/>
      <c r="P47" s="54">
        <f t="shared" si="4"/>
        <v>0.90206224418488568</v>
      </c>
      <c r="Q47" s="55">
        <f t="shared" si="3"/>
        <v>0.13541201737984421</v>
      </c>
    </row>
    <row r="48" spans="1:17" ht="15" x14ac:dyDescent="0.25">
      <c r="A48" s="3"/>
      <c r="B48" s="37"/>
      <c r="C48" s="46"/>
      <c r="D48" s="3"/>
      <c r="E48" s="3"/>
      <c r="F48" s="3"/>
      <c r="G48" s="3"/>
      <c r="H48" s="3"/>
      <c r="I48" s="3"/>
      <c r="J48" s="3" t="s">
        <v>49</v>
      </c>
      <c r="K48" s="19">
        <f>$I$3</f>
        <v>0.94938271604938251</v>
      </c>
      <c r="L48" s="19">
        <f>$I$11</f>
        <v>0.53142857142857147</v>
      </c>
      <c r="M48" s="20">
        <f>$I$22</f>
        <v>1.0336448598130843</v>
      </c>
      <c r="N48" s="20">
        <f>$I$26</f>
        <v>0.62138364779874222</v>
      </c>
      <c r="O48" s="2"/>
      <c r="P48" s="54">
        <f t="shared" si="4"/>
        <v>0.78395994877244513</v>
      </c>
      <c r="Q48" s="55">
        <f t="shared" si="3"/>
        <v>0.24488799951298656</v>
      </c>
    </row>
    <row r="49" spans="1:17" ht="15" x14ac:dyDescent="0.25">
      <c r="A49" s="3"/>
      <c r="B49" s="37"/>
      <c r="C49" s="46"/>
      <c r="D49" s="3"/>
      <c r="E49" s="3"/>
      <c r="F49" s="3"/>
      <c r="G49" s="3"/>
      <c r="H49" s="3"/>
      <c r="I49" s="3"/>
      <c r="J49" s="3" t="s">
        <v>50</v>
      </c>
      <c r="K49" s="19">
        <f>$I$5</f>
        <v>0.86049382716049372</v>
      </c>
      <c r="L49" s="19">
        <f>$I$14</f>
        <v>0.75555555555555554</v>
      </c>
      <c r="M49" s="20">
        <f>$I$20</f>
        <v>0.8413580246913579</v>
      </c>
      <c r="N49" s="20">
        <f>$I$23</f>
        <v>0.77904761904761899</v>
      </c>
      <c r="O49" s="2"/>
      <c r="P49" s="54">
        <f t="shared" si="4"/>
        <v>0.80911375661375651</v>
      </c>
      <c r="Q49" s="55">
        <f t="shared" si="3"/>
        <v>4.9839937138752836E-2</v>
      </c>
    </row>
    <row r="50" spans="1:17" ht="15" x14ac:dyDescent="0.25">
      <c r="A50" s="3"/>
      <c r="B50" s="37"/>
      <c r="C50" s="46"/>
      <c r="D50" s="3"/>
      <c r="E50" s="3"/>
      <c r="F50" s="3"/>
      <c r="G50" s="3"/>
      <c r="H50" s="3"/>
      <c r="I50" s="3"/>
      <c r="J50" s="3" t="s">
        <v>51</v>
      </c>
      <c r="K50" s="19">
        <f>$I$8</f>
        <v>1.0698412698412698</v>
      </c>
      <c r="L50" s="19">
        <f>$I$13</f>
        <v>0.88317460317460317</v>
      </c>
      <c r="M50" s="20">
        <f>$I$17</f>
        <v>0.48805031446540886</v>
      </c>
      <c r="N50" s="20">
        <f>$I$28</f>
        <v>0.98412698412698418</v>
      </c>
      <c r="O50" s="2"/>
      <c r="P50" s="54">
        <f t="shared" si="4"/>
        <v>0.85629829290206649</v>
      </c>
      <c r="Q50" s="55">
        <f t="shared" si="3"/>
        <v>0.257079551226777</v>
      </c>
    </row>
    <row r="51" spans="1:17" ht="216.6" customHeight="1" x14ac:dyDescent="0.25">
      <c r="A51" s="3"/>
      <c r="B51" s="37"/>
      <c r="C51" s="46"/>
      <c r="D51" s="3"/>
      <c r="E51" s="3"/>
      <c r="F51" s="3"/>
      <c r="G51" s="3"/>
      <c r="H51" s="3"/>
      <c r="I51" s="3"/>
      <c r="J51" s="3"/>
      <c r="K51" s="3"/>
      <c r="L51" s="3"/>
      <c r="M51" s="2"/>
      <c r="N51" s="2"/>
      <c r="O51" s="2"/>
      <c r="P51" s="2"/>
      <c r="Q51" s="2"/>
    </row>
  </sheetData>
  <autoFilter ref="A1:I29">
    <sortState ref="A3:I30">
      <sortCondition ref="A3:A30"/>
    </sortState>
  </autoFilter>
  <sortState ref="A3:H30">
    <sortCondition ref="B3:B30"/>
  </sortState>
  <mergeCells count="1">
    <mergeCell ref="K43:Q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D15" sqref="D15"/>
    </sheetView>
  </sheetViews>
  <sheetFormatPr defaultRowHeight="15" x14ac:dyDescent="0.25"/>
  <cols>
    <col min="1" max="1" width="8.85546875" style="21"/>
    <col min="2" max="2" width="50.42578125" style="21" customWidth="1"/>
    <col min="3" max="6" width="10.28515625" style="21" customWidth="1"/>
    <col min="7" max="8" width="9.28515625" style="21" customWidth="1"/>
    <col min="9" max="9" width="10.140625" style="21" customWidth="1"/>
    <col min="10" max="10" width="9.42578125" style="21" customWidth="1"/>
  </cols>
  <sheetData>
    <row r="1" spans="1:10" ht="15.75" thickBot="1" x14ac:dyDescent="0.3"/>
    <row r="2" spans="1:10" x14ac:dyDescent="0.25">
      <c r="C2" s="49" t="s">
        <v>57</v>
      </c>
      <c r="D2" s="50"/>
      <c r="E2" s="50"/>
      <c r="F2" s="51"/>
      <c r="G2" s="49" t="s">
        <v>58</v>
      </c>
      <c r="H2" s="50"/>
      <c r="I2" s="50"/>
      <c r="J2" s="51"/>
    </row>
    <row r="3" spans="1:10" ht="60" x14ac:dyDescent="0.25">
      <c r="C3" s="23" t="s">
        <v>56</v>
      </c>
      <c r="D3" s="24"/>
      <c r="E3" s="24" t="s">
        <v>59</v>
      </c>
      <c r="F3" s="25" t="s">
        <v>60</v>
      </c>
      <c r="G3" s="23" t="s">
        <v>56</v>
      </c>
      <c r="H3" s="24"/>
      <c r="I3" s="24" t="s">
        <v>59</v>
      </c>
      <c r="J3" s="25" t="s">
        <v>60</v>
      </c>
    </row>
    <row r="4" spans="1:10" x14ac:dyDescent="0.25">
      <c r="A4" s="22" t="s">
        <v>45</v>
      </c>
      <c r="B4" s="1" t="s">
        <v>10</v>
      </c>
      <c r="C4" s="26">
        <v>3.1557469966368239</v>
      </c>
      <c r="D4" s="18">
        <f>SUM(C4-C4)</f>
        <v>0</v>
      </c>
      <c r="E4" s="18">
        <f>SUM(C4/C4)*100</f>
        <v>100</v>
      </c>
      <c r="F4" s="27">
        <f>SUM(E4-E4)</f>
        <v>0</v>
      </c>
      <c r="G4" s="31">
        <f>Kingaroy!P34</f>
        <v>0.4336419753086419</v>
      </c>
      <c r="H4" s="32">
        <f>SUM(G4-G4)</f>
        <v>0</v>
      </c>
      <c r="I4" s="18">
        <f>SUM(G4/G4)*100</f>
        <v>100</v>
      </c>
      <c r="J4" s="35">
        <f>SUM(I4-I4)</f>
        <v>0</v>
      </c>
    </row>
    <row r="5" spans="1:10" x14ac:dyDescent="0.25">
      <c r="A5" s="22" t="s">
        <v>46</v>
      </c>
      <c r="B5" s="1" t="s">
        <v>8</v>
      </c>
      <c r="C5" s="26">
        <v>3.8685401598970923</v>
      </c>
      <c r="D5" s="18">
        <f>SUM(C5-$C$4)</f>
        <v>0.71279316326026843</v>
      </c>
      <c r="E5" s="18">
        <f>SUM(C5/$C$4)*100</f>
        <v>122.58714542135077</v>
      </c>
      <c r="F5" s="27">
        <f>SUM(E5-$E$4)</f>
        <v>22.587145421350769</v>
      </c>
      <c r="G5" s="31">
        <f>Kingaroy!P35</f>
        <v>0.41795753940249347</v>
      </c>
      <c r="H5" s="32">
        <f>SUM(G5-$G$4)</f>
        <v>-1.5684435906148431E-2</v>
      </c>
      <c r="I5" s="18">
        <f>SUM(G5/$G$4)*100</f>
        <v>96.383090936945123</v>
      </c>
      <c r="J5" s="35">
        <f>SUM(I5-$I$4)</f>
        <v>-3.6169090630548766</v>
      </c>
    </row>
    <row r="6" spans="1:10" ht="30" x14ac:dyDescent="0.25">
      <c r="A6" s="22" t="s">
        <v>47</v>
      </c>
      <c r="B6" s="1" t="s">
        <v>16</v>
      </c>
      <c r="C6" s="26">
        <v>4.1146259807844263</v>
      </c>
      <c r="D6" s="18">
        <f t="shared" ref="D6:D10" si="0">SUM(C6-$C$4)</f>
        <v>0.95887898414760242</v>
      </c>
      <c r="E6" s="18">
        <f t="shared" ref="E6:E10" si="1">SUM(C6/$C$4)*100</f>
        <v>130.38516665529616</v>
      </c>
      <c r="F6" s="27">
        <f t="shared" ref="F6:F10" si="2">SUM(E6-$E$4)</f>
        <v>30.38516665529616</v>
      </c>
      <c r="G6" s="31">
        <f>Kingaroy!P36</f>
        <v>0.46362260792167337</v>
      </c>
      <c r="H6" s="32">
        <f t="shared" ref="H6:H10" si="3">SUM(G6-$G$4)</f>
        <v>2.9980632613031466E-2</v>
      </c>
      <c r="I6" s="18">
        <f t="shared" ref="I6:I10" si="4">SUM(G6/$G$4)*100</f>
        <v>106.91368325026491</v>
      </c>
      <c r="J6" s="35">
        <f t="shared" ref="J6:J10" si="5">SUM(I6-$I$4)</f>
        <v>6.9136832502649099</v>
      </c>
    </row>
    <row r="7" spans="1:10" ht="45" x14ac:dyDescent="0.25">
      <c r="A7" s="22" t="s">
        <v>48</v>
      </c>
      <c r="B7" s="1" t="s">
        <v>12</v>
      </c>
      <c r="C7" s="26">
        <v>3.9276631176631183</v>
      </c>
      <c r="D7" s="18">
        <f t="shared" si="0"/>
        <v>0.77191612102629437</v>
      </c>
      <c r="E7" s="18">
        <f t="shared" si="1"/>
        <v>124.46064661865952</v>
      </c>
      <c r="F7" s="27">
        <f t="shared" si="2"/>
        <v>24.460646618659524</v>
      </c>
      <c r="G7" s="31">
        <f>Kingaroy!P37</f>
        <v>0.52850970017636678</v>
      </c>
      <c r="H7" s="32">
        <f t="shared" si="3"/>
        <v>9.4867724867724879E-2</v>
      </c>
      <c r="I7" s="18">
        <f t="shared" si="4"/>
        <v>121.87697000508389</v>
      </c>
      <c r="J7" s="35">
        <f t="shared" si="5"/>
        <v>21.876970005083891</v>
      </c>
    </row>
    <row r="8" spans="1:10" ht="30" x14ac:dyDescent="0.25">
      <c r="A8" s="22" t="s">
        <v>49</v>
      </c>
      <c r="B8" s="1" t="s">
        <v>18</v>
      </c>
      <c r="C8" s="26">
        <v>3.7210031484957735</v>
      </c>
      <c r="D8" s="18">
        <f t="shared" si="0"/>
        <v>0.56525615185894962</v>
      </c>
      <c r="E8" s="18">
        <f t="shared" si="1"/>
        <v>117.91196038406628</v>
      </c>
      <c r="F8" s="27">
        <f t="shared" si="2"/>
        <v>17.911960384066276</v>
      </c>
      <c r="G8" s="31">
        <f>Kingaroy!P38</f>
        <v>0.47292217715864349</v>
      </c>
      <c r="H8" s="32">
        <f t="shared" si="3"/>
        <v>3.9280201850001584E-2</v>
      </c>
      <c r="I8" s="18">
        <f t="shared" si="4"/>
        <v>109.05821024868365</v>
      </c>
      <c r="J8" s="35">
        <f t="shared" si="5"/>
        <v>9.0582102486836504</v>
      </c>
    </row>
    <row r="9" spans="1:10" ht="45" x14ac:dyDescent="0.25">
      <c r="A9" s="22" t="s">
        <v>50</v>
      </c>
      <c r="B9" s="1" t="s">
        <v>6</v>
      </c>
      <c r="C9" s="26">
        <v>4.0602227417692092</v>
      </c>
      <c r="D9" s="18">
        <f t="shared" si="0"/>
        <v>0.90447574513238527</v>
      </c>
      <c r="E9" s="18">
        <f t="shared" si="1"/>
        <v>128.66122493648297</v>
      </c>
      <c r="F9" s="27">
        <f t="shared" si="2"/>
        <v>28.661224936482967</v>
      </c>
      <c r="G9" s="31">
        <f>Kingaroy!P39</f>
        <v>0.91957231040564369</v>
      </c>
      <c r="H9" s="32">
        <f t="shared" si="3"/>
        <v>0.48593033509700179</v>
      </c>
      <c r="I9" s="18">
        <f t="shared" si="4"/>
        <v>212.05795627859686</v>
      </c>
      <c r="J9" s="35">
        <f t="shared" si="5"/>
        <v>112.05795627859686</v>
      </c>
    </row>
    <row r="10" spans="1:10" ht="45.75" thickBot="1" x14ac:dyDescent="0.3">
      <c r="A10" s="22" t="s">
        <v>51</v>
      </c>
      <c r="B10" s="1" t="s">
        <v>14</v>
      </c>
      <c r="C10" s="28">
        <v>3.9788804572875369</v>
      </c>
      <c r="D10" s="29">
        <f t="shared" si="0"/>
        <v>0.82313346065071302</v>
      </c>
      <c r="E10" s="29">
        <f t="shared" si="1"/>
        <v>126.08363286182167</v>
      </c>
      <c r="F10" s="30">
        <f t="shared" si="2"/>
        <v>26.08363286182167</v>
      </c>
      <c r="G10" s="33">
        <f>Kingaroy!P40</f>
        <v>0.96718927822701417</v>
      </c>
      <c r="H10" s="34">
        <f t="shared" si="3"/>
        <v>0.53354730291837227</v>
      </c>
      <c r="I10" s="29">
        <f t="shared" si="4"/>
        <v>223.03866629576697</v>
      </c>
      <c r="J10" s="36">
        <f t="shared" si="5"/>
        <v>123.03866629576697</v>
      </c>
    </row>
    <row r="12" spans="1:10" ht="15.75" thickBot="1" x14ac:dyDescent="0.3"/>
    <row r="13" spans="1:10" ht="28.9" customHeight="1" thickBot="1" x14ac:dyDescent="0.3">
      <c r="A13" s="38"/>
      <c r="B13" s="52" t="s">
        <v>61</v>
      </c>
      <c r="C13" s="53"/>
      <c r="D13" s="52" t="s">
        <v>62</v>
      </c>
      <c r="E13" s="53"/>
    </row>
    <row r="14" spans="1:10" ht="45.75" thickBot="1" x14ac:dyDescent="0.3">
      <c r="A14" s="39"/>
      <c r="B14" s="40" t="s">
        <v>63</v>
      </c>
      <c r="C14" s="40" t="s">
        <v>64</v>
      </c>
      <c r="D14" s="40" t="s">
        <v>63</v>
      </c>
      <c r="E14" s="40" t="s">
        <v>64</v>
      </c>
    </row>
    <row r="15" spans="1:10" ht="15.75" thickBot="1" x14ac:dyDescent="0.3">
      <c r="A15" s="41" t="s">
        <v>10</v>
      </c>
      <c r="B15" s="42">
        <v>1.58</v>
      </c>
      <c r="C15" s="42">
        <v>0</v>
      </c>
      <c r="D15" s="42">
        <v>1.05</v>
      </c>
      <c r="E15" s="42">
        <v>0</v>
      </c>
    </row>
    <row r="16" spans="1:10" ht="15.75" thickBot="1" x14ac:dyDescent="0.3">
      <c r="A16" s="41" t="s">
        <v>46</v>
      </c>
      <c r="B16" s="42">
        <v>1.93</v>
      </c>
      <c r="C16" s="42">
        <v>0.36</v>
      </c>
      <c r="D16" s="42">
        <v>1.38</v>
      </c>
      <c r="E16" s="42">
        <v>0.32</v>
      </c>
    </row>
    <row r="17" spans="1:5" ht="15.75" thickBot="1" x14ac:dyDescent="0.3">
      <c r="A17" s="41" t="s">
        <v>47</v>
      </c>
      <c r="B17" s="42">
        <v>2.06</v>
      </c>
      <c r="C17" s="42">
        <v>0.48</v>
      </c>
      <c r="D17" s="42">
        <v>1.4</v>
      </c>
      <c r="E17" s="42">
        <v>0.34</v>
      </c>
    </row>
    <row r="18" spans="1:5" ht="15.75" thickBot="1" x14ac:dyDescent="0.3">
      <c r="A18" s="41" t="s">
        <v>48</v>
      </c>
      <c r="B18" s="42">
        <v>1.96</v>
      </c>
      <c r="C18" s="42">
        <v>0.39</v>
      </c>
      <c r="D18" s="42">
        <v>1.17</v>
      </c>
      <c r="E18" s="42">
        <v>0.12</v>
      </c>
    </row>
    <row r="19" spans="1:5" ht="15.75" thickBot="1" x14ac:dyDescent="0.3">
      <c r="A19" s="41" t="s">
        <v>49</v>
      </c>
      <c r="B19" s="42">
        <v>1.86</v>
      </c>
      <c r="C19" s="42">
        <v>0.28000000000000003</v>
      </c>
      <c r="D19" s="42">
        <v>1.21</v>
      </c>
      <c r="E19" s="42">
        <v>0.15</v>
      </c>
    </row>
    <row r="20" spans="1:5" ht="15.75" thickBot="1" x14ac:dyDescent="0.3">
      <c r="A20" s="41" t="s">
        <v>50</v>
      </c>
      <c r="B20" s="42">
        <v>2.0299999999999998</v>
      </c>
      <c r="C20" s="42">
        <v>0.45</v>
      </c>
      <c r="D20" s="42">
        <v>1.25</v>
      </c>
      <c r="E20" s="42">
        <v>0.19</v>
      </c>
    </row>
    <row r="21" spans="1:5" ht="15.75" thickBot="1" x14ac:dyDescent="0.3">
      <c r="A21" s="41" t="s">
        <v>51</v>
      </c>
      <c r="B21" s="42">
        <v>1.99</v>
      </c>
      <c r="C21" s="42">
        <v>0.41</v>
      </c>
      <c r="D21" s="42">
        <v>1.26</v>
      </c>
      <c r="E21" s="42">
        <v>0.2</v>
      </c>
    </row>
  </sheetData>
  <mergeCells count="4">
    <mergeCell ref="C2:F2"/>
    <mergeCell ref="G2:J2"/>
    <mergeCell ref="B13:C13"/>
    <mergeCell ref="D13:E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5" sqref="C2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C2E5BF6C1B6143B92B7B15C0AE2BDD" ma:contentTypeVersion="8" ma:contentTypeDescription="Create a new document." ma:contentTypeScope="" ma:versionID="dadb7b2f8e6ffd75c24b942479811dd5">
  <xsd:schema xmlns:xsd="http://www.w3.org/2001/XMLSchema" xmlns:xs="http://www.w3.org/2001/XMLSchema" xmlns:p="http://schemas.microsoft.com/office/2006/metadata/properties" xmlns:ns2="6e15ddea-c17d-4959-8e61-4b829240d7ec" targetNamespace="http://schemas.microsoft.com/office/2006/metadata/properties" ma:root="true" ma:fieldsID="fdb6ceed71aae176565d2bffa171c835" ns2:_="">
    <xsd:import namespace="6e15ddea-c17d-4959-8e61-4b829240d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5ddea-c17d-4959-8e61-4b829240d7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FB8CE9-E7E1-4455-9644-CB017F7A381A}"/>
</file>

<file path=customXml/itemProps2.xml><?xml version="1.0" encoding="utf-8"?>
<ds:datastoreItem xmlns:ds="http://schemas.openxmlformats.org/officeDocument/2006/customXml" ds:itemID="{D174F9E4-877C-431B-99D0-946DDF47BB93}"/>
</file>

<file path=customXml/itemProps3.xml><?xml version="1.0" encoding="utf-8"?>
<ds:datastoreItem xmlns:ds="http://schemas.openxmlformats.org/officeDocument/2006/customXml" ds:itemID="{E8CAE04C-F1DE-42C8-AD8B-2B45A055D3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Hermitage</vt:lpstr>
      <vt:lpstr>Kingaroy</vt:lpstr>
      <vt:lpstr>Summary</vt:lpstr>
      <vt:lpstr>Sheet4</vt:lpstr>
    </vt:vector>
  </TitlesOfParts>
  <Company>DERM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WEIR Duncan</dc:creator>
  <cp:lastModifiedBy>Paul Melloy</cp:lastModifiedBy>
  <dcterms:created xsi:type="dcterms:W3CDTF">2016-05-17T04:30:53Z</dcterms:created>
  <dcterms:modified xsi:type="dcterms:W3CDTF">2019-05-15T23:54:26Z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0x010100CEC2E5BF6C1B6143B92B7B15C0AE2BDD</vt:lpwstr>
  </property>
</Properties>
</file>