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Bioschemas fields" sheetId="2" r:id="rId4"/>
  </sheets>
  <definedNames/>
  <calcPr/>
</workbook>
</file>

<file path=xl/sharedStrings.xml><?xml version="1.0" encoding="utf-8"?>
<sst xmlns="http://schemas.openxmlformats.org/spreadsheetml/2006/main" count="323" uniqueCount="155">
  <si>
    <t>schema.org</t>
  </si>
  <si>
    <t>bioschemas</t>
  </si>
  <si>
    <t>Subtitle</t>
  </si>
  <si>
    <t>Bioschemas specification describing a physical entity.</t>
  </si>
  <si>
    <t>UniProt (protein)</t>
  </si>
  <si>
    <t>PDBe (protein)</t>
  </si>
  <si>
    <t>InterPro (protein)</t>
  </si>
  <si>
    <t>PDBe (protein structure)</t>
  </si>
  <si>
    <t>InterPro (entry)</t>
  </si>
  <si>
    <t>InterPro (signature)</t>
  </si>
  <si>
    <t>Sample</t>
  </si>
  <si>
    <t>BIP - Phenotype (investigations)</t>
  </si>
  <si>
    <t>BIP - Phenotype (trials/studies)</t>
  </si>
  <si>
    <t>BIP - Phenotype (cultivars)</t>
  </si>
  <si>
    <t>BIP - Phenotype (traits/phenotypes)</t>
  </si>
  <si>
    <t>Description</t>
  </si>
  <si>
    <t>A BioChemEntity is any object that exists in the physical world and cannot be better represented with any other existing type in schema.org. In order to specify the nature of this physical entity, additionalProperty must be used to specify the nature/type of this physical entity. For instance, http://semanticscience.org/resource/SIO_010043 can be used to refer to a protein.
Bioschemas usage
A BioChemEntity is a flexible and extensible wrapper for Life Sciences entities. Representations of physical entities in Life Sciences are usually recorded in datasets; the link to a dataset should be done via properties. A particular Life Sciences entity, refer to as a profile in Bioschemas, will customize BioChemEntity by modifying the marginality, cardinality and ontologies used. For instance, a protein profile would recommend pointing to an organism a part of the minimum information, but not necessarily to a sample or disease.</t>
  </si>
  <si>
    <t>https://bip.earlham.ac.uk/data_tables?model=plant_populations</t>
  </si>
  <si>
    <t>https://bip.earlham.ac.uk/data_tables?model=plant_trials</t>
  </si>
  <si>
    <t>bip.earlham.ac.uk</t>
  </si>
  <si>
    <t>Search of project/investigation</t>
  </si>
  <si>
    <t>Search for trial</t>
  </si>
  <si>
    <t>Search for cultivars</t>
  </si>
  <si>
    <t>Search for trait</t>
  </si>
  <si>
    <t>Property</t>
  </si>
  <si>
    <t>Expected Type</t>
  </si>
  <si>
    <t>BSC Description</t>
  </si>
  <si>
    <t>Marginality</t>
  </si>
  <si>
    <t>Cardinality</t>
  </si>
  <si>
    <t>Controlled Vocabulary</t>
  </si>
  <si>
    <t>Name</t>
  </si>
  <si>
    <t>Content Example</t>
  </si>
  <si>
    <t>UseCase</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</si>
  <si>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</si>
  <si>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</si>
  <si>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</si>
  <si>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</si>
  <si>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Bioschemas usage. 
As BioChemEntity is a generic wrapper for entitties in Life Sciences, customized types (a.k.a. profiles in Bioschemas) should specify what ontologies and terms should be used. SIO (http://bioportal.bioontology.org/ontologies/SIO) covers a wide range of concepts in Life Sciences and accept suggestions about additions (see https://github.com/micheldumontier/semanticscience/issues), other ontologies are possible as well. Customized types should be as specific as possible. For instance, http://semanticscience.org/resource/SIO_010043 would work for a protein while http://semanticscience.org/resource/SIO_000985 for a gene coding a protein (which is more specific than gene as described by http://semanticscience.org/resource/SIO_010035). If no better optoin, a generic term could be used as well (like http://semanticscience.org/resource/SIO_000004 or so).</t>
  </si>
  <si>
    <t>Minimum</t>
  </si>
  <si>
    <t>MANY</t>
  </si>
  <si>
    <t>Yes, as it better suits to the concept described by this entity</t>
  </si>
  <si>
    <t>format</t>
  </si>
  <si>
    <t>"distribution": {
   "@type": "DataDownload",
   "url": "http://www.uniprot.org/uniprot/P00519.fasta"
 }</t>
  </si>
  <si>
    <t>Match</t>
  </si>
  <si>
    <t>archive mmCIF</t>
  </si>
  <si>
    <t>"distribution": "http://www.ebi.ac.uk/pdbe/entry/pdb/4wa9/fasta?entity=1"</t>
  </si>
  <si>
    <t>sequence</t>
  </si>
  <si>
    <t>"distribution": "http://www.ebi.ac.uk/pdbe/entry-files/download/4wa9.cif",</t>
  </si>
  <si>
    <t>Not Match</t>
  </si>
  <si>
    <t>alignment/HMM</t>
  </si>
  <si>
    <t>"distribution": [
  {
    "type": "DataDownload",
    "url": "http://pfam.xfam.org/family/PF00018/alignment/seed/format?format=fasta",
    "fileFormat": "chemical/x-fasta",
    "description": "FASTA seed alignment"
  },...
]</t>
  </si>
  <si>
    <t>Trait scoring download link</t>
  </si>
  <si>
    <t>https://bip.earlham.ac.uk/trial_scorings/47.zip</t>
  </si>
  <si>
    <t>alternateName</t>
  </si>
  <si>
    <t>Text</t>
  </si>
  <si>
    <t>An alias for the item.</t>
  </si>
  <si>
    <t>Recommended</t>
  </si>
  <si>
    <t>alternative names</t>
  </si>
  <si>
    <t xml:space="preserve">"alternateName": [
   {
   "@language": "en",
   "@value": "ABL1_HUMAN"
   },
   ...
 ]
</t>
  </si>
  <si>
    <t>No Match</t>
  </si>
  <si>
    <t>other names</t>
  </si>
  <si>
    <t xml:space="preserve">"alternateName": [
   "ABL1_HUMAN",
   ...
 ]
</t>
  </si>
  <si>
    <t>(canonical_name, to be studied)</t>
  </si>
  <si>
    <t>Partial Match</t>
  </si>
  <si>
    <t>description</t>
  </si>
  <si>
    <t>A description of the item.</t>
  </si>
  <si>
    <t>ONE</t>
  </si>
  <si>
    <t>function</t>
  </si>
  <si>
    <t>"description": {
   "@language": "en",
   "@value": "Non-receptor tyrosine-protein kinase that plays a role..."
 }</t>
  </si>
  <si>
    <t>"description": "Non-receptor tyrosine-protein kinase that plays a role..."</t>
  </si>
  <si>
    <t xml:space="preserve">"description": "SH3 (src Homology-3) domains are …"
</t>
  </si>
  <si>
    <t xml:space="preserve">"description": "SH3 (Src homology 3) domains are often indicative of a protein involved in signal transduction related to cytoskeletal organisation. First described in the Src cytoplasmic tyrosine kinase P12931. The structure is a partly opened beta barrel.",
</t>
  </si>
  <si>
    <t>to be built with new Investigation table</t>
  </si>
  <si>
    <t>Trial description</t>
  </si>
  <si>
    <t>387 Brassica napus accessions used in the RIPR project for which mRNAseq data were submitted to SRA under PRJNA309367</t>
  </si>
  <si>
    <t>Plant varieties : comments</t>
  </si>
  <si>
    <t>Brassica napus var. oleifera annua; Spring oilseed rape; erucic acid &lt;1 ; glucosinolates &lt;30 ;</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</si>
  <si>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</si>
  <si>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</si>
  <si>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</si>
  <si>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Recommendation: identifiers.org whenever possible</t>
  </si>
  <si>
    <t>accession</t>
  </si>
  <si>
    <t>"identifier": "http://www.identifiers.org/uniprot/P00519"</t>
  </si>
  <si>
    <t>4-letter PDBe code</t>
  </si>
  <si>
    <t>"identifier": "P00519"</t>
  </si>
  <si>
    <t>"identifier": "4wa9"</t>
  </si>
  <si>
    <t>"identifier": "https://identifiers.org/interpro:IPR001452"</t>
  </si>
  <si>
    <t>"identifier": "https://identifiers.org/pfam:PF00018"</t>
  </si>
  <si>
    <r>
      <t>Plant trials : plant_trial_name (</t>
    </r>
    <r>
      <rPr>
        <color rgb="FFFF0000"/>
      </rPr>
      <t>or pubmed_id if it's in use</t>
    </r>
    <r>
      <t>)</t>
    </r>
  </si>
  <si>
    <t>prt7_1996_gr_01</t>
  </si>
  <si>
    <t>Plant variety: plant_variety_name</t>
  </si>
  <si>
    <t>46A74</t>
  </si>
  <si>
    <t>Plant scoring unit url</t>
  </si>
  <si>
    <t>https://bip.earlham.ac.uk/data_tables?model=trait_scores&amp;query[plant_scoring_units.id]=89583</t>
  </si>
  <si>
    <t>image</t>
  </si>
  <si>
    <t>ImageObject or 
 URL</t>
  </si>
  <si>
    <t>An image of the item. This can be a URL or a fully described ImageObject.</t>
  </si>
  <si>
    <t>Optional</t>
  </si>
  <si>
    <t>feature viewer</t>
  </si>
  <si>
    <t>"image": "http://www.identifiers.org/uniprot/P00519#showFeaturesViewer"</t>
  </si>
  <si>
    <t>Front view image of the protein in the assembly</t>
  </si>
  <si>
    <t>"image": "http://www.ebi.ac.uk/pdbe/static/entry/4wa9_entity_1_front_image-800x800.png"</t>
  </si>
  <si>
    <t>Plant trials : layout_file_name (field not used yet)</t>
  </si>
  <si>
    <t>mainEntityOfPage</t>
  </si>
  <si>
    <t xml:space="preserve">CreativeWork  or URL </t>
  </si>
  <si>
    <t>Indicates a page (or other CreativeWork) for which this thing is the main entity being described. See background notes for details.
Inverse property: mainEntity</t>
  </si>
  <si>
    <t>Bioschemas usage. 
Link via Record or URL to the main Record representing this entity in a dataset</t>
  </si>
  <si>
    <t>name</t>
  </si>
  <si>
    <t>The name of the item.</t>
  </si>
  <si>
    <t>recommended name</t>
  </si>
  <si>
    <t>"name": "Tyrosine-protein kinase ABL1"</t>
  </si>
  <si>
    <t>Name of protein</t>
  </si>
  <si>
    <t>Structure name</t>
  </si>
  <si>
    <t>"name": "The crystal structure of human abl1 wild type kinase domain in complex with axitinib"</t>
  </si>
  <si>
    <t>"name": "SH3 domain"</t>
  </si>
  <si>
    <t>"name": "SH3_1"</t>
  </si>
  <si>
    <t>plant_trials : project descriptor</t>
  </si>
  <si>
    <t>AIR3 - CT920463</t>
  </si>
  <si>
    <t>Trial name</t>
  </si>
  <si>
    <t>Bna_RIPR_batch1</t>
  </si>
  <si>
    <t>Scoring unit name</t>
  </si>
  <si>
    <t>a-0000001</t>
  </si>
  <si>
    <t>sameAs</t>
  </si>
  <si>
    <t>URL of a reference Web page that unambiguously indicates the item's identity. E.g. the URL of the item's Wikipedia page, Wikidata entry, or official website.</t>
  </si>
  <si>
    <t>url</t>
  </si>
  <si>
    <t>URL of the item.
Bioschemas usage. 
Link to the official webpage associated to this entity.</t>
  </si>
  <si>
    <t>Bioschemas usage. 
Link to any resource other than the Record and the official Webpage, for instance a Wikipedia page.</t>
  </si>
  <si>
    <t>New properties</t>
  </si>
  <si>
    <t>additionalProperty</t>
  </si>
  <si>
    <t>PropertyValue</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</si>
  <si>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</si>
  <si>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Yes, as better suits to describe this additional property</t>
  </si>
  <si>
    <t>For instance, involvement in disease, disease association</t>
  </si>
  <si>
    <t>"additionalProperty": {
  "@type": "StructuredValue",
  "identifier": "http://www.omim.org/entry/608232",
  "name": "Leukemia, chronic myeloid (CML)",
  "additionalType": "http://semanticscience.org/resource/SIO_000983",
  "sameAs": "http://www.uniprot.org/diseases/DI-03735"
}</t>
  </si>
  <si>
    <t>&lt;TODO&gt;</t>
  </si>
  <si>
    <t>isContainedIn</t>
  </si>
  <si>
    <t>BioChemEntity or URL</t>
  </si>
  <si>
    <t>Indicates a BioChemEntity that this BioChemEntity is (in some sense) part of.</t>
  </si>
  <si>
    <t>Bioschemas usage.
Additional to the use of name and description to describe this property in a human-readable way, additionalType should be used to specify the nature of the property/relation. For instance, if the property refers to a gene/protein disease association, you could use http://semanticscience.org/resource/SIO_000983 as additionalType for the additionalProperty.</t>
  </si>
  <si>
    <t>contains</t>
  </si>
  <si>
    <t>Indicates a BioChemEntity that is (in some sense) a part of this BioChemEntity. Inverse property: isContainedIn.</t>
  </si>
  <si>
    <t>location</t>
  </si>
  <si>
    <t>Place, PostalAddress, PropertyValue, Text or URL</t>
  </si>
  <si>
    <t>The location of for example where the event is happening, an organization is located, or where an action takes place.</t>
  </si>
  <si>
    <t>Bioschemas usage.
In Bioschemas location can be refer to a position in a chromosome or sequence or to a physical place where, for instance, a sample is stored. Using additionalType is advised to make the distinction. For instance, FALDO can be used for sequence coordinates.</t>
  </si>
  <si>
    <t>Yes, as it better suits to describe the location.</t>
  </si>
  <si>
    <t>hasRepresentation</t>
  </si>
  <si>
    <t>PropertyValue, Text or URL</t>
  </si>
  <si>
    <t>A representation for this entity other than, for instance, an image (used image property for that) or the main web page/record (use mainEntityOfPage for that, and see background notes, http://schema.org/docs/datamodel.html#mainEntityBackground, for sameAs and url).</t>
  </si>
  <si>
    <t>Bioschemas usage.
This property could be used, for instance, to register a sequence protein as it is a representation of the protein. If you want to better define the nature of the representation, use a PropertyValue as described in additionalProperty.</t>
  </si>
  <si>
    <t>Yes, as it better suits to describe the nature of the representation</t>
  </si>
  <si>
    <t>preferredLabel</t>
  </si>
  <si>
    <t>Indicates the preferred label to refer to a specific (sub)type of BioChemEntity</t>
  </si>
  <si>
    <t>Profile name</t>
  </si>
  <si>
    <t>Bioschemas profiles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</si>
</sst>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u/>
      <color rgb="FFFFFFFF"/>
      <name val="Arial"/>
    </font>
    <font>
      <b/>
      <color rgb="FFFFFFFF"/>
      <name val="Arial"/>
    </font>
    <font>
      <b/>
      <name val="Arial"/>
    </font>
    <font>
      <name val="Arial"/>
    </font>
    <font>
      <b/>
      <color rgb="FFFFFFFF"/>
    </font>
    <font>
      <b/>
      <color rgb="FF000000"/>
      <name val="Arial"/>
    </font>
    <font>
      <b/>
      <u/>
      <color rgb="FFFFFFFF"/>
    </font>
    <font>
      <b/>
      <u/>
      <color rgb="FFFFFFFF"/>
    </font>
    <font>
      <b/>
      <u/>
      <color rgb="FFFFFFFF"/>
    </font>
    <font>
      <b/>
      <sz val="9.0"/>
      <color rgb="FFFFFFFF"/>
      <name val="Trebuchet MS"/>
    </font>
    <font>
      <b/>
      <sz val="14.0"/>
    </font>
    <font/>
    <font>
      <b/>
      <u/>
      <color rgb="FF0000FF"/>
    </font>
    <font>
      <u/>
      <color rgb="FF0000FF"/>
    </font>
    <font>
      <color rgb="FF000000"/>
      <name val="Arial"/>
    </font>
    <font>
      <sz val="11.0"/>
      <color rgb="FF000000"/>
      <name val="&quot;Courier New&quot;"/>
    </font>
    <font>
      <u/>
      <color rgb="FF0000FF"/>
    </font>
    <font>
      <u/>
      <color rgb="FF0000FF"/>
    </font>
    <font>
      <color rgb="FFFF0000"/>
    </font>
    <font>
      <b/>
    </font>
  </fonts>
  <fills count="15">
    <fill>
      <patternFill patternType="none"/>
    </fill>
    <fill>
      <patternFill patternType="lightGray"/>
    </fill>
    <fill>
      <patternFill patternType="solid">
        <fgColor rgb="FFCC4125"/>
        <bgColor rgb="FFCC4125"/>
      </patternFill>
    </fill>
    <fill>
      <patternFill patternType="solid">
        <fgColor rgb="FF38761D"/>
        <bgColor rgb="FF38761D"/>
      </patternFill>
    </fill>
    <fill>
      <patternFill patternType="solid">
        <fgColor rgb="FFFFFFFF"/>
        <bgColor rgb="FFFFFFFF"/>
      </patternFill>
    </fill>
    <fill>
      <patternFill patternType="solid">
        <fgColor rgb="FF434343"/>
        <bgColor rgb="FF434343"/>
      </patternFill>
    </fill>
    <fill>
      <patternFill patternType="solid">
        <fgColor rgb="FF999999"/>
        <bgColor rgb="FF999999"/>
      </patternFill>
    </fill>
    <fill>
      <patternFill patternType="solid">
        <fgColor rgb="FFDD7E6B"/>
        <bgColor rgb="FFDD7E6B"/>
      </patternFill>
    </fill>
    <fill>
      <patternFill patternType="solid">
        <fgColor rgb="FF6AA84F"/>
        <bgColor rgb="FF6AA84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6FA8DC"/>
        <bgColor rgb="FF6FA8DC"/>
      </patternFill>
    </fill>
    <fill>
      <patternFill patternType="solid">
        <fgColor rgb="FFFCE5CD"/>
        <bgColor rgb="FFFCE5CD"/>
      </patternFill>
    </fill>
    <fill>
      <patternFill patternType="solid">
        <fgColor rgb="FFD9EAD3"/>
        <bgColor rgb="FFD9EAD3"/>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horizontal="center"/>
    </xf>
    <xf borderId="0" fillId="3" fontId="2" numFmtId="0" xfId="0" applyAlignment="1" applyFill="1" applyFont="1">
      <alignment horizontal="center" shrinkToFit="0" wrapText="1"/>
    </xf>
    <xf borderId="0" fillId="4" fontId="3" numFmtId="0" xfId="0" applyAlignment="1" applyFill="1" applyFont="1">
      <alignment vertical="bottom"/>
    </xf>
    <xf borderId="0" fillId="0" fontId="4" numFmtId="0" xfId="0" applyAlignment="1" applyFont="1">
      <alignment readingOrder="0" shrinkToFit="0" vertical="bottom" wrapText="1"/>
    </xf>
    <xf borderId="0" fillId="0" fontId="5" numFmtId="0" xfId="0" applyAlignment="1" applyFont="1">
      <alignment horizontal="center" readingOrder="0" shrinkToFit="0" vertical="center" wrapText="1"/>
    </xf>
    <xf borderId="0" fillId="5" fontId="5" numFmtId="0" xfId="0" applyAlignment="1" applyFill="1" applyFont="1">
      <alignment horizontal="center" readingOrder="0"/>
    </xf>
    <xf borderId="0" fillId="6" fontId="5" numFmtId="0" xfId="0" applyAlignment="1" applyFill="1" applyFont="1">
      <alignment horizontal="center" readingOrder="0" vertical="center"/>
    </xf>
    <xf borderId="0" fillId="7" fontId="2" numFmtId="0" xfId="0" applyFill="1" applyFont="1"/>
    <xf borderId="0" fillId="7" fontId="2" numFmtId="0" xfId="0" applyAlignment="1" applyFont="1">
      <alignment shrinkToFit="0" wrapText="1"/>
    </xf>
    <xf borderId="0" fillId="8" fontId="2" numFmtId="0" xfId="0" applyAlignment="1" applyFill="1" applyFont="1">
      <alignment shrinkToFit="0" wrapText="1"/>
    </xf>
    <xf borderId="0" fillId="8" fontId="2" numFmtId="0" xfId="0" applyFont="1"/>
    <xf borderId="0" fillId="4" fontId="4" numFmtId="0" xfId="0" applyAlignment="1" applyFont="1">
      <alignment readingOrder="0" shrinkToFit="0" vertical="bottom" wrapText="1"/>
    </xf>
    <xf borderId="0" fillId="6" fontId="5" numFmtId="0" xfId="0" applyAlignment="1" applyFont="1">
      <alignment vertical="center"/>
    </xf>
    <xf borderId="0" fillId="6" fontId="5" numFmtId="0" xfId="0" applyAlignment="1" applyFont="1">
      <alignment shrinkToFit="0" vertical="center" wrapText="1"/>
    </xf>
    <xf borderId="0" fillId="0" fontId="6" numFmtId="0" xfId="0" applyAlignment="1" applyFont="1">
      <alignment shrinkToFit="0" wrapText="1"/>
    </xf>
    <xf borderId="0" fillId="6" fontId="7" numFmtId="0" xfId="0" applyAlignment="1" applyFont="1">
      <alignment horizontal="center" readingOrder="0" vertical="center"/>
    </xf>
    <xf borderId="0" fillId="5" fontId="8" numFmtId="0" xfId="0" applyAlignment="1" applyFont="1">
      <alignment horizontal="center" readingOrder="0"/>
    </xf>
    <xf borderId="0" fillId="0" fontId="4" numFmtId="0" xfId="0" applyAlignment="1" applyFont="1">
      <alignment vertical="bottom"/>
    </xf>
    <xf borderId="0" fillId="0" fontId="5" numFmtId="0" xfId="0" applyAlignment="1" applyFont="1">
      <alignment horizontal="center" readingOrder="0" vertical="center"/>
    </xf>
    <xf borderId="0" fillId="2" fontId="9" numFmtId="0" xfId="0" applyAlignment="1" applyFont="1">
      <alignment horizontal="center" readingOrder="0" vertical="center"/>
    </xf>
    <xf borderId="0" fillId="3" fontId="5" numFmtId="0" xfId="0" applyAlignment="1" applyFont="1">
      <alignment horizontal="center" readingOrder="0" shrinkToFit="0" vertical="center" wrapText="1"/>
    </xf>
    <xf borderId="0" fillId="7" fontId="2" numFmtId="0" xfId="0" applyAlignment="1" applyFont="1">
      <alignment vertical="bottom"/>
    </xf>
    <xf borderId="0" fillId="7" fontId="2" numFmtId="0" xfId="0" applyAlignment="1" applyFont="1">
      <alignment shrinkToFit="0" vertical="bottom" wrapText="1"/>
    </xf>
    <xf borderId="0" fillId="8" fontId="2" numFmtId="0" xfId="0" applyAlignment="1" applyFont="1">
      <alignment shrinkToFit="0" vertical="bottom" wrapText="1"/>
    </xf>
    <xf borderId="0" fillId="8" fontId="2" numFmtId="0" xfId="0" applyAlignment="1" applyFont="1">
      <alignment vertical="bottom"/>
    </xf>
    <xf borderId="0" fillId="9" fontId="10" numFmtId="0" xfId="0" applyAlignment="1" applyFill="1" applyFont="1">
      <alignment vertical="bottom"/>
    </xf>
    <xf borderId="0" fillId="9" fontId="10" numFmtId="0" xfId="0" applyAlignment="1" applyFont="1">
      <alignment shrinkToFit="0" vertical="bottom" wrapText="1"/>
    </xf>
    <xf borderId="0" fillId="10" fontId="10" numFmtId="0" xfId="0" applyAlignment="1" applyFill="1" applyFont="1">
      <alignment vertical="bottom"/>
    </xf>
    <xf borderId="0" fillId="10" fontId="10" numFmtId="0" xfId="0" applyAlignment="1" applyFont="1">
      <alignment shrinkToFit="0" vertical="bottom" wrapText="1"/>
    </xf>
    <xf borderId="0" fillId="0" fontId="11" numFmtId="0" xfId="0" applyAlignment="1" applyFont="1">
      <alignment horizontal="center" readingOrder="0"/>
    </xf>
    <xf borderId="0" fillId="0" fontId="12" numFmtId="0" xfId="0" applyAlignment="1" applyFont="1">
      <alignment shrinkToFit="0" vertical="center" wrapText="1"/>
    </xf>
    <xf borderId="0" fillId="0" fontId="12" numFmtId="0" xfId="0" applyAlignment="1" applyFont="1">
      <alignment readingOrder="0" shrinkToFit="0" vertical="center" wrapText="1"/>
    </xf>
    <xf borderId="0" fillId="0" fontId="12" numFmtId="0" xfId="0" applyAlignment="1" applyFont="1">
      <alignment readingOrder="0" shrinkToFit="0" wrapText="1"/>
    </xf>
    <xf borderId="0" fillId="0" fontId="12" numFmtId="0" xfId="0" applyAlignment="1" applyFont="1">
      <alignment readingOrder="0" shrinkToFit="0" vertical="center" wrapText="1"/>
    </xf>
    <xf borderId="0" fillId="0" fontId="13" numFmtId="0" xfId="0" applyAlignment="1" applyFont="1">
      <alignment horizontal="center" readingOrder="0"/>
    </xf>
    <xf borderId="0" fillId="0" fontId="14" numFmtId="0" xfId="0" applyAlignment="1" applyFont="1">
      <alignment readingOrder="0"/>
    </xf>
    <xf borderId="0" fillId="0" fontId="15" numFmtId="0" xfId="0" applyAlignment="1" applyFont="1">
      <alignment readingOrder="0"/>
    </xf>
    <xf borderId="0" fillId="4" fontId="16" numFmtId="0" xfId="0" applyAlignment="1" applyFont="1">
      <alignment horizontal="left" readingOrder="0" shrinkToFit="0" wrapText="1"/>
    </xf>
    <xf borderId="0" fillId="0" fontId="17" numFmtId="0" xfId="0" applyAlignment="1" applyFont="1">
      <alignment readingOrder="0" shrinkToFit="0" vertical="center" wrapText="1"/>
    </xf>
    <xf borderId="0" fillId="0" fontId="18" numFmtId="0" xfId="0" applyAlignment="1" applyFont="1">
      <alignment readingOrder="0" shrinkToFit="0" wrapText="1"/>
    </xf>
    <xf borderId="0" fillId="0" fontId="19" numFmtId="0" xfId="0" applyAlignment="1" applyFont="1">
      <alignment readingOrder="0" shrinkToFit="0" vertical="center" wrapText="1"/>
    </xf>
    <xf borderId="0" fillId="0" fontId="20" numFmtId="0" xfId="0" applyAlignment="1" applyFont="1">
      <alignment horizontal="center" readingOrder="0"/>
    </xf>
    <xf borderId="0" fillId="0" fontId="12" numFmtId="0" xfId="0" applyAlignment="1" applyFont="1">
      <alignment readingOrder="0"/>
    </xf>
    <xf borderId="0" fillId="11" fontId="6" numFmtId="0" xfId="0" applyAlignment="1" applyFill="1" applyFont="1">
      <alignment horizontal="center" vertical="bottom"/>
    </xf>
    <xf borderId="0" fillId="11" fontId="6" numFmtId="0" xfId="0" applyAlignment="1" applyFont="1">
      <alignment readingOrder="0" shrinkToFit="0" vertical="bottom" wrapText="1"/>
    </xf>
    <xf borderId="0" fillId="11" fontId="4" numFmtId="0" xfId="0" applyAlignment="1" applyFont="1">
      <alignment vertical="bottom"/>
    </xf>
    <xf borderId="0" fillId="11" fontId="6" numFmtId="0" xfId="0" applyAlignment="1" applyFont="1">
      <alignment shrinkToFit="0" vertical="bottom" wrapText="1"/>
    </xf>
    <xf borderId="0" fillId="12" fontId="4" numFmtId="0" xfId="0" applyAlignment="1" applyFill="1" applyFont="1">
      <alignment shrinkToFit="0" vertical="bottom" wrapText="1"/>
    </xf>
    <xf borderId="0" fillId="13" fontId="4" numFmtId="0" xfId="0" applyAlignment="1" applyFill="1" applyFont="1">
      <alignment vertical="bottom"/>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shrinkToFit="0" vertical="bottom" wrapText="1"/>
    </xf>
    <xf borderId="0" fillId="11" fontId="4" numFmtId="0" xfId="0" applyAlignment="1" applyFont="1">
      <alignment readingOrder="0" vertical="bottom"/>
    </xf>
    <xf borderId="0" fillId="11" fontId="15" numFmtId="0" xfId="0" applyAlignment="1" applyFont="1">
      <alignment shrinkToFit="0" vertical="bottom" wrapText="1"/>
    </xf>
    <xf borderId="0" fillId="14" fontId="6" numFmtId="0" xfId="0" applyAlignment="1" applyFill="1" applyFont="1">
      <alignment shrinkToFit="0" vertical="bottom" wrapText="1"/>
    </xf>
    <xf borderId="0" fillId="14" fontId="6" numFmtId="0" xfId="0" applyAlignment="1" applyFont="1">
      <alignment vertical="bottom"/>
    </xf>
    <xf borderId="0" fillId="14" fontId="6" numFmtId="0" xfId="0" applyAlignment="1" applyFont="1">
      <alignment readingOrder="0" shrinkToFit="0" wrapText="1"/>
    </xf>
  </cellXfs>
  <cellStyles count="1">
    <cellStyle xfId="0" name="Normal" builtinId="0"/>
  </cellStyles>
  <dxfs count="7">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
      <font/>
      <fill>
        <patternFill patternType="solid">
          <fgColor rgb="FF6FA8DC"/>
          <bgColor rgb="FF6FA8DC"/>
        </patternFill>
      </fill>
      <border/>
    </dxf>
    <dxf>
      <font/>
      <fill>
        <patternFill patternType="solid">
          <fgColor rgb="FFCFE2F3"/>
          <bgColor rgb="FFCFE2F3"/>
        </patternFill>
      </fill>
      <border/>
    </dxf>
    <dxf>
      <font/>
      <fill>
        <patternFill patternType="none"/>
      </fill>
      <border/>
    </dxf>
    <dx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chema.org/description" TargetMode="External"/><Relationship Id="rId10" Type="http://schemas.openxmlformats.org/officeDocument/2006/relationships/hyperlink" Target="http://schema.org/Text" TargetMode="External"/><Relationship Id="rId13" Type="http://schemas.openxmlformats.org/officeDocument/2006/relationships/hyperlink" Target="http://schema.org/identifier" TargetMode="External"/><Relationship Id="rId12" Type="http://schemas.openxmlformats.org/officeDocument/2006/relationships/hyperlink" Target="http://schema.org/Text" TargetMode="External"/><Relationship Id="rId1" Type="http://schemas.openxmlformats.org/officeDocument/2006/relationships/hyperlink" Target="https://bip.earlham.ac.uk/data_tables?model=plant_populations" TargetMode="External"/><Relationship Id="rId2" Type="http://schemas.openxmlformats.org/officeDocument/2006/relationships/hyperlink" Target="https://bip.earlham.ac.uk/data_tables?model=plant_trials" TargetMode="External"/><Relationship Id="rId3" Type="http://schemas.openxmlformats.org/officeDocument/2006/relationships/hyperlink" Target="http://bip.earlham.ac.uk" TargetMode="External"/><Relationship Id="rId4" Type="http://schemas.openxmlformats.org/officeDocument/2006/relationships/hyperlink" Target="http://bip.earlham.ac.uk" TargetMode="External"/><Relationship Id="rId9" Type="http://schemas.openxmlformats.org/officeDocument/2006/relationships/hyperlink" Target="http://schema.org/alternateName" TargetMode="External"/><Relationship Id="rId15" Type="http://schemas.openxmlformats.org/officeDocument/2006/relationships/hyperlink" Target="http://schema.org/image" TargetMode="External"/><Relationship Id="rId14" Type="http://schemas.openxmlformats.org/officeDocument/2006/relationships/hyperlink" Target="https://bip.earlham.ac.uk/data_tables?model=trait_scores&amp;query[plant_scoring_units.id]=89583" TargetMode="External"/><Relationship Id="rId17" Type="http://schemas.openxmlformats.org/officeDocument/2006/relationships/hyperlink" Target="http://schema.org/Text" TargetMode="External"/><Relationship Id="rId16" Type="http://schemas.openxmlformats.org/officeDocument/2006/relationships/hyperlink" Target="http://schema.org/name" TargetMode="External"/><Relationship Id="rId5" Type="http://schemas.openxmlformats.org/officeDocument/2006/relationships/hyperlink" Target="http://schema.org" TargetMode="External"/><Relationship Id="rId6" Type="http://schemas.openxmlformats.org/officeDocument/2006/relationships/hyperlink" Target="http://schema.org/additionalType" TargetMode="External"/><Relationship Id="rId18" Type="http://schemas.openxmlformats.org/officeDocument/2006/relationships/drawing" Target="../drawings/drawing1.xml"/><Relationship Id="rId7" Type="http://schemas.openxmlformats.org/officeDocument/2006/relationships/hyperlink" Target="http://schema.org/URL" TargetMode="External"/><Relationship Id="rId8" Type="http://schemas.openxmlformats.org/officeDocument/2006/relationships/hyperlink" Target="https://bip.earlham.ac.uk/trial_scorings/47.zi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75"/>
  <cols>
    <col customWidth="1" min="1" max="1" width="25.43"/>
    <col customWidth="1" min="2" max="2" width="17.71"/>
    <col customWidth="1" min="3" max="3" width="47.86"/>
    <col customWidth="1" min="4" max="4" width="45.71"/>
    <col customWidth="1" min="5" max="5" width="19.14"/>
    <col customWidth="1" min="6" max="6" width="12.71"/>
    <col customWidth="1" min="7" max="7" width="23.29"/>
    <col customWidth="1" min="8" max="8" width="15.86"/>
    <col customWidth="1" min="9" max="9" width="29.14"/>
    <col customWidth="1" min="12" max="12" width="85.29"/>
    <col customWidth="1" min="15" max="15" width="22.0"/>
    <col customWidth="1" min="18" max="18" width="16.29"/>
    <col customWidth="1" min="21" max="21" width="16.29"/>
    <col customWidth="1" min="24" max="24" width="16.29"/>
    <col hidden="1" min="29" max="29" width="14.43"/>
    <col customWidth="1" hidden="1" min="30" max="30" width="16.29"/>
    <col hidden="1" min="31" max="31" width="14.43"/>
    <col customWidth="1" min="32" max="32" width="17.14"/>
    <col customWidth="1" min="33" max="33" width="22.71"/>
    <col customWidth="1" min="35" max="35" width="17.14"/>
    <col customWidth="1" min="36" max="36" width="23.57"/>
    <col customWidth="1" min="39" max="39" width="27.0"/>
    <col customWidth="1" min="42" max="42" width="16.29"/>
    <col customWidth="1" min="48" max="48" width="16.29"/>
    <col customWidth="1" min="51" max="51" width="16.29"/>
    <col customWidth="1" min="54" max="54" width="16.29"/>
    <col customWidth="1" min="57" max="57" width="16.29"/>
  </cols>
  <sheetData>
    <row r="1">
      <c r="A1" s="3" t="s">
        <v>2</v>
      </c>
      <c r="B1" s="4" t="s">
        <v>3</v>
      </c>
      <c r="D1" s="5"/>
      <c r="E1" s="5"/>
      <c r="F1" s="5"/>
      <c r="G1" s="5"/>
      <c r="H1" s="6" t="s">
        <v>4</v>
      </c>
      <c r="K1" s="7" t="s">
        <v>5</v>
      </c>
      <c r="N1" s="6" t="s">
        <v>6</v>
      </c>
      <c r="Q1" s="7" t="s">
        <v>7</v>
      </c>
      <c r="T1" s="6" t="s">
        <v>8</v>
      </c>
      <c r="W1" s="7" t="s">
        <v>9</v>
      </c>
      <c r="Z1" s="6" t="s">
        <v>10</v>
      </c>
      <c r="AC1" s="7"/>
      <c r="AD1" s="7" t="s">
        <v>11</v>
      </c>
      <c r="AE1" s="7"/>
      <c r="AF1" s="6"/>
      <c r="AG1" s="6" t="s">
        <v>12</v>
      </c>
      <c r="AH1" s="6"/>
      <c r="AI1" s="7" t="s">
        <v>13</v>
      </c>
      <c r="AL1" s="6"/>
      <c r="AM1" s="6" t="s">
        <v>14</v>
      </c>
      <c r="AN1" s="6"/>
      <c r="AO1" s="7"/>
      <c r="AP1" s="7"/>
      <c r="AQ1" s="7"/>
      <c r="AR1" s="6"/>
      <c r="AS1" s="6"/>
      <c r="AT1" s="6"/>
      <c r="AU1" s="7"/>
      <c r="AV1" s="7"/>
      <c r="AW1" s="7"/>
      <c r="AX1" s="6"/>
      <c r="AY1" s="6"/>
      <c r="AZ1" s="6"/>
      <c r="BA1" s="7"/>
      <c r="BB1" s="7"/>
      <c r="BC1" s="7"/>
      <c r="BD1" s="6"/>
      <c r="BE1" s="6"/>
      <c r="BF1" s="6"/>
    </row>
    <row r="2">
      <c r="A2" s="3" t="s">
        <v>15</v>
      </c>
      <c r="B2" s="12" t="s">
        <v>16</v>
      </c>
      <c r="D2" s="5"/>
      <c r="E2" s="5"/>
      <c r="F2" s="5"/>
      <c r="G2" s="5"/>
      <c r="H2" s="6"/>
      <c r="I2" s="6"/>
      <c r="J2" s="6"/>
      <c r="K2" s="13"/>
      <c r="L2" s="13"/>
      <c r="M2" s="14"/>
      <c r="N2" s="6"/>
      <c r="O2" s="6"/>
      <c r="P2" s="6"/>
      <c r="Q2" s="13"/>
      <c r="R2" s="13"/>
      <c r="S2" s="14"/>
      <c r="T2" s="6"/>
      <c r="U2" s="6"/>
      <c r="V2" s="6"/>
      <c r="W2" s="13"/>
      <c r="X2" s="13"/>
      <c r="Y2" s="14"/>
      <c r="Z2" s="6"/>
      <c r="AA2" s="6"/>
      <c r="AB2" s="6"/>
      <c r="AC2" s="7"/>
      <c r="AD2" s="16" t="s">
        <v>17</v>
      </c>
      <c r="AE2" s="7"/>
      <c r="AF2" s="6"/>
      <c r="AG2" s="17" t="s">
        <v>18</v>
      </c>
      <c r="AH2" s="6"/>
      <c r="AI2" s="7"/>
      <c r="AJ2" s="16" t="s">
        <v>19</v>
      </c>
      <c r="AK2" s="7"/>
      <c r="AL2" s="6"/>
      <c r="AM2" s="17" t="s">
        <v>19</v>
      </c>
      <c r="AN2" s="6"/>
      <c r="AO2" s="7"/>
      <c r="AP2" s="7"/>
      <c r="AQ2" s="7"/>
      <c r="AR2" s="6"/>
      <c r="AS2" s="6"/>
      <c r="AT2" s="6"/>
      <c r="AU2" s="7"/>
      <c r="AV2" s="7"/>
      <c r="AW2" s="7"/>
      <c r="AX2" s="6"/>
      <c r="AY2" s="6"/>
      <c r="AZ2" s="6"/>
      <c r="BA2" s="7"/>
      <c r="BB2" s="7"/>
      <c r="BC2" s="7"/>
      <c r="BD2" s="6"/>
      <c r="BE2" s="6"/>
      <c r="BF2" s="6"/>
    </row>
    <row r="3" ht="12.0" customHeight="1">
      <c r="A3" s="19"/>
      <c r="D3" s="5"/>
      <c r="H3" s="6"/>
      <c r="K3" s="13"/>
      <c r="L3" s="13"/>
      <c r="M3" s="14"/>
      <c r="N3" s="6"/>
      <c r="Q3" s="13"/>
      <c r="R3" s="13"/>
      <c r="S3" s="14"/>
      <c r="T3" s="6"/>
      <c r="W3" s="13"/>
      <c r="X3" s="13"/>
      <c r="Y3" s="14"/>
      <c r="Z3" s="6"/>
      <c r="AC3" s="7" t="s">
        <v>20</v>
      </c>
      <c r="AF3" s="6" t="s">
        <v>21</v>
      </c>
      <c r="AI3" s="7" t="s">
        <v>22</v>
      </c>
      <c r="AL3" s="6" t="s">
        <v>23</v>
      </c>
      <c r="AO3" s="7"/>
      <c r="AR3" s="6"/>
      <c r="AU3" s="7"/>
      <c r="AX3" s="6"/>
      <c r="BA3" s="7"/>
      <c r="BD3" s="6"/>
    </row>
    <row r="4">
      <c r="A4" s="20" t="s">
        <v>0</v>
      </c>
      <c r="D4" s="21" t="s">
        <v>1</v>
      </c>
      <c r="H4" s="6"/>
      <c r="I4" s="6"/>
      <c r="J4" s="6"/>
      <c r="K4" s="13"/>
      <c r="L4" s="13"/>
      <c r="M4" s="14"/>
      <c r="N4" s="6"/>
      <c r="O4" s="6"/>
      <c r="P4" s="6"/>
      <c r="Q4" s="13"/>
      <c r="R4" s="13"/>
      <c r="S4" s="14"/>
      <c r="T4" s="6"/>
      <c r="U4" s="6"/>
      <c r="V4" s="6"/>
      <c r="W4" s="13"/>
      <c r="X4" s="13"/>
      <c r="Y4" s="14"/>
      <c r="Z4" s="6"/>
      <c r="AA4" s="6"/>
      <c r="AB4" s="6"/>
      <c r="AC4" s="7"/>
      <c r="AD4" s="7"/>
      <c r="AE4" s="7"/>
      <c r="AF4" s="6"/>
      <c r="AG4" s="6"/>
      <c r="AH4" s="6"/>
      <c r="AI4" s="7"/>
      <c r="AJ4" s="7"/>
      <c r="AK4" s="7"/>
      <c r="AL4" s="6"/>
      <c r="AM4" s="6"/>
      <c r="AN4" s="6"/>
      <c r="AO4" s="7"/>
      <c r="AP4" s="7"/>
      <c r="AQ4" s="7"/>
      <c r="AR4" s="6"/>
      <c r="AS4" s="6"/>
      <c r="AT4" s="6"/>
      <c r="AU4" s="7"/>
      <c r="AV4" s="7"/>
      <c r="AW4" s="7"/>
      <c r="AX4" s="6"/>
      <c r="AY4" s="6"/>
      <c r="AZ4" s="6"/>
      <c r="BA4" s="7"/>
      <c r="BB4" s="7"/>
      <c r="BC4" s="7"/>
      <c r="BD4" s="6"/>
      <c r="BE4" s="6"/>
      <c r="BF4" s="6"/>
    </row>
    <row r="5" ht="1.5" customHeight="1">
      <c r="A5" s="22" t="s">
        <v>24</v>
      </c>
      <c r="B5" s="22" t="s">
        <v>25</v>
      </c>
      <c r="C5" s="23" t="s">
        <v>15</v>
      </c>
      <c r="D5" s="24" t="s">
        <v>26</v>
      </c>
      <c r="E5" s="24" t="s">
        <v>27</v>
      </c>
      <c r="F5" s="25" t="s">
        <v>28</v>
      </c>
      <c r="G5" s="25" t="s">
        <v>29</v>
      </c>
      <c r="H5" s="26" t="s">
        <v>30</v>
      </c>
      <c r="I5" s="26" t="s">
        <v>31</v>
      </c>
      <c r="J5" s="27" t="s">
        <v>32</v>
      </c>
      <c r="K5" s="28" t="s">
        <v>30</v>
      </c>
      <c r="L5" s="28" t="s">
        <v>31</v>
      </c>
      <c r="M5" s="29" t="s">
        <v>32</v>
      </c>
      <c r="N5" s="26" t="s">
        <v>30</v>
      </c>
      <c r="O5" s="26" t="s">
        <v>31</v>
      </c>
      <c r="P5" s="27" t="s">
        <v>32</v>
      </c>
      <c r="Q5" s="28" t="s">
        <v>30</v>
      </c>
      <c r="R5" s="28" t="s">
        <v>31</v>
      </c>
      <c r="S5" s="29" t="s">
        <v>32</v>
      </c>
      <c r="T5" s="26" t="s">
        <v>30</v>
      </c>
      <c r="U5" s="26" t="s">
        <v>31</v>
      </c>
      <c r="V5" s="27" t="s">
        <v>32</v>
      </c>
      <c r="W5" s="28" t="s">
        <v>30</v>
      </c>
      <c r="X5" s="28" t="s">
        <v>31</v>
      </c>
      <c r="Y5" s="29" t="s">
        <v>32</v>
      </c>
      <c r="Z5" s="26" t="s">
        <v>30</v>
      </c>
      <c r="AA5" s="26" t="s">
        <v>31</v>
      </c>
      <c r="AB5" s="27" t="s">
        <v>32</v>
      </c>
      <c r="AC5" s="28" t="s">
        <v>30</v>
      </c>
      <c r="AD5" s="28" t="s">
        <v>31</v>
      </c>
      <c r="AE5" s="29" t="s">
        <v>32</v>
      </c>
      <c r="AF5" s="26" t="s">
        <v>30</v>
      </c>
      <c r="AG5" s="26" t="s">
        <v>31</v>
      </c>
      <c r="AH5" s="27" t="s">
        <v>32</v>
      </c>
      <c r="AI5" s="28" t="s">
        <v>30</v>
      </c>
      <c r="AJ5" s="28" t="s">
        <v>31</v>
      </c>
      <c r="AK5" s="29" t="s">
        <v>32</v>
      </c>
      <c r="AL5" s="26" t="s">
        <v>30</v>
      </c>
      <c r="AM5" s="26" t="s">
        <v>31</v>
      </c>
      <c r="AN5" s="27" t="s">
        <v>32</v>
      </c>
      <c r="AO5" s="28" t="s">
        <v>30</v>
      </c>
      <c r="AP5" s="28" t="s">
        <v>31</v>
      </c>
      <c r="AQ5" s="29" t="s">
        <v>32</v>
      </c>
      <c r="AR5" s="26" t="s">
        <v>30</v>
      </c>
      <c r="AS5" s="26" t="s">
        <v>31</v>
      </c>
      <c r="AT5" s="27" t="s">
        <v>32</v>
      </c>
      <c r="AU5" s="28" t="s">
        <v>30</v>
      </c>
      <c r="AV5" s="28" t="s">
        <v>31</v>
      </c>
      <c r="AW5" s="29" t="s">
        <v>32</v>
      </c>
      <c r="AX5" s="26" t="s">
        <v>30</v>
      </c>
      <c r="AY5" s="26" t="s">
        <v>31</v>
      </c>
      <c r="AZ5" s="27" t="s">
        <v>32</v>
      </c>
      <c r="BA5" s="28" t="s">
        <v>30</v>
      </c>
      <c r="BB5" s="28" t="s">
        <v>31</v>
      </c>
      <c r="BC5" s="29" t="s">
        <v>32</v>
      </c>
      <c r="BD5" s="26" t="s">
        <v>30</v>
      </c>
      <c r="BE5" s="26" t="s">
        <v>31</v>
      </c>
      <c r="BF5" s="27" t="s">
        <v>32</v>
      </c>
    </row>
    <row r="6">
      <c r="A6" s="30" t="s">
        <v>33</v>
      </c>
      <c r="D6" s="31"/>
      <c r="E6" s="32"/>
      <c r="F6" s="32"/>
      <c r="G6" s="31"/>
      <c r="H6" s="33"/>
      <c r="I6" s="31"/>
      <c r="J6" s="31"/>
      <c r="K6" s="31"/>
      <c r="L6" s="31"/>
      <c r="M6" s="31"/>
      <c r="N6" s="34"/>
      <c r="O6" s="31"/>
      <c r="P6" s="31"/>
      <c r="Q6" s="31"/>
      <c r="R6" s="31"/>
      <c r="S6" s="31"/>
      <c r="T6" s="34"/>
      <c r="U6" s="31"/>
      <c r="V6" s="31"/>
      <c r="W6" s="34"/>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row>
    <row r="7">
      <c r="A7" s="35" t="s">
        <v>34</v>
      </c>
      <c r="B7" s="36" t="s">
        <v>35</v>
      </c>
      <c r="C7" s="33" t="s">
        <v>36</v>
      </c>
      <c r="D7" s="32" t="s">
        <v>37</v>
      </c>
      <c r="E7" s="32" t="s">
        <v>38</v>
      </c>
      <c r="F7" s="32" t="s">
        <v>39</v>
      </c>
      <c r="G7" s="32" t="s">
        <v>40</v>
      </c>
      <c r="H7" s="37" t="s">
        <v>41</v>
      </c>
      <c r="I7" s="32" t="s">
        <v>42</v>
      </c>
      <c r="J7" s="32" t="s">
        <v>43</v>
      </c>
      <c r="K7" s="32" t="s">
        <v>44</v>
      </c>
      <c r="L7" s="38" t="s">
        <v>45</v>
      </c>
      <c r="M7" s="32" t="s">
        <v>43</v>
      </c>
      <c r="N7" s="32" t="s">
        <v>46</v>
      </c>
      <c r="O7" s="34" t="s">
        <v>42</v>
      </c>
      <c r="P7" s="32" t="s">
        <v>43</v>
      </c>
      <c r="Q7" s="32" t="s">
        <v>44</v>
      </c>
      <c r="R7" s="38" t="s">
        <v>47</v>
      </c>
      <c r="S7" s="32" t="s">
        <v>43</v>
      </c>
      <c r="T7" s="34"/>
      <c r="U7" s="31"/>
      <c r="V7" s="32" t="s">
        <v>48</v>
      </c>
      <c r="W7" s="32" t="s">
        <v>49</v>
      </c>
      <c r="X7" s="32" t="s">
        <v>50</v>
      </c>
      <c r="Y7" s="32" t="s">
        <v>43</v>
      </c>
      <c r="Z7" s="31"/>
      <c r="AA7" s="31"/>
      <c r="AB7" s="31"/>
      <c r="AC7" s="31"/>
      <c r="AD7" s="31"/>
      <c r="AE7" s="32" t="s">
        <v>48</v>
      </c>
      <c r="AF7" s="31"/>
      <c r="AG7" s="31"/>
      <c r="AH7" s="32" t="s">
        <v>48</v>
      </c>
      <c r="AI7" s="32"/>
      <c r="AJ7" s="32"/>
      <c r="AK7" s="32" t="s">
        <v>48</v>
      </c>
      <c r="AL7" s="32" t="s">
        <v>51</v>
      </c>
      <c r="AM7" s="39" t="s">
        <v>52</v>
      </c>
      <c r="AN7" s="32" t="s">
        <v>43</v>
      </c>
      <c r="AO7" s="31"/>
      <c r="AP7" s="31"/>
      <c r="AQ7" s="31"/>
      <c r="AR7" s="31"/>
      <c r="AS7" s="31"/>
      <c r="AT7" s="31"/>
      <c r="AU7" s="31"/>
      <c r="AV7" s="31"/>
      <c r="AW7" s="31"/>
      <c r="AX7" s="31"/>
      <c r="AY7" s="31"/>
      <c r="AZ7" s="31"/>
      <c r="BA7" s="31"/>
      <c r="BB7" s="31"/>
      <c r="BC7" s="31"/>
      <c r="BD7" s="31"/>
      <c r="BE7" s="31"/>
      <c r="BF7" s="31"/>
    </row>
    <row r="8">
      <c r="A8" s="35" t="s">
        <v>53</v>
      </c>
      <c r="B8" s="40" t="s">
        <v>54</v>
      </c>
      <c r="C8" s="33" t="s">
        <v>55</v>
      </c>
      <c r="D8" s="31"/>
      <c r="E8" s="32" t="s">
        <v>56</v>
      </c>
      <c r="F8" s="32" t="s">
        <v>39</v>
      </c>
      <c r="G8" s="31"/>
      <c r="H8" s="33" t="s">
        <v>57</v>
      </c>
      <c r="I8" s="32" t="s">
        <v>58</v>
      </c>
      <c r="J8" s="32" t="s">
        <v>43</v>
      </c>
      <c r="K8" s="31"/>
      <c r="L8" s="31"/>
      <c r="M8" s="32" t="s">
        <v>59</v>
      </c>
      <c r="N8" s="32" t="s">
        <v>60</v>
      </c>
      <c r="O8" s="32" t="s">
        <v>61</v>
      </c>
      <c r="P8" s="32" t="s">
        <v>43</v>
      </c>
      <c r="Q8" s="31"/>
      <c r="R8" s="31"/>
      <c r="S8" s="32" t="s">
        <v>59</v>
      </c>
      <c r="T8" s="32" t="s">
        <v>60</v>
      </c>
      <c r="U8" s="31"/>
      <c r="V8" s="32" t="s">
        <v>43</v>
      </c>
      <c r="W8" s="32" t="s">
        <v>60</v>
      </c>
      <c r="X8" s="31"/>
      <c r="Y8" s="32" t="s">
        <v>43</v>
      </c>
      <c r="Z8" s="31"/>
      <c r="AA8" s="31"/>
      <c r="AB8" s="31"/>
      <c r="AC8" s="31"/>
      <c r="AD8" s="31"/>
      <c r="AE8" s="32" t="s">
        <v>48</v>
      </c>
      <c r="AF8" s="31"/>
      <c r="AG8" s="31"/>
      <c r="AH8" s="32" t="s">
        <v>48</v>
      </c>
      <c r="AI8" s="32" t="s">
        <v>62</v>
      </c>
      <c r="AJ8" s="32"/>
      <c r="AK8" s="32" t="s">
        <v>63</v>
      </c>
      <c r="AL8" s="31"/>
      <c r="AM8" s="31"/>
      <c r="AN8" s="32" t="s">
        <v>48</v>
      </c>
      <c r="AO8" s="31"/>
      <c r="AP8" s="31"/>
      <c r="AQ8" s="31"/>
      <c r="AR8" s="31"/>
      <c r="AS8" s="31"/>
      <c r="AT8" s="31"/>
      <c r="AU8" s="31"/>
      <c r="AV8" s="31"/>
      <c r="AW8" s="31"/>
      <c r="AX8" s="31"/>
      <c r="AY8" s="31"/>
      <c r="AZ8" s="31"/>
      <c r="BA8" s="31"/>
      <c r="BB8" s="31"/>
      <c r="BC8" s="31"/>
      <c r="BD8" s="31"/>
      <c r="BE8" s="31"/>
      <c r="BF8" s="31"/>
    </row>
    <row r="9">
      <c r="A9" s="35" t="s">
        <v>64</v>
      </c>
      <c r="B9" s="40" t="s">
        <v>54</v>
      </c>
      <c r="C9" s="33" t="s">
        <v>65</v>
      </c>
      <c r="D9" s="31"/>
      <c r="E9" s="32" t="s">
        <v>56</v>
      </c>
      <c r="F9" s="32" t="s">
        <v>66</v>
      </c>
      <c r="G9" s="31"/>
      <c r="H9" s="33" t="s">
        <v>67</v>
      </c>
      <c r="I9" s="32" t="s">
        <v>68</v>
      </c>
      <c r="J9" s="32" t="s">
        <v>43</v>
      </c>
      <c r="K9" s="31"/>
      <c r="L9" s="31"/>
      <c r="M9" s="32" t="s">
        <v>59</v>
      </c>
      <c r="N9" s="32" t="s">
        <v>64</v>
      </c>
      <c r="O9" s="32" t="s">
        <v>69</v>
      </c>
      <c r="P9" s="32" t="s">
        <v>43</v>
      </c>
      <c r="Q9" s="31"/>
      <c r="R9" s="31"/>
      <c r="S9" s="32" t="s">
        <v>59</v>
      </c>
      <c r="T9" s="32" t="s">
        <v>64</v>
      </c>
      <c r="U9" s="32" t="s">
        <v>70</v>
      </c>
      <c r="V9" s="32" t="s">
        <v>43</v>
      </c>
      <c r="W9" s="32" t="s">
        <v>64</v>
      </c>
      <c r="X9" s="32" t="s">
        <v>71</v>
      </c>
      <c r="Y9" s="32" t="s">
        <v>43</v>
      </c>
      <c r="Z9" s="31"/>
      <c r="AA9" s="31"/>
      <c r="AB9" s="31"/>
      <c r="AC9" s="41" t="s">
        <v>72</v>
      </c>
      <c r="AD9" s="31"/>
      <c r="AE9" s="32" t="s">
        <v>63</v>
      </c>
      <c r="AF9" s="32" t="s">
        <v>73</v>
      </c>
      <c r="AG9" s="32" t="s">
        <v>74</v>
      </c>
      <c r="AH9" s="32" t="s">
        <v>43</v>
      </c>
      <c r="AI9" s="32" t="s">
        <v>75</v>
      </c>
      <c r="AJ9" s="32" t="s">
        <v>76</v>
      </c>
      <c r="AK9" s="32" t="s">
        <v>43</v>
      </c>
      <c r="AL9" s="31"/>
      <c r="AM9" s="31"/>
      <c r="AN9" s="32" t="s">
        <v>48</v>
      </c>
      <c r="AO9" s="31"/>
      <c r="AP9" s="31"/>
      <c r="AQ9" s="31"/>
      <c r="AR9" s="31"/>
      <c r="AS9" s="31"/>
      <c r="AT9" s="31"/>
      <c r="AU9" s="31"/>
      <c r="AV9" s="31"/>
      <c r="AW9" s="31"/>
      <c r="AX9" s="31"/>
      <c r="AY9" s="31"/>
      <c r="AZ9" s="31"/>
      <c r="BA9" s="31"/>
      <c r="BB9" s="31"/>
      <c r="BC9" s="31"/>
      <c r="BD9" s="31"/>
      <c r="BE9" s="31"/>
      <c r="BF9" s="31"/>
    </row>
    <row r="10">
      <c r="A10" s="35" t="s">
        <v>77</v>
      </c>
      <c r="B10" s="33" t="s">
        <v>78</v>
      </c>
      <c r="C10" s="33" t="s">
        <v>79</v>
      </c>
      <c r="D10" s="32" t="s">
        <v>80</v>
      </c>
      <c r="E10" s="32" t="s">
        <v>38</v>
      </c>
      <c r="F10" s="32" t="s">
        <v>66</v>
      </c>
      <c r="G10" s="31"/>
      <c r="H10" s="33" t="s">
        <v>81</v>
      </c>
      <c r="I10" s="32" t="s">
        <v>82</v>
      </c>
      <c r="J10" s="32" t="s">
        <v>43</v>
      </c>
      <c r="K10" s="32" t="s">
        <v>83</v>
      </c>
      <c r="L10" s="38" t="s">
        <v>84</v>
      </c>
      <c r="M10" s="32" t="s">
        <v>43</v>
      </c>
      <c r="N10" s="32" t="s">
        <v>81</v>
      </c>
      <c r="O10" s="34" t="s">
        <v>82</v>
      </c>
      <c r="P10" s="32" t="s">
        <v>43</v>
      </c>
      <c r="Q10" s="32" t="s">
        <v>83</v>
      </c>
      <c r="R10" s="38" t="s">
        <v>85</v>
      </c>
      <c r="S10" s="32" t="s">
        <v>43</v>
      </c>
      <c r="T10" s="32" t="s">
        <v>81</v>
      </c>
      <c r="U10" s="32" t="s">
        <v>86</v>
      </c>
      <c r="V10" s="32" t="s">
        <v>43</v>
      </c>
      <c r="W10" s="32" t="s">
        <v>81</v>
      </c>
      <c r="X10" s="32" t="s">
        <v>87</v>
      </c>
      <c r="Y10" s="32" t="s">
        <v>43</v>
      </c>
      <c r="Z10" s="31"/>
      <c r="AA10" s="31"/>
      <c r="AB10" s="31"/>
      <c r="AC10" s="41" t="s">
        <v>72</v>
      </c>
      <c r="AD10" s="31"/>
      <c r="AE10" s="32" t="s">
        <v>63</v>
      </c>
      <c r="AF10" s="32" t="s">
        <v>88</v>
      </c>
      <c r="AG10" s="32" t="s">
        <v>89</v>
      </c>
      <c r="AH10" s="32" t="s">
        <v>43</v>
      </c>
      <c r="AI10" s="32" t="s">
        <v>90</v>
      </c>
      <c r="AJ10" s="32" t="s">
        <v>91</v>
      </c>
      <c r="AK10" s="32" t="s">
        <v>43</v>
      </c>
      <c r="AL10" s="32" t="s">
        <v>92</v>
      </c>
      <c r="AM10" s="39" t="s">
        <v>93</v>
      </c>
      <c r="AN10" s="32" t="s">
        <v>43</v>
      </c>
      <c r="AO10" s="31"/>
      <c r="AP10" s="31"/>
      <c r="AQ10" s="31"/>
      <c r="AR10" s="31"/>
      <c r="AS10" s="31"/>
      <c r="AT10" s="31"/>
      <c r="AU10" s="31"/>
      <c r="AV10" s="31"/>
      <c r="AW10" s="31"/>
      <c r="AX10" s="31"/>
      <c r="AY10" s="31"/>
      <c r="AZ10" s="31"/>
      <c r="BA10" s="31"/>
      <c r="BB10" s="31"/>
      <c r="BC10" s="31"/>
      <c r="BD10" s="31"/>
      <c r="BE10" s="31"/>
      <c r="BF10" s="31"/>
    </row>
    <row r="11">
      <c r="A11" s="35" t="s">
        <v>94</v>
      </c>
      <c r="B11" s="33" t="s">
        <v>95</v>
      </c>
      <c r="C11" s="33" t="s">
        <v>96</v>
      </c>
      <c r="D11" s="31"/>
      <c r="E11" s="32" t="s">
        <v>97</v>
      </c>
      <c r="F11" s="32" t="s">
        <v>39</v>
      </c>
      <c r="G11" s="31"/>
      <c r="H11" s="33" t="s">
        <v>98</v>
      </c>
      <c r="I11" s="32" t="s">
        <v>99</v>
      </c>
      <c r="J11" s="32" t="s">
        <v>43</v>
      </c>
      <c r="K11" s="32" t="s">
        <v>100</v>
      </c>
      <c r="L11" s="32" t="s">
        <v>101</v>
      </c>
      <c r="M11" s="32" t="s">
        <v>43</v>
      </c>
      <c r="N11" s="34"/>
      <c r="O11" s="34"/>
      <c r="P11" s="32" t="s">
        <v>48</v>
      </c>
      <c r="Q11" s="31"/>
      <c r="R11" s="31"/>
      <c r="S11" s="31"/>
      <c r="T11" s="34"/>
      <c r="U11" s="31"/>
      <c r="V11" s="32" t="s">
        <v>48</v>
      </c>
      <c r="W11" s="34"/>
      <c r="X11" s="31"/>
      <c r="Y11" s="32" t="s">
        <v>48</v>
      </c>
      <c r="Z11" s="31"/>
      <c r="AA11" s="31"/>
      <c r="AB11" s="31"/>
      <c r="AC11" s="31"/>
      <c r="AD11" s="31"/>
      <c r="AE11" s="32" t="s">
        <v>48</v>
      </c>
      <c r="AF11" s="32" t="s">
        <v>102</v>
      </c>
      <c r="AG11" s="32"/>
      <c r="AH11" s="32" t="s">
        <v>43</v>
      </c>
      <c r="AI11" s="31"/>
      <c r="AJ11" s="31"/>
      <c r="AK11" s="32" t="s">
        <v>48</v>
      </c>
      <c r="AL11" s="31"/>
      <c r="AM11" s="31"/>
      <c r="AN11" s="32" t="s">
        <v>48</v>
      </c>
      <c r="AO11" s="31"/>
      <c r="AP11" s="31"/>
      <c r="AQ11" s="31"/>
      <c r="AR11" s="31"/>
      <c r="AS11" s="31"/>
      <c r="AT11" s="31"/>
      <c r="AU11" s="31"/>
      <c r="AV11" s="31"/>
      <c r="AW11" s="31"/>
      <c r="AX11" s="31"/>
      <c r="AY11" s="31"/>
      <c r="AZ11" s="31"/>
      <c r="BA11" s="31"/>
      <c r="BB11" s="31"/>
      <c r="BC11" s="31"/>
      <c r="BD11" s="31"/>
      <c r="BE11" s="31"/>
      <c r="BF11" s="31"/>
    </row>
    <row r="12">
      <c r="A12" s="42" t="s">
        <v>103</v>
      </c>
      <c r="B12" s="33" t="s">
        <v>104</v>
      </c>
      <c r="C12" s="33" t="s">
        <v>105</v>
      </c>
      <c r="D12" s="32" t="s">
        <v>106</v>
      </c>
      <c r="E12" s="32" t="s">
        <v>56</v>
      </c>
      <c r="F12" s="32" t="s">
        <v>66</v>
      </c>
      <c r="G12" s="31"/>
      <c r="H12" s="33"/>
      <c r="I12" s="32"/>
      <c r="J12" s="32"/>
      <c r="K12" s="32"/>
      <c r="L12" s="38"/>
      <c r="M12" s="32"/>
      <c r="N12" s="32"/>
      <c r="O12" s="34"/>
      <c r="P12" s="32"/>
      <c r="Q12" s="32"/>
      <c r="R12" s="38"/>
      <c r="S12" s="32"/>
      <c r="T12" s="32"/>
      <c r="U12" s="32"/>
      <c r="V12" s="32"/>
      <c r="W12" s="32"/>
      <c r="X12" s="32"/>
      <c r="Y12" s="32"/>
      <c r="Z12" s="31"/>
      <c r="AA12" s="31"/>
      <c r="AB12" s="31"/>
      <c r="AC12" s="32"/>
      <c r="AD12" s="32"/>
      <c r="AE12" s="32"/>
      <c r="AF12" s="32"/>
      <c r="AG12" s="32"/>
      <c r="AH12" s="32"/>
      <c r="AI12" s="32"/>
      <c r="AJ12" s="32"/>
      <c r="AK12" s="32"/>
      <c r="AL12" s="32"/>
      <c r="AM12" s="32"/>
      <c r="AN12" s="32"/>
      <c r="AO12" s="31"/>
      <c r="AP12" s="31"/>
      <c r="AQ12" s="31"/>
      <c r="AR12" s="31"/>
      <c r="AS12" s="31"/>
      <c r="AT12" s="31"/>
      <c r="AU12" s="31"/>
      <c r="AV12" s="31"/>
      <c r="AW12" s="31"/>
      <c r="AX12" s="31"/>
      <c r="AY12" s="31"/>
      <c r="AZ12" s="31"/>
      <c r="BA12" s="31"/>
      <c r="BB12" s="31"/>
      <c r="BC12" s="31"/>
      <c r="BD12" s="31"/>
      <c r="BE12" s="31"/>
      <c r="BF12" s="31"/>
    </row>
    <row r="13">
      <c r="A13" s="35" t="s">
        <v>107</v>
      </c>
      <c r="B13" s="40" t="s">
        <v>54</v>
      </c>
      <c r="C13" s="33" t="s">
        <v>108</v>
      </c>
      <c r="D13" s="31"/>
      <c r="E13" s="32" t="s">
        <v>56</v>
      </c>
      <c r="F13" s="32" t="s">
        <v>66</v>
      </c>
      <c r="G13" s="31"/>
      <c r="H13" s="33" t="s">
        <v>109</v>
      </c>
      <c r="I13" s="32" t="s">
        <v>110</v>
      </c>
      <c r="J13" s="32" t="s">
        <v>43</v>
      </c>
      <c r="K13" s="32" t="s">
        <v>111</v>
      </c>
      <c r="L13" s="38" t="s">
        <v>110</v>
      </c>
      <c r="M13" s="32" t="s">
        <v>43</v>
      </c>
      <c r="N13" s="32" t="s">
        <v>107</v>
      </c>
      <c r="O13" s="34" t="s">
        <v>110</v>
      </c>
      <c r="P13" s="32" t="s">
        <v>43</v>
      </c>
      <c r="Q13" s="32" t="s">
        <v>112</v>
      </c>
      <c r="R13" s="38" t="s">
        <v>113</v>
      </c>
      <c r="S13" s="32" t="s">
        <v>43</v>
      </c>
      <c r="T13" s="32" t="s">
        <v>107</v>
      </c>
      <c r="U13" s="32" t="s">
        <v>114</v>
      </c>
      <c r="V13" s="32" t="s">
        <v>43</v>
      </c>
      <c r="W13" s="32" t="s">
        <v>107</v>
      </c>
      <c r="X13" s="32" t="s">
        <v>115</v>
      </c>
      <c r="Y13" s="32" t="s">
        <v>43</v>
      </c>
      <c r="Z13" s="31"/>
      <c r="AA13" s="31"/>
      <c r="AB13" s="31"/>
      <c r="AC13" s="32" t="s">
        <v>116</v>
      </c>
      <c r="AD13" s="32" t="s">
        <v>117</v>
      </c>
      <c r="AE13" s="32" t="s">
        <v>43</v>
      </c>
      <c r="AF13" s="32" t="s">
        <v>118</v>
      </c>
      <c r="AG13" s="32" t="s">
        <v>119</v>
      </c>
      <c r="AH13" s="32" t="s">
        <v>43</v>
      </c>
      <c r="AI13" s="32" t="s">
        <v>90</v>
      </c>
      <c r="AJ13" s="32" t="s">
        <v>91</v>
      </c>
      <c r="AK13" s="32" t="s">
        <v>43</v>
      </c>
      <c r="AL13" s="32" t="s">
        <v>120</v>
      </c>
      <c r="AM13" s="32" t="s">
        <v>121</v>
      </c>
      <c r="AN13" s="32" t="s">
        <v>43</v>
      </c>
      <c r="AO13" s="31"/>
      <c r="AP13" s="31"/>
      <c r="AQ13" s="31"/>
      <c r="AR13" s="31"/>
      <c r="AS13" s="31"/>
      <c r="AT13" s="31"/>
      <c r="AU13" s="31"/>
      <c r="AV13" s="31"/>
      <c r="AW13" s="31"/>
      <c r="AX13" s="31"/>
      <c r="AY13" s="31"/>
      <c r="AZ13" s="31"/>
      <c r="BA13" s="31"/>
      <c r="BB13" s="31"/>
      <c r="BC13" s="31"/>
      <c r="BD13" s="31"/>
      <c r="BE13" s="31"/>
      <c r="BF13" s="31"/>
    </row>
    <row r="14">
      <c r="A14" s="42" t="s">
        <v>122</v>
      </c>
      <c r="B14" s="33" t="s">
        <v>35</v>
      </c>
      <c r="C14" s="43" t="s">
        <v>123</v>
      </c>
      <c r="D14" s="31"/>
      <c r="E14" s="32" t="s">
        <v>97</v>
      </c>
      <c r="F14" s="32" t="s">
        <v>39</v>
      </c>
      <c r="G14" s="31"/>
      <c r="H14" s="33"/>
      <c r="I14" s="32"/>
      <c r="J14" s="32"/>
      <c r="K14" s="32"/>
      <c r="L14" s="38"/>
      <c r="M14" s="32"/>
      <c r="N14" s="32"/>
      <c r="O14" s="34"/>
      <c r="P14" s="32"/>
      <c r="Q14" s="32"/>
      <c r="R14" s="38"/>
      <c r="S14" s="32"/>
      <c r="T14" s="32"/>
      <c r="U14" s="32"/>
      <c r="V14" s="32"/>
      <c r="W14" s="32"/>
      <c r="X14" s="32"/>
      <c r="Y14" s="32"/>
      <c r="Z14" s="31"/>
      <c r="AA14" s="31"/>
      <c r="AB14" s="31"/>
      <c r="AC14" s="32"/>
      <c r="AD14" s="32"/>
      <c r="AE14" s="32"/>
      <c r="AF14" s="32"/>
      <c r="AG14" s="32"/>
      <c r="AH14" s="32"/>
      <c r="AI14" s="32"/>
      <c r="AJ14" s="32"/>
      <c r="AK14" s="32"/>
      <c r="AL14" s="32"/>
      <c r="AM14" s="32"/>
      <c r="AN14" s="32"/>
      <c r="AO14" s="31"/>
      <c r="AP14" s="31"/>
      <c r="AQ14" s="31"/>
      <c r="AR14" s="31"/>
      <c r="AS14" s="31"/>
      <c r="AT14" s="31"/>
      <c r="AU14" s="31"/>
      <c r="AV14" s="31"/>
      <c r="AW14" s="31"/>
      <c r="AX14" s="31"/>
      <c r="AY14" s="31"/>
      <c r="AZ14" s="31"/>
      <c r="BA14" s="31"/>
      <c r="BB14" s="31"/>
      <c r="BC14" s="31"/>
      <c r="BD14" s="31"/>
      <c r="BE14" s="31"/>
      <c r="BF14" s="31"/>
    </row>
    <row r="15">
      <c r="A15" s="42" t="s">
        <v>124</v>
      </c>
      <c r="B15" s="33" t="s">
        <v>35</v>
      </c>
      <c r="C15" s="43" t="s">
        <v>125</v>
      </c>
      <c r="D15" s="32" t="s">
        <v>126</v>
      </c>
      <c r="E15" s="32" t="s">
        <v>56</v>
      </c>
      <c r="F15" s="32" t="s">
        <v>66</v>
      </c>
      <c r="G15" s="31"/>
      <c r="H15" s="33"/>
      <c r="I15" s="32"/>
      <c r="J15" s="32"/>
      <c r="K15" s="32"/>
      <c r="L15" s="38"/>
      <c r="M15" s="32"/>
      <c r="N15" s="32"/>
      <c r="O15" s="34"/>
      <c r="P15" s="32"/>
      <c r="Q15" s="32"/>
      <c r="R15" s="38"/>
      <c r="S15" s="32"/>
      <c r="T15" s="32"/>
      <c r="U15" s="32"/>
      <c r="V15" s="32"/>
      <c r="W15" s="32"/>
      <c r="X15" s="32"/>
      <c r="Y15" s="32"/>
      <c r="Z15" s="31"/>
      <c r="AA15" s="31"/>
      <c r="AB15" s="31"/>
      <c r="AC15" s="32"/>
      <c r="AD15" s="32"/>
      <c r="AE15" s="32"/>
      <c r="AF15" s="32"/>
      <c r="AG15" s="32"/>
      <c r="AH15" s="32"/>
      <c r="AI15" s="32"/>
      <c r="AJ15" s="32"/>
      <c r="AK15" s="32"/>
      <c r="AL15" s="32"/>
      <c r="AM15" s="32"/>
      <c r="AN15" s="32"/>
      <c r="AO15" s="31"/>
      <c r="AP15" s="31"/>
      <c r="AQ15" s="31"/>
      <c r="AR15" s="31"/>
      <c r="AS15" s="31"/>
      <c r="AT15" s="31"/>
      <c r="AU15" s="31"/>
      <c r="AV15" s="31"/>
      <c r="AW15" s="31"/>
      <c r="AX15" s="31"/>
      <c r="AY15" s="31"/>
      <c r="AZ15" s="31"/>
      <c r="BA15" s="31"/>
      <c r="BB15" s="31"/>
      <c r="BC15" s="31"/>
      <c r="BD15" s="31"/>
      <c r="BE15" s="31"/>
      <c r="BF15" s="31"/>
    </row>
    <row r="16" ht="1.5" customHeight="1">
      <c r="A16" s="30" t="s">
        <v>127</v>
      </c>
      <c r="D16" s="31"/>
      <c r="E16" s="32"/>
      <c r="F16" s="32"/>
      <c r="G16" s="31"/>
      <c r="H16" s="33"/>
      <c r="I16" s="31"/>
      <c r="J16" s="31"/>
      <c r="K16" s="31"/>
      <c r="L16" s="31"/>
      <c r="M16" s="31"/>
      <c r="N16" s="34"/>
      <c r="O16" s="31"/>
      <c r="P16" s="31"/>
      <c r="Q16" s="31"/>
      <c r="R16" s="31"/>
      <c r="S16" s="31"/>
      <c r="T16" s="34"/>
      <c r="U16" s="31"/>
      <c r="V16" s="31"/>
      <c r="W16" s="34"/>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row>
    <row r="17">
      <c r="A17" s="44" t="s">
        <v>128</v>
      </c>
      <c r="B17" s="45" t="s">
        <v>129</v>
      </c>
      <c r="C17" s="45" t="s">
        <v>130</v>
      </c>
      <c r="D17" s="46"/>
      <c r="E17" s="47" t="s">
        <v>97</v>
      </c>
      <c r="F17" s="47" t="s">
        <v>39</v>
      </c>
      <c r="G17" s="43" t="s">
        <v>131</v>
      </c>
      <c r="H17" s="48" t="s">
        <v>132</v>
      </c>
      <c r="I17" s="48" t="s">
        <v>133</v>
      </c>
      <c r="J17" s="48" t="s">
        <v>43</v>
      </c>
      <c r="K17" s="49"/>
      <c r="L17" s="49"/>
      <c r="M17" s="49" t="s">
        <v>59</v>
      </c>
      <c r="N17" s="50"/>
      <c r="O17" s="18"/>
      <c r="P17" s="51" t="s">
        <v>48</v>
      </c>
      <c r="Q17" s="49"/>
      <c r="R17" s="49"/>
      <c r="S17" s="49" t="s">
        <v>59</v>
      </c>
      <c r="T17" s="18"/>
      <c r="U17" s="18"/>
      <c r="V17" s="51" t="s">
        <v>48</v>
      </c>
      <c r="W17" s="50"/>
      <c r="X17" s="50"/>
      <c r="Y17" s="51" t="s">
        <v>48</v>
      </c>
      <c r="Z17" s="52" t="s">
        <v>134</v>
      </c>
      <c r="AA17" s="18"/>
      <c r="AB17" s="18"/>
      <c r="AC17" s="18"/>
      <c r="AD17" s="18"/>
      <c r="AE17" s="51" t="s">
        <v>48</v>
      </c>
      <c r="AF17" s="18"/>
      <c r="AG17" s="18"/>
      <c r="AH17" s="51" t="s">
        <v>48</v>
      </c>
      <c r="AI17" s="51"/>
      <c r="AJ17" s="50"/>
      <c r="AK17" s="51" t="s">
        <v>48</v>
      </c>
      <c r="AL17" s="50"/>
      <c r="AM17" s="50"/>
      <c r="AN17" s="51" t="s">
        <v>48</v>
      </c>
      <c r="AO17" s="18"/>
      <c r="AP17" s="18"/>
      <c r="AQ17" s="18"/>
      <c r="AR17" s="18"/>
      <c r="AS17" s="18"/>
      <c r="AT17" s="18"/>
      <c r="AU17" s="18"/>
      <c r="AV17" s="18"/>
      <c r="AW17" s="18"/>
      <c r="AX17" s="18"/>
      <c r="AY17" s="18"/>
      <c r="AZ17" s="18"/>
      <c r="BA17" s="18"/>
      <c r="BB17" s="18"/>
      <c r="BC17" s="18"/>
      <c r="BD17" s="18"/>
      <c r="BE17" s="18"/>
      <c r="BF17" s="18"/>
    </row>
    <row r="18">
      <c r="A18" s="44" t="s">
        <v>135</v>
      </c>
      <c r="B18" s="45" t="s">
        <v>136</v>
      </c>
      <c r="C18" s="45" t="s">
        <v>137</v>
      </c>
      <c r="D18" s="53" t="s">
        <v>138</v>
      </c>
      <c r="E18" s="47" t="s">
        <v>97</v>
      </c>
      <c r="F18" s="47" t="s">
        <v>39</v>
      </c>
      <c r="G18" s="43"/>
    </row>
    <row r="19">
      <c r="A19" s="44" t="s">
        <v>139</v>
      </c>
      <c r="B19" s="45" t="s">
        <v>136</v>
      </c>
      <c r="C19" s="45" t="s">
        <v>140</v>
      </c>
      <c r="D19" s="46"/>
      <c r="E19" s="47" t="s">
        <v>97</v>
      </c>
      <c r="F19" s="47" t="s">
        <v>39</v>
      </c>
      <c r="G19" s="43"/>
    </row>
    <row r="20">
      <c r="A20" s="44" t="s">
        <v>141</v>
      </c>
      <c r="B20" s="45" t="s">
        <v>142</v>
      </c>
      <c r="C20" s="45" t="s">
        <v>143</v>
      </c>
      <c r="D20" s="53" t="s">
        <v>144</v>
      </c>
      <c r="E20" s="47" t="s">
        <v>97</v>
      </c>
      <c r="F20" s="47" t="s">
        <v>39</v>
      </c>
      <c r="G20" s="54" t="s">
        <v>145</v>
      </c>
    </row>
    <row r="21">
      <c r="A21" s="44" t="s">
        <v>146</v>
      </c>
      <c r="B21" s="45" t="s">
        <v>147</v>
      </c>
      <c r="C21" s="45" t="s">
        <v>148</v>
      </c>
      <c r="D21" s="53" t="s">
        <v>149</v>
      </c>
      <c r="E21" s="47" t="s">
        <v>97</v>
      </c>
      <c r="F21" s="47" t="s">
        <v>39</v>
      </c>
      <c r="G21" s="54" t="s">
        <v>150</v>
      </c>
    </row>
    <row r="22">
      <c r="A22" s="55" t="s">
        <v>151</v>
      </c>
      <c r="B22" s="55" t="s">
        <v>54</v>
      </c>
      <c r="C22" s="56" t="s">
        <v>152</v>
      </c>
      <c r="D22" s="57" t="s">
        <v>153</v>
      </c>
      <c r="E22" s="55" t="s">
        <v>38</v>
      </c>
      <c r="F22" s="55" t="s">
        <v>66</v>
      </c>
      <c r="G22" s="55" t="s">
        <v>154</v>
      </c>
    </row>
    <row r="23">
      <c r="C23" s="43"/>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row>
    <row r="753">
      <c r="A753" s="31"/>
      <c r="B753" s="31"/>
      <c r="C753" s="31"/>
      <c r="D753" s="31"/>
      <c r="E753" s="31"/>
      <c r="F753" s="31"/>
      <c r="G753" s="31"/>
      <c r="H753" s="31"/>
      <c r="I753" s="31"/>
      <c r="J753" s="31"/>
      <c r="K753" s="31"/>
      <c r="L753" s="31"/>
      <c r="M753" s="32"/>
      <c r="N753" s="31"/>
      <c r="O753" s="31"/>
      <c r="P753" s="32"/>
      <c r="Q753" s="31"/>
      <c r="R753" s="31"/>
      <c r="S753" s="32"/>
      <c r="T753" s="31"/>
      <c r="U753" s="31"/>
      <c r="V753" s="32"/>
      <c r="W753" s="31"/>
      <c r="X753" s="31"/>
      <c r="Y753" s="32"/>
      <c r="Z753" s="31"/>
      <c r="AA753" s="31"/>
      <c r="AB753" s="32"/>
      <c r="AC753" s="31"/>
      <c r="AD753" s="31"/>
      <c r="AE753" s="32"/>
      <c r="AF753" s="31"/>
      <c r="AG753" s="31"/>
      <c r="AH753" s="32"/>
      <c r="AI753" s="31"/>
      <c r="AJ753" s="31"/>
      <c r="AK753" s="32"/>
      <c r="AL753" s="31"/>
      <c r="AM753" s="31"/>
      <c r="AN753" s="32"/>
      <c r="AO753" s="31"/>
      <c r="AP753" s="31"/>
      <c r="AQ753" s="32"/>
      <c r="AR753" s="31"/>
      <c r="AS753" s="31"/>
      <c r="AT753" s="32"/>
      <c r="AU753" s="31"/>
      <c r="AV753" s="31"/>
      <c r="AW753" s="32"/>
      <c r="AX753" s="31"/>
      <c r="AY753" s="31"/>
      <c r="AZ753" s="32"/>
      <c r="BA753" s="31"/>
      <c r="BB753" s="31"/>
      <c r="BC753" s="32"/>
      <c r="BD753" s="31"/>
      <c r="BE753" s="31"/>
      <c r="BF753" s="32"/>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row>
  </sheetData>
  <mergeCells count="30">
    <mergeCell ref="A6:C6"/>
    <mergeCell ref="A16:C16"/>
    <mergeCell ref="A3:C3"/>
    <mergeCell ref="H3:J3"/>
    <mergeCell ref="K1:M1"/>
    <mergeCell ref="H1:J1"/>
    <mergeCell ref="Z1:AB1"/>
    <mergeCell ref="W1:Y1"/>
    <mergeCell ref="AI1:AK1"/>
    <mergeCell ref="T3:V3"/>
    <mergeCell ref="N3:P3"/>
    <mergeCell ref="N1:P1"/>
    <mergeCell ref="Q1:S1"/>
    <mergeCell ref="B2:C2"/>
    <mergeCell ref="B1:C1"/>
    <mergeCell ref="D3:G3"/>
    <mergeCell ref="T1:V1"/>
    <mergeCell ref="AI3:AK3"/>
    <mergeCell ref="AF3:AH3"/>
    <mergeCell ref="AR3:AT3"/>
    <mergeCell ref="AU3:AW3"/>
    <mergeCell ref="AC3:AE3"/>
    <mergeCell ref="Z3:AB3"/>
    <mergeCell ref="A4:C4"/>
    <mergeCell ref="D4:G4"/>
    <mergeCell ref="AL3:AN3"/>
    <mergeCell ref="AX3:AZ3"/>
    <mergeCell ref="BA3:BC3"/>
    <mergeCell ref="BD3:BF3"/>
    <mergeCell ref="AO3:AQ3"/>
  </mergeCells>
  <conditionalFormatting sqref="H6:J15 H16:J17 H26:J769">
    <cfRule type="expression" dxfId="3" priority="1">
      <formula>$J:$J="Match"</formula>
    </cfRule>
  </conditionalFormatting>
  <conditionalFormatting sqref="H6:J15 H16:J17 H26:J769">
    <cfRule type="expression" dxfId="4" priority="2">
      <formula>$J:$J="Partial Match"</formula>
    </cfRule>
  </conditionalFormatting>
  <conditionalFormatting sqref="K6:M15 Q6:S15 K16:M17 Q16:S17 K26:M769">
    <cfRule type="expression" dxfId="5" priority="3">
      <formula>$M:$M=""</formula>
    </cfRule>
  </conditionalFormatting>
  <conditionalFormatting sqref="H6:J15 H16:J17 H26:J769">
    <cfRule type="expression" dxfId="6" priority="4">
      <formula>$J:$J="No Match"</formula>
    </cfRule>
  </conditionalFormatting>
  <conditionalFormatting sqref="A6:G21 H6:H17 A26:G769">
    <cfRule type="expression" dxfId="0" priority="5">
      <formula>$E:$E="Minimum"</formula>
    </cfRule>
  </conditionalFormatting>
  <conditionalFormatting sqref="A6:G21 H6:H17 A26:G769">
    <cfRule type="expression" dxfId="1" priority="6">
      <formula>$E:$E="Recommended"</formula>
    </cfRule>
  </conditionalFormatting>
  <conditionalFormatting sqref="A6:G21 H6:H17 A26:G769">
    <cfRule type="expression" dxfId="2" priority="7">
      <formula>$E:$E="Optional"</formula>
    </cfRule>
  </conditionalFormatting>
  <conditionalFormatting sqref="K6:M15 Q6:S15 K16:M17 Q16:S17 K26:M769">
    <cfRule type="expression" dxfId="3" priority="8">
      <formula>$M:$M="Match"</formula>
    </cfRule>
  </conditionalFormatting>
  <conditionalFormatting sqref="K6:M15 Q6:S15 K16:M17 Q16:S17 K26:M769">
    <cfRule type="expression" dxfId="4" priority="9">
      <formula>$M:$M="Partial Match"</formula>
    </cfRule>
  </conditionalFormatting>
  <conditionalFormatting sqref="H6:J15 H16:J17 H26:J769">
    <cfRule type="expression" dxfId="5" priority="10">
      <formula>$J:$J=""</formula>
    </cfRule>
  </conditionalFormatting>
  <conditionalFormatting sqref="K6:M15 Q6:S15 K16:M17 Q16:S17 K26:M769">
    <cfRule type="expression" dxfId="6" priority="11">
      <formula>$M:$M="No Match"</formula>
    </cfRule>
  </conditionalFormatting>
  <conditionalFormatting sqref="N6:P15 N16:P17 N26:P769">
    <cfRule type="expression" dxfId="3" priority="12">
      <formula>$P:$P="Match"</formula>
    </cfRule>
  </conditionalFormatting>
  <conditionalFormatting sqref="N6:P15 N16:P17 N26:P769">
    <cfRule type="expression" dxfId="4" priority="13">
      <formula>$P:$P="Partial Match"</formula>
    </cfRule>
  </conditionalFormatting>
  <conditionalFormatting sqref="N6:P15 N16:P17 N26:P769">
    <cfRule type="expression" dxfId="6" priority="14">
      <formula>$P:$P="No Match"</formula>
    </cfRule>
  </conditionalFormatting>
  <conditionalFormatting sqref="N6:P15 N16:P17 N26:P769">
    <cfRule type="expression" dxfId="5" priority="15">
      <formula>$P:$P=""</formula>
    </cfRule>
  </conditionalFormatting>
  <conditionalFormatting sqref="Q6:S15 Q16:S17 Q26:S769">
    <cfRule type="expression" dxfId="3" priority="16">
      <formula>$S:$S="Match"</formula>
    </cfRule>
  </conditionalFormatting>
  <conditionalFormatting sqref="Q6:S15 Q16:S17 Q26:S769">
    <cfRule type="expression" dxfId="4" priority="17">
      <formula>$S:$S="Partial Match"</formula>
    </cfRule>
  </conditionalFormatting>
  <conditionalFormatting sqref="Q6:S15 Q16:S17 Q26:S769">
    <cfRule type="expression" dxfId="6" priority="18">
      <formula>$S:$S="No Match"</formula>
    </cfRule>
  </conditionalFormatting>
  <conditionalFormatting sqref="Q6:S15 Q16:S17 Q26:S769">
    <cfRule type="expression" dxfId="5" priority="19">
      <formula>$S:$S=""</formula>
    </cfRule>
  </conditionalFormatting>
  <conditionalFormatting sqref="T6:V15 T16:V17 T26:V769">
    <cfRule type="expression" dxfId="3" priority="20">
      <formula>$V:$V="Match"</formula>
    </cfRule>
  </conditionalFormatting>
  <conditionalFormatting sqref="W6:Y15 W16:Y17 W26:Y769">
    <cfRule type="expression" dxfId="4" priority="21">
      <formula>$Y:$Y="Partial Match"</formula>
    </cfRule>
  </conditionalFormatting>
  <conditionalFormatting sqref="T6:V15 T16:V17 T26:V769">
    <cfRule type="expression" dxfId="6" priority="22">
      <formula>$V:$V="No Match"</formula>
    </cfRule>
  </conditionalFormatting>
  <conditionalFormatting sqref="T6:V15 T16:V17 T26:V769">
    <cfRule type="expression" dxfId="5" priority="23">
      <formula>$V:$V=""</formula>
    </cfRule>
  </conditionalFormatting>
  <conditionalFormatting sqref="W6:Y15 W16:Y17 W26:Y769">
    <cfRule type="expression" dxfId="3" priority="24">
      <formula>$Y:$Y="Match"</formula>
    </cfRule>
  </conditionalFormatting>
  <conditionalFormatting sqref="T6:V15 T16:V17 T26:V769">
    <cfRule type="expression" dxfId="4" priority="25">
      <formula>$V:$V="Partial Match"</formula>
    </cfRule>
  </conditionalFormatting>
  <conditionalFormatting sqref="W6:Y15 W16:Y17 W26:Y769">
    <cfRule type="expression" dxfId="6" priority="26">
      <formula>$Y:$Y="No Match"</formula>
    </cfRule>
  </conditionalFormatting>
  <conditionalFormatting sqref="W6:Y15 W16:Y17 W26:Y769">
    <cfRule type="expression" dxfId="5" priority="27">
      <formula>$Y:$Y=""</formula>
    </cfRule>
  </conditionalFormatting>
  <conditionalFormatting sqref="Z6:AB15 Z16:AB17 Z26:AB769">
    <cfRule type="expression" dxfId="4" priority="28">
      <formula>$AB:$AB="Partial Match"</formula>
    </cfRule>
  </conditionalFormatting>
  <conditionalFormatting sqref="Z6:AB15 Z16:AB17 Z26:AB769">
    <cfRule type="expression" dxfId="3" priority="29">
      <formula>$AB:$AB="Match"</formula>
    </cfRule>
  </conditionalFormatting>
  <conditionalFormatting sqref="Z6:AB15 Z16:AB17 Z26:AB769">
    <cfRule type="expression" dxfId="6" priority="30">
      <formula>$AB:$AB="No Match"</formula>
    </cfRule>
  </conditionalFormatting>
  <conditionalFormatting sqref="Z6:AB15 Z16:AB17 Z26:AB769">
    <cfRule type="expression" dxfId="5" priority="31">
      <formula>$AB:$AB=""</formula>
    </cfRule>
  </conditionalFormatting>
  <conditionalFormatting sqref="AI6:AK15 AF9:AG10 AF12:AG15 AI16:AK17 AI26:AK769">
    <cfRule type="expression" dxfId="4" priority="32">
      <formula>$AK:$AK="Partial Match"</formula>
    </cfRule>
  </conditionalFormatting>
  <conditionalFormatting sqref="AI6:AK15 AF9:AG10 AF12:AG15 AI16:AK17 AI26:AK769">
    <cfRule type="expression" dxfId="3" priority="33">
      <formula>$AK:$AK="Match"</formula>
    </cfRule>
  </conditionalFormatting>
  <conditionalFormatting sqref="AI6:AK15 AF9:AG10 AF12:AG15 AI16:AK17 AI26:AK769">
    <cfRule type="expression" dxfId="6" priority="34">
      <formula>$AK:$AK="No Match"</formula>
    </cfRule>
  </conditionalFormatting>
  <conditionalFormatting sqref="AI6:AK15 AF9:AG10 AF12:AG15 AI16:AK17 AI26:AK769">
    <cfRule type="expression" dxfId="5" priority="35">
      <formula>$AK:$AK=""</formula>
    </cfRule>
  </conditionalFormatting>
  <conditionalFormatting sqref="AL6:AN15 AL16:AN17 AL26:AN769">
    <cfRule type="expression" dxfId="4" priority="36">
      <formula>$AN:$AN="Partial Match"</formula>
    </cfRule>
  </conditionalFormatting>
  <conditionalFormatting sqref="AL6:AN15 AL16:AN17 AL26:AN769">
    <cfRule type="expression" dxfId="3" priority="37">
      <formula>$AN:$AN="Match"</formula>
    </cfRule>
  </conditionalFormatting>
  <conditionalFormatting sqref="AL6:AN15 AL16:AN17 AL26:AN769">
    <cfRule type="expression" dxfId="6" priority="38">
      <formula>$AN:$AN="No Match"</formula>
    </cfRule>
  </conditionalFormatting>
  <conditionalFormatting sqref="AL6:AN15 AL16:AN17 AL26:AN769">
    <cfRule type="expression" dxfId="5" priority="39">
      <formula>$AN:$AN=""</formula>
    </cfRule>
  </conditionalFormatting>
  <conditionalFormatting sqref="AC6:AE15 AC16:AE17 AC26:AE769">
    <cfRule type="expression" dxfId="4" priority="40">
      <formula>$AE:$AE="Partial Match"</formula>
    </cfRule>
  </conditionalFormatting>
  <conditionalFormatting sqref="AC6:AE15 AC16:AE17 AC26:AE769">
    <cfRule type="expression" dxfId="3" priority="41">
      <formula>$AE:$AE="Match"</formula>
    </cfRule>
  </conditionalFormatting>
  <conditionalFormatting sqref="AF6:AH15 AF16:AH17 AF26:AH769">
    <cfRule type="expression" dxfId="6" priority="42">
      <formula>$AH:$AH="No Match"</formula>
    </cfRule>
  </conditionalFormatting>
  <conditionalFormatting sqref="AC6:AE15 AC16:AE17 AC26:AE769">
    <cfRule type="expression" dxfId="5" priority="43">
      <formula>$AE:$AE=""</formula>
    </cfRule>
  </conditionalFormatting>
  <conditionalFormatting sqref="AF6:AH15 AF16:AH17 AF26:AH769">
    <cfRule type="expression" dxfId="4" priority="44">
      <formula>$AH:$AH="Partial Match"</formula>
    </cfRule>
  </conditionalFormatting>
  <conditionalFormatting sqref="AF6:AH15 AF16:AH17 AF26:AH769">
    <cfRule type="expression" dxfId="3" priority="45">
      <formula>$AH:$AH="Match"</formula>
    </cfRule>
  </conditionalFormatting>
  <conditionalFormatting sqref="AC6:AE15 AC16:AE17 AC26:AE769">
    <cfRule type="expression" dxfId="6" priority="46">
      <formula>$AE:$AE="No Match"</formula>
    </cfRule>
  </conditionalFormatting>
  <conditionalFormatting sqref="AF6:AH15 AF16:AH17 AF26:AH769">
    <cfRule type="expression" dxfId="5" priority="47">
      <formula>$AH:$AH=""</formula>
    </cfRule>
  </conditionalFormatting>
  <conditionalFormatting sqref="AO6:AQ15 AO16:AQ17 AO26:AQ769">
    <cfRule type="expression" dxfId="6" priority="48">
      <formula>$AQ:$AQ="No Match"</formula>
    </cfRule>
  </conditionalFormatting>
  <conditionalFormatting sqref="AO6:AQ15 AO16:AQ17 AO26:AQ769">
    <cfRule type="expression" dxfId="4" priority="49">
      <formula>$AQ:$AQ="Partial Match"</formula>
    </cfRule>
  </conditionalFormatting>
  <conditionalFormatting sqref="AO6:AQ15 AO16:AQ17 AO26:AQ769">
    <cfRule type="expression" dxfId="3" priority="50">
      <formula>$AQ:$AQ="Match"</formula>
    </cfRule>
  </conditionalFormatting>
  <conditionalFormatting sqref="AO6:AQ15 AO16:AQ17 AO26:AQ769">
    <cfRule type="expression" dxfId="5" priority="51">
      <formula>$AQ:$AQ=""</formula>
    </cfRule>
  </conditionalFormatting>
  <conditionalFormatting sqref="AR6:AT15 AR16:AT17 AR26:AT769">
    <cfRule type="expression" dxfId="6" priority="52">
      <formula>$AT:$AT="No Match"</formula>
    </cfRule>
  </conditionalFormatting>
  <conditionalFormatting sqref="AR6:AT15 AR16:AT17 AR26:AT769">
    <cfRule type="expression" dxfId="4" priority="53">
      <formula>$AT:$AT="Partial Match"</formula>
    </cfRule>
  </conditionalFormatting>
  <conditionalFormatting sqref="AR6:AT15 AR16:AT17 AR26:AT769">
    <cfRule type="expression" dxfId="3" priority="54">
      <formula>$AT:$AT="Match"</formula>
    </cfRule>
  </conditionalFormatting>
  <conditionalFormatting sqref="AR6:AT15 AR16:AT17 AR26:AT769">
    <cfRule type="expression" dxfId="5" priority="55">
      <formula>$AT:$AT=""</formula>
    </cfRule>
  </conditionalFormatting>
  <conditionalFormatting sqref="AU6:AW15 AU16:AW17 AU26:AW769">
    <cfRule type="expression" dxfId="6" priority="56">
      <formula>$AW:$AW="No Match"</formula>
    </cfRule>
  </conditionalFormatting>
  <conditionalFormatting sqref="AU6:AW15 AU16:AW17 AU26:AW769">
    <cfRule type="expression" dxfId="4" priority="57">
      <formula>$AW:$AW="Partial Match"</formula>
    </cfRule>
  </conditionalFormatting>
  <conditionalFormatting sqref="AU6:AW15 AU16:AW17 AU26:AW769">
    <cfRule type="expression" dxfId="3" priority="58">
      <formula>$AW:$AW="Match"</formula>
    </cfRule>
  </conditionalFormatting>
  <conditionalFormatting sqref="AU6:AW15 AU16:AW17 AU26:AW769">
    <cfRule type="expression" dxfId="5" priority="59">
      <formula>$AW:$AW=""</formula>
    </cfRule>
  </conditionalFormatting>
  <conditionalFormatting sqref="AX6:AZ15 AX16:AZ17 AX26:AZ769">
    <cfRule type="expression" dxfId="6" priority="60">
      <formula>$AZ:$AZ="No Match"</formula>
    </cfRule>
  </conditionalFormatting>
  <conditionalFormatting sqref="AX6:AZ15 AX16:AZ17 AX26:AZ769">
    <cfRule type="expression" dxfId="4" priority="61">
      <formula>$AZ:$AZ="Partial Match"</formula>
    </cfRule>
  </conditionalFormatting>
  <conditionalFormatting sqref="AX6:AZ15 AX16:AZ17 AX26:AZ769">
    <cfRule type="expression" dxfId="3" priority="62">
      <formula>$AZ:$AZ="Match"</formula>
    </cfRule>
  </conditionalFormatting>
  <conditionalFormatting sqref="AX6:AZ15 AX16:AZ17 AX26:AZ769">
    <cfRule type="expression" dxfId="5" priority="63">
      <formula>$AZ:$AZ=""</formula>
    </cfRule>
  </conditionalFormatting>
  <conditionalFormatting sqref="BA6:BC15 BA16:BC17 BA26:BC769">
    <cfRule type="expression" dxfId="6" priority="64">
      <formula>$BC:$BC="No Match"</formula>
    </cfRule>
  </conditionalFormatting>
  <conditionalFormatting sqref="BA6:BC15 BA16:BC17 BA26:BC769">
    <cfRule type="expression" dxfId="4" priority="65">
      <formula>$BC:$BC="Partial Match"</formula>
    </cfRule>
  </conditionalFormatting>
  <conditionalFormatting sqref="BA6:BC15 BA16:BC17 BA26:BC769">
    <cfRule type="expression" dxfId="3" priority="66">
      <formula>$BC:$BC="Match"</formula>
    </cfRule>
  </conditionalFormatting>
  <conditionalFormatting sqref="BA6:BC15 BA16:BC17 BA26:BC769">
    <cfRule type="expression" dxfId="5" priority="67">
      <formula>$BC:$BC=""</formula>
    </cfRule>
  </conditionalFormatting>
  <conditionalFormatting sqref="BD6:BF15 BD16:BF17 BD26:BF769">
    <cfRule type="expression" dxfId="6" priority="68">
      <formula>$BF:$BF="No Match"</formula>
    </cfRule>
  </conditionalFormatting>
  <conditionalFormatting sqref="BD6:BF15 BD16:BF17 BD26:BF769">
    <cfRule type="expression" dxfId="4" priority="69">
      <formula>$BF:$BF="Partial Match"</formula>
    </cfRule>
  </conditionalFormatting>
  <conditionalFormatting sqref="BD6:BF15 BD16:BF17 BD26:BF769">
    <cfRule type="expression" dxfId="3" priority="70">
      <formula>$BF:$BF="Match"</formula>
    </cfRule>
  </conditionalFormatting>
  <conditionalFormatting sqref="BD6:BF15 BD16:BF17 BD26:BF769">
    <cfRule type="expression" dxfId="5" priority="71">
      <formula>$BF:$BF=""</formula>
    </cfRule>
  </conditionalFormatting>
  <dataValidations>
    <dataValidation type="list" allowBlank="1" showInputMessage="1" showErrorMessage="1" prompt="Suggestions to use or not in Bioschemas Specification" sqref="E6:E21 E26:E769">
      <formula1>"Minimum,Recommended,Optional"</formula1>
    </dataValidation>
    <dataValidation type="list" allowBlank="1" showInputMessage="1" showErrorMessage="1" prompt="Select if this field matches in the specific Use Case " sqref="P6:P17 V6:V17 Y6:Y17 AB6:AB17 AE6:AE17 AH6:AH17 AK6:AK17 AN6:AN17 AQ6:AQ17 AT6:AT17 AW6:AW17 AZ6:AZ17 BC6:BC17 BF6:BF17 P26:P769 S26:S769 V26:V769 Y26:Y769 AB26:AB769 AE26:AE769 AH26:AH769 AK26:AK769 AN26:AN769 AQ26:AQ769 AT26:AT769 AW26:AW769 AZ26:AZ769 BC26:BC769 BF26:BF769">
      <formula1>"Match,Not Match,Partial Match"</formula1>
    </dataValidation>
    <dataValidation type="list" allowBlank="1" sqref="F6:F21 F26:F769">
      <formula1>"ONE,MANY"</formula1>
    </dataValidation>
    <dataValidation type="list" allowBlank="1" showInputMessage="1" showErrorMessage="1" prompt="Select if this field matches in the specific Use Case " sqref="J6:J17 M6:M17 S6:S17 J26:J769 M26:M769">
      <formula1>"Match,No Match,Partial Match"</formula1>
    </dataValidation>
  </dataValidations>
  <hyperlinks>
    <hyperlink r:id="rId1" ref="AD2"/>
    <hyperlink r:id="rId2" ref="AG2"/>
    <hyperlink r:id="rId3" ref="AJ2"/>
    <hyperlink r:id="rId4" ref="AM2"/>
    <hyperlink r:id="rId5" ref="A4"/>
    <hyperlink r:id="rId6" ref="A7"/>
    <hyperlink r:id="rId7" ref="B7"/>
    <hyperlink r:id="rId8" ref="AM7"/>
    <hyperlink r:id="rId9" ref="A8"/>
    <hyperlink r:id="rId10" ref="B8"/>
    <hyperlink r:id="rId11" ref="A9"/>
    <hyperlink r:id="rId12" ref="B9"/>
    <hyperlink r:id="rId13" ref="A10"/>
    <hyperlink r:id="rId14" ref="AM10"/>
    <hyperlink r:id="rId15" ref="A11"/>
    <hyperlink r:id="rId16" ref="A13"/>
    <hyperlink r:id="rId17" ref="B13"/>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7.57"/>
    <col customWidth="1" min="5" max="5" width="20.43"/>
    <col customWidth="1" min="7" max="7" width="24.29"/>
  </cols>
  <sheetData>
    <row r="1">
      <c r="A1" s="1" t="s">
        <v>0</v>
      </c>
      <c r="B1" s="1"/>
      <c r="C1" s="1"/>
      <c r="D1" s="2" t="s">
        <v>1</v>
      </c>
      <c r="E1" s="2"/>
      <c r="F1" s="2"/>
      <c r="G1" s="2"/>
    </row>
    <row r="2">
      <c r="A2" s="8" t="str">
        <f>IFERROR(__xludf.DUMMYFUNCTION("QUERY('Schema.org mapping'!A5:G1000,""select * where(E='Minimum'or E='Optional' or E='Recommended')"",1 )"),"Property")</f>
        <v>Property</v>
      </c>
      <c r="B2" s="8" t="str">
        <f>IFERROR(__xludf.DUMMYFUNCTION("""COMPUTED_VALUE"""),"Expected Type")</f>
        <v>Expected Type</v>
      </c>
      <c r="C2" s="9" t="str">
        <f>IFERROR(__xludf.DUMMYFUNCTION("""COMPUTED_VALUE"""),"Description")</f>
        <v>Description</v>
      </c>
      <c r="D2" s="10" t="str">
        <f>IFERROR(__xludf.DUMMYFUNCTION("""COMPUTED_VALUE"""),"BSC Description")</f>
        <v>BSC Description</v>
      </c>
      <c r="E2" s="10" t="str">
        <f>IFERROR(__xludf.DUMMYFUNCTION("""COMPUTED_VALUE"""),"Marginality")</f>
        <v>Marginality</v>
      </c>
      <c r="F2" s="11" t="str">
        <f>IFERROR(__xludf.DUMMYFUNCTION("""COMPUTED_VALUE"""),"Cardinality")</f>
        <v>Cardinality</v>
      </c>
      <c r="G2" s="11" t="str">
        <f>IFERROR(__xludf.DUMMYFUNCTION("""COMPUTED_VALUE"""),"Controlled Vocabulary")</f>
        <v>Controlled Vocabulary</v>
      </c>
    </row>
    <row r="3">
      <c r="A3" s="15" t="str">
        <f>IFERROR(__xludf.DUMMYFUNCTION("""COMPUTED_VALUE"""),"additionalType")</f>
        <v>additionalType</v>
      </c>
      <c r="B3" s="15" t="str">
        <f>IFERROR(__xludf.DUMMYFUNCTION("""COMPUTED_VALUE"""),"URL")</f>
        <v>URL</v>
      </c>
      <c r="C3" s="15" t="str">
        <f>IFERROR(__xludf.DUMMYFUNCTION("""COMPUTED_VALUE"""),"An additional type for the item, typically used for adding more specific types from external vocabularies in microdata syntax. This is a relationship between something and a class that the thing is in. In RDFa syntax, it is better to use the native RDFa s"&amp;"yntax - the 'typeof' attribute - for multiple types. Schema.org tools may have only weaker understanding of extra types, in particular those defined externally.")</f>
        <v>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v>
      </c>
      <c r="D3" s="18" t="str">
        <f>IFERROR(__xludf.DUMMYFUNCTION("""COMPUTED_VALUE"""),"Bioschemas usage. 
As BioChemEntity is a generic wrapper for entitties in Life Sciences, customized types (a.k.a. profiles in Bioschemas) should specify what ontologies and terms should be used. SIO (http://bioportal.bioontology.org/ontologies/SIO) cover"&amp;"s a wide range of concepts in Life Sciences and accept suggestions about additions (see https://github.com/micheldumontier/semanticscience/issues), other ontologies are possible as well. Customized types should be as specific as possible. For instance, ht"&amp;"tp://semanticscience.org/resource/SIO_010043 would work for a protein while http://semanticscience.org/resource/SIO_000985 for a gene coding a protein (which is more specific than gene as described by http://semanticscience.org/resource/SIO_010035). If no"&amp;" better optoin, a generic term could be used as well (like http://semanticscience.org/resource/SIO_000004 or so).")</f>
        <v>Bioschemas usage. 
As BioChemEntity is a generic wrapper for entitties in Life Sciences, customized types (a.k.a. profiles in Bioschemas) should specify what ontologies and terms should be used. SIO (http://bioportal.bioontology.org/ontologies/SIO) covers a wide range of concepts in Life Sciences and accept suggestions about additions (see https://github.com/micheldumontier/semanticscience/issues), other ontologies are possible as well. Customized types should be as specific as possible. For instance, http://semanticscience.org/resource/SIO_010043 would work for a protein while http://semanticscience.org/resource/SIO_000985 for a gene coding a protein (which is more specific than gene as described by http://semanticscience.org/resource/SIO_010035). If no better optoin, a generic term could be used as well (like http://semanticscience.org/resource/SIO_000004 or so).</v>
      </c>
      <c r="E3" s="15" t="str">
        <f>IFERROR(__xludf.DUMMYFUNCTION("""COMPUTED_VALUE"""),"Minimum")</f>
        <v>Minimum</v>
      </c>
      <c r="F3" s="15" t="str">
        <f>IFERROR(__xludf.DUMMYFUNCTION("""COMPUTED_VALUE"""),"MANY")</f>
        <v>MANY</v>
      </c>
      <c r="G3" s="15" t="str">
        <f>IFERROR(__xludf.DUMMYFUNCTION("""COMPUTED_VALUE"""),"Yes, as it better suits to the concept described by this entity")</f>
        <v>Yes, as it better suits to the concept described by this entity</v>
      </c>
    </row>
    <row r="4">
      <c r="A4" t="str">
        <f>IFERROR(__xludf.DUMMYFUNCTION("""COMPUTED_VALUE"""),"alternateName")</f>
        <v>alternateName</v>
      </c>
      <c r="B4" t="str">
        <f>IFERROR(__xludf.DUMMYFUNCTION("""COMPUTED_VALUE"""),"Text")</f>
        <v>Text</v>
      </c>
      <c r="C4" t="str">
        <f>IFERROR(__xludf.DUMMYFUNCTION("""COMPUTED_VALUE"""),"An alias for the item.")</f>
        <v>An alias for the item.</v>
      </c>
      <c r="D4" t="str">
        <f>IFERROR(__xludf.DUMMYFUNCTION("""COMPUTED_VALUE"""),"")</f>
        <v/>
      </c>
      <c r="E4" t="str">
        <f>IFERROR(__xludf.DUMMYFUNCTION("""COMPUTED_VALUE"""),"Recommended")</f>
        <v>Recommended</v>
      </c>
      <c r="F4" t="str">
        <f>IFERROR(__xludf.DUMMYFUNCTION("""COMPUTED_VALUE"""),"MANY")</f>
        <v>MANY</v>
      </c>
      <c r="G4" t="str">
        <f>IFERROR(__xludf.DUMMYFUNCTION("""COMPUTED_VALUE"""),"")</f>
        <v/>
      </c>
    </row>
    <row r="5">
      <c r="A5" t="str">
        <f>IFERROR(__xludf.DUMMYFUNCTION("""COMPUTED_VALUE"""),"description")</f>
        <v>description</v>
      </c>
      <c r="B5" t="str">
        <f>IFERROR(__xludf.DUMMYFUNCTION("""COMPUTED_VALUE"""),"Text")</f>
        <v>Text</v>
      </c>
      <c r="C5" t="str">
        <f>IFERROR(__xludf.DUMMYFUNCTION("""COMPUTED_VALUE"""),"A description of the item.")</f>
        <v>A description of the item.</v>
      </c>
      <c r="D5" t="str">
        <f>IFERROR(__xludf.DUMMYFUNCTION("""COMPUTED_VALUE"""),"")</f>
        <v/>
      </c>
      <c r="E5" t="str">
        <f>IFERROR(__xludf.DUMMYFUNCTION("""COMPUTED_VALUE"""),"Recommended")</f>
        <v>Recommended</v>
      </c>
      <c r="F5" t="str">
        <f>IFERROR(__xludf.DUMMYFUNCTION("""COMPUTED_VALUE"""),"ONE")</f>
        <v>ONE</v>
      </c>
      <c r="G5" t="str">
        <f>IFERROR(__xludf.DUMMYFUNCTION("""COMPUTED_VALUE"""),"")</f>
        <v/>
      </c>
    </row>
    <row r="6">
      <c r="A6" t="str">
        <f>IFERROR(__xludf.DUMMYFUNCTION("""COMPUTED_VALUE"""),"identifier")</f>
        <v>identifier</v>
      </c>
      <c r="B6" t="str">
        <f>IFERROR(__xludf.DUMMYFUNCTION("""COMPUTED_VALUE"""),"PropertyValue or 
 Text or 
 URL")</f>
        <v>PropertyValue or 
 Text or 
 URL</v>
      </c>
      <c r="C6"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6" t="str">
        <f>IFERROR(__xludf.DUMMYFUNCTION("""COMPUTED_VALUE"""),"Recommendation: identifiers.org whenever possible")</f>
        <v>Recommendation: identifiers.org whenever possible</v>
      </c>
      <c r="E6" t="str">
        <f>IFERROR(__xludf.DUMMYFUNCTION("""COMPUTED_VALUE"""),"Minimum")</f>
        <v>Minimum</v>
      </c>
      <c r="F6" t="str">
        <f>IFERROR(__xludf.DUMMYFUNCTION("""COMPUTED_VALUE"""),"ONE")</f>
        <v>ONE</v>
      </c>
      <c r="G6" t="str">
        <f>IFERROR(__xludf.DUMMYFUNCTION("""COMPUTED_VALUE"""),"")</f>
        <v/>
      </c>
    </row>
    <row r="7">
      <c r="A7" t="str">
        <f>IFERROR(__xludf.DUMMYFUNCTION("""COMPUTED_VALUE"""),"image")</f>
        <v>image</v>
      </c>
      <c r="B7" t="str">
        <f>IFERROR(__xludf.DUMMYFUNCTION("""COMPUTED_VALUE"""),"ImageObject or 
 URL")</f>
        <v>ImageObject or 
 URL</v>
      </c>
      <c r="C7" t="str">
        <f>IFERROR(__xludf.DUMMYFUNCTION("""COMPUTED_VALUE"""),"An image of the item. This can be a URL or a fully described ImageObject.")</f>
        <v>An image of the item. This can be a URL or a fully described ImageObject.</v>
      </c>
      <c r="D7" t="str">
        <f>IFERROR(__xludf.DUMMYFUNCTION("""COMPUTED_VALUE"""),"")</f>
        <v/>
      </c>
      <c r="E7" t="str">
        <f>IFERROR(__xludf.DUMMYFUNCTION("""COMPUTED_VALUE"""),"Optional")</f>
        <v>Optional</v>
      </c>
      <c r="F7" t="str">
        <f>IFERROR(__xludf.DUMMYFUNCTION("""COMPUTED_VALUE"""),"MANY")</f>
        <v>MANY</v>
      </c>
      <c r="G7" t="str">
        <f>IFERROR(__xludf.DUMMYFUNCTION("""COMPUTED_VALUE"""),"")</f>
        <v/>
      </c>
    </row>
    <row r="8">
      <c r="A8" t="str">
        <f>IFERROR(__xludf.DUMMYFUNCTION("""COMPUTED_VALUE"""),"mainEntityOfPage")</f>
        <v>mainEntityOfPage</v>
      </c>
      <c r="B8" t="str">
        <f>IFERROR(__xludf.DUMMYFUNCTION("""COMPUTED_VALUE"""),"CreativeWork  or URL ")</f>
        <v>CreativeWork  or URL </v>
      </c>
      <c r="C8" t="str">
        <f>IFERROR(__xludf.DUMMYFUNCTION("""COMPUTED_VALUE"""),"Indicates a page (or other CreativeWork) for which this thing is the main entity being described. See background notes for details.
Inverse property: mainEntity")</f>
        <v>Indicates a page (or other CreativeWork) for which this thing is the main entity being described. See background notes for details.
Inverse property: mainEntity</v>
      </c>
      <c r="D8" t="str">
        <f>IFERROR(__xludf.DUMMYFUNCTION("""COMPUTED_VALUE"""),"Bioschemas usage. 
Link via Record or URL to the main Record representing this entity in a dataset")</f>
        <v>Bioschemas usage. 
Link via Record or URL to the main Record representing this entity in a dataset</v>
      </c>
      <c r="E8" t="str">
        <f>IFERROR(__xludf.DUMMYFUNCTION("""COMPUTED_VALUE"""),"Recommended")</f>
        <v>Recommended</v>
      </c>
      <c r="F8" t="str">
        <f>IFERROR(__xludf.DUMMYFUNCTION("""COMPUTED_VALUE"""),"ONE")</f>
        <v>ONE</v>
      </c>
      <c r="G8" t="str">
        <f>IFERROR(__xludf.DUMMYFUNCTION("""COMPUTED_VALUE"""),"")</f>
        <v/>
      </c>
    </row>
    <row r="9">
      <c r="A9" t="str">
        <f>IFERROR(__xludf.DUMMYFUNCTION("""COMPUTED_VALUE"""),"name")</f>
        <v>name</v>
      </c>
      <c r="B9" t="str">
        <f>IFERROR(__xludf.DUMMYFUNCTION("""COMPUTED_VALUE"""),"Text")</f>
        <v>Text</v>
      </c>
      <c r="C9" t="str">
        <f>IFERROR(__xludf.DUMMYFUNCTION("""COMPUTED_VALUE"""),"The name of the item.")</f>
        <v>The name of the item.</v>
      </c>
      <c r="D9" t="str">
        <f>IFERROR(__xludf.DUMMYFUNCTION("""COMPUTED_VALUE"""),"")</f>
        <v/>
      </c>
      <c r="E9" t="str">
        <f>IFERROR(__xludf.DUMMYFUNCTION("""COMPUTED_VALUE"""),"Recommended")</f>
        <v>Recommended</v>
      </c>
      <c r="F9" t="str">
        <f>IFERROR(__xludf.DUMMYFUNCTION("""COMPUTED_VALUE"""),"ONE")</f>
        <v>ONE</v>
      </c>
      <c r="G9" t="str">
        <f>IFERROR(__xludf.DUMMYFUNCTION("""COMPUTED_VALUE"""),"")</f>
        <v/>
      </c>
    </row>
    <row r="10">
      <c r="A10" t="str">
        <f>IFERROR(__xludf.DUMMYFUNCTION("""COMPUTED_VALUE"""),"sameAs")</f>
        <v>sameAs</v>
      </c>
      <c r="B10" t="str">
        <f>IFERROR(__xludf.DUMMYFUNCTION("""COMPUTED_VALUE"""),"URL")</f>
        <v>URL</v>
      </c>
      <c r="C10" t="str">
        <f>IFERROR(__xludf.DUMMYFUNCTION("""COMPUTED_VALUE"""),"URL of a reference Web page that unambiguously indicates the item's identity. E.g. the URL of the item's Wikipedia page, Wikidata entry, or official website.")</f>
        <v>URL of a reference Web page that unambiguously indicates the item's identity. E.g. the URL of the item's Wikipedia page, Wikidata entry, or official website.</v>
      </c>
      <c r="D10" t="str">
        <f>IFERROR(__xludf.DUMMYFUNCTION("""COMPUTED_VALUE"""),"")</f>
        <v/>
      </c>
      <c r="E10" t="str">
        <f>IFERROR(__xludf.DUMMYFUNCTION("""COMPUTED_VALUE"""),"Optional")</f>
        <v>Optional</v>
      </c>
      <c r="F10" t="str">
        <f>IFERROR(__xludf.DUMMYFUNCTION("""COMPUTED_VALUE"""),"MANY")</f>
        <v>MANY</v>
      </c>
      <c r="G10" t="str">
        <f>IFERROR(__xludf.DUMMYFUNCTION("""COMPUTED_VALUE"""),"")</f>
        <v/>
      </c>
    </row>
    <row r="11">
      <c r="A11" t="str">
        <f>IFERROR(__xludf.DUMMYFUNCTION("""COMPUTED_VALUE"""),"url")</f>
        <v>url</v>
      </c>
      <c r="B11" t="str">
        <f>IFERROR(__xludf.DUMMYFUNCTION("""COMPUTED_VALUE"""),"URL")</f>
        <v>URL</v>
      </c>
      <c r="C11" t="str">
        <f>IFERROR(__xludf.DUMMYFUNCTION("""COMPUTED_VALUE"""),"URL of the item.
Bioschemas usage. 
Link to the official webpage associated to this entity.")</f>
        <v>URL of the item.
Bioschemas usage. 
Link to the official webpage associated to this entity.</v>
      </c>
      <c r="D11" t="str">
        <f>IFERROR(__xludf.DUMMYFUNCTION("""COMPUTED_VALUE"""),"Bioschemas usage. 
Link to any resource other than the Record and the official Webpage, for instance a Wikipedia page.")</f>
        <v>Bioschemas usage. 
Link to any resource other than the Record and the official Webpage, for instance a Wikipedia page.</v>
      </c>
      <c r="E11" t="str">
        <f>IFERROR(__xludf.DUMMYFUNCTION("""COMPUTED_VALUE"""),"Recommended")</f>
        <v>Recommended</v>
      </c>
      <c r="F11" t="str">
        <f>IFERROR(__xludf.DUMMYFUNCTION("""COMPUTED_VALUE"""),"ONE")</f>
        <v>ONE</v>
      </c>
      <c r="G11" t="str">
        <f>IFERROR(__xludf.DUMMYFUNCTION("""COMPUTED_VALUE"""),"")</f>
        <v/>
      </c>
    </row>
    <row r="12">
      <c r="A12" t="str">
        <f>IFERROR(__xludf.DUMMYFUNCTION("""COMPUTED_VALUE"""),"additionalProperty")</f>
        <v>additionalProperty</v>
      </c>
      <c r="B12" t="str">
        <f>IFERROR(__xludf.DUMMYFUNCTION("""COMPUTED_VALUE"""),"PropertyValue")</f>
        <v>PropertyValue</v>
      </c>
      <c r="C12" t="str">
        <f>IFERROR(__xludf.DUMMYFUNCTION("""COMPUTED_VALUE"""),"A property-value pair representing an additional characteristics of the entitity, e.g. a product feature or another characteristic for which there is no matching property in schema.org.
Note: Publishers should be aware that applications designed to use s"&amp;"pecific schema.org properties (e.g. http://schema.org/width, http://schema.org/color, http://schema.org/gtin13, ...) will typically expect such data to be provided using those properties, rather than using the generic property/value mechanism.")</f>
        <v>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v>
      </c>
      <c r="D12" t="str">
        <f>IFERROR(__xludf.DUMMYFUNCTION("""COMPUTED_VALUE"""),"")</f>
        <v/>
      </c>
      <c r="E12" t="str">
        <f>IFERROR(__xludf.DUMMYFUNCTION("""COMPUTED_VALUE"""),"Optional")</f>
        <v>Optional</v>
      </c>
      <c r="F12" t="str">
        <f>IFERROR(__xludf.DUMMYFUNCTION("""COMPUTED_VALUE"""),"MANY")</f>
        <v>MANY</v>
      </c>
      <c r="G12" t="str">
        <f>IFERROR(__xludf.DUMMYFUNCTION("""COMPUTED_VALUE"""),"Yes, as better suits to describe this additional property")</f>
        <v>Yes, as better suits to describe this additional property</v>
      </c>
    </row>
    <row r="13">
      <c r="A13" t="str">
        <f>IFERROR(__xludf.DUMMYFUNCTION("""COMPUTED_VALUE"""),"isContainedIn")</f>
        <v>isContainedIn</v>
      </c>
      <c r="B13" t="str">
        <f>IFERROR(__xludf.DUMMYFUNCTION("""COMPUTED_VALUE"""),"BioChemEntity or URL")</f>
        <v>BioChemEntity or URL</v>
      </c>
      <c r="C13" t="str">
        <f>IFERROR(__xludf.DUMMYFUNCTION("""COMPUTED_VALUE"""),"Indicates a BioChemEntity that this BioChemEntity is (in some sense) part of.")</f>
        <v>Indicates a BioChemEntity that this BioChemEntity is (in some sense) part of.</v>
      </c>
      <c r="D13" t="str">
        <f>IFERROR(__xludf.DUMMYFUNCTION("""COMPUTED_VALUE"""),"Bioschemas usage.
Additional to the use of name and description to describe this property in a human-readable way, additionalType should be used to specify the nature of the property/relation. For instance, if the property refers to a gene/protein diseas"&amp;"e association, you could use http://semanticscience.org/resource/SIO_000983 as additionalType for the additionalProperty.")</f>
        <v>Bioschemas usage.
Additional to the use of name and description to describe this property in a human-readable way, additionalType should be used to specify the nature of the property/relation. For instance, if the property refers to a gene/protein disease association, you could use http://semanticscience.org/resource/SIO_000983 as additionalType for the additionalProperty.</v>
      </c>
      <c r="E13" t="str">
        <f>IFERROR(__xludf.DUMMYFUNCTION("""COMPUTED_VALUE"""),"Optional")</f>
        <v>Optional</v>
      </c>
      <c r="F13" t="str">
        <f>IFERROR(__xludf.DUMMYFUNCTION("""COMPUTED_VALUE"""),"MANY")</f>
        <v>MANY</v>
      </c>
      <c r="G13" t="str">
        <f>IFERROR(__xludf.DUMMYFUNCTION("""COMPUTED_VALUE"""),"")</f>
        <v/>
      </c>
    </row>
    <row r="14">
      <c r="A14" t="str">
        <f>IFERROR(__xludf.DUMMYFUNCTION("""COMPUTED_VALUE"""),"contains")</f>
        <v>contains</v>
      </c>
      <c r="B14" t="str">
        <f>IFERROR(__xludf.DUMMYFUNCTION("""COMPUTED_VALUE"""),"BioChemEntity or URL")</f>
        <v>BioChemEntity or URL</v>
      </c>
      <c r="C14" t="str">
        <f>IFERROR(__xludf.DUMMYFUNCTION("""COMPUTED_VALUE"""),"Indicates a BioChemEntity that is (in some sense) a part of this BioChemEntity. Inverse property: isContainedIn.")</f>
        <v>Indicates a BioChemEntity that is (in some sense) a part of this BioChemEntity. Inverse property: isContainedIn.</v>
      </c>
      <c r="D14" t="str">
        <f>IFERROR(__xludf.DUMMYFUNCTION("""COMPUTED_VALUE"""),"")</f>
        <v/>
      </c>
      <c r="E14" t="str">
        <f>IFERROR(__xludf.DUMMYFUNCTION("""COMPUTED_VALUE"""),"Optional")</f>
        <v>Optional</v>
      </c>
      <c r="F14" t="str">
        <f>IFERROR(__xludf.DUMMYFUNCTION("""COMPUTED_VALUE"""),"MANY")</f>
        <v>MANY</v>
      </c>
      <c r="G14" t="str">
        <f>IFERROR(__xludf.DUMMYFUNCTION("""COMPUTED_VALUE"""),"")</f>
        <v/>
      </c>
    </row>
    <row r="15">
      <c r="A15" t="str">
        <f>IFERROR(__xludf.DUMMYFUNCTION("""COMPUTED_VALUE"""),"location")</f>
        <v>location</v>
      </c>
      <c r="B15" t="str">
        <f>IFERROR(__xludf.DUMMYFUNCTION("""COMPUTED_VALUE"""),"Place, PostalAddress, PropertyValue, Text or URL")</f>
        <v>Place, PostalAddress, PropertyValue, Text or URL</v>
      </c>
      <c r="C15" t="str">
        <f>IFERROR(__xludf.DUMMYFUNCTION("""COMPUTED_VALUE"""),"The location of for example where the event is happening, an organization is located, or where an action takes place.")</f>
        <v>The location of for example where the event is happening, an organization is located, or where an action takes place.</v>
      </c>
      <c r="D15" t="str">
        <f>IFERROR(__xludf.DUMMYFUNCTION("""COMPUTED_VALUE"""),"Bioschemas usage.
In Bioschemas location can be refer to a position in a chromosome or sequence or to a physical place where, for instance, a sample is stored. Using additionalType is advised to make the distinction. For instance, FALDO can be used for s"&amp;"equence coordinates.")</f>
        <v>Bioschemas usage.
In Bioschemas location can be refer to a position in a chromosome or sequence or to a physical place where, for instance, a sample is stored. Using additionalType is advised to make the distinction. For instance, FALDO can be used for sequence coordinates.</v>
      </c>
      <c r="E15" t="str">
        <f>IFERROR(__xludf.DUMMYFUNCTION("""COMPUTED_VALUE"""),"Optional")</f>
        <v>Optional</v>
      </c>
      <c r="F15" t="str">
        <f>IFERROR(__xludf.DUMMYFUNCTION("""COMPUTED_VALUE"""),"MANY")</f>
        <v>MANY</v>
      </c>
      <c r="G15" t="str">
        <f>IFERROR(__xludf.DUMMYFUNCTION("""COMPUTED_VALUE"""),"Yes, as it better suits to describe the location.")</f>
        <v>Yes, as it better suits to describe the location.</v>
      </c>
    </row>
    <row r="16">
      <c r="A16" t="str">
        <f>IFERROR(__xludf.DUMMYFUNCTION("""COMPUTED_VALUE"""),"hasRepresentation")</f>
        <v>hasRepresentation</v>
      </c>
      <c r="B16" t="str">
        <f>IFERROR(__xludf.DUMMYFUNCTION("""COMPUTED_VALUE"""),"PropertyValue, Text or URL")</f>
        <v>PropertyValue, Text or URL</v>
      </c>
      <c r="C16" t="str">
        <f>IFERROR(__xludf.DUMMYFUNCTION("""COMPUTED_VALUE"""),"A representation for this entity other than, for instance, an image (used image property for that) or the main web page/record (use mainEntityOfPage for that, and see background notes, http://schema.org/docs/datamodel.html#mainEntityBackground, for sameAs"&amp;" and url).")</f>
        <v>A representation for this entity other than, for instance, an image (used image property for that) or the main web page/record (use mainEntityOfPage for that, and see background notes, http://schema.org/docs/datamodel.html#mainEntityBackground, for sameAs and url).</v>
      </c>
      <c r="D16" t="str">
        <f>IFERROR(__xludf.DUMMYFUNCTION("""COMPUTED_VALUE"""),"Bioschemas usage.
This property could be used, for instance, to register a sequence protein as it is a representation of the protein. If you want to better define the nature of the representation, use a PropertyValue as described in additionalProperty.")</f>
        <v>Bioschemas usage.
This property could be used, for instance, to register a sequence protein as it is a representation of the protein. If you want to better define the nature of the representation, use a PropertyValue as described in additionalProperty.</v>
      </c>
      <c r="E16" t="str">
        <f>IFERROR(__xludf.DUMMYFUNCTION("""COMPUTED_VALUE"""),"Optional")</f>
        <v>Optional</v>
      </c>
      <c r="F16" t="str">
        <f>IFERROR(__xludf.DUMMYFUNCTION("""COMPUTED_VALUE"""),"MANY")</f>
        <v>MANY</v>
      </c>
      <c r="G16" t="str">
        <f>IFERROR(__xludf.DUMMYFUNCTION("""COMPUTED_VALUE"""),"Yes, as it better suits to describe the nature of the representation")</f>
        <v>Yes, as it better suits to describe the nature of the representation</v>
      </c>
    </row>
    <row r="17">
      <c r="A17" t="str">
        <f>IFERROR(__xludf.DUMMYFUNCTION("""COMPUTED_VALUE"""),"preferredLabel")</f>
        <v>preferredLabel</v>
      </c>
      <c r="B17" t="str">
        <f>IFERROR(__xludf.DUMMYFUNCTION("""COMPUTED_VALUE"""),"Text")</f>
        <v>Text</v>
      </c>
      <c r="C17" t="str">
        <f>IFERROR(__xludf.DUMMYFUNCTION("""COMPUTED_VALUE"""),"Indicates the preferred label to refer to a specific (sub)type of BioChemEntity")</f>
        <v>Indicates the preferred label to refer to a specific (sub)type of BioChemEntity</v>
      </c>
      <c r="D17" t="str">
        <f>IFERROR(__xludf.DUMMYFUNCTION("""COMPUTED_VALUE"""),"Profile name")</f>
        <v>Profile name</v>
      </c>
      <c r="E17" t="str">
        <f>IFERROR(__xludf.DUMMYFUNCTION("""COMPUTED_VALUE"""),"Minimum")</f>
        <v>Minimum</v>
      </c>
      <c r="F17" t="str">
        <f>IFERROR(__xludf.DUMMYFUNCTION("""COMPUTED_VALUE"""),"ONE")</f>
        <v>ONE</v>
      </c>
      <c r="G17" t="str">
        <f>IFERROR(__xludf.DUMMYFUNCTION("""COMPUTED_VALUE"""),"Bioschemas profiles")</f>
        <v>Bioschemas profiles</v>
      </c>
    </row>
  </sheetData>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hyperlinks>
    <hyperlink r:id="rId1" ref="A1"/>
  </hyperlinks>
  <drawing r:id="rId2"/>
</worksheet>
</file>