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<sst xmlns="http://schemas.openxmlformats.org/spreadsheetml/2006/main" count="323" uniqueCount="155">
  <si>
    <t>schema.org</t>
  </si>
  <si>
    <t>bioschemas</t>
  </si>
  <si>
    <t>Subtitle</t>
  </si>
  <si>
    <t>Bioschemas specification describing a physical entity.</t>
  </si>
  <si>
    <t>UniProt (protein)</t>
  </si>
  <si>
    <t>PDBe (protein)</t>
  </si>
  <si>
    <t>InterPro (protein)</t>
  </si>
  <si>
    <t>PDBe (protein structure)</t>
  </si>
  <si>
    <t>InterPro (entry)</t>
  </si>
  <si>
    <t>InterPro (signature)</t>
  </si>
  <si>
    <t>Sample</t>
  </si>
  <si>
    <t>BIP - Phenotype (investigations)</t>
  </si>
  <si>
    <t>BIP - Phenotype (trials/studies)</t>
  </si>
  <si>
    <t>BIP - Phenotype (cultivars)</t>
  </si>
  <si>
    <t>BIP - Phenotype (traits/phenotypes)</t>
  </si>
  <si>
    <t>Description</t>
  </si>
  <si>
    <t>A BioChemEntity is any object that exists in the physical world and cannot be better represented with any other existing type in schema.org. In order to specify the nature of this physical entity, additionalProperty must be used to specify the nature/type of this physical entity. For instance, http://semanticscience.org/resource/SIO_010043 can be used to refer to a protein.
Bioschemas usage
A BioChemEntity is a flexible and extensible wrapper for Life Sciences entities. Representations of physical entities in Life Sciences are usually recorded in datasets; the link to a dataset should be done via properties. A particular Life Sciences entity, refer to as a profile in Bioschemas, will customize BioChemEntity by modifying the marginality, cardinality and ontologies used. For instance, a protein profile would recommend pointing to an organism a part of the minimum information, but not necessarily to a sample or disease.</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</si>
  <si>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</si>
  <si>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</si>
  <si>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</si>
  <si>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</si>
  <si>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</si>
  <si>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</si>
  <si>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</si>
  <si>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</si>
  <si>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</si>
  <si>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</si>
  <si>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</si>
  <si>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</si>
  <si>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</si>
  <si>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</si>
  <si>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</si>
  <si>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</si>
  <si>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</si>
  <si>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</si>
  <si>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</si>
  <si>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</si>
  <si>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t>
  </si>
  <si>
    <t>Minimum</t>
  </si>
  <si>
    <t>MANY</t>
  </si>
  <si>
    <t>Yes, as it better suits to the concept described by this entity</t>
  </si>
  <si>
    <t>format</t>
  </si>
  <si>
    <t>"distribution": {
   "@type": "DataDownload",
   "url": "http://www.uniprot.org/uniprot/P00519.fasta"
 }</t>
  </si>
  <si>
    <t>Match</t>
  </si>
  <si>
    <t>archive mmCIF</t>
  </si>
  <si>
    <t>"distribution": "http://www.ebi.ac.uk/pdbe/entry/pdb/4wa9/fasta?entity=1"</t>
  </si>
  <si>
    <t>sequence</t>
  </si>
  <si>
    <t>"distribution": "http://www.ebi.ac.uk/pdbe/entry-files/download/4wa9.cif",</t>
  </si>
  <si>
    <t>Not Match</t>
  </si>
  <si>
    <t>alignment/HMM</t>
  </si>
  <si>
    <t>"distribution": [
  {
    "type": "DataDownload",
    "url": "http://pfam.xfam.org/family/PF00018/alignment/seed/format?format=fasta",
    "fileFormat": "chemical/x-fasta",
    "description": "FASTA seed alignment"
  },...
]</t>
  </si>
  <si>
    <t>Trait scoring download link</t>
  </si>
  <si>
    <t>https://bip.earlham.ac.uk/trial_scorings/47.zip</t>
  </si>
  <si>
    <t>alternateName</t>
  </si>
  <si>
    <t>Text</t>
  </si>
  <si>
    <t>An alias for the item.</t>
  </si>
  <si>
    <t>Recommended</t>
  </si>
  <si>
    <t>alternative names</t>
  </si>
  <si>
    <t xml:space="preserve">"alternateName": [
   {
   "@language": "en",
   "@value": "ABL1_HUMAN"
   },
   ...
 ]
</t>
  </si>
  <si>
    <t>No Match</t>
  </si>
  <si>
    <t>other names</t>
  </si>
  <si>
    <t xml:space="preserve">"alternateName": [
   "ABL1_HUMAN",
   ...
 ]
</t>
  </si>
  <si>
    <t>(canonical_name, to be studied)</t>
  </si>
  <si>
    <t>Partial Match</t>
  </si>
  <si>
    <t>description</t>
  </si>
  <si>
    <t>A description of the item.</t>
  </si>
  <si>
    <t>ONE</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</si>
  <si>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</si>
  <si>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</si>
  <si>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</si>
  <si>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</si>
  <si>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</si>
  <si>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</si>
  <si>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</si>
  <si>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</si>
  <si>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</si>
  <si>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</si>
  <si>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</si>
  <si>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</si>
  <si>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</si>
  <si>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</si>
  <si>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accession</t>
  </si>
  <si>
    <t>"identifier": "http://www.identifiers.org/uniprot/P00519"</t>
  </si>
  <si>
    <t>4-letter PDBe code</t>
  </si>
  <si>
    <t>"identifier": "P00519"</t>
  </si>
  <si>
    <t>"identifier": "4wa9"</t>
  </si>
  <si>
    <t>"identifier": "https://identifiers.org/interpro:IPR001452"</t>
  </si>
  <si>
    <t>"identifier": "https://identifiers.org/pfam:PF00018"</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</si>
  <si>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</si>
  <si>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</si>
  <si>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</si>
  <si>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</si>
  <si>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</si>
  <si>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</si>
  <si>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</si>
  <si>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</si>
  <si>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</si>
  <si>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Optional</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</si>
  <si>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</si>
  <si>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</si>
  <si>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</si>
  <si>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</si>
  <si>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</si>
  <si>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</si>
  <si>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</si>
  <si>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</si>
  <si>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</si>
  <si>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</si>
  <si>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</si>
  <si>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</si>
  <si>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</si>
  <si>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</si>
  <si>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</si>
  <si>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</si>
  <si>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</si>
  <si>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</si>
  <si>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</si>
  <si>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</si>
  <si>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</si>
  <si>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</si>
  <si>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</si>
  <si>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</si>
  <si>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</si>
  <si>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 of a reference Web page that unambiguously indicates the item's identity. E.g. the URL of the item's Wikipedia page, Wikidata entry, or official website.</t>
  </si>
  <si>
    <t>url</t>
  </si>
  <si>
    <t>URL of the item.
Bioschemas usage. 
Link to the official webpage associated to this entity.</t>
  </si>
  <si>
    <t>Bioschemas usage. 
Link to any resource other than the Record and the official Webpage, for instance a Wikipedia page.</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</si>
  <si>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</si>
  <si>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</si>
  <si>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</si>
  <si>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</si>
  <si>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Yes, as better suits to describe this additional property</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</si>
  <si>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</si>
  <si>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</si>
  <si>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</si>
  <si>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isContainedIn</t>
  </si>
  <si>
    <t>BioChemEntity or URL</t>
  </si>
  <si>
    <t>Indicates a BioChemEntity that this BioChemEntity is (in some sense) part of.</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</si>
  <si>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</si>
  <si>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</si>
  <si>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</si>
  <si>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</si>
  <si>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</si>
  <si>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t>
  </si>
  <si>
    <t>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</si>
  <si>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</si>
  <si>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</si>
  <si>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</si>
  <si>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t>
  </si>
  <si>
    <t>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</si>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</sst>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u/>
      <color rgb="FFFFFFFF"/>
      <name val="Arial"/>
    </font>
    <font>
      <b/>
      <color rgb="FFFFFFFF"/>
      <name val="Arial"/>
    </font>
    <font>
      <b/>
      <name val="Arial"/>
    </font>
    <font>
      <name val="Arial"/>
    </font>
    <font>
      <b/>
      <color rgb="FFFFFFFF"/>
    </font>
    <font>
      <b/>
      <u/>
      <color rgb="FFFFFFFF"/>
    </font>
    <font>
      <b/>
      <u/>
      <color rgb="FFFFFFFF"/>
    </font>
    <font>
      <b/>
      <color rgb="FF000000"/>
      <name val="Arial"/>
    </font>
    <font>
      <b/>
      <u/>
      <color rgb="FFFFFFFF"/>
    </font>
    <font>
      <b/>
      <sz val="9.0"/>
      <color rgb="FFFFFFFF"/>
      <name val="Trebuchet MS"/>
    </font>
    <font>
      <b/>
      <sz val="14.0"/>
    </font>
    <font/>
    <font>
      <b/>
      <u/>
      <color rgb="FF0000FF"/>
    </font>
    <font>
      <u/>
      <color rgb="FF0000FF"/>
    </font>
    <font>
      <color rgb="FF000000"/>
      <name val="Arial"/>
    </font>
    <font>
      <sz val="11.0"/>
      <color rgb="FF000000"/>
      <name val="&quot;Courier New&quot;"/>
    </font>
    <font>
      <u/>
      <color rgb="FF0000FF"/>
    </font>
    <font>
      <u/>
      <color rgb="FF0000FF"/>
    </font>
    <font>
      <color rgb="FFFF0000"/>
    </font>
    <font>
      <b/>
    </font>
  </fonts>
  <fills count="15">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434343"/>
        <bgColor rgb="FF434343"/>
      </patternFill>
    </fill>
    <fill>
      <patternFill patternType="solid">
        <fgColor rgb="FF999999"/>
        <bgColor rgb="FF999999"/>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shrinkToFit="0" wrapText="1"/>
    </xf>
    <xf borderId="0" fillId="4" fontId="3" numFmtId="0" xfId="0" applyAlignment="1" applyFill="1" applyFont="1">
      <alignment vertical="bottom"/>
    </xf>
    <xf borderId="0" fillId="0" fontId="4"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5" fontId="2" numFmtId="0" xfId="0" applyFill="1" applyFont="1"/>
    <xf borderId="0" fillId="6" fontId="5" numFmtId="0" xfId="0" applyAlignment="1" applyFill="1" applyFont="1">
      <alignment horizontal="center" readingOrder="0"/>
    </xf>
    <xf borderId="0" fillId="7" fontId="5" numFmtId="0" xfId="0" applyAlignment="1" applyFill="1" applyFont="1">
      <alignment horizontal="center" readingOrder="0" vertical="center"/>
    </xf>
    <xf borderId="0" fillId="4" fontId="4" numFmtId="0" xfId="0" applyAlignment="1" applyFont="1">
      <alignment readingOrder="0" shrinkToFit="0" vertical="bottom" wrapText="1"/>
    </xf>
    <xf borderId="0" fillId="7" fontId="5" numFmtId="0" xfId="0" applyAlignment="1" applyFont="1">
      <alignment vertical="center"/>
    </xf>
    <xf borderId="0" fillId="5" fontId="2" numFmtId="0" xfId="0" applyAlignment="1" applyFont="1">
      <alignment shrinkToFit="0" wrapText="1"/>
    </xf>
    <xf borderId="0" fillId="7" fontId="5" numFmtId="0" xfId="0" applyAlignment="1" applyFont="1">
      <alignment shrinkToFit="0" vertical="center" wrapText="1"/>
    </xf>
    <xf borderId="0" fillId="8" fontId="2" numFmtId="0" xfId="0" applyAlignment="1" applyFill="1" applyFont="1">
      <alignment shrinkToFit="0" wrapText="1"/>
    </xf>
    <xf borderId="0" fillId="7" fontId="6" numFmtId="0" xfId="0" applyAlignment="1" applyFont="1">
      <alignment horizontal="center" readingOrder="0" vertical="center"/>
    </xf>
    <xf borderId="0" fillId="8" fontId="2" numFmtId="0" xfId="0" applyFont="1"/>
    <xf borderId="0" fillId="6" fontId="7" numFmtId="0" xfId="0" applyAlignment="1" applyFont="1">
      <alignment horizontal="center" readingOrder="0"/>
    </xf>
    <xf borderId="0" fillId="0" fontId="5" numFmtId="0" xfId="0" applyAlignment="1" applyFont="1">
      <alignment horizontal="center" readingOrder="0" vertical="center"/>
    </xf>
    <xf borderId="0" fillId="0" fontId="8" numFmtId="0" xfId="0" applyAlignment="1" applyFont="1">
      <alignment shrinkToFit="0" wrapText="1"/>
    </xf>
    <xf borderId="0" fillId="2" fontId="9" numFmtId="0" xfId="0" applyAlignment="1" applyFont="1">
      <alignment horizontal="center" readingOrder="0" vertical="center"/>
    </xf>
    <xf borderId="0" fillId="3" fontId="5" numFmtId="0" xfId="0" applyAlignment="1" applyFont="1">
      <alignment horizontal="center" readingOrder="0" shrinkToFit="0" vertical="center" wrapText="1"/>
    </xf>
    <xf borderId="0" fillId="0" fontId="4" numFmtId="0" xfId="0" applyAlignment="1" applyFont="1">
      <alignment vertical="bottom"/>
    </xf>
    <xf borderId="0" fillId="5" fontId="2" numFmtId="0" xfId="0" applyAlignment="1" applyFont="1">
      <alignment vertical="bottom"/>
    </xf>
    <xf borderId="0" fillId="5" fontId="2" numFmtId="0" xfId="0" applyAlignment="1" applyFont="1">
      <alignment shrinkToFit="0" vertical="bottom" wrapText="1"/>
    </xf>
    <xf borderId="0" fillId="8" fontId="2" numFmtId="0" xfId="0" applyAlignment="1" applyFont="1">
      <alignment shrinkToFit="0" vertical="bottom" wrapText="1"/>
    </xf>
    <xf borderId="0" fillId="8" fontId="2"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xf>
    <xf borderId="0" fillId="0" fontId="15" numFmtId="0" xfId="0" applyAlignment="1" applyFont="1">
      <alignment readingOrder="0"/>
    </xf>
    <xf borderId="0" fillId="4" fontId="16" numFmtId="0" xfId="0" applyAlignment="1" applyFont="1">
      <alignment horizontal="left" readingOrder="0" shrinkToFit="0" wrapText="1"/>
    </xf>
    <xf borderId="0" fillId="0" fontId="17"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shrinkToFit="0" vertical="center" wrapText="1"/>
    </xf>
    <xf borderId="0" fillId="0" fontId="20" numFmtId="0" xfId="0" applyAlignment="1" applyFont="1">
      <alignment horizontal="center" readingOrder="0"/>
    </xf>
    <xf borderId="0" fillId="0" fontId="12" numFmtId="0" xfId="0" applyAlignment="1" applyFont="1">
      <alignment readingOrder="0"/>
    </xf>
    <xf borderId="0" fillId="11" fontId="8" numFmtId="0" xfId="0" applyAlignment="1" applyFill="1" applyFont="1">
      <alignment horizontal="center" vertical="bottom"/>
    </xf>
    <xf borderId="0" fillId="11" fontId="8" numFmtId="0" xfId="0" applyAlignment="1" applyFont="1">
      <alignment readingOrder="0" shrinkToFit="0" vertical="bottom" wrapText="1"/>
    </xf>
    <xf borderId="0" fillId="11" fontId="4" numFmtId="0" xfId="0" applyAlignment="1" applyFont="1">
      <alignment vertical="bottom"/>
    </xf>
    <xf borderId="0" fillId="11" fontId="8" numFmtId="0" xfId="0" applyAlignment="1" applyFont="1">
      <alignment shrinkToFit="0" vertical="bottom" wrapText="1"/>
    </xf>
    <xf borderId="0" fillId="12" fontId="4" numFmtId="0" xfId="0" applyAlignment="1" applyFill="1" applyFont="1">
      <alignment shrinkToFit="0" vertical="bottom" wrapText="1"/>
    </xf>
    <xf borderId="0" fillId="13" fontId="4" numFmtId="0" xfId="0" applyAlignment="1" applyFill="1" applyFont="1">
      <alignment vertical="bottom"/>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shrinkToFit="0" vertical="bottom" wrapText="1"/>
    </xf>
    <xf borderId="0" fillId="11" fontId="4" numFmtId="0" xfId="0" applyAlignment="1" applyFont="1">
      <alignment readingOrder="0" vertical="bottom"/>
    </xf>
    <xf borderId="0" fillId="11" fontId="15" numFmtId="0" xfId="0" applyAlignment="1" applyFont="1">
      <alignment shrinkToFit="0" vertical="bottom" wrapText="1"/>
    </xf>
    <xf borderId="0" fillId="14" fontId="8" numFmtId="0" xfId="0" applyAlignment="1" applyFill="1" applyFont="1">
      <alignment shrinkToFit="0" vertical="bottom" wrapText="1"/>
    </xf>
    <xf borderId="0" fillId="14" fontId="8" numFmtId="0" xfId="0" applyAlignment="1" applyFont="1">
      <alignment vertical="bottom"/>
    </xf>
    <xf borderId="0" fillId="14" fontId="8"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description" TargetMode="External"/><Relationship Id="rId10" Type="http://schemas.openxmlformats.org/officeDocument/2006/relationships/hyperlink" Target="http://schema.org/Text" TargetMode="External"/><Relationship Id="rId13" Type="http://schemas.openxmlformats.org/officeDocument/2006/relationships/hyperlink" Target="http://schema.org/identifier" TargetMode="External"/><Relationship Id="rId12"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alternateName" TargetMode="External"/><Relationship Id="rId15" Type="http://schemas.openxmlformats.org/officeDocument/2006/relationships/hyperlink" Target="http://schema.org/image" TargetMode="External"/><Relationship Id="rId14" Type="http://schemas.openxmlformats.org/officeDocument/2006/relationships/hyperlink" Target="https://bip.earlham.ac.uk/data_tables?model=trait_scores&amp;query[plant_scoring_units.id]=89583" TargetMode="External"/><Relationship Id="rId17" Type="http://schemas.openxmlformats.org/officeDocument/2006/relationships/hyperlink" Target="http://schema.org/Text" TargetMode="External"/><Relationship Id="rId16" Type="http://schemas.openxmlformats.org/officeDocument/2006/relationships/hyperlink" Target="http://schema.org/name" TargetMode="External"/><Relationship Id="rId5" Type="http://schemas.openxmlformats.org/officeDocument/2006/relationships/hyperlink" Target="http://schema.org" TargetMode="External"/><Relationship Id="rId6" Type="http://schemas.openxmlformats.org/officeDocument/2006/relationships/hyperlink" Target="http://schema.org/additionalType" TargetMode="External"/><Relationship Id="rId18" Type="http://schemas.openxmlformats.org/officeDocument/2006/relationships/drawing" Target="../drawings/drawing1.xml"/><Relationship Id="rId7" Type="http://schemas.openxmlformats.org/officeDocument/2006/relationships/hyperlink" Target="http://schema.org/URL" TargetMode="External"/><Relationship Id="rId8" Type="http://schemas.openxmlformats.org/officeDocument/2006/relationships/hyperlink" Target="https://bip.earlham.ac.uk/trial_scorings/47.z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25.43"/>
    <col customWidth="1" min="2" max="2" width="17.71"/>
    <col customWidth="1" min="3" max="3" width="47.86"/>
    <col customWidth="1" min="4" max="4" width="45.71"/>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customWidth="1" min="21" max="21" width="16.29"/>
    <col customWidth="1" min="24" max="24" width="16.29"/>
    <col hidden="1" min="29" max="29" width="14.43"/>
    <col customWidth="1" hidden="1" min="30" max="30" width="16.29"/>
    <col hidden="1" min="31" max="31" width="14.43"/>
    <col customWidth="1" min="32" max="32" width="17.14"/>
    <col customWidth="1" min="33" max="33" width="22.71"/>
    <col customWidth="1" min="35" max="35" width="17.14"/>
    <col customWidth="1" min="36" max="36" width="23.57"/>
    <col customWidth="1" min="39" max="39" width="27.0"/>
    <col customWidth="1" min="42" max="42" width="16.29"/>
    <col customWidth="1" min="48" max="48" width="16.29"/>
    <col customWidth="1" min="51" max="51" width="16.29"/>
    <col customWidth="1" min="54" max="54" width="16.29"/>
    <col customWidth="1" min="57" max="57" width="16.29"/>
  </cols>
  <sheetData>
    <row r="1">
      <c r="A1" s="3" t="s">
        <v>2</v>
      </c>
      <c r="B1" s="4" t="s">
        <v>3</v>
      </c>
      <c r="D1" s="5"/>
      <c r="E1" s="5"/>
      <c r="F1" s="5"/>
      <c r="G1" s="5"/>
      <c r="H1" s="7" t="s">
        <v>4</v>
      </c>
      <c r="K1" s="8" t="s">
        <v>5</v>
      </c>
      <c r="N1" s="7" t="s">
        <v>6</v>
      </c>
      <c r="Q1" s="8" t="s">
        <v>7</v>
      </c>
      <c r="T1" s="7" t="s">
        <v>8</v>
      </c>
      <c r="W1" s="8" t="s">
        <v>9</v>
      </c>
      <c r="Z1" s="7" t="s">
        <v>10</v>
      </c>
      <c r="AC1" s="8"/>
      <c r="AD1" s="8" t="s">
        <v>11</v>
      </c>
      <c r="AE1" s="8"/>
      <c r="AF1" s="7"/>
      <c r="AG1" s="7" t="s">
        <v>12</v>
      </c>
      <c r="AH1" s="7"/>
      <c r="AI1" s="8" t="s">
        <v>13</v>
      </c>
      <c r="AL1" s="7"/>
      <c r="AM1" s="7" t="s">
        <v>14</v>
      </c>
      <c r="AN1" s="7"/>
      <c r="AO1" s="8"/>
      <c r="AP1" s="8"/>
      <c r="AQ1" s="8"/>
      <c r="AR1" s="7"/>
      <c r="AS1" s="7"/>
      <c r="AT1" s="7"/>
      <c r="AU1" s="8"/>
      <c r="AV1" s="8"/>
      <c r="AW1" s="8"/>
      <c r="AX1" s="7"/>
      <c r="AY1" s="7"/>
      <c r="AZ1" s="7"/>
      <c r="BA1" s="8"/>
      <c r="BB1" s="8"/>
      <c r="BC1" s="8"/>
      <c r="BD1" s="7"/>
      <c r="BE1" s="7"/>
      <c r="BF1" s="7"/>
    </row>
    <row r="2">
      <c r="A2" s="3" t="s">
        <v>15</v>
      </c>
      <c r="B2" s="9" t="s">
        <v>16</v>
      </c>
      <c r="D2" s="5"/>
      <c r="E2" s="5"/>
      <c r="F2" s="5"/>
      <c r="G2" s="5"/>
      <c r="H2" s="7"/>
      <c r="I2" s="7"/>
      <c r="J2" s="7"/>
      <c r="K2" s="10"/>
      <c r="L2" s="10"/>
      <c r="M2" s="12"/>
      <c r="N2" s="7"/>
      <c r="O2" s="7"/>
      <c r="P2" s="7"/>
      <c r="Q2" s="10"/>
      <c r="R2" s="10"/>
      <c r="S2" s="12"/>
      <c r="T2" s="7"/>
      <c r="U2" s="7"/>
      <c r="V2" s="7"/>
      <c r="W2" s="10"/>
      <c r="X2" s="10"/>
      <c r="Y2" s="12"/>
      <c r="Z2" s="7"/>
      <c r="AA2" s="7"/>
      <c r="AB2" s="7"/>
      <c r="AC2" s="8"/>
      <c r="AD2" s="14" t="s">
        <v>17</v>
      </c>
      <c r="AE2" s="8"/>
      <c r="AF2" s="7"/>
      <c r="AG2" s="16" t="s">
        <v>18</v>
      </c>
      <c r="AH2" s="7"/>
      <c r="AI2" s="8"/>
      <c r="AJ2" s="14" t="s">
        <v>19</v>
      </c>
      <c r="AK2" s="8"/>
      <c r="AL2" s="7"/>
      <c r="AM2" s="16" t="s">
        <v>19</v>
      </c>
      <c r="AN2" s="7"/>
      <c r="AO2" s="8"/>
      <c r="AP2" s="8"/>
      <c r="AQ2" s="8"/>
      <c r="AR2" s="7"/>
      <c r="AS2" s="7"/>
      <c r="AT2" s="7"/>
      <c r="AU2" s="8"/>
      <c r="AV2" s="8"/>
      <c r="AW2" s="8"/>
      <c r="AX2" s="7"/>
      <c r="AY2" s="7"/>
      <c r="AZ2" s="7"/>
      <c r="BA2" s="8"/>
      <c r="BB2" s="8"/>
      <c r="BC2" s="8"/>
      <c r="BD2" s="7"/>
      <c r="BE2" s="7"/>
      <c r="BF2" s="7"/>
    </row>
    <row r="3" ht="12.0" customHeight="1">
      <c r="A3" s="17"/>
      <c r="D3" s="5"/>
      <c r="H3" s="7"/>
      <c r="K3" s="10"/>
      <c r="L3" s="10"/>
      <c r="M3" s="12"/>
      <c r="N3" s="7"/>
      <c r="Q3" s="10"/>
      <c r="R3" s="10"/>
      <c r="S3" s="12"/>
      <c r="T3" s="7"/>
      <c r="W3" s="10"/>
      <c r="X3" s="10"/>
      <c r="Y3" s="12"/>
      <c r="Z3" s="7"/>
      <c r="AC3" s="8" t="s">
        <v>20</v>
      </c>
      <c r="AF3" s="7" t="s">
        <v>21</v>
      </c>
      <c r="AI3" s="8" t="s">
        <v>22</v>
      </c>
      <c r="AL3" s="7" t="s">
        <v>23</v>
      </c>
      <c r="AO3" s="8"/>
      <c r="AR3" s="7"/>
      <c r="AU3" s="8"/>
      <c r="AX3" s="7"/>
      <c r="BA3" s="8"/>
      <c r="BD3" s="7"/>
    </row>
    <row r="4">
      <c r="A4" s="19" t="s">
        <v>0</v>
      </c>
      <c r="D4" s="20" t="s">
        <v>1</v>
      </c>
      <c r="H4" s="7"/>
      <c r="I4" s="7"/>
      <c r="J4" s="7"/>
      <c r="K4" s="10"/>
      <c r="L4" s="10"/>
      <c r="M4" s="12"/>
      <c r="N4" s="7"/>
      <c r="O4" s="7"/>
      <c r="P4" s="7"/>
      <c r="Q4" s="10"/>
      <c r="R4" s="10"/>
      <c r="S4" s="12"/>
      <c r="T4" s="7"/>
      <c r="U4" s="7"/>
      <c r="V4" s="7"/>
      <c r="W4" s="10"/>
      <c r="X4" s="10"/>
      <c r="Y4" s="12"/>
      <c r="Z4" s="7"/>
      <c r="AA4" s="7"/>
      <c r="AB4" s="7"/>
      <c r="AC4" s="8"/>
      <c r="AD4" s="8"/>
      <c r="AE4" s="8"/>
      <c r="AF4" s="7"/>
      <c r="AG4" s="7"/>
      <c r="AH4" s="7"/>
      <c r="AI4" s="8"/>
      <c r="AJ4" s="8"/>
      <c r="AK4" s="8"/>
      <c r="AL4" s="7"/>
      <c r="AM4" s="7"/>
      <c r="AN4" s="7"/>
      <c r="AO4" s="8"/>
      <c r="AP4" s="8"/>
      <c r="AQ4" s="8"/>
      <c r="AR4" s="7"/>
      <c r="AS4" s="7"/>
      <c r="AT4" s="7"/>
      <c r="AU4" s="8"/>
      <c r="AV4" s="8"/>
      <c r="AW4" s="8"/>
      <c r="AX4" s="7"/>
      <c r="AY4" s="7"/>
      <c r="AZ4" s="7"/>
      <c r="BA4" s="8"/>
      <c r="BB4" s="8"/>
      <c r="BC4" s="8"/>
      <c r="BD4" s="7"/>
      <c r="BE4" s="7"/>
      <c r="BF4" s="7"/>
    </row>
    <row r="5" ht="1.5" customHeight="1">
      <c r="A5" s="22" t="s">
        <v>24</v>
      </c>
      <c r="B5" s="22" t="s">
        <v>25</v>
      </c>
      <c r="C5" s="23" t="s">
        <v>15</v>
      </c>
      <c r="D5" s="24" t="s">
        <v>26</v>
      </c>
      <c r="E5" s="24" t="s">
        <v>27</v>
      </c>
      <c r="F5" s="25" t="s">
        <v>28</v>
      </c>
      <c r="G5" s="25" t="s">
        <v>29</v>
      </c>
      <c r="H5" s="26" t="s">
        <v>30</v>
      </c>
      <c r="I5" s="26" t="s">
        <v>31</v>
      </c>
      <c r="J5" s="27" t="s">
        <v>32</v>
      </c>
      <c r="K5" s="28" t="s">
        <v>30</v>
      </c>
      <c r="L5" s="28" t="s">
        <v>31</v>
      </c>
      <c r="M5" s="29" t="s">
        <v>32</v>
      </c>
      <c r="N5" s="26" t="s">
        <v>30</v>
      </c>
      <c r="O5" s="26" t="s">
        <v>31</v>
      </c>
      <c r="P5" s="27" t="s">
        <v>32</v>
      </c>
      <c r="Q5" s="28" t="s">
        <v>30</v>
      </c>
      <c r="R5" s="28" t="s">
        <v>31</v>
      </c>
      <c r="S5" s="29" t="s">
        <v>32</v>
      </c>
      <c r="T5" s="26" t="s">
        <v>30</v>
      </c>
      <c r="U5" s="26" t="s">
        <v>31</v>
      </c>
      <c r="V5" s="27" t="s">
        <v>32</v>
      </c>
      <c r="W5" s="28" t="s">
        <v>30</v>
      </c>
      <c r="X5" s="28" t="s">
        <v>31</v>
      </c>
      <c r="Y5" s="29" t="s">
        <v>32</v>
      </c>
      <c r="Z5" s="26" t="s">
        <v>30</v>
      </c>
      <c r="AA5" s="26" t="s">
        <v>31</v>
      </c>
      <c r="AB5" s="27" t="s">
        <v>32</v>
      </c>
      <c r="AC5" s="28" t="s">
        <v>30</v>
      </c>
      <c r="AD5" s="28" t="s">
        <v>31</v>
      </c>
      <c r="AE5" s="29" t="s">
        <v>32</v>
      </c>
      <c r="AF5" s="26" t="s">
        <v>30</v>
      </c>
      <c r="AG5" s="26" t="s">
        <v>31</v>
      </c>
      <c r="AH5" s="27" t="s">
        <v>32</v>
      </c>
      <c r="AI5" s="28" t="s">
        <v>30</v>
      </c>
      <c r="AJ5" s="28" t="s">
        <v>31</v>
      </c>
      <c r="AK5" s="29" t="s">
        <v>32</v>
      </c>
      <c r="AL5" s="26" t="s">
        <v>30</v>
      </c>
      <c r="AM5" s="26" t="s">
        <v>31</v>
      </c>
      <c r="AN5" s="27" t="s">
        <v>32</v>
      </c>
      <c r="AO5" s="28" t="s">
        <v>30</v>
      </c>
      <c r="AP5" s="28" t="s">
        <v>31</v>
      </c>
      <c r="AQ5" s="29" t="s">
        <v>32</v>
      </c>
      <c r="AR5" s="26" t="s">
        <v>30</v>
      </c>
      <c r="AS5" s="26" t="s">
        <v>31</v>
      </c>
      <c r="AT5" s="27" t="s">
        <v>32</v>
      </c>
      <c r="AU5" s="28" t="s">
        <v>30</v>
      </c>
      <c r="AV5" s="28" t="s">
        <v>31</v>
      </c>
      <c r="AW5" s="29" t="s">
        <v>32</v>
      </c>
      <c r="AX5" s="26" t="s">
        <v>30</v>
      </c>
      <c r="AY5" s="26" t="s">
        <v>31</v>
      </c>
      <c r="AZ5" s="27" t="s">
        <v>32</v>
      </c>
      <c r="BA5" s="28" t="s">
        <v>30</v>
      </c>
      <c r="BB5" s="28" t="s">
        <v>31</v>
      </c>
      <c r="BC5" s="29" t="s">
        <v>32</v>
      </c>
      <c r="BD5" s="26" t="s">
        <v>30</v>
      </c>
      <c r="BE5" s="26" t="s">
        <v>31</v>
      </c>
      <c r="BF5" s="27" t="s">
        <v>32</v>
      </c>
    </row>
    <row r="6">
      <c r="A6" s="30" t="s">
        <v>33</v>
      </c>
      <c r="D6" s="31"/>
      <c r="E6" s="32"/>
      <c r="F6" s="32"/>
      <c r="G6" s="31"/>
      <c r="H6" s="33"/>
      <c r="I6" s="31"/>
      <c r="J6" s="31"/>
      <c r="K6" s="31"/>
      <c r="L6" s="31"/>
      <c r="M6" s="31"/>
      <c r="N6" s="34"/>
      <c r="O6" s="31"/>
      <c r="P6" s="31"/>
      <c r="Q6" s="31"/>
      <c r="R6" s="31"/>
      <c r="S6" s="31"/>
      <c r="T6" s="34"/>
      <c r="U6" s="31"/>
      <c r="V6" s="31"/>
      <c r="W6" s="34"/>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c r="A7" s="35" t="s">
        <v>34</v>
      </c>
      <c r="B7" s="36" t="s">
        <v>35</v>
      </c>
      <c r="C7" s="33" t="s">
        <v>36</v>
      </c>
      <c r="D7" s="32" t="s">
        <v>37</v>
      </c>
      <c r="E7" s="32" t="s">
        <v>38</v>
      </c>
      <c r="F7" s="32" t="s">
        <v>39</v>
      </c>
      <c r="G7" s="32" t="s">
        <v>40</v>
      </c>
      <c r="H7" s="37" t="s">
        <v>41</v>
      </c>
      <c r="I7" s="32" t="s">
        <v>42</v>
      </c>
      <c r="J7" s="32" t="s">
        <v>43</v>
      </c>
      <c r="K7" s="32" t="s">
        <v>44</v>
      </c>
      <c r="L7" s="38" t="s">
        <v>45</v>
      </c>
      <c r="M7" s="32" t="s">
        <v>43</v>
      </c>
      <c r="N7" s="32" t="s">
        <v>46</v>
      </c>
      <c r="O7" s="34" t="s">
        <v>42</v>
      </c>
      <c r="P7" s="32" t="s">
        <v>43</v>
      </c>
      <c r="Q7" s="32" t="s">
        <v>44</v>
      </c>
      <c r="R7" s="38" t="s">
        <v>47</v>
      </c>
      <c r="S7" s="32" t="s">
        <v>43</v>
      </c>
      <c r="T7" s="34"/>
      <c r="U7" s="31"/>
      <c r="V7" s="32" t="s">
        <v>48</v>
      </c>
      <c r="W7" s="32" t="s">
        <v>49</v>
      </c>
      <c r="X7" s="32" t="s">
        <v>50</v>
      </c>
      <c r="Y7" s="32" t="s">
        <v>43</v>
      </c>
      <c r="Z7" s="31"/>
      <c r="AA7" s="31"/>
      <c r="AB7" s="31"/>
      <c r="AC7" s="31"/>
      <c r="AD7" s="31"/>
      <c r="AE7" s="32" t="s">
        <v>48</v>
      </c>
      <c r="AF7" s="31"/>
      <c r="AG7" s="31"/>
      <c r="AH7" s="32" t="s">
        <v>48</v>
      </c>
      <c r="AI7" s="32"/>
      <c r="AJ7" s="32"/>
      <c r="AK7" s="32" t="s">
        <v>48</v>
      </c>
      <c r="AL7" s="32" t="s">
        <v>51</v>
      </c>
      <c r="AM7" s="39" t="s">
        <v>52</v>
      </c>
      <c r="AN7" s="32" t="s">
        <v>43</v>
      </c>
      <c r="AO7" s="31"/>
      <c r="AP7" s="31"/>
      <c r="AQ7" s="31"/>
      <c r="AR7" s="31"/>
      <c r="AS7" s="31"/>
      <c r="AT7" s="31"/>
      <c r="AU7" s="31"/>
      <c r="AV7" s="31"/>
      <c r="AW7" s="31"/>
      <c r="AX7" s="31"/>
      <c r="AY7" s="31"/>
      <c r="AZ7" s="31"/>
      <c r="BA7" s="31"/>
      <c r="BB7" s="31"/>
      <c r="BC7" s="31"/>
      <c r="BD7" s="31"/>
      <c r="BE7" s="31"/>
      <c r="BF7" s="31"/>
    </row>
    <row r="8">
      <c r="A8" s="35" t="s">
        <v>53</v>
      </c>
      <c r="B8" s="40" t="s">
        <v>54</v>
      </c>
      <c r="C8" s="33" t="s">
        <v>55</v>
      </c>
      <c r="D8" s="31"/>
      <c r="E8" s="32" t="s">
        <v>56</v>
      </c>
      <c r="F8" s="32" t="s">
        <v>39</v>
      </c>
      <c r="G8" s="31"/>
      <c r="H8" s="33" t="s">
        <v>57</v>
      </c>
      <c r="I8" s="32" t="s">
        <v>58</v>
      </c>
      <c r="J8" s="32" t="s">
        <v>43</v>
      </c>
      <c r="K8" s="31"/>
      <c r="L8" s="31"/>
      <c r="M8" s="32" t="s">
        <v>59</v>
      </c>
      <c r="N8" s="32" t="s">
        <v>60</v>
      </c>
      <c r="O8" s="32" t="s">
        <v>61</v>
      </c>
      <c r="P8" s="32" t="s">
        <v>43</v>
      </c>
      <c r="Q8" s="31"/>
      <c r="R8" s="31"/>
      <c r="S8" s="32" t="s">
        <v>59</v>
      </c>
      <c r="T8" s="32" t="s">
        <v>60</v>
      </c>
      <c r="U8" s="31"/>
      <c r="V8" s="32" t="s">
        <v>43</v>
      </c>
      <c r="W8" s="32" t="s">
        <v>60</v>
      </c>
      <c r="X8" s="31"/>
      <c r="Y8" s="32" t="s">
        <v>43</v>
      </c>
      <c r="Z8" s="31"/>
      <c r="AA8" s="31"/>
      <c r="AB8" s="31"/>
      <c r="AC8" s="31"/>
      <c r="AD8" s="31"/>
      <c r="AE8" s="32" t="s">
        <v>48</v>
      </c>
      <c r="AF8" s="31"/>
      <c r="AG8" s="31"/>
      <c r="AH8" s="32" t="s">
        <v>48</v>
      </c>
      <c r="AI8" s="32" t="s">
        <v>62</v>
      </c>
      <c r="AJ8" s="32"/>
      <c r="AK8" s="32" t="s">
        <v>63</v>
      </c>
      <c r="AL8" s="31"/>
      <c r="AM8" s="31"/>
      <c r="AN8" s="32" t="s">
        <v>48</v>
      </c>
      <c r="AO8" s="31"/>
      <c r="AP8" s="31"/>
      <c r="AQ8" s="31"/>
      <c r="AR8" s="31"/>
      <c r="AS8" s="31"/>
      <c r="AT8" s="31"/>
      <c r="AU8" s="31"/>
      <c r="AV8" s="31"/>
      <c r="AW8" s="31"/>
      <c r="AX8" s="31"/>
      <c r="AY8" s="31"/>
      <c r="AZ8" s="31"/>
      <c r="BA8" s="31"/>
      <c r="BB8" s="31"/>
      <c r="BC8" s="31"/>
      <c r="BD8" s="31"/>
      <c r="BE8" s="31"/>
      <c r="BF8" s="31"/>
    </row>
    <row r="9">
      <c r="A9" s="35" t="s">
        <v>64</v>
      </c>
      <c r="B9" s="40" t="s">
        <v>54</v>
      </c>
      <c r="C9" s="33" t="s">
        <v>65</v>
      </c>
      <c r="D9" s="31"/>
      <c r="E9" s="32" t="s">
        <v>56</v>
      </c>
      <c r="F9" s="32" t="s">
        <v>66</v>
      </c>
      <c r="G9" s="31"/>
      <c r="H9" s="33" t="s">
        <v>67</v>
      </c>
      <c r="I9" s="32" t="s">
        <v>68</v>
      </c>
      <c r="J9" s="32" t="s">
        <v>43</v>
      </c>
      <c r="K9" s="31"/>
      <c r="L9" s="31"/>
      <c r="M9" s="32" t="s">
        <v>59</v>
      </c>
      <c r="N9" s="32" t="s">
        <v>64</v>
      </c>
      <c r="O9" s="32" t="s">
        <v>69</v>
      </c>
      <c r="P9" s="32" t="s">
        <v>43</v>
      </c>
      <c r="Q9" s="31"/>
      <c r="R9" s="31"/>
      <c r="S9" s="32" t="s">
        <v>59</v>
      </c>
      <c r="T9" s="32" t="s">
        <v>64</v>
      </c>
      <c r="U9" s="32" t="s">
        <v>70</v>
      </c>
      <c r="V9" s="32" t="s">
        <v>43</v>
      </c>
      <c r="W9" s="32" t="s">
        <v>64</v>
      </c>
      <c r="X9" s="32" t="s">
        <v>71</v>
      </c>
      <c r="Y9" s="32" t="s">
        <v>43</v>
      </c>
      <c r="Z9" s="31"/>
      <c r="AA9" s="31"/>
      <c r="AB9" s="31"/>
      <c r="AC9" s="41" t="s">
        <v>72</v>
      </c>
      <c r="AD9" s="31"/>
      <c r="AE9" s="32" t="s">
        <v>63</v>
      </c>
      <c r="AF9" s="32" t="s">
        <v>73</v>
      </c>
      <c r="AG9" s="32" t="s">
        <v>74</v>
      </c>
      <c r="AH9" s="32" t="s">
        <v>43</v>
      </c>
      <c r="AI9" s="32" t="s">
        <v>75</v>
      </c>
      <c r="AJ9" s="32" t="s">
        <v>76</v>
      </c>
      <c r="AK9" s="32" t="s">
        <v>43</v>
      </c>
      <c r="AL9" s="31"/>
      <c r="AM9" s="31"/>
      <c r="AN9" s="32" t="s">
        <v>48</v>
      </c>
      <c r="AO9" s="31"/>
      <c r="AP9" s="31"/>
      <c r="AQ9" s="31"/>
      <c r="AR9" s="31"/>
      <c r="AS9" s="31"/>
      <c r="AT9" s="31"/>
      <c r="AU9" s="31"/>
      <c r="AV9" s="31"/>
      <c r="AW9" s="31"/>
      <c r="AX9" s="31"/>
      <c r="AY9" s="31"/>
      <c r="AZ9" s="31"/>
      <c r="BA9" s="31"/>
      <c r="BB9" s="31"/>
      <c r="BC9" s="31"/>
      <c r="BD9" s="31"/>
      <c r="BE9" s="31"/>
      <c r="BF9" s="31"/>
    </row>
    <row r="10">
      <c r="A10" s="35" t="s">
        <v>77</v>
      </c>
      <c r="B10" s="33" t="s">
        <v>78</v>
      </c>
      <c r="C10" s="33" t="s">
        <v>79</v>
      </c>
      <c r="D10" s="32" t="s">
        <v>80</v>
      </c>
      <c r="E10" s="32" t="s">
        <v>38</v>
      </c>
      <c r="F10" s="32" t="s">
        <v>66</v>
      </c>
      <c r="G10" s="31"/>
      <c r="H10" s="33" t="s">
        <v>81</v>
      </c>
      <c r="I10" s="32" t="s">
        <v>82</v>
      </c>
      <c r="J10" s="32" t="s">
        <v>43</v>
      </c>
      <c r="K10" s="32" t="s">
        <v>83</v>
      </c>
      <c r="L10" s="38" t="s">
        <v>84</v>
      </c>
      <c r="M10" s="32" t="s">
        <v>43</v>
      </c>
      <c r="N10" s="32" t="s">
        <v>81</v>
      </c>
      <c r="O10" s="34" t="s">
        <v>82</v>
      </c>
      <c r="P10" s="32" t="s">
        <v>43</v>
      </c>
      <c r="Q10" s="32" t="s">
        <v>83</v>
      </c>
      <c r="R10" s="38" t="s">
        <v>85</v>
      </c>
      <c r="S10" s="32" t="s">
        <v>43</v>
      </c>
      <c r="T10" s="32" t="s">
        <v>81</v>
      </c>
      <c r="U10" s="32" t="s">
        <v>86</v>
      </c>
      <c r="V10" s="32" t="s">
        <v>43</v>
      </c>
      <c r="W10" s="32" t="s">
        <v>81</v>
      </c>
      <c r="X10" s="32" t="s">
        <v>87</v>
      </c>
      <c r="Y10" s="32" t="s">
        <v>43</v>
      </c>
      <c r="Z10" s="31"/>
      <c r="AA10" s="31"/>
      <c r="AB10" s="31"/>
      <c r="AC10" s="41" t="s">
        <v>72</v>
      </c>
      <c r="AD10" s="31"/>
      <c r="AE10" s="32" t="s">
        <v>63</v>
      </c>
      <c r="AF10" s="32" t="s">
        <v>88</v>
      </c>
      <c r="AG10" s="32" t="s">
        <v>89</v>
      </c>
      <c r="AH10" s="32" t="s">
        <v>43</v>
      </c>
      <c r="AI10" s="32" t="s">
        <v>90</v>
      </c>
      <c r="AJ10" s="32" t="s">
        <v>91</v>
      </c>
      <c r="AK10" s="32" t="s">
        <v>43</v>
      </c>
      <c r="AL10" s="32" t="s">
        <v>92</v>
      </c>
      <c r="AM10" s="39" t="s">
        <v>93</v>
      </c>
      <c r="AN10" s="32" t="s">
        <v>43</v>
      </c>
      <c r="AO10" s="31"/>
      <c r="AP10" s="31"/>
      <c r="AQ10" s="31"/>
      <c r="AR10" s="31"/>
      <c r="AS10" s="31"/>
      <c r="AT10" s="31"/>
      <c r="AU10" s="31"/>
      <c r="AV10" s="31"/>
      <c r="AW10" s="31"/>
      <c r="AX10" s="31"/>
      <c r="AY10" s="31"/>
      <c r="AZ10" s="31"/>
      <c r="BA10" s="31"/>
      <c r="BB10" s="31"/>
      <c r="BC10" s="31"/>
      <c r="BD10" s="31"/>
      <c r="BE10" s="31"/>
      <c r="BF10" s="31"/>
    </row>
    <row r="11">
      <c r="A11" s="35" t="s">
        <v>94</v>
      </c>
      <c r="B11" s="33" t="s">
        <v>95</v>
      </c>
      <c r="C11" s="33" t="s">
        <v>96</v>
      </c>
      <c r="D11" s="31"/>
      <c r="E11" s="32" t="s">
        <v>97</v>
      </c>
      <c r="F11" s="32" t="s">
        <v>39</v>
      </c>
      <c r="G11" s="31"/>
      <c r="H11" s="33" t="s">
        <v>98</v>
      </c>
      <c r="I11" s="32" t="s">
        <v>99</v>
      </c>
      <c r="J11" s="32" t="s">
        <v>43</v>
      </c>
      <c r="K11" s="32" t="s">
        <v>100</v>
      </c>
      <c r="L11" s="32" t="s">
        <v>101</v>
      </c>
      <c r="M11" s="32" t="s">
        <v>43</v>
      </c>
      <c r="N11" s="34"/>
      <c r="O11" s="34"/>
      <c r="P11" s="32" t="s">
        <v>48</v>
      </c>
      <c r="Q11" s="31"/>
      <c r="R11" s="31"/>
      <c r="S11" s="31"/>
      <c r="T11" s="34"/>
      <c r="U11" s="31"/>
      <c r="V11" s="32" t="s">
        <v>48</v>
      </c>
      <c r="W11" s="34"/>
      <c r="X11" s="31"/>
      <c r="Y11" s="32" t="s">
        <v>48</v>
      </c>
      <c r="Z11" s="31"/>
      <c r="AA11" s="31"/>
      <c r="AB11" s="31"/>
      <c r="AC11" s="31"/>
      <c r="AD11" s="31"/>
      <c r="AE11" s="32" t="s">
        <v>48</v>
      </c>
      <c r="AF11" s="32" t="s">
        <v>102</v>
      </c>
      <c r="AG11" s="32"/>
      <c r="AH11" s="32" t="s">
        <v>43</v>
      </c>
      <c r="AI11" s="31"/>
      <c r="AJ11" s="31"/>
      <c r="AK11" s="32" t="s">
        <v>48</v>
      </c>
      <c r="AL11" s="31"/>
      <c r="AM11" s="31"/>
      <c r="AN11" s="32" t="s">
        <v>48</v>
      </c>
      <c r="AO11" s="31"/>
      <c r="AP11" s="31"/>
      <c r="AQ11" s="31"/>
      <c r="AR11" s="31"/>
      <c r="AS11" s="31"/>
      <c r="AT11" s="31"/>
      <c r="AU11" s="31"/>
      <c r="AV11" s="31"/>
      <c r="AW11" s="31"/>
      <c r="AX11" s="31"/>
      <c r="AY11" s="31"/>
      <c r="AZ11" s="31"/>
      <c r="BA11" s="31"/>
      <c r="BB11" s="31"/>
      <c r="BC11" s="31"/>
      <c r="BD11" s="31"/>
      <c r="BE11" s="31"/>
      <c r="BF11" s="31"/>
    </row>
    <row r="12">
      <c r="A12" s="42" t="s">
        <v>103</v>
      </c>
      <c r="B12" s="33" t="s">
        <v>104</v>
      </c>
      <c r="C12" s="33" t="s">
        <v>105</v>
      </c>
      <c r="D12" s="32" t="s">
        <v>106</v>
      </c>
      <c r="E12" s="32" t="s">
        <v>56</v>
      </c>
      <c r="F12" s="32" t="s">
        <v>66</v>
      </c>
      <c r="G12" s="31"/>
      <c r="H12" s="33"/>
      <c r="I12" s="32"/>
      <c r="J12" s="32"/>
      <c r="K12" s="32"/>
      <c r="L12" s="38"/>
      <c r="M12" s="32"/>
      <c r="N12" s="32"/>
      <c r="O12" s="34"/>
      <c r="P12" s="32"/>
      <c r="Q12" s="32"/>
      <c r="R12" s="38"/>
      <c r="S12" s="32"/>
      <c r="T12" s="32"/>
      <c r="U12" s="32"/>
      <c r="V12" s="32"/>
      <c r="W12" s="32"/>
      <c r="X12" s="32"/>
      <c r="Y12" s="32"/>
      <c r="Z12" s="31"/>
      <c r="AA12" s="31"/>
      <c r="AB12" s="31"/>
      <c r="AC12" s="32"/>
      <c r="AD12" s="32"/>
      <c r="AE12" s="32"/>
      <c r="AF12" s="32"/>
      <c r="AG12" s="32"/>
      <c r="AH12" s="32"/>
      <c r="AI12" s="32"/>
      <c r="AJ12" s="32"/>
      <c r="AK12" s="32"/>
      <c r="AL12" s="32"/>
      <c r="AM12" s="32"/>
      <c r="AN12" s="32"/>
      <c r="AO12" s="31"/>
      <c r="AP12" s="31"/>
      <c r="AQ12" s="31"/>
      <c r="AR12" s="31"/>
      <c r="AS12" s="31"/>
      <c r="AT12" s="31"/>
      <c r="AU12" s="31"/>
      <c r="AV12" s="31"/>
      <c r="AW12" s="31"/>
      <c r="AX12" s="31"/>
      <c r="AY12" s="31"/>
      <c r="AZ12" s="31"/>
      <c r="BA12" s="31"/>
      <c r="BB12" s="31"/>
      <c r="BC12" s="31"/>
      <c r="BD12" s="31"/>
      <c r="BE12" s="31"/>
      <c r="BF12" s="31"/>
    </row>
    <row r="13">
      <c r="A13" s="35" t="s">
        <v>107</v>
      </c>
      <c r="B13" s="40" t="s">
        <v>54</v>
      </c>
      <c r="C13" s="33" t="s">
        <v>108</v>
      </c>
      <c r="D13" s="31"/>
      <c r="E13" s="32" t="s">
        <v>56</v>
      </c>
      <c r="F13" s="32" t="s">
        <v>66</v>
      </c>
      <c r="G13" s="31"/>
      <c r="H13" s="33" t="s">
        <v>109</v>
      </c>
      <c r="I13" s="32" t="s">
        <v>110</v>
      </c>
      <c r="J13" s="32" t="s">
        <v>43</v>
      </c>
      <c r="K13" s="32" t="s">
        <v>111</v>
      </c>
      <c r="L13" s="38" t="s">
        <v>110</v>
      </c>
      <c r="M13" s="32" t="s">
        <v>43</v>
      </c>
      <c r="N13" s="32" t="s">
        <v>107</v>
      </c>
      <c r="O13" s="34" t="s">
        <v>110</v>
      </c>
      <c r="P13" s="32" t="s">
        <v>43</v>
      </c>
      <c r="Q13" s="32" t="s">
        <v>112</v>
      </c>
      <c r="R13" s="38" t="s">
        <v>113</v>
      </c>
      <c r="S13" s="32" t="s">
        <v>43</v>
      </c>
      <c r="T13" s="32" t="s">
        <v>107</v>
      </c>
      <c r="U13" s="32" t="s">
        <v>114</v>
      </c>
      <c r="V13" s="32" t="s">
        <v>43</v>
      </c>
      <c r="W13" s="32" t="s">
        <v>107</v>
      </c>
      <c r="X13" s="32" t="s">
        <v>115</v>
      </c>
      <c r="Y13" s="32" t="s">
        <v>43</v>
      </c>
      <c r="Z13" s="31"/>
      <c r="AA13" s="31"/>
      <c r="AB13" s="31"/>
      <c r="AC13" s="32" t="s">
        <v>116</v>
      </c>
      <c r="AD13" s="32" t="s">
        <v>117</v>
      </c>
      <c r="AE13" s="32" t="s">
        <v>43</v>
      </c>
      <c r="AF13" s="32" t="s">
        <v>118</v>
      </c>
      <c r="AG13" s="32" t="s">
        <v>119</v>
      </c>
      <c r="AH13" s="32" t="s">
        <v>43</v>
      </c>
      <c r="AI13" s="32" t="s">
        <v>90</v>
      </c>
      <c r="AJ13" s="32" t="s">
        <v>91</v>
      </c>
      <c r="AK13" s="32" t="s">
        <v>43</v>
      </c>
      <c r="AL13" s="32" t="s">
        <v>120</v>
      </c>
      <c r="AM13" s="32" t="s">
        <v>121</v>
      </c>
      <c r="AN13" s="32" t="s">
        <v>43</v>
      </c>
      <c r="AO13" s="31"/>
      <c r="AP13" s="31"/>
      <c r="AQ13" s="31"/>
      <c r="AR13" s="31"/>
      <c r="AS13" s="31"/>
      <c r="AT13" s="31"/>
      <c r="AU13" s="31"/>
      <c r="AV13" s="31"/>
      <c r="AW13" s="31"/>
      <c r="AX13" s="31"/>
      <c r="AY13" s="31"/>
      <c r="AZ13" s="31"/>
      <c r="BA13" s="31"/>
      <c r="BB13" s="31"/>
      <c r="BC13" s="31"/>
      <c r="BD13" s="31"/>
      <c r="BE13" s="31"/>
      <c r="BF13" s="31"/>
    </row>
    <row r="14">
      <c r="A14" s="42" t="s">
        <v>122</v>
      </c>
      <c r="B14" s="33" t="s">
        <v>35</v>
      </c>
      <c r="C14" s="43" t="s">
        <v>123</v>
      </c>
      <c r="D14" s="31"/>
      <c r="E14" s="32" t="s">
        <v>97</v>
      </c>
      <c r="F14" s="32" t="s">
        <v>39</v>
      </c>
      <c r="G14" s="31"/>
      <c r="H14" s="33"/>
      <c r="I14" s="32"/>
      <c r="J14" s="32"/>
      <c r="K14" s="32"/>
      <c r="L14" s="38"/>
      <c r="M14" s="32"/>
      <c r="N14" s="32"/>
      <c r="O14" s="34"/>
      <c r="P14" s="32"/>
      <c r="Q14" s="32"/>
      <c r="R14" s="38"/>
      <c r="S14" s="32"/>
      <c r="T14" s="32"/>
      <c r="U14" s="32"/>
      <c r="V14" s="32"/>
      <c r="W14" s="32"/>
      <c r="X14" s="32"/>
      <c r="Y14" s="32"/>
      <c r="Z14" s="31"/>
      <c r="AA14" s="31"/>
      <c r="AB14" s="31"/>
      <c r="AC14" s="32"/>
      <c r="AD14" s="32"/>
      <c r="AE14" s="32"/>
      <c r="AF14" s="32"/>
      <c r="AG14" s="32"/>
      <c r="AH14" s="32"/>
      <c r="AI14" s="32"/>
      <c r="AJ14" s="32"/>
      <c r="AK14" s="32"/>
      <c r="AL14" s="32"/>
      <c r="AM14" s="32"/>
      <c r="AN14" s="32"/>
      <c r="AO14" s="31"/>
      <c r="AP14" s="31"/>
      <c r="AQ14" s="31"/>
      <c r="AR14" s="31"/>
      <c r="AS14" s="31"/>
      <c r="AT14" s="31"/>
      <c r="AU14" s="31"/>
      <c r="AV14" s="31"/>
      <c r="AW14" s="31"/>
      <c r="AX14" s="31"/>
      <c r="AY14" s="31"/>
      <c r="AZ14" s="31"/>
      <c r="BA14" s="31"/>
      <c r="BB14" s="31"/>
      <c r="BC14" s="31"/>
      <c r="BD14" s="31"/>
      <c r="BE14" s="31"/>
      <c r="BF14" s="31"/>
    </row>
    <row r="15">
      <c r="A15" s="42" t="s">
        <v>124</v>
      </c>
      <c r="B15" s="33" t="s">
        <v>35</v>
      </c>
      <c r="C15" s="43" t="s">
        <v>125</v>
      </c>
      <c r="D15" s="32" t="s">
        <v>126</v>
      </c>
      <c r="E15" s="32" t="s">
        <v>56</v>
      </c>
      <c r="F15" s="32" t="s">
        <v>66</v>
      </c>
      <c r="G15" s="31"/>
      <c r="H15" s="33"/>
      <c r="I15" s="32"/>
      <c r="J15" s="32"/>
      <c r="K15" s="32"/>
      <c r="L15" s="38"/>
      <c r="M15" s="32"/>
      <c r="N15" s="32"/>
      <c r="O15" s="34"/>
      <c r="P15" s="32"/>
      <c r="Q15" s="32"/>
      <c r="R15" s="38"/>
      <c r="S15" s="32"/>
      <c r="T15" s="32"/>
      <c r="U15" s="32"/>
      <c r="V15" s="32"/>
      <c r="W15" s="32"/>
      <c r="X15" s="32"/>
      <c r="Y15" s="32"/>
      <c r="Z15" s="31"/>
      <c r="AA15" s="31"/>
      <c r="AB15" s="31"/>
      <c r="AC15" s="32"/>
      <c r="AD15" s="32"/>
      <c r="AE15" s="32"/>
      <c r="AF15" s="32"/>
      <c r="AG15" s="32"/>
      <c r="AH15" s="32"/>
      <c r="AI15" s="32"/>
      <c r="AJ15" s="32"/>
      <c r="AK15" s="32"/>
      <c r="AL15" s="32"/>
      <c r="AM15" s="32"/>
      <c r="AN15" s="32"/>
      <c r="AO15" s="31"/>
      <c r="AP15" s="31"/>
      <c r="AQ15" s="31"/>
      <c r="AR15" s="31"/>
      <c r="AS15" s="31"/>
      <c r="AT15" s="31"/>
      <c r="AU15" s="31"/>
      <c r="AV15" s="31"/>
      <c r="AW15" s="31"/>
      <c r="AX15" s="31"/>
      <c r="AY15" s="31"/>
      <c r="AZ15" s="31"/>
      <c r="BA15" s="31"/>
      <c r="BB15" s="31"/>
      <c r="BC15" s="31"/>
      <c r="BD15" s="31"/>
      <c r="BE15" s="31"/>
      <c r="BF15" s="31"/>
    </row>
    <row r="16" ht="1.5" customHeight="1">
      <c r="A16" s="30" t="s">
        <v>127</v>
      </c>
      <c r="D16" s="31"/>
      <c r="E16" s="32"/>
      <c r="F16" s="32"/>
      <c r="G16" s="31"/>
      <c r="H16" s="33"/>
      <c r="I16" s="31"/>
      <c r="J16" s="31"/>
      <c r="K16" s="31"/>
      <c r="L16" s="31"/>
      <c r="M16" s="31"/>
      <c r="N16" s="34"/>
      <c r="O16" s="31"/>
      <c r="P16" s="31"/>
      <c r="Q16" s="31"/>
      <c r="R16" s="31"/>
      <c r="S16" s="31"/>
      <c r="T16" s="34"/>
      <c r="U16" s="31"/>
      <c r="V16" s="31"/>
      <c r="W16" s="34"/>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c r="A17" s="44" t="s">
        <v>128</v>
      </c>
      <c r="B17" s="45" t="s">
        <v>129</v>
      </c>
      <c r="C17" s="45" t="s">
        <v>130</v>
      </c>
      <c r="D17" s="46"/>
      <c r="E17" s="47" t="s">
        <v>97</v>
      </c>
      <c r="F17" s="47" t="s">
        <v>39</v>
      </c>
      <c r="G17" s="43" t="s">
        <v>131</v>
      </c>
      <c r="H17" s="48" t="s">
        <v>132</v>
      </c>
      <c r="I17" s="48" t="s">
        <v>133</v>
      </c>
      <c r="J17" s="48" t="s">
        <v>43</v>
      </c>
      <c r="K17" s="49"/>
      <c r="L17" s="49"/>
      <c r="M17" s="49" t="s">
        <v>59</v>
      </c>
      <c r="N17" s="50"/>
      <c r="O17" s="21"/>
      <c r="P17" s="51" t="s">
        <v>48</v>
      </c>
      <c r="Q17" s="49"/>
      <c r="R17" s="49"/>
      <c r="S17" s="49" t="s">
        <v>59</v>
      </c>
      <c r="T17" s="21"/>
      <c r="U17" s="21"/>
      <c r="V17" s="51" t="s">
        <v>48</v>
      </c>
      <c r="W17" s="50"/>
      <c r="X17" s="50"/>
      <c r="Y17" s="51" t="s">
        <v>48</v>
      </c>
      <c r="Z17" s="52" t="s">
        <v>134</v>
      </c>
      <c r="AA17" s="21"/>
      <c r="AB17" s="21"/>
      <c r="AC17" s="21"/>
      <c r="AD17" s="21"/>
      <c r="AE17" s="51" t="s">
        <v>48</v>
      </c>
      <c r="AF17" s="21"/>
      <c r="AG17" s="21"/>
      <c r="AH17" s="51" t="s">
        <v>48</v>
      </c>
      <c r="AI17" s="51"/>
      <c r="AJ17" s="50"/>
      <c r="AK17" s="51" t="s">
        <v>48</v>
      </c>
      <c r="AL17" s="50"/>
      <c r="AM17" s="50"/>
      <c r="AN17" s="51" t="s">
        <v>48</v>
      </c>
      <c r="AO17" s="21"/>
      <c r="AP17" s="21"/>
      <c r="AQ17" s="21"/>
      <c r="AR17" s="21"/>
      <c r="AS17" s="21"/>
      <c r="AT17" s="21"/>
      <c r="AU17" s="21"/>
      <c r="AV17" s="21"/>
      <c r="AW17" s="21"/>
      <c r="AX17" s="21"/>
      <c r="AY17" s="21"/>
      <c r="AZ17" s="21"/>
      <c r="BA17" s="21"/>
      <c r="BB17" s="21"/>
      <c r="BC17" s="21"/>
      <c r="BD17" s="21"/>
      <c r="BE17" s="21"/>
      <c r="BF17" s="21"/>
    </row>
    <row r="18">
      <c r="A18" s="44" t="s">
        <v>135</v>
      </c>
      <c r="B18" s="45" t="s">
        <v>136</v>
      </c>
      <c r="C18" s="45" t="s">
        <v>137</v>
      </c>
      <c r="D18" s="53" t="s">
        <v>138</v>
      </c>
      <c r="E18" s="47" t="s">
        <v>97</v>
      </c>
      <c r="F18" s="47" t="s">
        <v>39</v>
      </c>
      <c r="G18" s="43"/>
    </row>
    <row r="19">
      <c r="A19" s="44" t="s">
        <v>139</v>
      </c>
      <c r="B19" s="45" t="s">
        <v>136</v>
      </c>
      <c r="C19" s="45" t="s">
        <v>140</v>
      </c>
      <c r="D19" s="46"/>
      <c r="E19" s="47" t="s">
        <v>97</v>
      </c>
      <c r="F19" s="47" t="s">
        <v>39</v>
      </c>
      <c r="G19" s="43"/>
    </row>
    <row r="20">
      <c r="A20" s="44" t="s">
        <v>141</v>
      </c>
      <c r="B20" s="45" t="s">
        <v>142</v>
      </c>
      <c r="C20" s="45" t="s">
        <v>143</v>
      </c>
      <c r="D20" s="53" t="s">
        <v>144</v>
      </c>
      <c r="E20" s="47" t="s">
        <v>97</v>
      </c>
      <c r="F20" s="47" t="s">
        <v>39</v>
      </c>
      <c r="G20" s="54" t="s">
        <v>145</v>
      </c>
    </row>
    <row r="21">
      <c r="A21" s="44" t="s">
        <v>146</v>
      </c>
      <c r="B21" s="45" t="s">
        <v>147</v>
      </c>
      <c r="C21" s="45" t="s">
        <v>148</v>
      </c>
      <c r="D21" s="53" t="s">
        <v>149</v>
      </c>
      <c r="E21" s="47" t="s">
        <v>97</v>
      </c>
      <c r="F21" s="47" t="s">
        <v>39</v>
      </c>
      <c r="G21" s="54" t="s">
        <v>150</v>
      </c>
    </row>
    <row r="22">
      <c r="A22" s="55" t="s">
        <v>151</v>
      </c>
      <c r="B22" s="55" t="s">
        <v>54</v>
      </c>
      <c r="C22" s="56" t="s">
        <v>152</v>
      </c>
      <c r="D22" s="57" t="s">
        <v>153</v>
      </c>
      <c r="E22" s="55" t="s">
        <v>38</v>
      </c>
      <c r="F22" s="55" t="s">
        <v>66</v>
      </c>
      <c r="G22" s="55" t="s">
        <v>154</v>
      </c>
    </row>
    <row r="23">
      <c r="C23" s="43"/>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c r="B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c r="BC292" s="31"/>
      <c r="BD292" s="31"/>
      <c r="BE292" s="31"/>
      <c r="B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c r="BC293" s="31"/>
      <c r="BD293" s="31"/>
      <c r="BE293" s="31"/>
      <c r="B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c r="B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c r="BC325" s="31"/>
      <c r="BD325" s="31"/>
      <c r="BE325" s="31"/>
      <c r="B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c r="BC337" s="31"/>
      <c r="BD337" s="31"/>
      <c r="BE337" s="31"/>
      <c r="B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c r="BC338" s="31"/>
      <c r="BD338" s="31"/>
      <c r="BE338" s="31"/>
      <c r="B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c r="BC341" s="31"/>
      <c r="BD341" s="31"/>
      <c r="BE341" s="31"/>
      <c r="B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c r="BC343" s="31"/>
      <c r="BD343" s="31"/>
      <c r="BE343" s="31"/>
      <c r="B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c r="B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c r="BC381" s="31"/>
      <c r="BD381" s="31"/>
      <c r="BE381" s="31"/>
      <c r="B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c r="BC382" s="31"/>
      <c r="BD382" s="31"/>
      <c r="BE382" s="31"/>
      <c r="B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c r="BC399" s="31"/>
      <c r="BD399" s="31"/>
      <c r="BE399" s="31"/>
      <c r="B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c r="BC400" s="31"/>
      <c r="BD400" s="31"/>
      <c r="BE400" s="31"/>
      <c r="B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c r="BC424" s="31"/>
      <c r="BD424" s="31"/>
      <c r="BE424" s="31"/>
      <c r="B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c r="BC425" s="31"/>
      <c r="BD425" s="31"/>
      <c r="BE425" s="31"/>
      <c r="B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c r="BC427" s="31"/>
      <c r="BD427" s="31"/>
      <c r="BE427" s="31"/>
      <c r="B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c r="BC428" s="31"/>
      <c r="BD428" s="31"/>
      <c r="BE428" s="31"/>
      <c r="B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c r="BC429" s="31"/>
      <c r="BD429" s="31"/>
      <c r="BE429" s="31"/>
      <c r="B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c r="BC430" s="31"/>
      <c r="BD430" s="31"/>
      <c r="BE430" s="31"/>
      <c r="B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c r="BC431" s="31"/>
      <c r="BD431" s="31"/>
      <c r="BE431" s="31"/>
      <c r="B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c r="B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c r="BC434" s="31"/>
      <c r="BD434" s="31"/>
      <c r="BE434" s="31"/>
      <c r="B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c r="BC435" s="31"/>
      <c r="BD435" s="31"/>
      <c r="BE435" s="31"/>
      <c r="B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c r="BC436" s="31"/>
      <c r="BD436" s="31"/>
      <c r="BE436" s="31"/>
      <c r="B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c r="B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c r="BC438" s="31"/>
      <c r="BD438" s="31"/>
      <c r="BE438" s="31"/>
      <c r="B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c r="BC439" s="31"/>
      <c r="BD439" s="31"/>
      <c r="BE439" s="31"/>
      <c r="B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c r="BC441" s="31"/>
      <c r="BD441" s="31"/>
      <c r="BE441" s="31"/>
      <c r="B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c r="B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c r="BC443" s="31"/>
      <c r="BD443" s="31"/>
      <c r="BE443" s="31"/>
      <c r="B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c r="B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c r="B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c r="BC447" s="31"/>
      <c r="BD447" s="31"/>
      <c r="BE447" s="31"/>
      <c r="B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c r="B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c r="BC449" s="31"/>
      <c r="BD449" s="31"/>
      <c r="BE449" s="31"/>
      <c r="B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c r="B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c r="BC451" s="31"/>
      <c r="BD451" s="31"/>
      <c r="BE451" s="31"/>
      <c r="B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c r="BC452" s="31"/>
      <c r="BD452" s="31"/>
      <c r="BE452" s="31"/>
      <c r="B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c r="BC454" s="31"/>
      <c r="BD454" s="31"/>
      <c r="BE454" s="31"/>
      <c r="B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c r="BC455" s="31"/>
      <c r="BD455" s="31"/>
      <c r="BE455" s="31"/>
      <c r="B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c r="BC456" s="31"/>
      <c r="BD456" s="31"/>
      <c r="BE456" s="31"/>
      <c r="B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c r="BC457" s="31"/>
      <c r="BD457" s="31"/>
      <c r="BE457" s="31"/>
      <c r="B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c r="BC458" s="31"/>
      <c r="BD458" s="31"/>
      <c r="BE458" s="31"/>
      <c r="B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c r="BC459" s="31"/>
      <c r="BD459" s="31"/>
      <c r="BE459" s="31"/>
      <c r="B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c r="BC460" s="31"/>
      <c r="BD460" s="31"/>
      <c r="BE460" s="31"/>
      <c r="B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c r="BC461" s="31"/>
      <c r="BD461" s="31"/>
      <c r="BE461" s="31"/>
      <c r="B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c r="BC462" s="31"/>
      <c r="BD462" s="31"/>
      <c r="BE462" s="31"/>
      <c r="B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c r="B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c r="BC464" s="31"/>
      <c r="BD464" s="31"/>
      <c r="BE464" s="31"/>
      <c r="B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c r="BC465" s="31"/>
      <c r="BD465" s="31"/>
      <c r="BE465" s="31"/>
      <c r="B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c r="BC466" s="31"/>
      <c r="BD466" s="31"/>
      <c r="BE466" s="31"/>
      <c r="B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c r="BC467" s="31"/>
      <c r="BD467" s="31"/>
      <c r="BE467" s="31"/>
      <c r="B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c r="BC468" s="31"/>
      <c r="BD468" s="31"/>
      <c r="BE468" s="31"/>
      <c r="B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c r="B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c r="BC470" s="31"/>
      <c r="BD470" s="31"/>
      <c r="BE470" s="31"/>
      <c r="B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c r="B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c r="BC472" s="31"/>
      <c r="BD472" s="31"/>
      <c r="BE472" s="31"/>
      <c r="B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c r="BC498" s="31"/>
      <c r="BD498" s="31"/>
      <c r="BE498" s="31"/>
      <c r="B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c r="BC499" s="31"/>
      <c r="BD499" s="31"/>
      <c r="BE499" s="31"/>
      <c r="B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c r="BC500" s="31"/>
      <c r="BD500" s="31"/>
      <c r="BE500" s="31"/>
      <c r="B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c r="BC501" s="31"/>
      <c r="BD501" s="31"/>
      <c r="BE501" s="31"/>
      <c r="B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c r="BB502" s="31"/>
      <c r="BC502" s="31"/>
      <c r="BD502" s="31"/>
      <c r="BE502" s="31"/>
      <c r="B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c r="BB503" s="31"/>
      <c r="BC503" s="31"/>
      <c r="BD503" s="31"/>
      <c r="BE503" s="31"/>
      <c r="B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c r="BB504" s="31"/>
      <c r="BC504" s="31"/>
      <c r="BD504" s="31"/>
      <c r="BE504" s="31"/>
      <c r="B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c r="BC505" s="31"/>
      <c r="BD505" s="31"/>
      <c r="BE505" s="31"/>
      <c r="B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c r="BB506" s="31"/>
      <c r="BC506" s="31"/>
      <c r="BD506" s="31"/>
      <c r="BE506" s="31"/>
      <c r="B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c r="BB507" s="31"/>
      <c r="BC507" s="31"/>
      <c r="BD507" s="31"/>
      <c r="BE507" s="31"/>
      <c r="B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c r="BB510" s="31"/>
      <c r="BC510" s="31"/>
      <c r="BD510" s="31"/>
      <c r="BE510" s="31"/>
      <c r="B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c r="BB511" s="31"/>
      <c r="BC511" s="31"/>
      <c r="BD511" s="31"/>
      <c r="BE511" s="31"/>
      <c r="B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c r="BB512" s="31"/>
      <c r="BC512" s="31"/>
      <c r="BD512" s="31"/>
      <c r="BE512" s="31"/>
      <c r="B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c r="BB513" s="31"/>
      <c r="BC513" s="31"/>
      <c r="BD513" s="31"/>
      <c r="BE513" s="31"/>
      <c r="B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c r="BB514" s="31"/>
      <c r="BC514" s="31"/>
      <c r="BD514" s="31"/>
      <c r="BE514" s="31"/>
      <c r="B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c r="BB515" s="31"/>
      <c r="BC515" s="31"/>
      <c r="BD515" s="31"/>
      <c r="BE515" s="31"/>
      <c r="B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c r="BB516" s="31"/>
      <c r="BC516" s="31"/>
      <c r="BD516" s="31"/>
      <c r="BE516" s="31"/>
      <c r="B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c r="BB517" s="31"/>
      <c r="BC517" s="31"/>
      <c r="BD517" s="31"/>
      <c r="BE517" s="31"/>
      <c r="B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c r="BB518" s="31"/>
      <c r="BC518" s="31"/>
      <c r="BD518" s="31"/>
      <c r="BE518" s="31"/>
      <c r="B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c r="BB519" s="31"/>
      <c r="BC519" s="31"/>
      <c r="BD519" s="31"/>
      <c r="BE519" s="31"/>
      <c r="B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c r="BB520" s="31"/>
      <c r="BC520" s="31"/>
      <c r="BD520" s="31"/>
      <c r="BE520" s="31"/>
      <c r="B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c r="BB521" s="31"/>
      <c r="BC521" s="31"/>
      <c r="BD521" s="31"/>
      <c r="BE521" s="31"/>
      <c r="B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c r="BB522" s="31"/>
      <c r="BC522" s="31"/>
      <c r="BD522" s="31"/>
      <c r="BE522" s="31"/>
      <c r="B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c r="BB523" s="31"/>
      <c r="BC523" s="31"/>
      <c r="BD523" s="31"/>
      <c r="BE523" s="31"/>
      <c r="B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c r="BB524" s="31"/>
      <c r="BC524" s="31"/>
      <c r="BD524" s="31"/>
      <c r="BE524" s="31"/>
      <c r="B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c r="BB525" s="31"/>
      <c r="BC525" s="31"/>
      <c r="BD525" s="31"/>
      <c r="BE525" s="31"/>
      <c r="B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c r="BB526" s="31"/>
      <c r="BC526" s="31"/>
      <c r="BD526" s="31"/>
      <c r="BE526" s="31"/>
      <c r="B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c r="BB527" s="31"/>
      <c r="BC527" s="31"/>
      <c r="BD527" s="31"/>
      <c r="BE527" s="31"/>
      <c r="B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c r="BB528" s="31"/>
      <c r="BC528" s="31"/>
      <c r="BD528" s="31"/>
      <c r="BE528" s="31"/>
      <c r="B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c r="BB530" s="31"/>
      <c r="BC530" s="31"/>
      <c r="BD530" s="31"/>
      <c r="BE530" s="31"/>
      <c r="B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c r="BB531" s="31"/>
      <c r="BC531" s="31"/>
      <c r="BD531" s="31"/>
      <c r="BE531" s="31"/>
      <c r="B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c r="BB532" s="31"/>
      <c r="BC532" s="31"/>
      <c r="BD532" s="31"/>
      <c r="BE532" s="31"/>
      <c r="B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c r="BB534" s="31"/>
      <c r="BC534" s="31"/>
      <c r="BD534" s="31"/>
      <c r="BE534" s="31"/>
      <c r="B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c r="BB535" s="31"/>
      <c r="BC535" s="31"/>
      <c r="BD535" s="31"/>
      <c r="BE535" s="31"/>
      <c r="B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c r="BB536" s="31"/>
      <c r="BC536" s="31"/>
      <c r="BD536" s="31"/>
      <c r="BE536" s="31"/>
      <c r="B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c r="BB537" s="31"/>
      <c r="BC537" s="31"/>
      <c r="BD537" s="31"/>
      <c r="BE537" s="31"/>
      <c r="B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c r="BB539" s="31"/>
      <c r="BC539" s="31"/>
      <c r="BD539" s="31"/>
      <c r="BE539" s="31"/>
      <c r="B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c r="BB540" s="31"/>
      <c r="BC540" s="31"/>
      <c r="BD540" s="31"/>
      <c r="BE540" s="31"/>
      <c r="B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c r="BB542" s="31"/>
      <c r="BC542" s="31"/>
      <c r="BD542" s="31"/>
      <c r="BE542" s="31"/>
      <c r="B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c r="BB543" s="31"/>
      <c r="BC543" s="31"/>
      <c r="BD543" s="31"/>
      <c r="BE543" s="31"/>
      <c r="B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c r="BB548" s="31"/>
      <c r="BC548" s="31"/>
      <c r="BD548" s="31"/>
      <c r="BE548" s="31"/>
      <c r="B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c r="BB549" s="31"/>
      <c r="BC549" s="31"/>
      <c r="BD549" s="31"/>
      <c r="BE549" s="31"/>
      <c r="B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c r="BB550" s="31"/>
      <c r="BC550" s="31"/>
      <c r="BD550" s="31"/>
      <c r="BE550" s="31"/>
      <c r="B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c r="BB552" s="31"/>
      <c r="BC552" s="31"/>
      <c r="BD552" s="31"/>
      <c r="BE552" s="31"/>
      <c r="B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c r="BB553" s="31"/>
      <c r="BC553" s="31"/>
      <c r="BD553" s="31"/>
      <c r="BE553" s="31"/>
      <c r="B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c r="BB554" s="31"/>
      <c r="BC554" s="31"/>
      <c r="BD554" s="31"/>
      <c r="BE554" s="31"/>
      <c r="B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c r="BB556" s="31"/>
      <c r="BC556" s="31"/>
      <c r="BD556" s="31"/>
      <c r="BE556" s="31"/>
      <c r="B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c r="BB557" s="31"/>
      <c r="BC557" s="31"/>
      <c r="BD557" s="31"/>
      <c r="BE557" s="31"/>
      <c r="B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c r="BB558" s="31"/>
      <c r="BC558" s="31"/>
      <c r="BD558" s="31"/>
      <c r="BE558" s="31"/>
      <c r="B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c r="BB560" s="31"/>
      <c r="BC560" s="31"/>
      <c r="BD560" s="31"/>
      <c r="BE560" s="31"/>
      <c r="B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c r="BB561" s="31"/>
      <c r="BC561" s="31"/>
      <c r="BD561" s="31"/>
      <c r="BE561" s="31"/>
      <c r="B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c r="BB562" s="31"/>
      <c r="BC562" s="31"/>
      <c r="BD562" s="31"/>
      <c r="BE562" s="31"/>
      <c r="B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c r="BB563" s="31"/>
      <c r="BC563" s="31"/>
      <c r="BD563" s="31"/>
      <c r="BE563" s="31"/>
      <c r="B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c r="BB565" s="31"/>
      <c r="BC565" s="31"/>
      <c r="BD565" s="31"/>
      <c r="BE565" s="31"/>
      <c r="B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c r="BB566" s="31"/>
      <c r="BC566" s="31"/>
      <c r="BD566" s="31"/>
      <c r="BE566" s="31"/>
      <c r="B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c r="BB567" s="31"/>
      <c r="BC567" s="31"/>
      <c r="BD567" s="31"/>
      <c r="BE567" s="31"/>
      <c r="B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c r="BB568" s="31"/>
      <c r="BC568" s="31"/>
      <c r="BD568" s="31"/>
      <c r="BE568" s="31"/>
      <c r="B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c r="BB570" s="31"/>
      <c r="BC570" s="31"/>
      <c r="BD570" s="31"/>
      <c r="BE570" s="31"/>
      <c r="B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c r="BB571" s="31"/>
      <c r="BC571" s="31"/>
      <c r="BD571" s="31"/>
      <c r="BE571" s="31"/>
      <c r="B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c r="BB572" s="31"/>
      <c r="BC572" s="31"/>
      <c r="BD572" s="31"/>
      <c r="BE572" s="31"/>
      <c r="B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c r="BB573" s="31"/>
      <c r="BC573" s="31"/>
      <c r="BD573" s="31"/>
      <c r="BE573" s="31"/>
      <c r="B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c r="BB574" s="31"/>
      <c r="BC574" s="31"/>
      <c r="BD574" s="31"/>
      <c r="BE574" s="31"/>
      <c r="B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c r="BB576" s="31"/>
      <c r="BC576" s="31"/>
      <c r="BD576" s="31"/>
      <c r="BE576" s="31"/>
      <c r="B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c r="BB577" s="31"/>
      <c r="BC577" s="31"/>
      <c r="BD577" s="31"/>
      <c r="BE577" s="31"/>
      <c r="B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c r="BB578" s="31"/>
      <c r="BC578" s="31"/>
      <c r="BD578" s="31"/>
      <c r="BE578" s="31"/>
      <c r="B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c r="BB579" s="31"/>
      <c r="BC579" s="31"/>
      <c r="BD579" s="31"/>
      <c r="BE579" s="31"/>
      <c r="B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c r="BB581" s="31"/>
      <c r="BC581" s="31"/>
      <c r="BD581" s="31"/>
      <c r="BE581" s="31"/>
      <c r="B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c r="BB582" s="31"/>
      <c r="BC582" s="31"/>
      <c r="BD582" s="31"/>
      <c r="BE582" s="31"/>
      <c r="B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c r="BB583" s="31"/>
      <c r="BC583" s="31"/>
      <c r="BD583" s="31"/>
      <c r="BE583" s="31"/>
      <c r="B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c r="BB584" s="31"/>
      <c r="BC584" s="31"/>
      <c r="BD584" s="31"/>
      <c r="BE584" s="31"/>
      <c r="B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c r="BB585" s="31"/>
      <c r="BC585" s="31"/>
      <c r="BD585" s="31"/>
      <c r="BE585" s="31"/>
      <c r="B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c r="BB587" s="31"/>
      <c r="BC587" s="31"/>
      <c r="BD587" s="31"/>
      <c r="BE587" s="31"/>
      <c r="B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c r="BB588" s="31"/>
      <c r="BC588" s="31"/>
      <c r="BD588" s="31"/>
      <c r="BE588" s="31"/>
      <c r="B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c r="BB589" s="31"/>
      <c r="BC589" s="31"/>
      <c r="BD589" s="31"/>
      <c r="BE589" s="31"/>
      <c r="B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c r="BB590" s="31"/>
      <c r="BC590" s="31"/>
      <c r="BD590" s="31"/>
      <c r="BE590" s="31"/>
      <c r="B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c r="BB591" s="31"/>
      <c r="BC591" s="31"/>
      <c r="BD591" s="31"/>
      <c r="BE591" s="31"/>
      <c r="B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c r="BB592" s="31"/>
      <c r="BC592" s="31"/>
      <c r="BD592" s="31"/>
      <c r="BE592" s="31"/>
      <c r="B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c r="BB593" s="31"/>
      <c r="BC593" s="31"/>
      <c r="BD593" s="31"/>
      <c r="BE593" s="31"/>
      <c r="B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c r="BB595" s="31"/>
      <c r="BC595" s="31"/>
      <c r="BD595" s="31"/>
      <c r="BE595" s="31"/>
      <c r="B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c r="BB596" s="31"/>
      <c r="BC596" s="31"/>
      <c r="BD596" s="31"/>
      <c r="BE596" s="31"/>
      <c r="B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c r="BB597" s="31"/>
      <c r="BC597" s="31"/>
      <c r="BD597" s="31"/>
      <c r="BE597" s="31"/>
      <c r="B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c r="BB598" s="31"/>
      <c r="BC598" s="31"/>
      <c r="BD598" s="31"/>
      <c r="BE598" s="31"/>
      <c r="B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c r="BB599" s="31"/>
      <c r="BC599" s="31"/>
      <c r="BD599" s="31"/>
      <c r="BE599" s="31"/>
      <c r="B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c r="BB607" s="31"/>
      <c r="BC607" s="31"/>
      <c r="BD607" s="31"/>
      <c r="BE607" s="31"/>
      <c r="B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c r="BB608" s="31"/>
      <c r="BC608" s="31"/>
      <c r="BD608" s="31"/>
      <c r="BE608" s="31"/>
      <c r="B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c r="BB609" s="31"/>
      <c r="BC609" s="31"/>
      <c r="BD609" s="31"/>
      <c r="BE609" s="31"/>
      <c r="B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c r="BB610" s="31"/>
      <c r="BC610" s="31"/>
      <c r="BD610" s="31"/>
      <c r="BE610" s="31"/>
      <c r="B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c r="BB611" s="31"/>
      <c r="BC611" s="31"/>
      <c r="BD611" s="31"/>
      <c r="BE611" s="31"/>
      <c r="B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c r="BB612" s="31"/>
      <c r="BC612" s="31"/>
      <c r="BD612" s="31"/>
      <c r="BE612" s="31"/>
      <c r="B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c r="BB614" s="31"/>
      <c r="BC614" s="31"/>
      <c r="BD614" s="31"/>
      <c r="BE614" s="31"/>
      <c r="B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c r="BB615" s="31"/>
      <c r="BC615" s="31"/>
      <c r="BD615" s="31"/>
      <c r="BE615" s="31"/>
      <c r="B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c r="BB616" s="31"/>
      <c r="BC616" s="31"/>
      <c r="BD616" s="31"/>
      <c r="BE616" s="31"/>
      <c r="B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c r="BB618" s="31"/>
      <c r="BC618" s="31"/>
      <c r="BD618" s="31"/>
      <c r="BE618" s="31"/>
      <c r="B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c r="BB619" s="31"/>
      <c r="BC619" s="31"/>
      <c r="BD619" s="31"/>
      <c r="BE619" s="31"/>
      <c r="B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c r="BB620" s="31"/>
      <c r="BC620" s="31"/>
      <c r="BD620" s="31"/>
      <c r="BE620" s="31"/>
      <c r="B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c r="BB622" s="31"/>
      <c r="BC622" s="31"/>
      <c r="BD622" s="31"/>
      <c r="BE622" s="31"/>
      <c r="B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c r="BB623" s="31"/>
      <c r="BC623" s="31"/>
      <c r="BD623" s="31"/>
      <c r="BE623" s="31"/>
      <c r="B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c r="BB624" s="31"/>
      <c r="BC624" s="31"/>
      <c r="BD624" s="31"/>
      <c r="BE624" s="31"/>
      <c r="B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c r="BB625" s="31"/>
      <c r="BC625" s="31"/>
      <c r="BD625" s="31"/>
      <c r="BE625" s="31"/>
      <c r="B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c r="BB626" s="31"/>
      <c r="BC626" s="31"/>
      <c r="BD626" s="31"/>
      <c r="BE626" s="31"/>
      <c r="B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c r="BB627" s="31"/>
      <c r="BC627" s="31"/>
      <c r="BD627" s="31"/>
      <c r="BE627" s="31"/>
      <c r="B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c r="BB628" s="31"/>
      <c r="BC628" s="31"/>
      <c r="BD628" s="31"/>
      <c r="BE628" s="31"/>
      <c r="B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c r="BB629" s="31"/>
      <c r="BC629" s="31"/>
      <c r="BD629" s="31"/>
      <c r="BE629" s="31"/>
      <c r="B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c r="BB630" s="31"/>
      <c r="BC630" s="31"/>
      <c r="BD630" s="31"/>
      <c r="BE630" s="31"/>
      <c r="B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c r="BB631" s="31"/>
      <c r="BC631" s="31"/>
      <c r="BD631" s="31"/>
      <c r="BE631" s="31"/>
      <c r="B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c r="BB632" s="31"/>
      <c r="BC632" s="31"/>
      <c r="BD632" s="31"/>
      <c r="BE632" s="31"/>
      <c r="B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c r="BB640" s="31"/>
      <c r="BC640" s="31"/>
      <c r="BD640" s="31"/>
      <c r="BE640" s="31"/>
      <c r="B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c r="BB641" s="31"/>
      <c r="BC641" s="31"/>
      <c r="BD641" s="31"/>
      <c r="BE641" s="31"/>
      <c r="B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c r="BB642" s="31"/>
      <c r="BC642" s="31"/>
      <c r="BD642" s="31"/>
      <c r="BE642" s="31"/>
      <c r="B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c r="BB643" s="31"/>
      <c r="BC643" s="31"/>
      <c r="BD643" s="31"/>
      <c r="BE643" s="31"/>
      <c r="B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c r="BB644" s="31"/>
      <c r="BC644" s="31"/>
      <c r="BD644" s="31"/>
      <c r="BE644" s="31"/>
      <c r="B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c r="BB645" s="31"/>
      <c r="BC645" s="31"/>
      <c r="BD645" s="31"/>
      <c r="BE645" s="31"/>
      <c r="B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c r="BB690" s="31"/>
      <c r="BC690" s="31"/>
      <c r="BD690" s="31"/>
      <c r="BE690" s="31"/>
      <c r="B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c r="BB691" s="31"/>
      <c r="BC691" s="31"/>
      <c r="BD691" s="31"/>
      <c r="BE691" s="31"/>
      <c r="B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c r="BB692" s="31"/>
      <c r="BC692" s="31"/>
      <c r="BD692" s="31"/>
      <c r="BE692" s="31"/>
      <c r="B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c r="BB693" s="31"/>
      <c r="BC693" s="31"/>
      <c r="BD693" s="31"/>
      <c r="BE693" s="31"/>
      <c r="B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c r="BB694" s="31"/>
      <c r="BC694" s="31"/>
      <c r="BD694" s="31"/>
      <c r="BE694" s="31"/>
      <c r="B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c r="BB695" s="31"/>
      <c r="BC695" s="31"/>
      <c r="BD695" s="31"/>
      <c r="BE695" s="31"/>
      <c r="B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c r="BB696" s="31"/>
      <c r="BC696" s="31"/>
      <c r="BD696" s="31"/>
      <c r="BE696" s="31"/>
      <c r="B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c r="BB697" s="31"/>
      <c r="BC697" s="31"/>
      <c r="BD697" s="31"/>
      <c r="BE697" s="31"/>
      <c r="B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c r="BB698" s="31"/>
      <c r="BC698" s="31"/>
      <c r="BD698" s="31"/>
      <c r="BE698" s="31"/>
      <c r="B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c r="BB699" s="31"/>
      <c r="BC699" s="31"/>
      <c r="BD699" s="31"/>
      <c r="BE699" s="31"/>
      <c r="B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c r="BB700" s="31"/>
      <c r="BC700" s="31"/>
      <c r="BD700" s="31"/>
      <c r="BE700" s="31"/>
      <c r="B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c r="BB701" s="31"/>
      <c r="BC701" s="31"/>
      <c r="BD701" s="31"/>
      <c r="BE701" s="31"/>
      <c r="B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c r="BB702" s="31"/>
      <c r="BC702" s="31"/>
      <c r="BD702" s="31"/>
      <c r="BE702" s="31"/>
      <c r="B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c r="BB703" s="31"/>
      <c r="BC703" s="31"/>
      <c r="BD703" s="31"/>
      <c r="BE703" s="31"/>
      <c r="B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c r="BB704" s="31"/>
      <c r="BC704" s="31"/>
      <c r="BD704" s="31"/>
      <c r="BE704" s="31"/>
      <c r="B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c r="BB705" s="31"/>
      <c r="BC705" s="31"/>
      <c r="BD705" s="31"/>
      <c r="BE705" s="31"/>
      <c r="B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c r="BB706" s="31"/>
      <c r="BC706" s="31"/>
      <c r="BD706" s="31"/>
      <c r="BE706" s="31"/>
      <c r="B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c r="BB707" s="31"/>
      <c r="BC707" s="31"/>
      <c r="BD707" s="31"/>
      <c r="BE707" s="31"/>
      <c r="B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c r="BB708" s="31"/>
      <c r="BC708" s="31"/>
      <c r="BD708" s="31"/>
      <c r="BE708" s="31"/>
      <c r="B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c r="BB709" s="31"/>
      <c r="BC709" s="31"/>
      <c r="BD709" s="31"/>
      <c r="BE709" s="31"/>
      <c r="B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c r="BB710" s="31"/>
      <c r="BC710" s="31"/>
      <c r="BD710" s="31"/>
      <c r="BE710" s="31"/>
      <c r="B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c r="BB711" s="31"/>
      <c r="BC711" s="31"/>
      <c r="BD711" s="31"/>
      <c r="BE711" s="31"/>
      <c r="B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c r="BB712" s="31"/>
      <c r="BC712" s="31"/>
      <c r="BD712" s="31"/>
      <c r="BE712" s="31"/>
      <c r="B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c r="BB713" s="31"/>
      <c r="BC713" s="31"/>
      <c r="BD713" s="31"/>
      <c r="BE713" s="31"/>
      <c r="B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c r="BB714" s="31"/>
      <c r="BC714" s="31"/>
      <c r="BD714" s="31"/>
      <c r="BE714" s="31"/>
      <c r="B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c r="BB715" s="31"/>
      <c r="BC715" s="31"/>
      <c r="BD715" s="31"/>
      <c r="BE715" s="31"/>
      <c r="B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c r="BB716" s="31"/>
      <c r="BC716" s="31"/>
      <c r="BD716" s="31"/>
      <c r="BE716" s="31"/>
      <c r="B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c r="BB717" s="31"/>
      <c r="BC717" s="31"/>
      <c r="BD717" s="31"/>
      <c r="BE717" s="31"/>
      <c r="B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c r="BB718" s="31"/>
      <c r="BC718" s="31"/>
      <c r="BD718" s="31"/>
      <c r="BE718" s="31"/>
      <c r="B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c r="BB719" s="31"/>
      <c r="BC719" s="31"/>
      <c r="BD719" s="31"/>
      <c r="BE719" s="31"/>
      <c r="B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c r="BB720" s="31"/>
      <c r="BC720" s="31"/>
      <c r="BD720" s="31"/>
      <c r="BE720" s="31"/>
      <c r="B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c r="BB721" s="31"/>
      <c r="BC721" s="31"/>
      <c r="BD721" s="31"/>
      <c r="BE721" s="31"/>
      <c r="B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c r="BB722" s="31"/>
      <c r="BC722" s="31"/>
      <c r="BD722" s="31"/>
      <c r="BE722" s="31"/>
      <c r="B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c r="BB723" s="31"/>
      <c r="BC723" s="31"/>
      <c r="BD723" s="31"/>
      <c r="BE723" s="31"/>
      <c r="B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c r="BC728" s="31"/>
      <c r="BD728" s="31"/>
      <c r="BE728" s="31"/>
      <c r="B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c r="BB729" s="31"/>
      <c r="BC729" s="31"/>
      <c r="BD729" s="31"/>
      <c r="BE729" s="31"/>
      <c r="B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c r="BB730" s="31"/>
      <c r="BC730" s="31"/>
      <c r="BD730" s="31"/>
      <c r="BE730" s="31"/>
      <c r="B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c r="BC731" s="31"/>
      <c r="BD731" s="31"/>
      <c r="BE731" s="31"/>
      <c r="B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c r="BC732" s="31"/>
      <c r="BD732" s="31"/>
      <c r="BE732" s="31"/>
      <c r="B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c r="BB733" s="31"/>
      <c r="BC733" s="31"/>
      <c r="BD733" s="31"/>
      <c r="BE733" s="31"/>
      <c r="B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c r="BB734" s="31"/>
      <c r="BC734" s="31"/>
      <c r="BD734" s="31"/>
      <c r="BE734" s="31"/>
      <c r="B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c r="BB735" s="31"/>
      <c r="BC735" s="31"/>
      <c r="BD735" s="31"/>
      <c r="BE735" s="31"/>
      <c r="B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c r="BB736" s="31"/>
      <c r="BC736" s="31"/>
      <c r="BD736" s="31"/>
      <c r="BE736" s="31"/>
      <c r="B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c r="BB737" s="31"/>
      <c r="BC737" s="31"/>
      <c r="BD737" s="31"/>
      <c r="BE737" s="31"/>
      <c r="B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c r="BB738" s="31"/>
      <c r="BC738" s="31"/>
      <c r="BD738" s="31"/>
      <c r="BE738" s="31"/>
      <c r="B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c r="BB739" s="31"/>
      <c r="BC739" s="31"/>
      <c r="BD739" s="31"/>
      <c r="BE739" s="31"/>
      <c r="B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c r="BB740" s="31"/>
      <c r="BC740" s="31"/>
      <c r="BD740" s="31"/>
      <c r="BE740" s="31"/>
      <c r="B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c r="BB741" s="31"/>
      <c r="BC741" s="31"/>
      <c r="BD741" s="31"/>
      <c r="BE741" s="31"/>
      <c r="B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c r="BB742" s="31"/>
      <c r="BC742" s="31"/>
      <c r="BD742" s="31"/>
      <c r="BE742" s="31"/>
      <c r="B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c r="BB743" s="31"/>
      <c r="BC743" s="31"/>
      <c r="BD743" s="31"/>
      <c r="BE743" s="31"/>
      <c r="B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c r="BB744" s="31"/>
      <c r="BC744" s="31"/>
      <c r="BD744" s="31"/>
      <c r="BE744" s="31"/>
      <c r="B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c r="BB745" s="31"/>
      <c r="BC745" s="31"/>
      <c r="BD745" s="31"/>
      <c r="BE745" s="31"/>
      <c r="B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c r="BB746" s="31"/>
      <c r="BC746" s="31"/>
      <c r="BD746" s="31"/>
      <c r="BE746" s="31"/>
      <c r="B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c r="BB747" s="31"/>
      <c r="BC747" s="31"/>
      <c r="BD747" s="31"/>
      <c r="BE747" s="31"/>
      <c r="B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c r="BB748" s="31"/>
      <c r="BC748" s="31"/>
      <c r="BD748" s="31"/>
      <c r="BE748" s="31"/>
      <c r="B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c r="BB749" s="31"/>
      <c r="BC749" s="31"/>
      <c r="BD749" s="31"/>
      <c r="BE749" s="31"/>
      <c r="B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c r="BB750" s="31"/>
      <c r="BC750" s="31"/>
      <c r="BD750" s="31"/>
      <c r="BE750" s="31"/>
      <c r="B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c r="BB751" s="31"/>
      <c r="BC751" s="31"/>
      <c r="BD751" s="31"/>
      <c r="BE751" s="31"/>
      <c r="B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c r="BB752" s="31"/>
      <c r="BC752" s="31"/>
      <c r="BD752" s="31"/>
      <c r="BE752" s="31"/>
      <c r="BF752" s="31"/>
    </row>
    <row r="753">
      <c r="A753" s="31"/>
      <c r="B753" s="31"/>
      <c r="C753" s="31"/>
      <c r="D753" s="31"/>
      <c r="E753" s="31"/>
      <c r="F753" s="31"/>
      <c r="G753" s="31"/>
      <c r="H753" s="31"/>
      <c r="I753" s="31"/>
      <c r="J753" s="31"/>
      <c r="K753" s="31"/>
      <c r="L753" s="31"/>
      <c r="M753" s="32"/>
      <c r="N753" s="31"/>
      <c r="O753" s="31"/>
      <c r="P753" s="32"/>
      <c r="Q753" s="31"/>
      <c r="R753" s="31"/>
      <c r="S753" s="32"/>
      <c r="T753" s="31"/>
      <c r="U753" s="31"/>
      <c r="V753" s="32"/>
      <c r="W753" s="31"/>
      <c r="X753" s="31"/>
      <c r="Y753" s="32"/>
      <c r="Z753" s="31"/>
      <c r="AA753" s="31"/>
      <c r="AB753" s="32"/>
      <c r="AC753" s="31"/>
      <c r="AD753" s="31"/>
      <c r="AE753" s="32"/>
      <c r="AF753" s="31"/>
      <c r="AG753" s="31"/>
      <c r="AH753" s="32"/>
      <c r="AI753" s="31"/>
      <c r="AJ753" s="31"/>
      <c r="AK753" s="32"/>
      <c r="AL753" s="31"/>
      <c r="AM753" s="31"/>
      <c r="AN753" s="32"/>
      <c r="AO753" s="31"/>
      <c r="AP753" s="31"/>
      <c r="AQ753" s="32"/>
      <c r="AR753" s="31"/>
      <c r="AS753" s="31"/>
      <c r="AT753" s="32"/>
      <c r="AU753" s="31"/>
      <c r="AV753" s="31"/>
      <c r="AW753" s="32"/>
      <c r="AX753" s="31"/>
      <c r="AY753" s="31"/>
      <c r="AZ753" s="32"/>
      <c r="BA753" s="31"/>
      <c r="BB753" s="31"/>
      <c r="BC753" s="32"/>
      <c r="BD753" s="31"/>
      <c r="BE753" s="31"/>
      <c r="BF753" s="32"/>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c r="BA754" s="31"/>
      <c r="BB754" s="31"/>
      <c r="BC754" s="31"/>
      <c r="BD754" s="31"/>
      <c r="BE754" s="31"/>
      <c r="BF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c r="BB755" s="31"/>
      <c r="BC755" s="31"/>
      <c r="BD755" s="31"/>
      <c r="BE755" s="31"/>
      <c r="B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c r="BB756" s="31"/>
      <c r="BC756" s="31"/>
      <c r="BD756" s="31"/>
      <c r="BE756" s="31"/>
      <c r="B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c r="BB757" s="31"/>
      <c r="BC757" s="31"/>
      <c r="BD757" s="31"/>
      <c r="BE757" s="31"/>
      <c r="B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c r="BB758" s="31"/>
      <c r="BC758" s="31"/>
      <c r="BD758" s="31"/>
      <c r="BE758" s="31"/>
      <c r="B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c r="BB759" s="31"/>
      <c r="BC759" s="31"/>
      <c r="BD759" s="31"/>
      <c r="BE759" s="31"/>
      <c r="B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c r="BB760" s="31"/>
      <c r="BC760" s="31"/>
      <c r="BD760" s="31"/>
      <c r="BE760" s="31"/>
      <c r="BF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c r="BA761" s="31"/>
      <c r="BB761" s="31"/>
      <c r="BC761" s="31"/>
      <c r="BD761" s="31"/>
      <c r="BE761" s="31"/>
      <c r="BF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c r="BB762" s="31"/>
      <c r="BC762" s="31"/>
      <c r="BD762" s="31"/>
      <c r="BE762" s="31"/>
      <c r="B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c r="BB763" s="31"/>
      <c r="BC763" s="31"/>
      <c r="BD763" s="31"/>
      <c r="BE763" s="31"/>
      <c r="B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c r="BB764" s="31"/>
      <c r="BC764" s="31"/>
      <c r="BD764" s="31"/>
      <c r="BE764" s="31"/>
      <c r="B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c r="BB765" s="31"/>
      <c r="BC765" s="31"/>
      <c r="BD765" s="31"/>
      <c r="BE765" s="31"/>
      <c r="B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c r="BB766" s="31"/>
      <c r="BC766" s="31"/>
      <c r="BD766" s="31"/>
      <c r="BE766" s="31"/>
      <c r="B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c r="BB767" s="31"/>
      <c r="BC767" s="31"/>
      <c r="BD767" s="31"/>
      <c r="BE767" s="31"/>
      <c r="B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c r="BB768" s="31"/>
      <c r="BC768" s="31"/>
      <c r="BD768" s="31"/>
      <c r="BE768" s="31"/>
      <c r="B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c r="BB769" s="31"/>
      <c r="BC769" s="31"/>
      <c r="BD769" s="31"/>
      <c r="BE769" s="31"/>
      <c r="BF769" s="31"/>
    </row>
  </sheetData>
  <mergeCells count="30">
    <mergeCell ref="A6:C6"/>
    <mergeCell ref="A16:C16"/>
    <mergeCell ref="A3:C3"/>
    <mergeCell ref="H3:J3"/>
    <mergeCell ref="K1:M1"/>
    <mergeCell ref="H1:J1"/>
    <mergeCell ref="Z1:AB1"/>
    <mergeCell ref="W1:Y1"/>
    <mergeCell ref="AI1:AK1"/>
    <mergeCell ref="T3:V3"/>
    <mergeCell ref="N3:P3"/>
    <mergeCell ref="N1:P1"/>
    <mergeCell ref="Q1:S1"/>
    <mergeCell ref="B2:C2"/>
    <mergeCell ref="B1:C1"/>
    <mergeCell ref="D3:G3"/>
    <mergeCell ref="T1:V1"/>
    <mergeCell ref="AI3:AK3"/>
    <mergeCell ref="AF3:AH3"/>
    <mergeCell ref="AR3:AT3"/>
    <mergeCell ref="AU3:AW3"/>
    <mergeCell ref="AC3:AE3"/>
    <mergeCell ref="Z3:AB3"/>
    <mergeCell ref="A4:C4"/>
    <mergeCell ref="D4:G4"/>
    <mergeCell ref="AL3:AN3"/>
    <mergeCell ref="AX3:AZ3"/>
    <mergeCell ref="BA3:BC3"/>
    <mergeCell ref="BD3:BF3"/>
    <mergeCell ref="AO3:AQ3"/>
  </mergeCells>
  <conditionalFormatting sqref="H6:J15 H16:J17 H26:J769">
    <cfRule type="expression" dxfId="3" priority="1">
      <formula>$J:$J="Match"</formula>
    </cfRule>
  </conditionalFormatting>
  <conditionalFormatting sqref="H6:J15 H16:J17 H26:J769">
    <cfRule type="expression" dxfId="4" priority="2">
      <formula>$J:$J="Partial Match"</formula>
    </cfRule>
  </conditionalFormatting>
  <conditionalFormatting sqref="K6:M15 Q6:S15 K16:M17 Q16:S17 K26:M769">
    <cfRule type="expression" dxfId="5" priority="3">
      <formula>$M:$M=""</formula>
    </cfRule>
  </conditionalFormatting>
  <conditionalFormatting sqref="H6:J15 H16:J17 H26:J769">
    <cfRule type="expression" dxfId="6" priority="4">
      <formula>$J:$J="No Match"</formula>
    </cfRule>
  </conditionalFormatting>
  <conditionalFormatting sqref="A6:G21 H6:H17 A26:G769">
    <cfRule type="expression" dxfId="0" priority="5">
      <formula>$E:$E="Minimum"</formula>
    </cfRule>
  </conditionalFormatting>
  <conditionalFormatting sqref="A6:G21 H6:H17 A26:G769">
    <cfRule type="expression" dxfId="1" priority="6">
      <formula>$E:$E="Recommended"</formula>
    </cfRule>
  </conditionalFormatting>
  <conditionalFormatting sqref="A6:G21 H6:H17 A26:G769">
    <cfRule type="expression" dxfId="2" priority="7">
      <formula>$E:$E="Optional"</formula>
    </cfRule>
  </conditionalFormatting>
  <conditionalFormatting sqref="K6:M15 Q6:S15 K16:M17 Q16:S17 K26:M769">
    <cfRule type="expression" dxfId="3" priority="8">
      <formula>$M:$M="Match"</formula>
    </cfRule>
  </conditionalFormatting>
  <conditionalFormatting sqref="K6:M15 Q6:S15 K16:M17 Q16:S17 K26:M769">
    <cfRule type="expression" dxfId="4" priority="9">
      <formula>$M:$M="Partial Match"</formula>
    </cfRule>
  </conditionalFormatting>
  <conditionalFormatting sqref="H6:J15 H16:J17 H26:J769">
    <cfRule type="expression" dxfId="5" priority="10">
      <formula>$J:$J=""</formula>
    </cfRule>
  </conditionalFormatting>
  <conditionalFormatting sqref="K6:M15 Q6:S15 K16:M17 Q16:S17 K26:M769">
    <cfRule type="expression" dxfId="6" priority="11">
      <formula>$M:$M="No Match"</formula>
    </cfRule>
  </conditionalFormatting>
  <conditionalFormatting sqref="N6:P15 N16:P17 N26:P769">
    <cfRule type="expression" dxfId="3" priority="12">
      <formula>$P:$P="Match"</formula>
    </cfRule>
  </conditionalFormatting>
  <conditionalFormatting sqref="N6:P15 N16:P17 N26:P769">
    <cfRule type="expression" dxfId="4" priority="13">
      <formula>$P:$P="Partial Match"</formula>
    </cfRule>
  </conditionalFormatting>
  <conditionalFormatting sqref="N6:P15 N16:P17 N26:P769">
    <cfRule type="expression" dxfId="6" priority="14">
      <formula>$P:$P="No Match"</formula>
    </cfRule>
  </conditionalFormatting>
  <conditionalFormatting sqref="N6:P15 N16:P17 N26:P769">
    <cfRule type="expression" dxfId="5" priority="15">
      <formula>$P:$P=""</formula>
    </cfRule>
  </conditionalFormatting>
  <conditionalFormatting sqref="Q6:S15 Q16:S17 Q26:S769">
    <cfRule type="expression" dxfId="3" priority="16">
      <formula>$S:$S="Match"</formula>
    </cfRule>
  </conditionalFormatting>
  <conditionalFormatting sqref="Q6:S15 Q16:S17 Q26:S769">
    <cfRule type="expression" dxfId="4" priority="17">
      <formula>$S:$S="Partial Match"</formula>
    </cfRule>
  </conditionalFormatting>
  <conditionalFormatting sqref="Q6:S15 Q16:S17 Q26:S769">
    <cfRule type="expression" dxfId="6" priority="18">
      <formula>$S:$S="No Match"</formula>
    </cfRule>
  </conditionalFormatting>
  <conditionalFormatting sqref="Q6:S15 Q16:S17 Q26:S769">
    <cfRule type="expression" dxfId="5" priority="19">
      <formula>$S:$S=""</formula>
    </cfRule>
  </conditionalFormatting>
  <conditionalFormatting sqref="T6:V15 T16:V17 T26:V769">
    <cfRule type="expression" dxfId="3" priority="20">
      <formula>$V:$V="Match"</formula>
    </cfRule>
  </conditionalFormatting>
  <conditionalFormatting sqref="W6:Y15 W16:Y17 W26:Y769">
    <cfRule type="expression" dxfId="4" priority="21">
      <formula>$Y:$Y="Partial Match"</formula>
    </cfRule>
  </conditionalFormatting>
  <conditionalFormatting sqref="T6:V15 T16:V17 T26:V769">
    <cfRule type="expression" dxfId="6" priority="22">
      <formula>$V:$V="No Match"</formula>
    </cfRule>
  </conditionalFormatting>
  <conditionalFormatting sqref="T6:V15 T16:V17 T26:V769">
    <cfRule type="expression" dxfId="5" priority="23">
      <formula>$V:$V=""</formula>
    </cfRule>
  </conditionalFormatting>
  <conditionalFormatting sqref="W6:Y15 W16:Y17 W26:Y769">
    <cfRule type="expression" dxfId="3" priority="24">
      <formula>$Y:$Y="Match"</formula>
    </cfRule>
  </conditionalFormatting>
  <conditionalFormatting sqref="T6:V15 T16:V17 T26:V769">
    <cfRule type="expression" dxfId="4" priority="25">
      <formula>$V:$V="Partial Match"</formula>
    </cfRule>
  </conditionalFormatting>
  <conditionalFormatting sqref="W6:Y15 W16:Y17 W26:Y769">
    <cfRule type="expression" dxfId="6" priority="26">
      <formula>$Y:$Y="No Match"</formula>
    </cfRule>
  </conditionalFormatting>
  <conditionalFormatting sqref="W6:Y15 W16:Y17 W26:Y769">
    <cfRule type="expression" dxfId="5" priority="27">
      <formula>$Y:$Y=""</formula>
    </cfRule>
  </conditionalFormatting>
  <conditionalFormatting sqref="Z6:AB15 Z16:AB17 Z26:AB769">
    <cfRule type="expression" dxfId="4" priority="28">
      <formula>$AB:$AB="Partial Match"</formula>
    </cfRule>
  </conditionalFormatting>
  <conditionalFormatting sqref="Z6:AB15 Z16:AB17 Z26:AB769">
    <cfRule type="expression" dxfId="3" priority="29">
      <formula>$AB:$AB="Match"</formula>
    </cfRule>
  </conditionalFormatting>
  <conditionalFormatting sqref="Z6:AB15 Z16:AB17 Z26:AB769">
    <cfRule type="expression" dxfId="6" priority="30">
      <formula>$AB:$AB="No Match"</formula>
    </cfRule>
  </conditionalFormatting>
  <conditionalFormatting sqref="Z6:AB15 Z16:AB17 Z26:AB769">
    <cfRule type="expression" dxfId="5" priority="31">
      <formula>$AB:$AB=""</formula>
    </cfRule>
  </conditionalFormatting>
  <conditionalFormatting sqref="AI6:AK15 AF9:AG10 AF12:AG15 AI16:AK17 AI26:AK769">
    <cfRule type="expression" dxfId="4" priority="32">
      <formula>$AK:$AK="Partial Match"</formula>
    </cfRule>
  </conditionalFormatting>
  <conditionalFormatting sqref="AI6:AK15 AF9:AG10 AF12:AG15 AI16:AK17 AI26:AK769">
    <cfRule type="expression" dxfId="3" priority="33">
      <formula>$AK:$AK="Match"</formula>
    </cfRule>
  </conditionalFormatting>
  <conditionalFormatting sqref="AI6:AK15 AF9:AG10 AF12:AG15 AI16:AK17 AI26:AK769">
    <cfRule type="expression" dxfId="6" priority="34">
      <formula>$AK:$AK="No Match"</formula>
    </cfRule>
  </conditionalFormatting>
  <conditionalFormatting sqref="AI6:AK15 AF9:AG10 AF12:AG15 AI16:AK17 AI26:AK769">
    <cfRule type="expression" dxfId="5" priority="35">
      <formula>$AK:$AK=""</formula>
    </cfRule>
  </conditionalFormatting>
  <conditionalFormatting sqref="AL6:AN15 AL16:AN17 AL26:AN769">
    <cfRule type="expression" dxfId="4" priority="36">
      <formula>$AN:$AN="Partial Match"</formula>
    </cfRule>
  </conditionalFormatting>
  <conditionalFormatting sqref="AL6:AN15 AL16:AN17 AL26:AN769">
    <cfRule type="expression" dxfId="3" priority="37">
      <formula>$AN:$AN="Match"</formula>
    </cfRule>
  </conditionalFormatting>
  <conditionalFormatting sqref="AL6:AN15 AL16:AN17 AL26:AN769">
    <cfRule type="expression" dxfId="6" priority="38">
      <formula>$AN:$AN="No Match"</formula>
    </cfRule>
  </conditionalFormatting>
  <conditionalFormatting sqref="AL6:AN15 AL16:AN17 AL26:AN769">
    <cfRule type="expression" dxfId="5" priority="39">
      <formula>$AN:$AN=""</formula>
    </cfRule>
  </conditionalFormatting>
  <conditionalFormatting sqref="AC6:AE15 AC16:AE17 AC26:AE769">
    <cfRule type="expression" dxfId="4" priority="40">
      <formula>$AE:$AE="Partial Match"</formula>
    </cfRule>
  </conditionalFormatting>
  <conditionalFormatting sqref="AC6:AE15 AC16:AE17 AC26:AE769">
    <cfRule type="expression" dxfId="3" priority="41">
      <formula>$AE:$AE="Match"</formula>
    </cfRule>
  </conditionalFormatting>
  <conditionalFormatting sqref="AF6:AH15 AF16:AH17 AF26:AH769">
    <cfRule type="expression" dxfId="6" priority="42">
      <formula>$AH:$AH="No Match"</formula>
    </cfRule>
  </conditionalFormatting>
  <conditionalFormatting sqref="AC6:AE15 AC16:AE17 AC26:AE769">
    <cfRule type="expression" dxfId="5" priority="43">
      <formula>$AE:$AE=""</formula>
    </cfRule>
  </conditionalFormatting>
  <conditionalFormatting sqref="AF6:AH15 AF16:AH17 AF26:AH769">
    <cfRule type="expression" dxfId="4" priority="44">
      <formula>$AH:$AH="Partial Match"</formula>
    </cfRule>
  </conditionalFormatting>
  <conditionalFormatting sqref="AF6:AH15 AF16:AH17 AF26:AH769">
    <cfRule type="expression" dxfId="3" priority="45">
      <formula>$AH:$AH="Match"</formula>
    </cfRule>
  </conditionalFormatting>
  <conditionalFormatting sqref="AC6:AE15 AC16:AE17 AC26:AE769">
    <cfRule type="expression" dxfId="6" priority="46">
      <formula>$AE:$AE="No Match"</formula>
    </cfRule>
  </conditionalFormatting>
  <conditionalFormatting sqref="AF6:AH15 AF16:AH17 AF26:AH769">
    <cfRule type="expression" dxfId="5" priority="47">
      <formula>$AH:$AH=""</formula>
    </cfRule>
  </conditionalFormatting>
  <conditionalFormatting sqref="AO6:AQ15 AO16:AQ17 AO26:AQ769">
    <cfRule type="expression" dxfId="6" priority="48">
      <formula>$AQ:$AQ="No Match"</formula>
    </cfRule>
  </conditionalFormatting>
  <conditionalFormatting sqref="AO6:AQ15 AO16:AQ17 AO26:AQ769">
    <cfRule type="expression" dxfId="4" priority="49">
      <formula>$AQ:$AQ="Partial Match"</formula>
    </cfRule>
  </conditionalFormatting>
  <conditionalFormatting sqref="AO6:AQ15 AO16:AQ17 AO26:AQ769">
    <cfRule type="expression" dxfId="3" priority="50">
      <formula>$AQ:$AQ="Match"</formula>
    </cfRule>
  </conditionalFormatting>
  <conditionalFormatting sqref="AO6:AQ15 AO16:AQ17 AO26:AQ769">
    <cfRule type="expression" dxfId="5" priority="51">
      <formula>$AQ:$AQ=""</formula>
    </cfRule>
  </conditionalFormatting>
  <conditionalFormatting sqref="AR6:AT15 AR16:AT17 AR26:AT769">
    <cfRule type="expression" dxfId="6" priority="52">
      <formula>$AT:$AT="No Match"</formula>
    </cfRule>
  </conditionalFormatting>
  <conditionalFormatting sqref="AR6:AT15 AR16:AT17 AR26:AT769">
    <cfRule type="expression" dxfId="4" priority="53">
      <formula>$AT:$AT="Partial Match"</formula>
    </cfRule>
  </conditionalFormatting>
  <conditionalFormatting sqref="AR6:AT15 AR16:AT17 AR26:AT769">
    <cfRule type="expression" dxfId="3" priority="54">
      <formula>$AT:$AT="Match"</formula>
    </cfRule>
  </conditionalFormatting>
  <conditionalFormatting sqref="AR6:AT15 AR16:AT17 AR26:AT769">
    <cfRule type="expression" dxfId="5" priority="55">
      <formula>$AT:$AT=""</formula>
    </cfRule>
  </conditionalFormatting>
  <conditionalFormatting sqref="AU6:AW15 AU16:AW17 AU26:AW769">
    <cfRule type="expression" dxfId="6" priority="56">
      <formula>$AW:$AW="No Match"</formula>
    </cfRule>
  </conditionalFormatting>
  <conditionalFormatting sqref="AU6:AW15 AU16:AW17 AU26:AW769">
    <cfRule type="expression" dxfId="4" priority="57">
      <formula>$AW:$AW="Partial Match"</formula>
    </cfRule>
  </conditionalFormatting>
  <conditionalFormatting sqref="AU6:AW15 AU16:AW17 AU26:AW769">
    <cfRule type="expression" dxfId="3" priority="58">
      <formula>$AW:$AW="Match"</formula>
    </cfRule>
  </conditionalFormatting>
  <conditionalFormatting sqref="AU6:AW15 AU16:AW17 AU26:AW769">
    <cfRule type="expression" dxfId="5" priority="59">
      <formula>$AW:$AW=""</formula>
    </cfRule>
  </conditionalFormatting>
  <conditionalFormatting sqref="AX6:AZ15 AX16:AZ17 AX26:AZ769">
    <cfRule type="expression" dxfId="6" priority="60">
      <formula>$AZ:$AZ="No Match"</formula>
    </cfRule>
  </conditionalFormatting>
  <conditionalFormatting sqref="AX6:AZ15 AX16:AZ17 AX26:AZ769">
    <cfRule type="expression" dxfId="4" priority="61">
      <formula>$AZ:$AZ="Partial Match"</formula>
    </cfRule>
  </conditionalFormatting>
  <conditionalFormatting sqref="AX6:AZ15 AX16:AZ17 AX26:AZ769">
    <cfRule type="expression" dxfId="3" priority="62">
      <formula>$AZ:$AZ="Match"</formula>
    </cfRule>
  </conditionalFormatting>
  <conditionalFormatting sqref="AX6:AZ15 AX16:AZ17 AX26:AZ769">
    <cfRule type="expression" dxfId="5" priority="63">
      <formula>$AZ:$AZ=""</formula>
    </cfRule>
  </conditionalFormatting>
  <conditionalFormatting sqref="BA6:BC15 BA16:BC17 BA26:BC769">
    <cfRule type="expression" dxfId="6" priority="64">
      <formula>$BC:$BC="No Match"</formula>
    </cfRule>
  </conditionalFormatting>
  <conditionalFormatting sqref="BA6:BC15 BA16:BC17 BA26:BC769">
    <cfRule type="expression" dxfId="4" priority="65">
      <formula>$BC:$BC="Partial Match"</formula>
    </cfRule>
  </conditionalFormatting>
  <conditionalFormatting sqref="BA6:BC15 BA16:BC17 BA26:BC769">
    <cfRule type="expression" dxfId="3" priority="66">
      <formula>$BC:$BC="Match"</formula>
    </cfRule>
  </conditionalFormatting>
  <conditionalFormatting sqref="BA6:BC15 BA16:BC17 BA26:BC769">
    <cfRule type="expression" dxfId="5" priority="67">
      <formula>$BC:$BC=""</formula>
    </cfRule>
  </conditionalFormatting>
  <conditionalFormatting sqref="BD6:BF15 BD16:BF17 BD26:BF769">
    <cfRule type="expression" dxfId="6" priority="68">
      <formula>$BF:$BF="No Match"</formula>
    </cfRule>
  </conditionalFormatting>
  <conditionalFormatting sqref="BD6:BF15 BD16:BF17 BD26:BF769">
    <cfRule type="expression" dxfId="4" priority="69">
      <formula>$BF:$BF="Partial Match"</formula>
    </cfRule>
  </conditionalFormatting>
  <conditionalFormatting sqref="BD6:BF15 BD16:BF17 BD26:BF769">
    <cfRule type="expression" dxfId="3" priority="70">
      <formula>$BF:$BF="Match"</formula>
    </cfRule>
  </conditionalFormatting>
  <conditionalFormatting sqref="BD6:BF15 BD16:BF17 BD26:BF769">
    <cfRule type="expression" dxfId="5" priority="71">
      <formula>$BF:$BF=""</formula>
    </cfRule>
  </conditionalFormatting>
  <dataValidations>
    <dataValidation type="list" allowBlank="1" showInputMessage="1" showErrorMessage="1" prompt="Suggestions to use or not in Bioschemas Specification" sqref="E6:E21 E26:E769">
      <formula1>"Minimum,Recommended,Optional"</formula1>
    </dataValidation>
    <dataValidation type="list" allowBlank="1" showInputMessage="1" showErrorMessage="1" prompt="Select if this field matches in the specific Use Case " sqref="P6:P17 V6:V17 Y6:Y17 AB6:AB17 AE6:AE17 AH6:AH17 AK6:AK17 AN6:AN17 AQ6:AQ17 AT6:AT17 AW6:AW17 AZ6:AZ17 BC6:BC17 BF6:BF17 P26:P769 S26:S769 V26:V769 Y26:Y769 AB26:AB769 AE26:AE769 AH26:AH769 AK26:AK769 AN26:AN769 AQ26:AQ769 AT26:AT769 AW26:AW769 AZ26:AZ769 BC26:BC769 BF26:BF769">
      <formula1>"Match,Not Match,Partial Match"</formula1>
    </dataValidation>
    <dataValidation type="list" allowBlank="1" sqref="F6:F21 F26:F769">
      <formula1>"ONE,MANY"</formula1>
    </dataValidation>
    <dataValidation type="list" allowBlank="1" showInputMessage="1" showErrorMessage="1" prompt="Select if this field matches in the specific Use Case " sqref="J6:J17 M6:M17 S6:S17 J26:J769 M26:M769">
      <formula1>"Match,No Match,Partial Match"</formula1>
    </dataValidation>
  </dataValidations>
  <hyperlinks>
    <hyperlink r:id="rId1" ref="AD2"/>
    <hyperlink r:id="rId2" ref="AG2"/>
    <hyperlink r:id="rId3" ref="AJ2"/>
    <hyperlink r:id="rId4" ref="AM2"/>
    <hyperlink r:id="rId5" ref="A4"/>
    <hyperlink r:id="rId6" ref="A7"/>
    <hyperlink r:id="rId7" ref="B7"/>
    <hyperlink r:id="rId8" ref="AM7"/>
    <hyperlink r:id="rId9" ref="A8"/>
    <hyperlink r:id="rId10" ref="B8"/>
    <hyperlink r:id="rId11" ref="A9"/>
    <hyperlink r:id="rId12" ref="B9"/>
    <hyperlink r:id="rId13" ref="A10"/>
    <hyperlink r:id="rId14" ref="AM10"/>
    <hyperlink r:id="rId15" ref="A11"/>
    <hyperlink r:id="rId16" ref="A13"/>
    <hyperlink r:id="rId17" ref="B1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2" t="s">
        <v>1</v>
      </c>
      <c r="E1" s="2"/>
      <c r="F1" s="2"/>
      <c r="G1" s="2"/>
    </row>
    <row r="2">
      <c r="A2" s="6" t="str">
        <f>IFERROR(__xludf.DUMMYFUNCTION("QUERY('Schema.org mapping'!A5:G1000,""select * where(E='Minimum'or E='Optional' or E='Recommended')"",1 )"),"Property")</f>
        <v>Property</v>
      </c>
      <c r="B2" s="6" t="str">
        <f>IFERROR(__xludf.DUMMYFUNCTION("""COMPUTED_VALUE"""),"Expected Type")</f>
        <v>Expected Type</v>
      </c>
      <c r="C2" s="11" t="str">
        <f>IFERROR(__xludf.DUMMYFUNCTION("""COMPUTED_VALUE"""),"Description")</f>
        <v>Description</v>
      </c>
      <c r="D2" s="13" t="str">
        <f>IFERROR(__xludf.DUMMYFUNCTION("""COMPUTED_VALUE"""),"BSC Description")</f>
        <v>BSC Description</v>
      </c>
      <c r="E2" s="13" t="str">
        <f>IFERROR(__xludf.DUMMYFUNCTION("""COMPUTED_VALUE"""),"Marginality")</f>
        <v>Marginality</v>
      </c>
      <c r="F2" s="15" t="str">
        <f>IFERROR(__xludf.DUMMYFUNCTION("""COMPUTED_VALUE"""),"Cardinality")</f>
        <v>Cardinality</v>
      </c>
      <c r="G2" s="15" t="str">
        <f>IFERROR(__xludf.DUMMYFUNCTION("""COMPUTED_VALUE"""),"Controlled Vocabulary")</f>
        <v>Controlled Vocabulary</v>
      </c>
    </row>
    <row r="3">
      <c r="A3" s="18" t="str">
        <f>IFERROR(__xludf.DUMMYFUNCTION("""COMPUTED_VALUE"""),"additionalType")</f>
        <v>additionalType</v>
      </c>
      <c r="B3" s="18" t="str">
        <f>IFERROR(__xludf.DUMMYFUNCTION("""COMPUTED_VALUE"""),"URL")</f>
        <v>URL</v>
      </c>
      <c r="C3" s="18"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1" t="str">
        <f>IFERROR(__xludf.DUMMYFUNCTION("""COMPUTED_VALUE"""),"Bioschemas usage. 
As BioChemEntity is a generic wrapper for entitties in Life Sciences, customized types (a.k.a. profiles in Bioschemas) should specify what ontologies and terms should be used. SIO (http://bioportal.bioontology.org/ontologies/SIO) cover"&amp;"s a wide range of concepts in Life Sciences and accept suggestions about additions (see https://github.com/micheldumontier/semanticscience/issues), other ontologies are possible as well. Customized types should be as specific as possible. For instance, ht"&amp;"tp://semanticscience.org/resource/SIO_010043 would work for a protein while http://semanticscience.org/resource/SIO_000985 for a gene coding a protein (which is more specific than gene as described by http://semanticscience.org/resource/SIO_010035). If no"&amp;" better optoin, a generic term could be used as well (like http://semanticscience.org/resource/SIO_000004 or so).")</f>
        <v>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v>
      </c>
      <c r="E3" s="18" t="str">
        <f>IFERROR(__xludf.DUMMYFUNCTION("""COMPUTED_VALUE"""),"Minimum")</f>
        <v>Minimum</v>
      </c>
      <c r="F3" s="18" t="str">
        <f>IFERROR(__xludf.DUMMYFUNCTION("""COMPUTED_VALUE"""),"MANY")</f>
        <v>MANY</v>
      </c>
      <c r="G3" s="18" t="str">
        <f>IFERROR(__xludf.DUMMYFUNCTION("""COMPUTED_VALUE"""),"Yes, as it better suits to the concept described by this entity")</f>
        <v>Yes, as it better suits to the concept described by this entity</v>
      </c>
    </row>
    <row r="4">
      <c r="A4" t="str">
        <f>IFERROR(__xludf.DUMMYFUNCTION("""COMPUTED_VALUE"""),"alternateName")</f>
        <v>alternateName</v>
      </c>
      <c r="B4" t="str">
        <f>IFERROR(__xludf.DUMMYFUNCTION("""COMPUTED_VALUE"""),"Text")</f>
        <v>Text</v>
      </c>
      <c r="C4" t="str">
        <f>IFERROR(__xludf.DUMMYFUNCTION("""COMPUTED_VALUE"""),"An alias for the item.")</f>
        <v>An alias for the item.</v>
      </c>
      <c r="D4" t="str">
        <f>IFERROR(__xludf.DUMMYFUNCTION("""COMPUTED_VALUE"""),"")</f>
        <v/>
      </c>
      <c r="E4" t="str">
        <f>IFERROR(__xludf.DUMMYFUNCTION("""COMPUTED_VALUE"""),"Recommended")</f>
        <v>Recommended</v>
      </c>
      <c r="F4" t="str">
        <f>IFERROR(__xludf.DUMMYFUNCTION("""COMPUTED_VALUE"""),"MANY")</f>
        <v>MANY</v>
      </c>
      <c r="G4" t="str">
        <f>IFERROR(__xludf.DUMMYFUNCTION("""COMPUTED_VALUE"""),"")</f>
        <v/>
      </c>
    </row>
    <row r="5">
      <c r="A5" t="str">
        <f>IFERROR(__xludf.DUMMYFUNCTION("""COMPUTED_VALUE"""),"description")</f>
        <v>description</v>
      </c>
      <c r="B5" t="str">
        <f>IFERROR(__xludf.DUMMYFUNCTION("""COMPUTED_VALUE"""),"Text")</f>
        <v>Text</v>
      </c>
      <c r="C5" t="str">
        <f>IFERROR(__xludf.DUMMYFUNCTION("""COMPUTED_VALUE"""),"A description of the item.")</f>
        <v>A description of the item.</v>
      </c>
      <c r="D5" t="str">
        <f>IFERROR(__xludf.DUMMYFUNCTION("""COMPUTED_VALUE"""),"")</f>
        <v/>
      </c>
      <c r="E5" t="str">
        <f>IFERROR(__xludf.DUMMYFUNCTION("""COMPUTED_VALUE"""),"Recommended")</f>
        <v>Recommended</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IFERROR(__xludf.DUMMYFUNCTION("""COMPUTED_VALUE"""),"Recommendation: identifiers.org whenever possible")</f>
        <v>Recommendation: identifiers.org whenever possible</v>
      </c>
      <c r="E6" t="str">
        <f>IFERROR(__xludf.DUMMYFUNCTION("""COMPUTED_VALUE"""),"Minimum")</f>
        <v>Minimum</v>
      </c>
      <c r="F6" t="str">
        <f>IFERROR(__xludf.DUMMYFUNCTION("""COMPUTED_VALUE"""),"ONE")</f>
        <v>ONE</v>
      </c>
      <c r="G6" t="str">
        <f>IFERROR(__xludf.DUMMYFUNCTION("""COMPUTED_VALUE"""),"")</f>
        <v/>
      </c>
    </row>
    <row r="7">
      <c r="A7" t="str">
        <f>IFERROR(__xludf.DUMMYFUNCTION("""COMPUTED_VALUE"""),"image")</f>
        <v>image</v>
      </c>
      <c r="B7" t="str">
        <f>IFERROR(__xludf.DUMMYFUNCTION("""COMPUTED_VALUE"""),"ImageObject or 
 URL")</f>
        <v>ImageObject or 
 URL</v>
      </c>
      <c r="C7" t="str">
        <f>IFERROR(__xludf.DUMMYFUNCTION("""COMPUTED_VALUE"""),"An image of the item. This can be a URL or a fully described ImageObject.")</f>
        <v>An image of the item. This can be a URL or a fully described ImageObject.</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IFERROR(__xludf.DUMMYFUNCTION("""COMPUTED_VALUE"""),"mainEntityOfPage")</f>
        <v>mainEntityOfPage</v>
      </c>
      <c r="B8" t="str">
        <f>IFERROR(__xludf.DUMMYFUNCTION("""COMPUTED_VALUE"""),"CreativeWork  or URL ")</f>
        <v>CreativeWork  or URL </v>
      </c>
      <c r="C8"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t="str">
        <f>IFERROR(__xludf.DUMMYFUNCTION("""COMPUTED_VALUE"""),"Bioschemas usage. 
Link via Record or URL to the main Record representing this entity in a dataset")</f>
        <v>Bioschemas usage. 
Link via Record or URL to the main Record representing this entity in a dataset</v>
      </c>
      <c r="E8" t="str">
        <f>IFERROR(__xludf.DUMMYFUNCTION("""COMPUTED_VALUE"""),"Recommended")</f>
        <v>Recommended</v>
      </c>
      <c r="F8" t="str">
        <f>IFERROR(__xludf.DUMMYFUNCTION("""COMPUTED_VALUE"""),"ONE")</f>
        <v>ONE</v>
      </c>
      <c r="G8" t="str">
        <f>IFERROR(__xludf.DUMMYFUNCTION("""COMPUTED_VALUE"""),"")</f>
        <v/>
      </c>
    </row>
    <row r="9">
      <c r="A9" t="str">
        <f>IFERROR(__xludf.DUMMYFUNCTION("""COMPUTED_VALUE"""),"name")</f>
        <v>name</v>
      </c>
      <c r="B9" t="str">
        <f>IFERROR(__xludf.DUMMYFUNCTION("""COMPUTED_VALUE"""),"Text")</f>
        <v>Text</v>
      </c>
      <c r="C9" t="str">
        <f>IFERROR(__xludf.DUMMYFUNCTION("""COMPUTED_VALUE"""),"The name of the item.")</f>
        <v>The name of the item.</v>
      </c>
      <c r="D9" t="str">
        <f>IFERROR(__xludf.DUMMYFUNCTION("""COMPUTED_VALUE"""),"")</f>
        <v/>
      </c>
      <c r="E9" t="str">
        <f>IFERROR(__xludf.DUMMYFUNCTION("""COMPUTED_VALUE"""),"Recommended")</f>
        <v>Recommended</v>
      </c>
      <c r="F9" t="str">
        <f>IFERROR(__xludf.DUMMYFUNCTION("""COMPUTED_VALUE"""),"ONE")</f>
        <v>ONE</v>
      </c>
      <c r="G9" t="str">
        <f>IFERROR(__xludf.DUMMYFUNCTION("""COMPUTED_VALUE"""),"")</f>
        <v/>
      </c>
    </row>
    <row r="10">
      <c r="A10" t="str">
        <f>IFERROR(__xludf.DUMMYFUNCTION("""COMPUTED_VALUE"""),"sameAs")</f>
        <v>sameAs</v>
      </c>
      <c r="B10" t="str">
        <f>IFERROR(__xludf.DUMMYFUNCTION("""COMPUTED_VALUE"""),"URL")</f>
        <v>URL</v>
      </c>
      <c r="C10"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0" t="str">
        <f>IFERROR(__xludf.DUMMYFUNCTION("""COMPUTED_VALUE"""),"")</f>
        <v/>
      </c>
      <c r="E10" t="str">
        <f>IFERROR(__xludf.DUMMYFUNCTION("""COMPUTED_VALUE"""),"Optional")</f>
        <v>Optional</v>
      </c>
      <c r="F10" t="str">
        <f>IFERROR(__xludf.DUMMYFUNCTION("""COMPUTED_VALUE"""),"MANY")</f>
        <v>MANY</v>
      </c>
      <c r="G10" t="str">
        <f>IFERROR(__xludf.DUMMYFUNCTION("""COMPUTED_VALUE"""),"")</f>
        <v/>
      </c>
    </row>
    <row r="11">
      <c r="A11" t="str">
        <f>IFERROR(__xludf.DUMMYFUNCTION("""COMPUTED_VALUE"""),"url")</f>
        <v>url</v>
      </c>
      <c r="B11" t="str">
        <f>IFERROR(__xludf.DUMMYFUNCTION("""COMPUTED_VALUE"""),"URL")</f>
        <v>URL</v>
      </c>
      <c r="C11" t="str">
        <f>IFERROR(__xludf.DUMMYFUNCTION("""COMPUTED_VALUE"""),"URL of the item.
Bioschemas usage. 
Link to the official webpage associated to this entity.")</f>
        <v>URL of the item.
Bioschemas usage. 
Link to the official webpage associated to this entity.</v>
      </c>
      <c r="D11" t="str">
        <f>IFERROR(__xludf.DUMMYFUNCTION("""COMPUTED_VALUE"""),"Bioschemas usage. 
Link to any resource other than the Record and the official Webpage, for instance a Wikipedia page.")</f>
        <v>Bioschemas usage. 
Link to any resource other than the Record and the official Webpage, for instance a Wikipedia page.</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IFERROR(__xludf.DUMMYFUNCTION("""COMPUTED_VALUE"""),"additionalProperty")</f>
        <v>additionalProperty</v>
      </c>
      <c r="B12" t="str">
        <f>IFERROR(__xludf.DUMMYFUNCTION("""COMPUTED_VALUE"""),"PropertyValue")</f>
        <v>PropertyValue</v>
      </c>
      <c r="C12"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t="str">
        <f>IFERROR(__xludf.DUMMYFUNCTION("""COMPUTED_VALUE"""),"")</f>
        <v/>
      </c>
      <c r="E12" t="str">
        <f>IFERROR(__xludf.DUMMYFUNCTION("""COMPUTED_VALUE"""),"Optional")</f>
        <v>Optional</v>
      </c>
      <c r="F12" t="str">
        <f>IFERROR(__xludf.DUMMYFUNCTION("""COMPUTED_VALUE"""),"MANY")</f>
        <v>MANY</v>
      </c>
      <c r="G12" t="str">
        <f>IFERROR(__xludf.DUMMYFUNCTION("""COMPUTED_VALUE"""),"Yes, as better suits to describe this additional property")</f>
        <v>Yes, as better suits to describe this additional property</v>
      </c>
    </row>
    <row r="13">
      <c r="A13" t="str">
        <f>IFERROR(__xludf.DUMMYFUNCTION("""COMPUTED_VALUE"""),"isContainedIn")</f>
        <v>isContainedIn</v>
      </c>
      <c r="B13" t="str">
        <f>IFERROR(__xludf.DUMMYFUNCTION("""COMPUTED_VALUE"""),"BioChemEntity or URL")</f>
        <v>BioChemEntity or URL</v>
      </c>
      <c r="C13" t="str">
        <f>IFERROR(__xludf.DUMMYFUNCTION("""COMPUTED_VALUE"""),"Indicates a BioChemEntity that this BioChemEntity is (in some sense) part of.")</f>
        <v>Indicates a BioChemEntity that this BioChemEntity is (in some sense) part of.</v>
      </c>
      <c r="D13"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v>
      </c>
      <c r="E13" t="str">
        <f>IFERROR(__xludf.DUMMYFUNCTION("""COMPUTED_VALUE"""),"Optional")</f>
        <v>Optional</v>
      </c>
      <c r="F13" t="str">
        <f>IFERROR(__xludf.DUMMYFUNCTION("""COMPUTED_VALUE"""),"MANY")</f>
        <v>MANY</v>
      </c>
      <c r="G13" t="str">
        <f>IFERROR(__xludf.DUMMYFUNCTION("""COMPUTED_VALUE"""),"")</f>
        <v/>
      </c>
    </row>
    <row r="14">
      <c r="A14" t="str">
        <f>IFERROR(__xludf.DUMMYFUNCTION("""COMPUTED_VALUE"""),"contains")</f>
        <v>contains</v>
      </c>
      <c r="B14" t="str">
        <f>IFERROR(__xludf.DUMMYFUNCTION("""COMPUTED_VALUE"""),"BioChemEntity or URL")</f>
        <v>BioChemEntity or URL</v>
      </c>
      <c r="C14" t="str">
        <f>IFERROR(__xludf.DUMMYFUNCTION("""COMPUTED_VALUE"""),"Indicates a BioChemEntity that is (in some sense) a part of this BioChemEntity. Inverse property: isContainedIn.")</f>
        <v>Indicates a BioChemEntity that is (in some sense) a part of this BioChemEntity. Inverse property: isContainedIn.</v>
      </c>
      <c r="D14" t="str">
        <f>IFERROR(__xludf.DUMMYFUNCTION("""COMPUTED_VALUE"""),"")</f>
        <v/>
      </c>
      <c r="E14" t="str">
        <f>IFERROR(__xludf.DUMMYFUNCTION("""COMPUTED_VALUE"""),"Optional")</f>
        <v>Optional</v>
      </c>
      <c r="F14" t="str">
        <f>IFERROR(__xludf.DUMMYFUNCTION("""COMPUTED_VALUE"""),"MANY")</f>
        <v>MANY</v>
      </c>
      <c r="G14" t="str">
        <f>IFERROR(__xludf.DUMMYFUNCTION("""COMPUTED_VALUE"""),"")</f>
        <v/>
      </c>
    </row>
    <row r="15">
      <c r="A15" t="str">
        <f>IFERROR(__xludf.DUMMYFUNCTION("""COMPUTED_VALUE"""),"location")</f>
        <v>location</v>
      </c>
      <c r="B15" t="str">
        <f>IFERROR(__xludf.DUMMYFUNCTION("""COMPUTED_VALUE"""),"Place, PostalAddress, PropertyValue, Text or URL")</f>
        <v>Place, PostalAddress, PropertyValue, Text or URL</v>
      </c>
      <c r="C15"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5" t="str">
        <f>IFERROR(__xludf.DUMMYFUNCTION("""COMPUTED_VALUE"""),"Bioschemas usage.
In Bioschemas location can be refer to a position in a chromosome or sequence or to a physical place where, for instance, a sample is stored. Using additionalType is advised to make the distinction. For instance, FALDO can be used for s"&amp;"equence coordinates.")</f>
        <v>Bioschemas usage.
In Bioschemas location can be refer to a position in a chromosome or sequence or to a physical place where, for instance, a sample is stored. Using additionalType is advised to make the distinction. For instance, FALDO can be used for sequence coordinates.</v>
      </c>
      <c r="E15" t="str">
        <f>IFERROR(__xludf.DUMMYFUNCTION("""COMPUTED_VALUE"""),"Optional")</f>
        <v>Optional</v>
      </c>
      <c r="F15" t="str">
        <f>IFERROR(__xludf.DUMMYFUNCTION("""COMPUTED_VALUE"""),"MANY")</f>
        <v>MANY</v>
      </c>
      <c r="G15" t="str">
        <f>IFERROR(__xludf.DUMMYFUNCTION("""COMPUTED_VALUE"""),"Yes, as it better suits to describe the location.")</f>
        <v>Yes, as it better suits to describe the location.</v>
      </c>
    </row>
    <row r="16">
      <c r="A16" t="str">
        <f>IFERROR(__xludf.DUMMYFUNCTION("""COMPUTED_VALUE"""),"hasRepresentation")</f>
        <v>hasRepresentation</v>
      </c>
      <c r="B16" t="str">
        <f>IFERROR(__xludf.DUMMYFUNCTION("""COMPUTED_VALUE"""),"PropertyValue, Text or URL")</f>
        <v>PropertyValue, Text or URL</v>
      </c>
      <c r="C16"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6" t="str">
        <f>IFERROR(__xludf.DUMMYFUNCTION("""COMPUTED_VALUE"""),"Bioschemas usage.
This property could be used, for instance, to register a sequence protein as it is a representation of the protein. If you want to better define the nature of the representation, use a PropertyValue as described in additionalProperty.")</f>
        <v>Bioschemas usage.
This property could be used, for instance, to register a sequence protein as it is a representation of the protein. If you want to better define the nature of the representation, use a PropertyValue as described in additionalProperty.</v>
      </c>
      <c r="E16" t="str">
        <f>IFERROR(__xludf.DUMMYFUNCTION("""COMPUTED_VALUE"""),"Optional")</f>
        <v>Optional</v>
      </c>
      <c r="F16" t="str">
        <f>IFERROR(__xludf.DUMMYFUNCTION("""COMPUTED_VALUE"""),"MANY")</f>
        <v>MANY</v>
      </c>
      <c r="G16" t="str">
        <f>IFERROR(__xludf.DUMMYFUNCTION("""COMPUTED_VALUE"""),"Yes, as it better suits to describe the nature of the representation")</f>
        <v>Yes, as it better suits to describe the nature of the representation</v>
      </c>
    </row>
    <row r="17">
      <c r="A17" t="str">
        <f>IFERROR(__xludf.DUMMYFUNCTION("""COMPUTED_VALUE"""),"preferredLabel")</f>
        <v>preferredLabel</v>
      </c>
      <c r="B17" t="str">
        <f>IFERROR(__xludf.DUMMYFUNCTION("""COMPUTED_VALUE"""),"Text")</f>
        <v>Text</v>
      </c>
      <c r="C17" t="str">
        <f>IFERROR(__xludf.DUMMYFUNCTION("""COMPUTED_VALUE"""),"Indicates the preferred label to refer to a specific (sub)type of BioChemEntity")</f>
        <v>Indicates the preferred label to refer to a specific (sub)type of BioChemEntity</v>
      </c>
      <c r="D17" t="str">
        <f>IFERROR(__xludf.DUMMYFUNCTION("""COMPUTED_VALUE"""),"Profile name")</f>
        <v>Profile name</v>
      </c>
      <c r="E17" t="str">
        <f>IFERROR(__xludf.DUMMYFUNCTION("""COMPUTED_VALUE"""),"Minimum")</f>
        <v>Minimum</v>
      </c>
      <c r="F17" t="str">
        <f>IFERROR(__xludf.DUMMYFUNCTION("""COMPUTED_VALUE"""),"ONE")</f>
        <v>ONE</v>
      </c>
      <c r="G17" t="str">
        <f>IFERROR(__xludf.DUMMYFUNCTION("""COMPUTED_VALUE"""),"Bioschemas profiles")</f>
        <v>Bioschemas profiles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