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<sst xmlns="http://schemas.openxmlformats.org/spreadsheetml/2006/main" count="513" uniqueCount="218">
  <si>
    <t>Subtitle</t>
  </si>
  <si>
    <t>Bioschemas specification describing a dataset record.</t>
  </si>
  <si>
    <t>schema.org</t>
  </si>
  <si>
    <t>bioschemas</t>
  </si>
  <si>
    <t>UniProt (protein)</t>
  </si>
  <si>
    <t>PDBe (protein)</t>
  </si>
  <si>
    <t>InterPro (protein)</t>
  </si>
  <si>
    <t>PDBe (protein structure)</t>
  </si>
  <si>
    <t>InterPro (entry)</t>
  </si>
  <si>
    <t>InterPro (signature)</t>
  </si>
  <si>
    <t>Sample</t>
  </si>
  <si>
    <t>BIP - Phenotype (investigations)</t>
  </si>
  <si>
    <t>BIP - Phenotype (trials/studies)</t>
  </si>
  <si>
    <t>BIP - Phenotype (cultivars)</t>
  </si>
  <si>
    <t>BIP - Phenotype (traits/phenotypes)</t>
  </si>
  <si>
    <t>Description</t>
  </si>
  <si>
    <t>A Record in a Dataset that can act as a dataset itself (for instance it can has its own distribution). The main difference with a Dataset is that it refers to a particular PhysicalEntity uniquely identified (even if that particular PhysicalEntity turns out to be constitued by multiple PhysicalEntities).</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</si>
  <si>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</si>
  <si>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</si>
  <si>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</si>
  <si>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</si>
  <si>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</si>
  <si>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</si>
  <si>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</si>
  <si>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</si>
  <si>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</si>
  <si>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</si>
  <si>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</si>
  <si>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</si>
  <si>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</si>
  <si>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</si>
  <si>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</si>
  <si>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</si>
  <si>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Dataset</t>
  </si>
  <si>
    <t>citation</t>
  </si>
  <si>
    <t>CreativeWork or URL</t>
  </si>
  <si>
    <t>A citation or reference to a creative work, such as a publication, web page, scholarly article, etc.</t>
  </si>
  <si>
    <t>Recommended</t>
  </si>
  <si>
    <t>MANY</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</si>
  <si>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</si>
  <si>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</si>
  <si>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Match</t>
  </si>
  <si>
    <t>No Match</t>
  </si>
  <si>
    <t>Not Match</t>
  </si>
  <si>
    <t>"citation":    {
     "@id": "http://www.identifiers.org/pubmed:25686603",
     "@type": "ScholarlyArticle"
   }</t>
  </si>
  <si>
    <t>literature</t>
  </si>
  <si>
    <t xml:space="preserve">"citation": [
  {
    "@type": "ScholarlyArticle",
    "identifier": "https://identifiers.org/pubmed:1279434"
  }, ...
]
</t>
  </si>
  <si>
    <t>"citation": {
  "@type": "ScholarlyArticle",
  "identifier": "https://identifiers.org/pubmed:12169629"
},</t>
  </si>
  <si>
    <t xml:space="preserve">plant_trials: data provenance (it has only sometimes this information) </t>
  </si>
  <si>
    <t>Partial Match</t>
  </si>
  <si>
    <t>Not sure</t>
  </si>
  <si>
    <t>dateCreated</t>
  </si>
  <si>
    <t>Date or 
 DateTime</t>
  </si>
  <si>
    <t>The date on which the CreativeWork/BiologicalEntity was created or the item was added to a DataFeed/Dataset/DataRepository.</t>
  </si>
  <si>
    <t>Optional</t>
  </si>
  <si>
    <t>ONE</t>
  </si>
  <si>
    <t>entry history (integrated into UniProtKB)</t>
  </si>
  <si>
    <t>"dateCreated": "1986-07-21"</t>
  </si>
  <si>
    <t>date created</t>
  </si>
  <si>
    <t>"dateCreated": "2014-08-28",</t>
  </si>
  <si>
    <t>plant_trials: created at</t>
  </si>
  <si>
    <t>plant_variety : year registered</t>
  </si>
  <si>
    <t>Plant scoring unit: created at</t>
  </si>
  <si>
    <t>dateModified</t>
  </si>
  <si>
    <t>The date on which the CreativeWork/BiologicalEntity was most recently modified or when the item's entry was modified within a DataFeed/Dataset/DataRepository.</t>
  </si>
  <si>
    <t>last modified</t>
  </si>
  <si>
    <t>"dateModified": "2017-03-15"</t>
  </si>
  <si>
    <t>date modified</t>
  </si>
  <si>
    <t>"datePublished": "2015-02-11",</t>
  </si>
  <si>
    <t>plant_lines : updated at</t>
  </si>
  <si>
    <t>plant variety: updated at</t>
  </si>
  <si>
    <t>Plant scoring unit: updated at</t>
  </si>
  <si>
    <t>datePublished</t>
  </si>
  <si>
    <t>Date</t>
  </si>
  <si>
    <t>Date of first broadcast/publication.</t>
  </si>
  <si>
    <t>publication date</t>
  </si>
  <si>
    <t>"datePublished": "1986-07-21"</t>
  </si>
  <si>
    <t>"dateModified": "2015-03-18",</t>
  </si>
  <si>
    <t>hasPart</t>
  </si>
  <si>
    <t>Thing</t>
  </si>
  <si>
    <t>Indicates a Thing that is (in some sense) a part of this Thing.
Inverse property: isPartOf.</t>
  </si>
  <si>
    <t>features</t>
  </si>
  <si>
    <t>matches</t>
  </si>
  <si>
    <t>"hasPart": [
  {
    "@type": "BiologicalEntity",
    "biologicalType": ["protein annotation", "domain"]
  },...
]</t>
  </si>
  <si>
    <t>"hasPart": {
   "@type": "BiologicalEntity",
   "@id": "http://identifiers.org/interpro:IPR001245",
   "biologicalType": "Domain",
   "identifier": "IPR001245",
 ...
}</t>
  </si>
  <si>
    <t>Plant Trial (s)</t>
  </si>
  <si>
    <t>hri_1996_gr_01, hri_1996_gr_02</t>
  </si>
  <si>
    <t xml:space="preserve">Trait ? </t>
  </si>
  <si>
    <t>PlantLine?</t>
  </si>
  <si>
    <t>isBasedOn</t>
  </si>
  <si>
    <t>CreativeWork or 
 URL or BiologicalEntity</t>
  </si>
  <si>
    <t>A resource that was used in the creation of this resource. This term can be repeated for multiple sources. For example, http://example.com/great-multiplication-intro.html. Supersedes isBasedOnUrl.</t>
  </si>
  <si>
    <t xml:space="preserve">"isBasedOn": 
  {
    "@type": "BiologicalEntity",
    "biologicalType": "Protein",
    ... 
  }
</t>
  </si>
  <si>
    <t>signatures</t>
  </si>
  <si>
    <t>"isBasedOn": [
  {
    "@type": ["BiologicalEntity", "DatasetEntry"],
    "isMentionedIn": "https://www.ebi.ac.uk/interpro/member-database/Pfam",
    "name": "SH3_9",
    "identifier": "https://identifiers.org/pfam:PF14604",
    "biologicalType": ["protein annotation", "domain"]
  },...
]</t>
  </si>
  <si>
    <t>Germplasm/PlantAccession?</t>
  </si>
  <si>
    <t>isPartOf</t>
  </si>
  <si>
    <t>Indicates a Thing that this Thing is (in some sense) part of.
 Inverse property: hasPart.</t>
  </si>
  <si>
    <t>gene</t>
  </si>
  <si>
    <t xml:space="preserve">"isPartOf": {
   "@type": "BiologicalEntity",
   "biologicalType": "gene",   
   "name": {
     "@language": "en",
     "@value": "ABL1"
   }
 }
</t>
  </si>
  <si>
    <t>"isPartOf": [
  {
    "@type": ["BiologicalEntity", "DatasetEntry"],
    "biologicalType": "protein",
    "name": "Mitogen-activated protein kinase kinase kinase mlk-1",
    "identifier": "https://identifiers.org/uniprot:A0A0K3AV08"
  },...
]</t>
  </si>
  <si>
    <t>Project / Investigation ?</t>
  </si>
  <si>
    <t>Plant Trial associated</t>
  </si>
  <si>
    <t>https://bip.earlham.ac.uk/data_tables?model=plant_trials&amp;query[id]=47</t>
  </si>
  <si>
    <t>alternateName</t>
  </si>
  <si>
    <t>Text</t>
  </si>
  <si>
    <t>An alias for the item.</t>
  </si>
  <si>
    <t>alternative names</t>
  </si>
  <si>
    <t xml:space="preserve">"alternateName": [
   {
   "@language": "en",
   "@value": "ABL1_HUMAN"
   },
   ...
 ]
</t>
  </si>
  <si>
    <t>other names</t>
  </si>
  <si>
    <t xml:space="preserve">"alternateName": [
   "ABL1_HUMAN",
   ...
 ]
</t>
  </si>
  <si>
    <t>(canonical_name, to be studied)</t>
  </si>
  <si>
    <t>description</t>
  </si>
  <si>
    <t>A description of the item.</t>
  </si>
  <si>
    <t>function</t>
  </si>
  <si>
    <t>"description": {
   "@language": "en",
   "@value": "Non-receptor tyrosine-protein kinase that plays a role..."
 }</t>
  </si>
  <si>
    <t>"description": "Non-receptor tyrosine-protein kinase that plays a role..."</t>
  </si>
  <si>
    <t xml:space="preserve">"description": "SH3 (src Homology-3) domains are …"
</t>
  </si>
  <si>
    <t xml:space="preserve">"description": "SH3 (Src homology 3) domains are often indicative of a protein involved in signal transduction related to cytoskeletal organisation. First described in the Src cytoplasmic tyrosine kinase P12931. The structure is a partly opened beta barrel.",
</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</si>
  <si>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</si>
  <si>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</si>
  <si>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</si>
  <si>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</si>
  <si>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</si>
  <si>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</si>
  <si>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</si>
  <si>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</si>
  <si>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Minimum</t>
  </si>
  <si>
    <t>accession</t>
  </si>
  <si>
    <t>"identifier": "http://www.identifiers.org/uniprot/P00519"</t>
  </si>
  <si>
    <t>4-letter PDBe code</t>
  </si>
  <si>
    <t>"identifier": "P00519"</t>
  </si>
  <si>
    <t>"identifier": "4wa9"</t>
  </si>
  <si>
    <t>"identifier": "https://identifiers.org/interpro:IPR001452"</t>
  </si>
  <si>
    <t>"identifier": "https://identifiers.org/pfam:PF00018"</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</si>
  <si>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</si>
  <si>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</si>
  <si>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</si>
  <si>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</si>
  <si>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</si>
  <si>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</si>
  <si>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</si>
  <si>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</si>
  <si>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</si>
  <si>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</si>
  <si>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</si>
  <si>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</si>
  <si>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</si>
  <si>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</si>
  <si>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name</t>
  </si>
  <si>
    <t>The name of the item.</t>
  </si>
  <si>
    <t>recommended name</t>
  </si>
  <si>
    <t>"name": "Tyrosine-protein kinase ABL1"</t>
  </si>
  <si>
    <t>Name of protein</t>
  </si>
  <si>
    <t>Structure name</t>
  </si>
  <si>
    <t>"name": "The crystal structure of human abl1 wild type kinase domain in complex with axitinib"</t>
  </si>
  <si>
    <t>"name": "SH3 domain"</t>
  </si>
  <si>
    <t>"name": "SH3_1"</t>
  </si>
  <si>
    <t>plant_trials : project descriptor</t>
  </si>
  <si>
    <t>AIR3 - CT920463</t>
  </si>
  <si>
    <t>Trial name</t>
  </si>
  <si>
    <t>Bna_RIPR_batch1</t>
  </si>
  <si>
    <t>Scoring unit name</t>
  </si>
  <si>
    <t>a-0000001</t>
  </si>
  <si>
    <t>sameAs</t>
  </si>
  <si>
    <t>URL</t>
  </si>
  <si>
    <t>URL of a reference Web page that unambiguously indicates the item's identity. E.g. the URL of the item's Wikipedia page, Wikidata entry, or official website.</t>
  </si>
  <si>
    <t>"sameAs": "http://purl.uniprot.org/uniprot/P00519"</t>
  </si>
  <si>
    <t>source</t>
  </si>
  <si>
    <t>"sameAs": "http://www.uniprot.org/uniprot/P00519"</t>
  </si>
  <si>
    <t>Plant trials : data_provenance
It sometimes has this information</t>
  </si>
  <si>
    <t>http://www.brassica.bbsrc.ac.uk/IMSORB/</t>
  </si>
  <si>
    <t>url</t>
  </si>
  <si>
    <t>URL of the item.</t>
  </si>
  <si>
    <t>"url": "http://www.uniprot.org/uniprot/P00519"</t>
  </si>
  <si>
    <t>"url": "http://www.ebi.ac.uk/pdbe/entry/pdb/4wa9/protein/1"</t>
  </si>
  <si>
    <t>"url": "https://www.ebi.ac.uk/protein/P00519"</t>
  </si>
  <si>
    <t>"url": "http://pdbe.org/4wa9"</t>
  </si>
  <si>
    <t>https://bip.earlham.ac.uk/data_tables?model=plant_trials&amp;query[id][]=47</t>
  </si>
  <si>
    <t>distribution</t>
  </si>
  <si>
    <t>DataDownload</t>
  </si>
  <si>
    <t>A downloadable form of this entity, at a specific location, in a specific format</t>
  </si>
  <si>
    <t>format</t>
  </si>
  <si>
    <t>"distribution": {
   "@type": "DataDownload",
   "url": "http://www.uniprot.org/uniprot/P00519.fasta"
 }</t>
  </si>
  <si>
    <t>archive mmCIF</t>
  </si>
  <si>
    <t>"distribution": "http://www.ebi.ac.uk/pdbe/entry/pdb/4wa9/fasta?entity=1"</t>
  </si>
  <si>
    <t>sequence</t>
  </si>
  <si>
    <t>"distribution": "http://www.ebi.ac.uk/pdbe/entry-files/download/4wa9.cif",</t>
  </si>
  <si>
    <t>alignment/HMM</t>
  </si>
  <si>
    <t>"distribution": [
  {
    "type": "DataDownload",
    "url": "http://pfam.xfam.org/family/PF00018/alignment/seed/format?format=fasta",
    "fileFormat": "chemical/x-fasta",
    "description": "FASTA seed alignment"
  },...
]</t>
  </si>
  <si>
    <t>Trait scoring download link</t>
  </si>
  <si>
    <t>https://bip.earlham.ac.uk/trial_scorings/47.zip</t>
  </si>
  <si>
    <t>New properties</t>
  </si>
  <si>
    <t>additionalProperty</t>
  </si>
  <si>
    <t>StructuredValue</t>
  </si>
  <si>
    <t xml:space="preserve">Any addional property required by this record that is not covered by any other explicit property. The property additionalType from Thing should be used to point to an ontological term describing the nature of this property. </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</si>
  <si>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</si>
  <si>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</si>
  <si>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</si>
  <si>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crossReference</t>
  </si>
  <si>
    <t>A pointer to another, somehow related entity.
Usage: Whenever isBasedOn/isBasisFor, isPartOf/hasPart, citation or any other more specific does not work. The property AdditionalProperty from Thing should be used to point to an ontological term describing the nature of the relation/reference. For instance, skos:narrower or skos:related or rdfs:seeAlso</t>
  </si>
  <si>
    <t>cross-references</t>
  </si>
  <si>
    <t>"crossReference": [
   {
     "@type": "BiologicalEntity",
     "@id": "www.identifiers.org/pdb/1AB2"
   },
   ...
 ]</t>
  </si>
  <si>
    <t>Gene name(s) associated with protein</t>
  </si>
  <si>
    <t>"crossReference": {
        "@type": "PropertyValue",
        "name": "Gene",
        "value": ["JTK7", "ABL1", "ABL"]
    },</t>
  </si>
  <si>
    <t>cross-reference</t>
  </si>
  <si>
    <t>"crossReference": [
   {
     "@type": "BiologicalEntity",
     "@id": "www.identifiers.org/pdb/1AB2"
   },
   ...
 ]</t>
  </si>
  <si>
    <t>Plant trials associated (fields of special interest for this use case: name, description, organisation, year, location)</t>
  </si>
  <si>
    <t>hzau_2003_Weinan_01, hzau_2003_Wuhan_02</t>
  </si>
  <si>
    <t>Plant lines/cultivars associated : plant_line_name / plant_variety_name</t>
  </si>
  <si>
    <t>GBR006_HRIGRU_02865</t>
  </si>
  <si>
    <t>Associated Plant trials (fields of special interest for this use case: number of them, trial_location_site_name, trial_year)</t>
  </si>
  <si>
    <t>isBasisFor</t>
  </si>
  <si>
    <t>Thing or URL</t>
  </si>
  <si>
    <t>A resource for which this resource has been used for the creation of the former.
Inverse property: isBasedOn</t>
  </si>
  <si>
    <t>integration</t>
  </si>
  <si>
    <t>"isBasisFor": {
  "@type": "BiologicalEntity",
  "inDataset": "InterPro",
  "name": "SH3 domain",
  "identifier": "https://identifiers.org/interpro:IPR001452"
}</t>
  </si>
  <si>
    <t>to be studied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</si>
</sst>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hh:mm:ss"/>
    <numFmt numFmtId="165" formatCode="yyyy-mm-dd hh:mm:ss"/>
    <numFmt numFmtId="166" formatCode="dd/mm/yyyy hh:mm:ss"/>
  </numFmts>
  <fonts count="25">
    <font>
      <sz val="10.0"/>
      <color rgb="FF000000"/>
      <name val="Arial"/>
    </font>
    <font>
      <b/>
      <name val="Arial"/>
    </font>
    <font>
      <name val="Arial"/>
    </font>
    <font>
      <b/>
      <u/>
      <color rgb="FFFFFFFF"/>
      <name val="Arial"/>
    </font>
    <font>
      <b/>
      <color rgb="FFFFFFFF"/>
    </font>
    <font>
      <b/>
      <color rgb="FFFFFFFF"/>
      <name val="Arial"/>
    </font>
    <font>
      <b/>
      <u/>
      <color rgb="FFFFFFFF"/>
    </font>
    <font>
      <b/>
      <u/>
      <color rgb="FFFFFFFF"/>
    </font>
    <font>
      <b/>
      <color rgb="FF000000"/>
      <name val="Arial"/>
    </font>
    <font>
      <b/>
      <u/>
      <color rgb="FFFFFFFF"/>
    </font>
    <font>
      <b/>
      <sz val="9.0"/>
      <color rgb="FFFFFFFF"/>
      <name val="Trebuchet MS"/>
    </font>
    <font>
      <b/>
      <sz val="14.0"/>
    </font>
    <font/>
    <font>
      <b/>
      <u/>
      <color rgb="FF0000FF"/>
    </font>
    <font>
      <name val="Courier New"/>
    </font>
    <font>
      <color rgb="FFFF0000"/>
    </font>
    <font>
      <u/>
      <color rgb="FF0000FF"/>
    </font>
    <font>
      <sz val="11.0"/>
      <color rgb="FF000000"/>
      <name val="&quot;Courier New&quot;"/>
    </font>
    <font>
      <color rgb="FF000000"/>
      <name val="Arial"/>
    </font>
    <font>
      <color rgb="FF000000"/>
    </font>
    <font>
      <sz val="10.0"/>
      <name val="Courier New"/>
    </font>
    <font>
      <u/>
      <color rgb="FF0000FF"/>
    </font>
    <font>
      <color rgb="FF0000FF"/>
    </font>
    <font>
      <b/>
      <u/>
      <color rgb="FF000000"/>
      <name val="Arial"/>
    </font>
    <font>
      <b/>
    </font>
  </fonts>
  <fills count="14">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3" fontId="3" numFmtId="0" xfId="0" applyAlignment="1" applyFill="1" applyFont="1">
      <alignment horizontal="center"/>
    </xf>
    <xf borderId="0" fillId="0" fontId="4" numFmtId="0" xfId="0" applyAlignment="1" applyFont="1">
      <alignment horizontal="center" readingOrder="0" shrinkToFit="0" vertical="center" wrapText="1"/>
    </xf>
    <xf borderId="0" fillId="4" fontId="5" numFmtId="0" xfId="0" applyAlignment="1" applyFill="1" applyFont="1">
      <alignment horizontal="center" shrinkToFit="0" wrapText="1"/>
    </xf>
    <xf borderId="0" fillId="5" fontId="4" numFmtId="0" xfId="0" applyAlignment="1" applyFill="1" applyFont="1">
      <alignment horizontal="center" readingOrder="0"/>
    </xf>
    <xf borderId="0" fillId="6" fontId="4" numFmtId="0" xfId="0" applyAlignment="1" applyFill="1" applyFont="1">
      <alignment horizontal="center" readingOrder="0" vertical="center"/>
    </xf>
    <xf borderId="0" fillId="7" fontId="5" numFmtId="0" xfId="0" applyFill="1" applyFont="1"/>
    <xf borderId="0" fillId="2" fontId="2" numFmtId="0" xfId="0" applyAlignment="1" applyFont="1">
      <alignment readingOrder="0" shrinkToFit="0" vertical="bottom" wrapText="1"/>
    </xf>
    <xf borderId="0" fillId="6" fontId="4" numFmtId="0" xfId="0" applyAlignment="1" applyFont="1">
      <alignment vertical="center"/>
    </xf>
    <xf borderId="0" fillId="6" fontId="4" numFmtId="0" xfId="0" applyAlignment="1" applyFont="1">
      <alignment shrinkToFit="0" vertical="center" wrapText="1"/>
    </xf>
    <xf borderId="0" fillId="6" fontId="6" numFmtId="0" xfId="0" applyAlignment="1" applyFont="1">
      <alignment horizontal="center" readingOrder="0" vertical="center"/>
    </xf>
    <xf borderId="0" fillId="5" fontId="7" numFmtId="0" xfId="0" applyAlignment="1" applyFont="1">
      <alignment horizontal="center" readingOrder="0"/>
    </xf>
    <xf borderId="0" fillId="7" fontId="5" numFmtId="0" xfId="0" applyAlignment="1" applyFont="1">
      <alignment shrinkToFit="0" wrapText="1"/>
    </xf>
    <xf borderId="0" fillId="8" fontId="5" numFmtId="0" xfId="0" applyAlignment="1" applyFill="1" applyFont="1">
      <alignment shrinkToFit="0" wrapText="1"/>
    </xf>
    <xf borderId="0" fillId="0" fontId="4" numFmtId="0" xfId="0" applyAlignment="1" applyFont="1">
      <alignment horizontal="center" readingOrder="0" vertical="center"/>
    </xf>
    <xf borderId="0" fillId="8" fontId="5" numFmtId="0" xfId="0" applyFont="1"/>
    <xf borderId="0" fillId="0" fontId="8" numFmtId="0" xfId="0" applyAlignment="1" applyFont="1">
      <alignment shrinkToFit="0" wrapText="1"/>
    </xf>
    <xf borderId="0" fillId="0" fontId="2" numFmtId="0" xfId="0" applyAlignment="1" applyFont="1">
      <alignment vertical="bottom"/>
    </xf>
    <xf borderId="0" fillId="3" fontId="9" numFmtId="0" xfId="0" applyAlignment="1" applyFont="1">
      <alignment horizontal="center" readingOrder="0" vertical="center"/>
    </xf>
    <xf borderId="0" fillId="4" fontId="4" numFmtId="0" xfId="0" applyAlignment="1" applyFont="1">
      <alignment horizontal="center" readingOrder="0" shrinkToFit="0" vertical="center" wrapText="1"/>
    </xf>
    <xf borderId="0" fillId="7" fontId="5" numFmtId="0" xfId="0" applyAlignment="1" applyFont="1">
      <alignment vertical="bottom"/>
    </xf>
    <xf borderId="0" fillId="7" fontId="5" numFmtId="0" xfId="0" applyAlignment="1" applyFont="1">
      <alignment shrinkToFit="0" vertical="bottom" wrapText="1"/>
    </xf>
    <xf borderId="0" fillId="8" fontId="5" numFmtId="0" xfId="0" applyAlignment="1" applyFont="1">
      <alignment shrinkToFit="0" vertical="bottom" wrapText="1"/>
    </xf>
    <xf borderId="0" fillId="8" fontId="5" numFmtId="0" xfId="0" applyAlignment="1" applyFont="1">
      <alignment vertical="bottom"/>
    </xf>
    <xf borderId="0" fillId="9" fontId="10" numFmtId="0" xfId="0" applyAlignment="1" applyFill="1" applyFont="1">
      <alignment vertical="bottom"/>
    </xf>
    <xf borderId="0" fillId="9" fontId="10" numFmtId="0" xfId="0" applyAlignment="1" applyFont="1">
      <alignment shrinkToFit="0" vertical="bottom" wrapText="1"/>
    </xf>
    <xf borderId="0" fillId="10" fontId="10" numFmtId="0" xfId="0" applyAlignment="1" applyFill="1" applyFont="1">
      <alignment vertical="bottom"/>
    </xf>
    <xf borderId="0" fillId="10" fontId="10"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shrinkToFit="0" vertical="center" wrapText="1"/>
    </xf>
    <xf borderId="0" fillId="0" fontId="15" numFmtId="0" xfId="0" applyAlignment="1" applyFont="1">
      <alignment readingOrder="0" shrinkToFit="0" vertical="center" wrapText="1"/>
    </xf>
    <xf borderId="0" fillId="0" fontId="14" numFmtId="0" xfId="0" applyAlignment="1" applyFont="1">
      <alignment readingOrder="0"/>
    </xf>
    <xf borderId="0" fillId="0" fontId="12" numFmtId="164" xfId="0" applyAlignment="1" applyFont="1" applyNumberFormat="1">
      <alignment readingOrder="0" shrinkToFit="0" vertical="center" wrapText="1"/>
    </xf>
    <xf borderId="0" fillId="0" fontId="12" numFmtId="165" xfId="0" applyAlignment="1" applyFont="1" applyNumberFormat="1">
      <alignment readingOrder="0" shrinkToFit="0" vertical="center" wrapText="1"/>
    </xf>
    <xf borderId="0" fillId="0" fontId="12" numFmtId="166" xfId="0" applyAlignment="1" applyFont="1" applyNumberFormat="1">
      <alignment readingOrder="0" shrinkToFit="0" vertical="center" wrapText="1"/>
    </xf>
    <xf borderId="0" fillId="0" fontId="16" numFmtId="0" xfId="0" applyAlignment="1" applyFont="1">
      <alignment readingOrder="0" shrinkToFit="0" wrapText="1"/>
    </xf>
    <xf borderId="0" fillId="2" fontId="17" numFmtId="0" xfId="0" applyAlignment="1" applyFont="1">
      <alignment horizontal="left" readingOrder="0" shrinkToFit="0" wrapText="1"/>
    </xf>
    <xf borderId="0" fillId="0" fontId="12" numFmtId="0" xfId="0" applyAlignment="1" applyFont="1">
      <alignment readingOrder="0" shrinkToFit="0" wrapText="1"/>
    </xf>
    <xf borderId="0" fillId="0" fontId="18" numFmtId="0" xfId="0" applyAlignment="1" applyFont="1">
      <alignment readingOrder="0"/>
    </xf>
    <xf borderId="0" fillId="0" fontId="19" numFmtId="0" xfId="0" applyAlignment="1" applyFont="1">
      <alignment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22" numFmtId="0" xfId="0" applyAlignment="1" applyFont="1">
      <alignment readingOrder="0" shrinkToFit="0" wrapText="1"/>
    </xf>
    <xf borderId="0" fillId="11" fontId="8" numFmtId="0" xfId="0" applyAlignment="1" applyFill="1" applyFont="1">
      <alignment horizontal="center" readingOrder="0" vertical="bottom"/>
    </xf>
    <xf borderId="0" fillId="11" fontId="8" numFmtId="0" xfId="0" applyAlignment="1" applyFont="1">
      <alignment readingOrder="0" shrinkToFit="0" vertical="bottom" wrapText="1"/>
    </xf>
    <xf borderId="0" fillId="11" fontId="2" numFmtId="0" xfId="0" applyFont="1"/>
    <xf borderId="0" fillId="11" fontId="8" numFmtId="0" xfId="0" applyAlignment="1" applyFont="1">
      <alignment shrinkToFit="0" wrapText="1"/>
    </xf>
    <xf borderId="0" fillId="12" fontId="2" numFmtId="0" xfId="0" applyAlignment="1" applyFill="1" applyFont="1">
      <alignment readingOrder="0" shrinkToFit="0" vertical="bottom" wrapText="1"/>
    </xf>
    <xf borderId="0" fillId="12" fontId="2" numFmtId="0" xfId="0" applyAlignment="1" applyFont="1">
      <alignment readingOrder="0" shrinkToFit="0" wrapText="1"/>
    </xf>
    <xf borderId="0" fillId="12" fontId="2" numFmtId="0" xfId="0" applyAlignment="1" applyFont="1">
      <alignment shrinkToFit="0" wrapText="1"/>
    </xf>
    <xf borderId="0" fillId="13" fontId="2" numFmtId="0" xfId="0" applyFill="1" applyFont="1"/>
    <xf borderId="0" fillId="0" fontId="2" numFmtId="0" xfId="0" applyFont="1"/>
    <xf borderId="0" fillId="0" fontId="2" numFmtId="0" xfId="0" applyAlignment="1" applyFont="1">
      <alignment shrinkToFit="0" wrapText="1"/>
    </xf>
    <xf borderId="0" fillId="11" fontId="8" numFmtId="0" xfId="0" applyAlignment="1" applyFont="1">
      <alignment horizontal="center" vertical="bottom"/>
    </xf>
    <xf borderId="0" fillId="11" fontId="23" numFmtId="0" xfId="0" applyAlignment="1" applyFont="1">
      <alignment readingOrder="0" shrinkToFit="0" vertical="bottom" wrapText="1"/>
    </xf>
    <xf borderId="0" fillId="12" fontId="2" numFmtId="0" xfId="0" applyAlignment="1" applyFont="1">
      <alignment shrinkToFit="0" vertical="bottom" wrapText="1"/>
    </xf>
    <xf borderId="0" fillId="12" fontId="2" numFmtId="0" xfId="0" applyFont="1"/>
    <xf borderId="0" fillId="12" fontId="18" numFmtId="0" xfId="0" applyAlignment="1" applyFont="1">
      <alignment shrinkToFit="0" vertical="bottom" wrapText="1"/>
    </xf>
    <xf borderId="0" fillId="0" fontId="24" numFmtId="0" xfId="0" applyAlignment="1" applyFont="1">
      <alignment horizontal="center" readingOrder="0"/>
    </xf>
    <xf borderId="0" fillId="0" fontId="12" numFmtId="0" xfId="0" applyAlignment="1" applyFont="1">
      <alignment readingOrder="0" shrinkToFit="0"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bip.earlham.ac.uk/data_tables?model=trait_scores&amp;query[plant_scoring_units.id]=89583" TargetMode="External"/><Relationship Id="rId22" Type="http://schemas.openxmlformats.org/officeDocument/2006/relationships/hyperlink" Target="http://schema.org/name" TargetMode="External"/><Relationship Id="rId21" Type="http://schemas.openxmlformats.org/officeDocument/2006/relationships/hyperlink" Target="http://schema.org/image" TargetMode="External"/><Relationship Id="rId24" Type="http://schemas.openxmlformats.org/officeDocument/2006/relationships/hyperlink" Target="http://schema.org/sameAs" TargetMode="External"/><Relationship Id="rId23"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datePublished" TargetMode="External"/><Relationship Id="rId26" Type="http://schemas.openxmlformats.org/officeDocument/2006/relationships/hyperlink" Target="http://www.brassica.bbsrc.ac.uk/IMSORB/" TargetMode="External"/><Relationship Id="rId25" Type="http://schemas.openxmlformats.org/officeDocument/2006/relationships/hyperlink" Target="http://schema.org/URL" TargetMode="External"/><Relationship Id="rId28" Type="http://schemas.openxmlformats.org/officeDocument/2006/relationships/hyperlink" Target="http://schema.org/URL" TargetMode="External"/><Relationship Id="rId27" Type="http://schemas.openxmlformats.org/officeDocument/2006/relationships/hyperlink" Target="http://schema.org/url" TargetMode="External"/><Relationship Id="rId5" Type="http://schemas.openxmlformats.org/officeDocument/2006/relationships/hyperlink" Target="http://schema.org" TargetMode="External"/><Relationship Id="rId6" Type="http://schemas.openxmlformats.org/officeDocument/2006/relationships/hyperlink" Target="http://schema.org/citation" TargetMode="External"/><Relationship Id="rId29" Type="http://schemas.openxmlformats.org/officeDocument/2006/relationships/hyperlink" Target="https://bip.earlham.ac.uk/data_tables?model=plant_trials&amp;query[id][]=47" TargetMode="External"/><Relationship Id="rId7" Type="http://schemas.openxmlformats.org/officeDocument/2006/relationships/hyperlink" Target="http://schema.org/dateCreated" TargetMode="External"/><Relationship Id="rId8" Type="http://schemas.openxmlformats.org/officeDocument/2006/relationships/hyperlink" Target="http://schema.org/dateModified" TargetMode="External"/><Relationship Id="rId31" Type="http://schemas.openxmlformats.org/officeDocument/2006/relationships/hyperlink" Target="http://schema.org/distribution" TargetMode="External"/><Relationship Id="rId30" Type="http://schemas.openxmlformats.org/officeDocument/2006/relationships/hyperlink" Target="https://bip.earlham.ac.uk/data_tables?model=trait_scores&amp;query[plant_scoring_units.id]=89583" TargetMode="External"/><Relationship Id="rId11" Type="http://schemas.openxmlformats.org/officeDocument/2006/relationships/hyperlink" Target="http://schema.org/hasPart" TargetMode="External"/><Relationship Id="rId33" Type="http://schemas.openxmlformats.org/officeDocument/2006/relationships/hyperlink" Target="https://bip.earlham.ac.uk/trial_scorings/47.zip" TargetMode="External"/><Relationship Id="rId10" Type="http://schemas.openxmlformats.org/officeDocument/2006/relationships/hyperlink" Target="http://schema.org/Date" TargetMode="External"/><Relationship Id="rId32" Type="http://schemas.openxmlformats.org/officeDocument/2006/relationships/hyperlink" Target="http://schema.org/DataDownload" TargetMode="External"/><Relationship Id="rId13" Type="http://schemas.openxmlformats.org/officeDocument/2006/relationships/hyperlink" Target="http://schema.org/isPartOf" TargetMode="External"/><Relationship Id="rId12" Type="http://schemas.openxmlformats.org/officeDocument/2006/relationships/hyperlink" Target="http://schema.org/isBasedOn" TargetMode="External"/><Relationship Id="rId34" Type="http://schemas.openxmlformats.org/officeDocument/2006/relationships/drawing" Target="../drawings/drawing1.xml"/><Relationship Id="rId15" Type="http://schemas.openxmlformats.org/officeDocument/2006/relationships/hyperlink" Target="http://schema.org/alternateName" TargetMode="External"/><Relationship Id="rId14" Type="http://schemas.openxmlformats.org/officeDocument/2006/relationships/hyperlink" Target="https://bip.earlham.ac.uk/data_tables?model=plant_trials&amp;query[id]=47" TargetMode="External"/><Relationship Id="rId17" Type="http://schemas.openxmlformats.org/officeDocument/2006/relationships/hyperlink" Target="http://schema.org/description" TargetMode="External"/><Relationship Id="rId16" Type="http://schemas.openxmlformats.org/officeDocument/2006/relationships/hyperlink" Target="http://schema.org/Text" TargetMode="External"/><Relationship Id="rId19" Type="http://schemas.openxmlformats.org/officeDocument/2006/relationships/hyperlink" Target="http://schema.org/identifier" TargetMode="External"/><Relationship Id="rId1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25.43"/>
    <col customWidth="1" min="2" max="2" width="17.71"/>
    <col customWidth="1" min="3" max="3" width="47.86"/>
    <col customWidth="1" min="4" max="4" width="19.29"/>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customWidth="1" min="21" max="21" width="16.29"/>
    <col customWidth="1" min="24" max="24" width="16.29"/>
    <col hidden="1" min="29" max="29" width="14.43"/>
    <col customWidth="1" hidden="1" min="30" max="30" width="16.29"/>
    <col hidden="1" min="31" max="31" width="14.43"/>
    <col customWidth="1" min="32" max="32" width="17.14"/>
    <col customWidth="1" min="33" max="33" width="22.71"/>
    <col customWidth="1" min="35" max="35" width="17.14"/>
    <col customWidth="1" min="36" max="36" width="23.57"/>
    <col customWidth="1" min="39" max="39" width="27.0"/>
    <col customWidth="1" min="42" max="42" width="16.29"/>
    <col customWidth="1" min="48" max="48" width="16.29"/>
    <col customWidth="1" min="51" max="51" width="16.29"/>
    <col customWidth="1" min="54" max="54" width="16.29"/>
    <col customWidth="1" min="57" max="57" width="16.29"/>
  </cols>
  <sheetData>
    <row r="1">
      <c r="A1" s="1" t="s">
        <v>0</v>
      </c>
      <c r="B1" s="2" t="s">
        <v>1</v>
      </c>
      <c r="D1" s="4"/>
      <c r="E1" s="4"/>
      <c r="F1" s="4"/>
      <c r="G1" s="4"/>
      <c r="H1" s="6" t="s">
        <v>4</v>
      </c>
      <c r="K1" s="7" t="s">
        <v>5</v>
      </c>
      <c r="N1" s="6" t="s">
        <v>6</v>
      </c>
      <c r="Q1" s="7" t="s">
        <v>7</v>
      </c>
      <c r="T1" s="6" t="s">
        <v>8</v>
      </c>
      <c r="W1" s="7" t="s">
        <v>9</v>
      </c>
      <c r="Z1" s="6" t="s">
        <v>10</v>
      </c>
      <c r="AC1" s="7"/>
      <c r="AD1" s="7" t="s">
        <v>11</v>
      </c>
      <c r="AE1" s="7"/>
      <c r="AF1" s="6"/>
      <c r="AG1" s="6" t="s">
        <v>12</v>
      </c>
      <c r="AH1" s="6"/>
      <c r="AI1" s="7" t="s">
        <v>13</v>
      </c>
      <c r="AL1" s="6"/>
      <c r="AM1" s="6" t="s">
        <v>14</v>
      </c>
      <c r="AN1" s="6"/>
      <c r="AO1" s="7"/>
      <c r="AP1" s="7"/>
      <c r="AQ1" s="7"/>
      <c r="AR1" s="6"/>
      <c r="AS1" s="6"/>
      <c r="AT1" s="6"/>
      <c r="AU1" s="7"/>
      <c r="AV1" s="7"/>
      <c r="AW1" s="7"/>
      <c r="AX1" s="6"/>
      <c r="AY1" s="6"/>
      <c r="AZ1" s="6"/>
      <c r="BA1" s="7"/>
      <c r="BB1" s="7"/>
      <c r="BC1" s="7"/>
      <c r="BD1" s="6"/>
      <c r="BE1" s="6"/>
      <c r="BF1" s="6"/>
    </row>
    <row r="2">
      <c r="A2" s="1" t="s">
        <v>15</v>
      </c>
      <c r="B2" s="9" t="s">
        <v>16</v>
      </c>
      <c r="D2" s="4"/>
      <c r="E2" s="4"/>
      <c r="F2" s="4"/>
      <c r="G2" s="4"/>
      <c r="H2" s="6"/>
      <c r="I2" s="6"/>
      <c r="J2" s="6"/>
      <c r="K2" s="10"/>
      <c r="L2" s="10"/>
      <c r="M2" s="11"/>
      <c r="N2" s="6"/>
      <c r="O2" s="6"/>
      <c r="P2" s="6"/>
      <c r="Q2" s="10"/>
      <c r="R2" s="10"/>
      <c r="S2" s="11"/>
      <c r="T2" s="6"/>
      <c r="U2" s="6"/>
      <c r="V2" s="6"/>
      <c r="W2" s="10"/>
      <c r="X2" s="10"/>
      <c r="Y2" s="11"/>
      <c r="Z2" s="6"/>
      <c r="AA2" s="6"/>
      <c r="AB2" s="6"/>
      <c r="AC2" s="7"/>
      <c r="AD2" s="12" t="s">
        <v>17</v>
      </c>
      <c r="AE2" s="7"/>
      <c r="AF2" s="6"/>
      <c r="AG2" s="13" t="s">
        <v>18</v>
      </c>
      <c r="AH2" s="6"/>
      <c r="AI2" s="7"/>
      <c r="AJ2" s="12" t="s">
        <v>19</v>
      </c>
      <c r="AK2" s="7"/>
      <c r="AL2" s="6"/>
      <c r="AM2" s="13" t="s">
        <v>19</v>
      </c>
      <c r="AN2" s="6"/>
      <c r="AO2" s="7"/>
      <c r="AP2" s="7"/>
      <c r="AQ2" s="7"/>
      <c r="AR2" s="6"/>
      <c r="AS2" s="6"/>
      <c r="AT2" s="6"/>
      <c r="AU2" s="7"/>
      <c r="AV2" s="7"/>
      <c r="AW2" s="7"/>
      <c r="AX2" s="6"/>
      <c r="AY2" s="6"/>
      <c r="AZ2" s="6"/>
      <c r="BA2" s="7"/>
      <c r="BB2" s="7"/>
      <c r="BC2" s="7"/>
      <c r="BD2" s="6"/>
      <c r="BE2" s="6"/>
      <c r="BF2" s="6"/>
    </row>
    <row r="3" ht="12.0" customHeight="1">
      <c r="A3" s="16"/>
      <c r="D3" s="4"/>
      <c r="H3" s="6"/>
      <c r="K3" s="10"/>
      <c r="L3" s="10"/>
      <c r="M3" s="11"/>
      <c r="N3" s="6"/>
      <c r="Q3" s="10"/>
      <c r="R3" s="10"/>
      <c r="S3" s="11"/>
      <c r="T3" s="6"/>
      <c r="W3" s="10"/>
      <c r="X3" s="10"/>
      <c r="Y3" s="11"/>
      <c r="Z3" s="6"/>
      <c r="AC3" s="7" t="s">
        <v>20</v>
      </c>
      <c r="AF3" s="6" t="s">
        <v>21</v>
      </c>
      <c r="AI3" s="7" t="s">
        <v>22</v>
      </c>
      <c r="AL3" s="6" t="s">
        <v>23</v>
      </c>
      <c r="AO3" s="7"/>
      <c r="AR3" s="6"/>
      <c r="AU3" s="7"/>
      <c r="AX3" s="6"/>
      <c r="BA3" s="7"/>
      <c r="BD3" s="6"/>
    </row>
    <row r="4">
      <c r="A4" s="20" t="s">
        <v>2</v>
      </c>
      <c r="D4" s="21" t="s">
        <v>3</v>
      </c>
      <c r="H4" s="6"/>
      <c r="I4" s="6"/>
      <c r="J4" s="6"/>
      <c r="K4" s="10"/>
      <c r="L4" s="10"/>
      <c r="M4" s="11"/>
      <c r="N4" s="6"/>
      <c r="O4" s="6"/>
      <c r="P4" s="6"/>
      <c r="Q4" s="10"/>
      <c r="R4" s="10"/>
      <c r="S4" s="11"/>
      <c r="T4" s="6"/>
      <c r="U4" s="6"/>
      <c r="V4" s="6"/>
      <c r="W4" s="10"/>
      <c r="X4" s="10"/>
      <c r="Y4" s="11"/>
      <c r="Z4" s="6"/>
      <c r="AA4" s="6"/>
      <c r="AB4" s="6"/>
      <c r="AC4" s="7"/>
      <c r="AD4" s="7"/>
      <c r="AE4" s="7"/>
      <c r="AF4" s="6"/>
      <c r="AG4" s="6"/>
      <c r="AH4" s="6"/>
      <c r="AI4" s="7"/>
      <c r="AJ4" s="7"/>
      <c r="AK4" s="7"/>
      <c r="AL4" s="6"/>
      <c r="AM4" s="6"/>
      <c r="AN4" s="6"/>
      <c r="AO4" s="7"/>
      <c r="AP4" s="7"/>
      <c r="AQ4" s="7"/>
      <c r="AR4" s="6"/>
      <c r="AS4" s="6"/>
      <c r="AT4" s="6"/>
      <c r="AU4" s="7"/>
      <c r="AV4" s="7"/>
      <c r="AW4" s="7"/>
      <c r="AX4" s="6"/>
      <c r="AY4" s="6"/>
      <c r="AZ4" s="6"/>
      <c r="BA4" s="7"/>
      <c r="BB4" s="7"/>
      <c r="BC4" s="7"/>
      <c r="BD4" s="6"/>
      <c r="BE4" s="6"/>
      <c r="BF4" s="6"/>
    </row>
    <row r="5" ht="1.5" customHeight="1">
      <c r="A5" s="22" t="s">
        <v>24</v>
      </c>
      <c r="B5" s="22" t="s">
        <v>25</v>
      </c>
      <c r="C5" s="23" t="s">
        <v>15</v>
      </c>
      <c r="D5" s="24" t="s">
        <v>26</v>
      </c>
      <c r="E5" s="24" t="s">
        <v>27</v>
      </c>
      <c r="F5" s="25" t="s">
        <v>28</v>
      </c>
      <c r="G5" s="25" t="s">
        <v>29</v>
      </c>
      <c r="H5" s="26" t="s">
        <v>30</v>
      </c>
      <c r="I5" s="26" t="s">
        <v>31</v>
      </c>
      <c r="J5" s="27" t="s">
        <v>32</v>
      </c>
      <c r="K5" s="28" t="s">
        <v>30</v>
      </c>
      <c r="L5" s="28" t="s">
        <v>31</v>
      </c>
      <c r="M5" s="29" t="s">
        <v>32</v>
      </c>
      <c r="N5" s="26" t="s">
        <v>30</v>
      </c>
      <c r="O5" s="26" t="s">
        <v>31</v>
      </c>
      <c r="P5" s="27" t="s">
        <v>32</v>
      </c>
      <c r="Q5" s="28" t="s">
        <v>30</v>
      </c>
      <c r="R5" s="28" t="s">
        <v>31</v>
      </c>
      <c r="S5" s="29" t="s">
        <v>32</v>
      </c>
      <c r="T5" s="26" t="s">
        <v>30</v>
      </c>
      <c r="U5" s="26" t="s">
        <v>31</v>
      </c>
      <c r="V5" s="27" t="s">
        <v>32</v>
      </c>
      <c r="W5" s="28" t="s">
        <v>30</v>
      </c>
      <c r="X5" s="28" t="s">
        <v>31</v>
      </c>
      <c r="Y5" s="29" t="s">
        <v>32</v>
      </c>
      <c r="Z5" s="26" t="s">
        <v>30</v>
      </c>
      <c r="AA5" s="26" t="s">
        <v>31</v>
      </c>
      <c r="AB5" s="27" t="s">
        <v>32</v>
      </c>
      <c r="AC5" s="28" t="s">
        <v>30</v>
      </c>
      <c r="AD5" s="28" t="s">
        <v>31</v>
      </c>
      <c r="AE5" s="29" t="s">
        <v>32</v>
      </c>
      <c r="AF5" s="26" t="s">
        <v>30</v>
      </c>
      <c r="AG5" s="26" t="s">
        <v>31</v>
      </c>
      <c r="AH5" s="27" t="s">
        <v>32</v>
      </c>
      <c r="AI5" s="28" t="s">
        <v>30</v>
      </c>
      <c r="AJ5" s="28" t="s">
        <v>31</v>
      </c>
      <c r="AK5" s="29" t="s">
        <v>32</v>
      </c>
      <c r="AL5" s="26" t="s">
        <v>30</v>
      </c>
      <c r="AM5" s="26" t="s">
        <v>31</v>
      </c>
      <c r="AN5" s="27" t="s">
        <v>32</v>
      </c>
      <c r="AO5" s="28" t="s">
        <v>30</v>
      </c>
      <c r="AP5" s="28" t="s">
        <v>31</v>
      </c>
      <c r="AQ5" s="29" t="s">
        <v>32</v>
      </c>
      <c r="AR5" s="26" t="s">
        <v>30</v>
      </c>
      <c r="AS5" s="26" t="s">
        <v>31</v>
      </c>
      <c r="AT5" s="27" t="s">
        <v>32</v>
      </c>
      <c r="AU5" s="28" t="s">
        <v>30</v>
      </c>
      <c r="AV5" s="28" t="s">
        <v>31</v>
      </c>
      <c r="AW5" s="29" t="s">
        <v>32</v>
      </c>
      <c r="AX5" s="26" t="s">
        <v>30</v>
      </c>
      <c r="AY5" s="26" t="s">
        <v>31</v>
      </c>
      <c r="AZ5" s="27" t="s">
        <v>32</v>
      </c>
      <c r="BA5" s="28" t="s">
        <v>30</v>
      </c>
      <c r="BB5" s="28" t="s">
        <v>31</v>
      </c>
      <c r="BC5" s="29" t="s">
        <v>32</v>
      </c>
      <c r="BD5" s="26" t="s">
        <v>30</v>
      </c>
      <c r="BE5" s="26" t="s">
        <v>31</v>
      </c>
      <c r="BF5" s="27" t="s">
        <v>32</v>
      </c>
    </row>
    <row r="6">
      <c r="A6" s="30" t="s">
        <v>33</v>
      </c>
      <c r="D6" s="31"/>
      <c r="E6" s="32"/>
      <c r="F6" s="32"/>
      <c r="G6" s="31"/>
      <c r="H6" s="33"/>
      <c r="I6" s="31"/>
      <c r="J6" s="31"/>
      <c r="K6" s="31"/>
      <c r="L6" s="31"/>
      <c r="M6" s="31"/>
      <c r="N6" s="34"/>
      <c r="O6" s="31"/>
      <c r="P6" s="31"/>
      <c r="Q6" s="31"/>
      <c r="R6" s="31"/>
      <c r="S6" s="31"/>
      <c r="T6" s="34"/>
      <c r="U6" s="31"/>
      <c r="V6" s="31"/>
      <c r="W6" s="34"/>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c r="A7" s="35" t="s">
        <v>34</v>
      </c>
      <c r="B7" s="33" t="s">
        <v>35</v>
      </c>
      <c r="C7" s="33" t="s">
        <v>36</v>
      </c>
      <c r="D7" s="31"/>
      <c r="E7" s="32" t="s">
        <v>37</v>
      </c>
      <c r="F7" s="32" t="s">
        <v>38</v>
      </c>
      <c r="G7" s="31"/>
      <c r="H7" s="33" t="s">
        <v>39</v>
      </c>
      <c r="I7" s="32" t="s">
        <v>40</v>
      </c>
      <c r="J7" s="32" t="s">
        <v>41</v>
      </c>
      <c r="K7" s="31"/>
      <c r="L7" s="36"/>
      <c r="M7" s="32" t="s">
        <v>42</v>
      </c>
      <c r="N7" s="34"/>
      <c r="O7" s="32"/>
      <c r="P7" s="32" t="s">
        <v>43</v>
      </c>
      <c r="Q7" s="31"/>
      <c r="R7" s="36" t="s">
        <v>44</v>
      </c>
      <c r="S7" s="32" t="s">
        <v>41</v>
      </c>
      <c r="T7" s="32" t="s">
        <v>45</v>
      </c>
      <c r="U7" s="32" t="s">
        <v>46</v>
      </c>
      <c r="V7" s="32" t="s">
        <v>41</v>
      </c>
      <c r="W7" s="32" t="s">
        <v>45</v>
      </c>
      <c r="X7" s="32" t="s">
        <v>47</v>
      </c>
      <c r="Y7" s="32" t="s">
        <v>41</v>
      </c>
      <c r="Z7" s="31"/>
      <c r="AA7" s="31"/>
      <c r="AB7" s="31"/>
      <c r="AC7" s="31"/>
      <c r="AD7" s="31"/>
      <c r="AE7" s="32" t="s">
        <v>43</v>
      </c>
      <c r="AF7" s="32" t="s">
        <v>48</v>
      </c>
      <c r="AG7" s="31"/>
      <c r="AH7" s="32" t="s">
        <v>49</v>
      </c>
      <c r="AI7" s="37" t="s">
        <v>50</v>
      </c>
      <c r="AJ7" s="31"/>
      <c r="AK7" s="31"/>
      <c r="AL7" s="31"/>
      <c r="AM7" s="31"/>
      <c r="AN7" s="32" t="s">
        <v>43</v>
      </c>
      <c r="AO7" s="31"/>
      <c r="AP7" s="31"/>
      <c r="AQ7" s="31"/>
      <c r="AR7" s="31"/>
      <c r="AS7" s="31"/>
      <c r="AT7" s="31"/>
      <c r="AU7" s="31"/>
      <c r="AV7" s="31"/>
      <c r="AW7" s="31"/>
      <c r="AX7" s="31"/>
      <c r="AY7" s="31"/>
      <c r="AZ7" s="31"/>
      <c r="BA7" s="31"/>
      <c r="BB7" s="31"/>
      <c r="BC7" s="31"/>
      <c r="BD7" s="31"/>
      <c r="BE7" s="31"/>
      <c r="BF7" s="31"/>
    </row>
    <row r="8">
      <c r="A8" s="35" t="s">
        <v>51</v>
      </c>
      <c r="B8" s="33" t="s">
        <v>52</v>
      </c>
      <c r="C8" s="33" t="s">
        <v>53</v>
      </c>
      <c r="D8" s="31"/>
      <c r="E8" s="32" t="s">
        <v>54</v>
      </c>
      <c r="F8" s="32" t="s">
        <v>55</v>
      </c>
      <c r="G8" s="31"/>
      <c r="H8" s="33" t="s">
        <v>56</v>
      </c>
      <c r="I8" s="32" t="s">
        <v>57</v>
      </c>
      <c r="J8" s="32" t="s">
        <v>41</v>
      </c>
      <c r="K8" s="31"/>
      <c r="L8" s="38"/>
      <c r="M8" s="32" t="s">
        <v>42</v>
      </c>
      <c r="N8" s="32" t="s">
        <v>58</v>
      </c>
      <c r="O8" s="34" t="s">
        <v>57</v>
      </c>
      <c r="P8" s="32" t="s">
        <v>41</v>
      </c>
      <c r="Q8" s="31"/>
      <c r="R8" s="38" t="s">
        <v>59</v>
      </c>
      <c r="S8" s="32" t="s">
        <v>41</v>
      </c>
      <c r="T8" s="32" t="s">
        <v>58</v>
      </c>
      <c r="U8" s="31"/>
      <c r="V8" s="32" t="s">
        <v>49</v>
      </c>
      <c r="W8" s="32" t="s">
        <v>58</v>
      </c>
      <c r="X8" s="31"/>
      <c r="Y8" s="32" t="s">
        <v>49</v>
      </c>
      <c r="Z8" s="31"/>
      <c r="AA8" s="31"/>
      <c r="AB8" s="31"/>
      <c r="AC8" s="32" t="s">
        <v>60</v>
      </c>
      <c r="AD8" s="39">
        <v>42524.3584837963</v>
      </c>
      <c r="AE8" s="32" t="s">
        <v>49</v>
      </c>
      <c r="AF8" s="32" t="s">
        <v>60</v>
      </c>
      <c r="AG8" s="39">
        <v>42524.3584837963</v>
      </c>
      <c r="AH8" s="32" t="s">
        <v>41</v>
      </c>
      <c r="AI8" s="32" t="s">
        <v>61</v>
      </c>
      <c r="AJ8" s="40">
        <v>1998.0</v>
      </c>
      <c r="AK8" s="32" t="s">
        <v>41</v>
      </c>
      <c r="AL8" s="32" t="s">
        <v>62</v>
      </c>
      <c r="AM8" s="40">
        <v>42527.672154979424</v>
      </c>
      <c r="AN8" s="32" t="s">
        <v>41</v>
      </c>
      <c r="AO8" s="31"/>
      <c r="AP8" s="31"/>
      <c r="AQ8" s="31"/>
      <c r="AR8" s="31"/>
      <c r="AS8" s="31"/>
      <c r="AT8" s="31"/>
      <c r="AU8" s="31"/>
      <c r="AV8" s="31"/>
      <c r="AW8" s="31"/>
      <c r="AX8" s="31"/>
      <c r="AY8" s="31"/>
      <c r="AZ8" s="31"/>
      <c r="BA8" s="31"/>
      <c r="BB8" s="31"/>
      <c r="BC8" s="31"/>
      <c r="BD8" s="31"/>
      <c r="BE8" s="31"/>
      <c r="BF8" s="31"/>
    </row>
    <row r="9">
      <c r="A9" s="35" t="s">
        <v>63</v>
      </c>
      <c r="B9" s="33" t="s">
        <v>52</v>
      </c>
      <c r="C9" s="33" t="s">
        <v>64</v>
      </c>
      <c r="D9" s="31"/>
      <c r="E9" s="32" t="s">
        <v>54</v>
      </c>
      <c r="F9" s="32" t="s">
        <v>55</v>
      </c>
      <c r="G9" s="31"/>
      <c r="H9" s="33" t="s">
        <v>65</v>
      </c>
      <c r="I9" s="32" t="s">
        <v>66</v>
      </c>
      <c r="J9" s="32" t="s">
        <v>41</v>
      </c>
      <c r="K9" s="31"/>
      <c r="L9" s="38"/>
      <c r="M9" s="32" t="s">
        <v>42</v>
      </c>
      <c r="N9" s="32" t="s">
        <v>67</v>
      </c>
      <c r="O9" s="34" t="s">
        <v>66</v>
      </c>
      <c r="P9" s="32" t="s">
        <v>41</v>
      </c>
      <c r="Q9" s="31"/>
      <c r="R9" s="38" t="s">
        <v>68</v>
      </c>
      <c r="S9" s="32" t="s">
        <v>41</v>
      </c>
      <c r="T9" s="32" t="s">
        <v>67</v>
      </c>
      <c r="U9" s="31"/>
      <c r="V9" s="32" t="s">
        <v>49</v>
      </c>
      <c r="W9" s="32" t="s">
        <v>67</v>
      </c>
      <c r="X9" s="31"/>
      <c r="Y9" s="32" t="s">
        <v>49</v>
      </c>
      <c r="Z9" s="31"/>
      <c r="AA9" s="31"/>
      <c r="AB9" s="31"/>
      <c r="AC9" s="31"/>
      <c r="AD9" s="31"/>
      <c r="AE9" s="32" t="s">
        <v>43</v>
      </c>
      <c r="AF9" s="32" t="s">
        <v>69</v>
      </c>
      <c r="AG9" s="41">
        <v>42535.68262731482</v>
      </c>
      <c r="AH9" s="32" t="s">
        <v>41</v>
      </c>
      <c r="AI9" s="32" t="s">
        <v>70</v>
      </c>
      <c r="AJ9" s="40">
        <v>42535.682624757595</v>
      </c>
      <c r="AK9" s="32" t="s">
        <v>41</v>
      </c>
      <c r="AL9" s="32" t="s">
        <v>71</v>
      </c>
      <c r="AM9" s="40">
        <v>42535.68054459495</v>
      </c>
      <c r="AN9" s="32" t="s">
        <v>41</v>
      </c>
      <c r="AO9" s="31"/>
      <c r="AP9" s="31"/>
      <c r="AQ9" s="31"/>
      <c r="AR9" s="31"/>
      <c r="AS9" s="31"/>
      <c r="AT9" s="31"/>
      <c r="AU9" s="31"/>
      <c r="AV9" s="31"/>
      <c r="AW9" s="31"/>
      <c r="AX9" s="31"/>
      <c r="AY9" s="31"/>
      <c r="AZ9" s="31"/>
      <c r="BA9" s="31"/>
      <c r="BB9" s="31"/>
      <c r="BC9" s="31"/>
      <c r="BD9" s="31"/>
      <c r="BE9" s="31"/>
      <c r="BF9" s="31"/>
    </row>
    <row r="10">
      <c r="A10" s="35" t="s">
        <v>72</v>
      </c>
      <c r="B10" s="42" t="s">
        <v>73</v>
      </c>
      <c r="C10" s="33" t="s">
        <v>74</v>
      </c>
      <c r="D10" s="31"/>
      <c r="E10" s="32" t="s">
        <v>54</v>
      </c>
      <c r="F10" s="32" t="s">
        <v>55</v>
      </c>
      <c r="G10" s="31"/>
      <c r="H10" s="33"/>
      <c r="I10" s="31"/>
      <c r="J10" s="32" t="s">
        <v>42</v>
      </c>
      <c r="K10" s="31"/>
      <c r="L10" s="43"/>
      <c r="M10" s="32" t="s">
        <v>42</v>
      </c>
      <c r="N10" s="32" t="s">
        <v>75</v>
      </c>
      <c r="O10" s="32" t="s">
        <v>76</v>
      </c>
      <c r="P10" s="32" t="s">
        <v>41</v>
      </c>
      <c r="Q10" s="31"/>
      <c r="R10" s="43" t="s">
        <v>77</v>
      </c>
      <c r="S10" s="32" t="s">
        <v>41</v>
      </c>
      <c r="T10" s="32" t="s">
        <v>75</v>
      </c>
      <c r="U10" s="31"/>
      <c r="V10" s="32" t="s">
        <v>49</v>
      </c>
      <c r="W10" s="32" t="s">
        <v>75</v>
      </c>
      <c r="X10" s="31"/>
      <c r="Y10" s="32" t="s">
        <v>49</v>
      </c>
      <c r="Z10" s="31"/>
      <c r="AA10" s="31"/>
      <c r="AB10" s="31"/>
      <c r="AC10" s="31"/>
      <c r="AD10" s="31"/>
      <c r="AE10" s="32" t="s">
        <v>43</v>
      </c>
      <c r="AF10" s="31"/>
      <c r="AG10" s="31"/>
      <c r="AH10" s="32" t="s">
        <v>43</v>
      </c>
      <c r="AI10" s="31"/>
      <c r="AJ10" s="31"/>
      <c r="AK10" s="32" t="s">
        <v>43</v>
      </c>
      <c r="AL10" s="31"/>
      <c r="AM10" s="31"/>
      <c r="AN10" s="32" t="s">
        <v>43</v>
      </c>
      <c r="AO10" s="31"/>
      <c r="AP10" s="31"/>
      <c r="AQ10" s="31"/>
      <c r="AR10" s="31"/>
      <c r="AS10" s="31"/>
      <c r="AT10" s="31"/>
      <c r="AU10" s="31"/>
      <c r="AV10" s="31"/>
      <c r="AW10" s="31"/>
      <c r="AX10" s="31"/>
      <c r="AY10" s="31"/>
      <c r="AZ10" s="31"/>
      <c r="BA10" s="31"/>
      <c r="BB10" s="31"/>
      <c r="BC10" s="31"/>
      <c r="BD10" s="31"/>
      <c r="BE10" s="31"/>
      <c r="BF10" s="31"/>
    </row>
    <row r="11">
      <c r="A11" s="35" t="s">
        <v>78</v>
      </c>
      <c r="B11" s="44" t="s">
        <v>79</v>
      </c>
      <c r="C11" s="44" t="s">
        <v>80</v>
      </c>
      <c r="D11" s="31"/>
      <c r="E11" s="32" t="s">
        <v>54</v>
      </c>
      <c r="F11" s="32" t="s">
        <v>38</v>
      </c>
      <c r="G11" s="31"/>
      <c r="H11" s="45" t="s">
        <v>81</v>
      </c>
      <c r="I11" s="31"/>
      <c r="J11" s="32" t="s">
        <v>42</v>
      </c>
      <c r="K11" s="31"/>
      <c r="L11" s="36"/>
      <c r="M11" s="32" t="s">
        <v>42</v>
      </c>
      <c r="N11" s="32" t="s">
        <v>82</v>
      </c>
      <c r="O11" s="32" t="s">
        <v>83</v>
      </c>
      <c r="P11" s="32" t="s">
        <v>41</v>
      </c>
      <c r="Q11" s="31"/>
      <c r="R11" s="36" t="s">
        <v>84</v>
      </c>
      <c r="S11" s="32" t="s">
        <v>41</v>
      </c>
      <c r="T11" s="34"/>
      <c r="U11" s="31"/>
      <c r="V11" s="31"/>
      <c r="W11" s="34"/>
      <c r="X11" s="31"/>
      <c r="Y11" s="31"/>
      <c r="Z11" s="31"/>
      <c r="AA11" s="31"/>
      <c r="AB11" s="31"/>
      <c r="AC11" s="46" t="s">
        <v>85</v>
      </c>
      <c r="AD11" s="32" t="s">
        <v>86</v>
      </c>
      <c r="AE11" s="32" t="s">
        <v>41</v>
      </c>
      <c r="AF11" s="37" t="s">
        <v>87</v>
      </c>
      <c r="AG11" s="31"/>
      <c r="AH11" s="31"/>
      <c r="AI11" s="37" t="s">
        <v>88</v>
      </c>
      <c r="AJ11" s="31"/>
      <c r="AK11" s="31"/>
      <c r="AL11" s="31"/>
      <c r="AM11" s="31"/>
      <c r="AN11" s="32" t="s">
        <v>43</v>
      </c>
      <c r="AO11" s="31"/>
      <c r="AP11" s="31"/>
      <c r="AQ11" s="31"/>
      <c r="AR11" s="31"/>
      <c r="AS11" s="31"/>
      <c r="AT11" s="31"/>
      <c r="AU11" s="31"/>
      <c r="AV11" s="31"/>
      <c r="AW11" s="31"/>
      <c r="AX11" s="31"/>
      <c r="AY11" s="31"/>
      <c r="AZ11" s="31"/>
      <c r="BA11" s="31"/>
      <c r="BB11" s="31"/>
      <c r="BC11" s="31"/>
      <c r="BD11" s="31"/>
      <c r="BE11" s="31"/>
      <c r="BF11" s="31"/>
    </row>
    <row r="12">
      <c r="A12" s="35" t="s">
        <v>89</v>
      </c>
      <c r="B12" s="33" t="s">
        <v>90</v>
      </c>
      <c r="C12" s="33" t="s">
        <v>91</v>
      </c>
      <c r="D12" s="31"/>
      <c r="E12" s="32" t="s">
        <v>54</v>
      </c>
      <c r="F12" s="32" t="s">
        <v>38</v>
      </c>
      <c r="G12" s="31"/>
      <c r="H12" s="33"/>
      <c r="I12" s="31"/>
      <c r="J12" s="32" t="s">
        <v>42</v>
      </c>
      <c r="K12" s="31"/>
      <c r="L12" s="47"/>
      <c r="M12" s="32" t="s">
        <v>42</v>
      </c>
      <c r="N12" s="34"/>
      <c r="O12" s="31"/>
      <c r="P12" s="32" t="s">
        <v>43</v>
      </c>
      <c r="Q12" s="31"/>
      <c r="R12" s="47" t="s">
        <v>92</v>
      </c>
      <c r="S12" s="32" t="s">
        <v>41</v>
      </c>
      <c r="T12" s="32" t="s">
        <v>93</v>
      </c>
      <c r="U12" s="32" t="s">
        <v>94</v>
      </c>
      <c r="V12" s="32" t="s">
        <v>41</v>
      </c>
      <c r="W12" s="34"/>
      <c r="X12" s="31"/>
      <c r="Y12" s="32" t="s">
        <v>43</v>
      </c>
      <c r="Z12" s="31"/>
      <c r="AA12" s="31"/>
      <c r="AB12" s="31"/>
      <c r="AC12" s="31"/>
      <c r="AD12" s="31"/>
      <c r="AE12" s="32" t="s">
        <v>43</v>
      </c>
      <c r="AF12" s="31"/>
      <c r="AG12" s="31"/>
      <c r="AH12" s="32" t="s">
        <v>43</v>
      </c>
      <c r="AI12" s="37" t="s">
        <v>95</v>
      </c>
      <c r="AJ12" s="31"/>
      <c r="AK12" s="31"/>
      <c r="AL12" s="31"/>
      <c r="AM12" s="31"/>
      <c r="AN12" s="32" t="s">
        <v>43</v>
      </c>
      <c r="AO12" s="31"/>
      <c r="AP12" s="31"/>
      <c r="AQ12" s="31"/>
      <c r="AR12" s="31"/>
      <c r="AS12" s="31"/>
      <c r="AT12" s="31"/>
      <c r="AU12" s="31"/>
      <c r="AV12" s="31"/>
      <c r="AW12" s="31"/>
      <c r="AX12" s="31"/>
      <c r="AY12" s="31"/>
      <c r="AZ12" s="31"/>
      <c r="BA12" s="31"/>
      <c r="BB12" s="31"/>
      <c r="BC12" s="31"/>
      <c r="BD12" s="31"/>
      <c r="BE12" s="31"/>
      <c r="BF12" s="31"/>
    </row>
    <row r="13">
      <c r="A13" s="35" t="s">
        <v>96</v>
      </c>
      <c r="B13" s="33" t="s">
        <v>79</v>
      </c>
      <c r="C13" s="33" t="s">
        <v>97</v>
      </c>
      <c r="D13" s="31"/>
      <c r="E13" s="32" t="s">
        <v>54</v>
      </c>
      <c r="F13" s="32" t="s">
        <v>38</v>
      </c>
      <c r="G13" s="31"/>
      <c r="H13" s="33" t="s">
        <v>98</v>
      </c>
      <c r="I13" s="32" t="s">
        <v>99</v>
      </c>
      <c r="J13" s="32" t="s">
        <v>41</v>
      </c>
      <c r="K13" s="31"/>
      <c r="L13" s="31"/>
      <c r="M13" s="32" t="s">
        <v>42</v>
      </c>
      <c r="N13" s="34"/>
      <c r="O13" s="34"/>
      <c r="P13" s="32" t="s">
        <v>43</v>
      </c>
      <c r="Q13" s="31"/>
      <c r="R13" s="31"/>
      <c r="S13" s="31"/>
      <c r="T13" s="32" t="s">
        <v>82</v>
      </c>
      <c r="U13" s="32" t="s">
        <v>100</v>
      </c>
      <c r="V13" s="32" t="s">
        <v>41</v>
      </c>
      <c r="W13" s="32" t="s">
        <v>82</v>
      </c>
      <c r="X13" s="32" t="s">
        <v>100</v>
      </c>
      <c r="Y13" s="32" t="s">
        <v>41</v>
      </c>
      <c r="Z13" s="31"/>
      <c r="AA13" s="31"/>
      <c r="AB13" s="31"/>
      <c r="AC13" s="31"/>
      <c r="AD13" s="31"/>
      <c r="AE13" s="32" t="s">
        <v>43</v>
      </c>
      <c r="AF13" s="37" t="s">
        <v>101</v>
      </c>
      <c r="AG13" s="31"/>
      <c r="AH13" s="32" t="s">
        <v>49</v>
      </c>
      <c r="AI13" s="31"/>
      <c r="AJ13" s="31"/>
      <c r="AK13" s="32" t="s">
        <v>43</v>
      </c>
      <c r="AL13" s="32" t="s">
        <v>102</v>
      </c>
      <c r="AM13" s="48" t="s">
        <v>103</v>
      </c>
      <c r="AN13" s="32" t="s">
        <v>41</v>
      </c>
      <c r="AO13" s="31"/>
      <c r="AP13" s="31"/>
      <c r="AQ13" s="31"/>
      <c r="AR13" s="31"/>
      <c r="AS13" s="31"/>
      <c r="AT13" s="31"/>
      <c r="AU13" s="31"/>
      <c r="AV13" s="31"/>
      <c r="AW13" s="31"/>
      <c r="AX13" s="31"/>
      <c r="AY13" s="31"/>
      <c r="AZ13" s="31"/>
      <c r="BA13" s="31"/>
      <c r="BB13" s="31"/>
      <c r="BC13" s="31"/>
      <c r="BD13" s="31"/>
      <c r="BE13" s="31"/>
      <c r="BF13" s="31"/>
    </row>
    <row r="14">
      <c r="A14" s="35" t="s">
        <v>104</v>
      </c>
      <c r="B14" s="42" t="s">
        <v>105</v>
      </c>
      <c r="C14" s="33" t="s">
        <v>106</v>
      </c>
      <c r="D14" s="31"/>
      <c r="E14" s="32" t="s">
        <v>37</v>
      </c>
      <c r="F14" s="32" t="s">
        <v>38</v>
      </c>
      <c r="G14" s="31"/>
      <c r="H14" s="33" t="s">
        <v>107</v>
      </c>
      <c r="I14" s="32" t="s">
        <v>108</v>
      </c>
      <c r="J14" s="32" t="s">
        <v>41</v>
      </c>
      <c r="K14" s="31"/>
      <c r="L14" s="31"/>
      <c r="M14" s="32" t="s">
        <v>42</v>
      </c>
      <c r="N14" s="32" t="s">
        <v>109</v>
      </c>
      <c r="O14" s="32" t="s">
        <v>110</v>
      </c>
      <c r="P14" s="32" t="s">
        <v>41</v>
      </c>
      <c r="Q14" s="31"/>
      <c r="R14" s="31"/>
      <c r="S14" s="32" t="s">
        <v>42</v>
      </c>
      <c r="T14" s="32" t="s">
        <v>109</v>
      </c>
      <c r="U14" s="31"/>
      <c r="V14" s="32" t="s">
        <v>41</v>
      </c>
      <c r="W14" s="32" t="s">
        <v>109</v>
      </c>
      <c r="X14" s="31"/>
      <c r="Y14" s="32" t="s">
        <v>41</v>
      </c>
      <c r="Z14" s="31"/>
      <c r="AA14" s="31"/>
      <c r="AB14" s="31"/>
      <c r="AC14" s="31"/>
      <c r="AD14" s="31"/>
      <c r="AE14" s="32" t="s">
        <v>43</v>
      </c>
      <c r="AF14" s="31"/>
      <c r="AG14" s="31"/>
      <c r="AH14" s="32" t="s">
        <v>43</v>
      </c>
      <c r="AI14" s="32" t="s">
        <v>111</v>
      </c>
      <c r="AJ14" s="32"/>
      <c r="AK14" s="32" t="s">
        <v>49</v>
      </c>
      <c r="AL14" s="31"/>
      <c r="AM14" s="31"/>
      <c r="AN14" s="32" t="s">
        <v>43</v>
      </c>
      <c r="AO14" s="31"/>
      <c r="AP14" s="31"/>
      <c r="AQ14" s="31"/>
      <c r="AR14" s="31"/>
      <c r="AS14" s="31"/>
      <c r="AT14" s="31"/>
      <c r="AU14" s="31"/>
      <c r="AV14" s="31"/>
      <c r="AW14" s="31"/>
      <c r="AX14" s="31"/>
      <c r="AY14" s="31"/>
      <c r="AZ14" s="31"/>
      <c r="BA14" s="31"/>
      <c r="BB14" s="31"/>
      <c r="BC14" s="31"/>
      <c r="BD14" s="31"/>
      <c r="BE14" s="31"/>
      <c r="BF14" s="31"/>
    </row>
    <row r="15">
      <c r="A15" s="35" t="s">
        <v>112</v>
      </c>
      <c r="B15" s="42" t="s">
        <v>105</v>
      </c>
      <c r="C15" s="33" t="s">
        <v>113</v>
      </c>
      <c r="D15" s="31"/>
      <c r="E15" s="32" t="s">
        <v>37</v>
      </c>
      <c r="F15" s="32" t="s">
        <v>55</v>
      </c>
      <c r="G15" s="31"/>
      <c r="H15" s="33" t="s">
        <v>114</v>
      </c>
      <c r="I15" s="32" t="s">
        <v>115</v>
      </c>
      <c r="J15" s="32" t="s">
        <v>41</v>
      </c>
      <c r="K15" s="31"/>
      <c r="L15" s="31"/>
      <c r="M15" s="32" t="s">
        <v>42</v>
      </c>
      <c r="N15" s="32" t="s">
        <v>112</v>
      </c>
      <c r="O15" s="32" t="s">
        <v>116</v>
      </c>
      <c r="P15" s="32" t="s">
        <v>41</v>
      </c>
      <c r="Q15" s="31"/>
      <c r="R15" s="31"/>
      <c r="S15" s="32" t="s">
        <v>42</v>
      </c>
      <c r="T15" s="32" t="s">
        <v>112</v>
      </c>
      <c r="U15" s="32" t="s">
        <v>117</v>
      </c>
      <c r="V15" s="32" t="s">
        <v>41</v>
      </c>
      <c r="W15" s="32" t="s">
        <v>112</v>
      </c>
      <c r="X15" s="32" t="s">
        <v>118</v>
      </c>
      <c r="Y15" s="32" t="s">
        <v>41</v>
      </c>
      <c r="Z15" s="31"/>
      <c r="AA15" s="31"/>
      <c r="AB15" s="31"/>
      <c r="AC15" s="37" t="s">
        <v>119</v>
      </c>
      <c r="AD15" s="31"/>
      <c r="AE15" s="32" t="s">
        <v>49</v>
      </c>
      <c r="AF15" s="32" t="s">
        <v>120</v>
      </c>
      <c r="AG15" s="32" t="s">
        <v>121</v>
      </c>
      <c r="AH15" s="32" t="s">
        <v>41</v>
      </c>
      <c r="AI15" s="32" t="s">
        <v>122</v>
      </c>
      <c r="AJ15" s="32" t="s">
        <v>123</v>
      </c>
      <c r="AK15" s="32" t="s">
        <v>41</v>
      </c>
      <c r="AL15" s="31"/>
      <c r="AM15" s="31"/>
      <c r="AN15" s="32" t="s">
        <v>43</v>
      </c>
      <c r="AO15" s="31"/>
      <c r="AP15" s="31"/>
      <c r="AQ15" s="31"/>
      <c r="AR15" s="31"/>
      <c r="AS15" s="31"/>
      <c r="AT15" s="31"/>
      <c r="AU15" s="31"/>
      <c r="AV15" s="31"/>
      <c r="AW15" s="31"/>
      <c r="AX15" s="31"/>
      <c r="AY15" s="31"/>
      <c r="AZ15" s="31"/>
      <c r="BA15" s="31"/>
      <c r="BB15" s="31"/>
      <c r="BC15" s="31"/>
      <c r="BD15" s="31"/>
      <c r="BE15" s="31"/>
      <c r="BF15" s="31"/>
    </row>
    <row r="16">
      <c r="A16" s="35" t="s">
        <v>124</v>
      </c>
      <c r="B16" s="33" t="s">
        <v>125</v>
      </c>
      <c r="C16" s="33" t="s">
        <v>126</v>
      </c>
      <c r="D16" s="31"/>
      <c r="E16" s="32" t="s">
        <v>127</v>
      </c>
      <c r="F16" s="32" t="s">
        <v>55</v>
      </c>
      <c r="G16" s="31"/>
      <c r="H16" s="33" t="s">
        <v>128</v>
      </c>
      <c r="I16" s="32" t="s">
        <v>129</v>
      </c>
      <c r="J16" s="32" t="s">
        <v>41</v>
      </c>
      <c r="K16" s="32" t="s">
        <v>130</v>
      </c>
      <c r="L16" s="43" t="s">
        <v>131</v>
      </c>
      <c r="M16" s="32" t="s">
        <v>41</v>
      </c>
      <c r="N16" s="32" t="s">
        <v>128</v>
      </c>
      <c r="O16" s="34" t="s">
        <v>129</v>
      </c>
      <c r="P16" s="32" t="s">
        <v>41</v>
      </c>
      <c r="Q16" s="32" t="s">
        <v>130</v>
      </c>
      <c r="R16" s="43" t="s">
        <v>132</v>
      </c>
      <c r="S16" s="32" t="s">
        <v>41</v>
      </c>
      <c r="T16" s="32" t="s">
        <v>128</v>
      </c>
      <c r="U16" s="32" t="s">
        <v>133</v>
      </c>
      <c r="V16" s="32" t="s">
        <v>41</v>
      </c>
      <c r="W16" s="32" t="s">
        <v>128</v>
      </c>
      <c r="X16" s="32" t="s">
        <v>134</v>
      </c>
      <c r="Y16" s="32" t="s">
        <v>41</v>
      </c>
      <c r="Z16" s="31"/>
      <c r="AA16" s="31"/>
      <c r="AB16" s="31"/>
      <c r="AC16" s="37" t="s">
        <v>119</v>
      </c>
      <c r="AD16" s="31"/>
      <c r="AE16" s="32" t="s">
        <v>49</v>
      </c>
      <c r="AF16" s="32" t="s">
        <v>135</v>
      </c>
      <c r="AG16" s="32" t="s">
        <v>136</v>
      </c>
      <c r="AH16" s="32" t="s">
        <v>41</v>
      </c>
      <c r="AI16" s="32" t="s">
        <v>137</v>
      </c>
      <c r="AJ16" s="32" t="s">
        <v>138</v>
      </c>
      <c r="AK16" s="32" t="s">
        <v>41</v>
      </c>
      <c r="AL16" s="32" t="s">
        <v>139</v>
      </c>
      <c r="AM16" s="48" t="s">
        <v>140</v>
      </c>
      <c r="AN16" s="32" t="s">
        <v>41</v>
      </c>
      <c r="AO16" s="31"/>
      <c r="AP16" s="31"/>
      <c r="AQ16" s="31"/>
      <c r="AR16" s="31"/>
      <c r="AS16" s="31"/>
      <c r="AT16" s="31"/>
      <c r="AU16" s="31"/>
      <c r="AV16" s="31"/>
      <c r="AW16" s="31"/>
      <c r="AX16" s="31"/>
      <c r="AY16" s="31"/>
      <c r="AZ16" s="31"/>
      <c r="BA16" s="31"/>
      <c r="BB16" s="31"/>
      <c r="BC16" s="31"/>
      <c r="BD16" s="31"/>
      <c r="BE16" s="31"/>
      <c r="BF16" s="31"/>
    </row>
    <row r="17">
      <c r="A17" s="35" t="s">
        <v>141</v>
      </c>
      <c r="B17" s="33" t="s">
        <v>142</v>
      </c>
      <c r="C17" s="33" t="s">
        <v>143</v>
      </c>
      <c r="D17" s="31"/>
      <c r="E17" s="32" t="s">
        <v>54</v>
      </c>
      <c r="F17" s="32" t="s">
        <v>38</v>
      </c>
      <c r="G17" s="31"/>
      <c r="H17" s="33" t="s">
        <v>144</v>
      </c>
      <c r="I17" s="32" t="s">
        <v>145</v>
      </c>
      <c r="J17" s="32" t="s">
        <v>41</v>
      </c>
      <c r="K17" s="32" t="s">
        <v>146</v>
      </c>
      <c r="L17" s="32" t="s">
        <v>147</v>
      </c>
      <c r="M17" s="32" t="s">
        <v>41</v>
      </c>
      <c r="N17" s="34"/>
      <c r="O17" s="34"/>
      <c r="P17" s="32" t="s">
        <v>43</v>
      </c>
      <c r="Q17" s="31"/>
      <c r="R17" s="31"/>
      <c r="S17" s="31"/>
      <c r="T17" s="34"/>
      <c r="U17" s="31"/>
      <c r="V17" s="32" t="s">
        <v>43</v>
      </c>
      <c r="W17" s="34"/>
      <c r="X17" s="31"/>
      <c r="Y17" s="32" t="s">
        <v>43</v>
      </c>
      <c r="Z17" s="31"/>
      <c r="AA17" s="31"/>
      <c r="AB17" s="31"/>
      <c r="AC17" s="31"/>
      <c r="AD17" s="31"/>
      <c r="AE17" s="32" t="s">
        <v>43</v>
      </c>
      <c r="AF17" s="32" t="s">
        <v>148</v>
      </c>
      <c r="AG17" s="32"/>
      <c r="AH17" s="32" t="s">
        <v>41</v>
      </c>
      <c r="AI17" s="31"/>
      <c r="AJ17" s="31"/>
      <c r="AK17" s="32" t="s">
        <v>43</v>
      </c>
      <c r="AL17" s="31"/>
      <c r="AM17" s="31"/>
      <c r="AN17" s="32" t="s">
        <v>43</v>
      </c>
      <c r="AO17" s="31"/>
      <c r="AP17" s="31"/>
      <c r="AQ17" s="31"/>
      <c r="AR17" s="31"/>
      <c r="AS17" s="31"/>
      <c r="AT17" s="31"/>
      <c r="AU17" s="31"/>
      <c r="AV17" s="31"/>
      <c r="AW17" s="31"/>
      <c r="AX17" s="31"/>
      <c r="AY17" s="31"/>
      <c r="AZ17" s="31"/>
      <c r="BA17" s="31"/>
      <c r="BB17" s="31"/>
      <c r="BC17" s="31"/>
      <c r="BD17" s="31"/>
      <c r="BE17" s="31"/>
      <c r="BF17" s="31"/>
    </row>
    <row r="18">
      <c r="A18" s="35" t="s">
        <v>149</v>
      </c>
      <c r="B18" s="42" t="s">
        <v>105</v>
      </c>
      <c r="C18" s="33" t="s">
        <v>150</v>
      </c>
      <c r="D18" s="31"/>
      <c r="E18" s="32" t="s">
        <v>37</v>
      </c>
      <c r="F18" s="32" t="s">
        <v>55</v>
      </c>
      <c r="G18" s="31"/>
      <c r="H18" s="33" t="s">
        <v>151</v>
      </c>
      <c r="I18" s="32" t="s">
        <v>152</v>
      </c>
      <c r="J18" s="32" t="s">
        <v>41</v>
      </c>
      <c r="K18" s="32" t="s">
        <v>153</v>
      </c>
      <c r="L18" s="43" t="s">
        <v>152</v>
      </c>
      <c r="M18" s="32" t="s">
        <v>41</v>
      </c>
      <c r="N18" s="32" t="s">
        <v>149</v>
      </c>
      <c r="O18" s="34" t="s">
        <v>152</v>
      </c>
      <c r="P18" s="32" t="s">
        <v>41</v>
      </c>
      <c r="Q18" s="32" t="s">
        <v>154</v>
      </c>
      <c r="R18" s="43" t="s">
        <v>155</v>
      </c>
      <c r="S18" s="32" t="s">
        <v>41</v>
      </c>
      <c r="T18" s="32" t="s">
        <v>149</v>
      </c>
      <c r="U18" s="32" t="s">
        <v>156</v>
      </c>
      <c r="V18" s="32" t="s">
        <v>41</v>
      </c>
      <c r="W18" s="32" t="s">
        <v>149</v>
      </c>
      <c r="X18" s="32" t="s">
        <v>157</v>
      </c>
      <c r="Y18" s="32" t="s">
        <v>41</v>
      </c>
      <c r="Z18" s="31"/>
      <c r="AA18" s="31"/>
      <c r="AB18" s="31"/>
      <c r="AC18" s="32" t="s">
        <v>158</v>
      </c>
      <c r="AD18" s="32" t="s">
        <v>159</v>
      </c>
      <c r="AE18" s="32" t="s">
        <v>41</v>
      </c>
      <c r="AF18" s="32" t="s">
        <v>160</v>
      </c>
      <c r="AG18" s="32" t="s">
        <v>161</v>
      </c>
      <c r="AH18" s="32" t="s">
        <v>41</v>
      </c>
      <c r="AI18" s="32" t="s">
        <v>137</v>
      </c>
      <c r="AJ18" s="32" t="s">
        <v>138</v>
      </c>
      <c r="AK18" s="32" t="s">
        <v>41</v>
      </c>
      <c r="AL18" s="32" t="s">
        <v>162</v>
      </c>
      <c r="AM18" s="32" t="s">
        <v>163</v>
      </c>
      <c r="AN18" s="32" t="s">
        <v>41</v>
      </c>
      <c r="AO18" s="31"/>
      <c r="AP18" s="31"/>
      <c r="AQ18" s="31"/>
      <c r="AR18" s="31"/>
      <c r="AS18" s="31"/>
      <c r="AT18" s="31"/>
      <c r="AU18" s="31"/>
      <c r="AV18" s="31"/>
      <c r="AW18" s="31"/>
      <c r="AX18" s="31"/>
      <c r="AY18" s="31"/>
      <c r="AZ18" s="31"/>
      <c r="BA18" s="31"/>
      <c r="BB18" s="31"/>
      <c r="BC18" s="31"/>
      <c r="BD18" s="31"/>
      <c r="BE18" s="31"/>
      <c r="BF18" s="31"/>
    </row>
    <row r="19">
      <c r="A19" s="35" t="s">
        <v>164</v>
      </c>
      <c r="B19" s="42" t="s">
        <v>165</v>
      </c>
      <c r="C19" s="33" t="s">
        <v>166</v>
      </c>
      <c r="D19" s="31"/>
      <c r="E19" s="32" t="s">
        <v>54</v>
      </c>
      <c r="F19" s="32" t="s">
        <v>38</v>
      </c>
      <c r="G19" s="31"/>
      <c r="H19" s="33"/>
      <c r="I19" s="32" t="s">
        <v>167</v>
      </c>
      <c r="J19" s="32" t="s">
        <v>41</v>
      </c>
      <c r="K19" s="31"/>
      <c r="L19" s="31"/>
      <c r="M19" s="32" t="s">
        <v>42</v>
      </c>
      <c r="N19" s="32" t="s">
        <v>168</v>
      </c>
      <c r="O19" s="32" t="s">
        <v>169</v>
      </c>
      <c r="P19" s="32" t="s">
        <v>41</v>
      </c>
      <c r="Q19" s="31"/>
      <c r="R19" s="31"/>
      <c r="S19" s="31"/>
      <c r="T19" s="34"/>
      <c r="U19" s="31"/>
      <c r="V19" s="32" t="s">
        <v>41</v>
      </c>
      <c r="W19" s="32" t="s">
        <v>168</v>
      </c>
      <c r="X19" s="31"/>
      <c r="Y19" s="32" t="s">
        <v>41</v>
      </c>
      <c r="Z19" s="31"/>
      <c r="AA19" s="31"/>
      <c r="AB19" s="31"/>
      <c r="AC19" s="31"/>
      <c r="AD19" s="31"/>
      <c r="AE19" s="32" t="s">
        <v>43</v>
      </c>
      <c r="AF19" s="37" t="s">
        <v>170</v>
      </c>
      <c r="AG19" s="48" t="s">
        <v>171</v>
      </c>
      <c r="AH19" s="32" t="s">
        <v>49</v>
      </c>
      <c r="AI19" s="32"/>
      <c r="AJ19" s="32"/>
      <c r="AK19" s="32" t="s">
        <v>43</v>
      </c>
      <c r="AL19" s="31"/>
      <c r="AM19" s="31"/>
      <c r="AN19" s="32" t="s">
        <v>43</v>
      </c>
      <c r="AO19" s="31"/>
      <c r="AP19" s="31"/>
      <c r="AQ19" s="31"/>
      <c r="AR19" s="31"/>
      <c r="AS19" s="31"/>
      <c r="AT19" s="31"/>
      <c r="AU19" s="31"/>
      <c r="AV19" s="31"/>
      <c r="AW19" s="31"/>
      <c r="AX19" s="31"/>
      <c r="AY19" s="31"/>
      <c r="AZ19" s="31"/>
      <c r="BA19" s="31"/>
      <c r="BB19" s="31"/>
      <c r="BC19" s="31"/>
      <c r="BD19" s="31"/>
      <c r="BE19" s="31"/>
      <c r="BF19" s="31"/>
    </row>
    <row r="20">
      <c r="A20" s="35" t="s">
        <v>172</v>
      </c>
      <c r="B20" s="42" t="s">
        <v>165</v>
      </c>
      <c r="C20" s="33" t="s">
        <v>173</v>
      </c>
      <c r="D20" s="31"/>
      <c r="E20" s="32" t="s">
        <v>54</v>
      </c>
      <c r="F20" s="32" t="s">
        <v>55</v>
      </c>
      <c r="G20" s="31"/>
      <c r="H20" s="33"/>
      <c r="I20" s="32" t="s">
        <v>174</v>
      </c>
      <c r="J20" s="32" t="s">
        <v>41</v>
      </c>
      <c r="K20" s="31"/>
      <c r="L20" s="43" t="s">
        <v>175</v>
      </c>
      <c r="M20" s="32" t="s">
        <v>41</v>
      </c>
      <c r="N20" s="34"/>
      <c r="O20" s="32" t="s">
        <v>176</v>
      </c>
      <c r="P20" s="32" t="s">
        <v>41</v>
      </c>
      <c r="Q20" s="31"/>
      <c r="R20" s="43" t="s">
        <v>177</v>
      </c>
      <c r="S20" s="32" t="s">
        <v>41</v>
      </c>
      <c r="T20" s="34"/>
      <c r="U20" s="31"/>
      <c r="V20" s="32" t="s">
        <v>41</v>
      </c>
      <c r="W20" s="34"/>
      <c r="X20" s="31"/>
      <c r="Y20" s="32" t="s">
        <v>41</v>
      </c>
      <c r="Z20" s="31"/>
      <c r="AA20" s="31"/>
      <c r="AB20" s="31"/>
      <c r="AC20" s="31"/>
      <c r="AD20" s="31"/>
      <c r="AE20" s="32" t="s">
        <v>43</v>
      </c>
      <c r="AF20" s="32" t="s">
        <v>165</v>
      </c>
      <c r="AG20" s="48" t="s">
        <v>178</v>
      </c>
      <c r="AH20" s="32" t="s">
        <v>41</v>
      </c>
      <c r="AI20" s="31"/>
      <c r="AJ20" s="32"/>
      <c r="AK20" s="32" t="s">
        <v>43</v>
      </c>
      <c r="AL20" s="32" t="s">
        <v>139</v>
      </c>
      <c r="AM20" s="48" t="s">
        <v>140</v>
      </c>
      <c r="AN20" s="32" t="s">
        <v>41</v>
      </c>
      <c r="AO20" s="31"/>
      <c r="AP20" s="31"/>
      <c r="AQ20" s="31"/>
      <c r="AR20" s="31"/>
      <c r="AS20" s="31"/>
      <c r="AT20" s="31"/>
      <c r="AU20" s="31"/>
      <c r="AV20" s="31"/>
      <c r="AW20" s="31"/>
      <c r="AX20" s="31"/>
      <c r="AY20" s="31"/>
      <c r="AZ20" s="31"/>
      <c r="BA20" s="31"/>
      <c r="BB20" s="31"/>
      <c r="BC20" s="31"/>
      <c r="BD20" s="31"/>
      <c r="BE20" s="31"/>
      <c r="BF20" s="31"/>
    </row>
    <row r="21">
      <c r="A21" s="35" t="s">
        <v>179</v>
      </c>
      <c r="B21" s="49" t="s">
        <v>180</v>
      </c>
      <c r="C21" s="44" t="s">
        <v>181</v>
      </c>
      <c r="D21" s="31"/>
      <c r="E21" s="32" t="s">
        <v>54</v>
      </c>
      <c r="F21" s="32" t="s">
        <v>38</v>
      </c>
      <c r="G21" s="31"/>
      <c r="H21" s="45" t="s">
        <v>182</v>
      </c>
      <c r="I21" s="32" t="s">
        <v>183</v>
      </c>
      <c r="J21" s="32" t="s">
        <v>41</v>
      </c>
      <c r="K21" s="32" t="s">
        <v>184</v>
      </c>
      <c r="L21" s="43" t="s">
        <v>185</v>
      </c>
      <c r="M21" s="32" t="s">
        <v>41</v>
      </c>
      <c r="N21" s="32" t="s">
        <v>186</v>
      </c>
      <c r="O21" s="34" t="s">
        <v>183</v>
      </c>
      <c r="P21" s="32" t="s">
        <v>41</v>
      </c>
      <c r="Q21" s="32" t="s">
        <v>184</v>
      </c>
      <c r="R21" s="43" t="s">
        <v>187</v>
      </c>
      <c r="S21" s="32" t="s">
        <v>41</v>
      </c>
      <c r="T21" s="34"/>
      <c r="U21" s="31"/>
      <c r="V21" s="32" t="s">
        <v>43</v>
      </c>
      <c r="W21" s="32" t="s">
        <v>188</v>
      </c>
      <c r="X21" s="32" t="s">
        <v>189</v>
      </c>
      <c r="Y21" s="32" t="s">
        <v>41</v>
      </c>
      <c r="Z21" s="31"/>
      <c r="AA21" s="31"/>
      <c r="AB21" s="31"/>
      <c r="AC21" s="31"/>
      <c r="AD21" s="31"/>
      <c r="AE21" s="32" t="s">
        <v>43</v>
      </c>
      <c r="AF21" s="31"/>
      <c r="AG21" s="31"/>
      <c r="AH21" s="32" t="s">
        <v>43</v>
      </c>
      <c r="AI21" s="32"/>
      <c r="AJ21" s="32"/>
      <c r="AK21" s="32" t="s">
        <v>43</v>
      </c>
      <c r="AL21" s="32" t="s">
        <v>190</v>
      </c>
      <c r="AM21" s="48" t="s">
        <v>191</v>
      </c>
      <c r="AN21" s="32" t="s">
        <v>41</v>
      </c>
      <c r="AO21" s="31"/>
      <c r="AP21" s="31"/>
      <c r="AQ21" s="31"/>
      <c r="AR21" s="31"/>
      <c r="AS21" s="31"/>
      <c r="AT21" s="31"/>
      <c r="AU21" s="31"/>
      <c r="AV21" s="31"/>
      <c r="AW21" s="31"/>
      <c r="AX21" s="31"/>
      <c r="AY21" s="31"/>
      <c r="AZ21" s="31"/>
      <c r="BA21" s="31"/>
      <c r="BB21" s="31"/>
      <c r="BC21" s="31"/>
      <c r="BD21" s="31"/>
      <c r="BE21" s="31"/>
      <c r="BF21" s="31"/>
    </row>
    <row r="22" ht="1.5" customHeight="1">
      <c r="A22" s="30" t="s">
        <v>192</v>
      </c>
      <c r="D22" s="31"/>
      <c r="E22" s="32"/>
      <c r="F22" s="32"/>
      <c r="G22" s="31"/>
      <c r="H22" s="33"/>
      <c r="I22" s="31"/>
      <c r="J22" s="31"/>
      <c r="K22" s="31"/>
      <c r="L22" s="31"/>
      <c r="M22" s="31"/>
      <c r="N22" s="34"/>
      <c r="O22" s="31"/>
      <c r="P22" s="31"/>
      <c r="Q22" s="31"/>
      <c r="R22" s="31"/>
      <c r="S22" s="31"/>
      <c r="T22" s="34"/>
      <c r="U22" s="31"/>
      <c r="V22" s="31"/>
      <c r="W22" s="34"/>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row>
    <row r="23">
      <c r="A23" s="50" t="s">
        <v>193</v>
      </c>
      <c r="B23" s="51" t="s">
        <v>194</v>
      </c>
      <c r="C23" s="51" t="s">
        <v>195</v>
      </c>
      <c r="D23" s="52"/>
      <c r="E23" s="53" t="s">
        <v>54</v>
      </c>
      <c r="F23" s="53" t="s">
        <v>38</v>
      </c>
      <c r="G23" s="52"/>
      <c r="H23" s="54" t="s">
        <v>196</v>
      </c>
      <c r="I23" s="55" t="s">
        <v>197</v>
      </c>
      <c r="J23" s="56" t="s">
        <v>41</v>
      </c>
      <c r="K23" s="57"/>
      <c r="L23" s="57"/>
      <c r="M23" s="57" t="s">
        <v>42</v>
      </c>
      <c r="N23" s="58"/>
      <c r="O23" s="58"/>
      <c r="P23" s="59" t="s">
        <v>43</v>
      </c>
      <c r="Q23" s="57"/>
      <c r="R23" s="57"/>
      <c r="S23" s="57" t="s">
        <v>42</v>
      </c>
      <c r="T23" s="58"/>
      <c r="U23" s="58"/>
      <c r="V23" s="59" t="s">
        <v>43</v>
      </c>
      <c r="W23" s="58"/>
      <c r="X23" s="58"/>
      <c r="Y23" s="59" t="s">
        <v>43</v>
      </c>
      <c r="Z23" s="59" t="s">
        <v>198</v>
      </c>
      <c r="AA23" s="58"/>
      <c r="AB23" s="58"/>
      <c r="AC23" s="58"/>
      <c r="AD23" s="58"/>
      <c r="AE23" s="59" t="s">
        <v>43</v>
      </c>
      <c r="AF23" s="58"/>
      <c r="AG23" s="58"/>
      <c r="AH23" s="59" t="s">
        <v>43</v>
      </c>
      <c r="AI23" s="59"/>
      <c r="AJ23" s="58"/>
      <c r="AK23" s="59" t="s">
        <v>43</v>
      </c>
      <c r="AL23" s="58"/>
      <c r="AM23" s="58"/>
      <c r="AN23" s="59" t="s">
        <v>43</v>
      </c>
      <c r="AO23" s="58"/>
      <c r="AP23" s="58"/>
      <c r="AQ23" s="58"/>
      <c r="AR23" s="58"/>
      <c r="AS23" s="58"/>
      <c r="AT23" s="58"/>
      <c r="AU23" s="58"/>
      <c r="AV23" s="58"/>
      <c r="AW23" s="58"/>
      <c r="AX23" s="58"/>
      <c r="AY23" s="58"/>
      <c r="AZ23" s="58"/>
      <c r="BA23" s="58"/>
      <c r="BB23" s="58"/>
      <c r="BC23" s="58"/>
      <c r="BD23" s="58"/>
      <c r="BE23" s="58"/>
      <c r="BF23" s="58"/>
    </row>
    <row r="24">
      <c r="A24" s="60" t="s">
        <v>199</v>
      </c>
      <c r="B24" s="61" t="s">
        <v>194</v>
      </c>
      <c r="C24" s="51" t="s">
        <v>200</v>
      </c>
      <c r="D24" s="52"/>
      <c r="E24" s="53" t="s">
        <v>54</v>
      </c>
      <c r="F24" s="53" t="s">
        <v>38</v>
      </c>
      <c r="G24" s="52"/>
      <c r="H24" s="62" t="s">
        <v>201</v>
      </c>
      <c r="I24" s="56" t="s">
        <v>202</v>
      </c>
      <c r="J24" s="56" t="s">
        <v>41</v>
      </c>
      <c r="K24" s="56" t="s">
        <v>203</v>
      </c>
      <c r="L24" s="56" t="s">
        <v>204</v>
      </c>
      <c r="M24" s="56" t="s">
        <v>41</v>
      </c>
      <c r="N24" s="56" t="s">
        <v>205</v>
      </c>
      <c r="O24" s="56" t="s">
        <v>206</v>
      </c>
      <c r="P24" s="56" t="s">
        <v>41</v>
      </c>
      <c r="Q24" s="63"/>
      <c r="R24" s="63"/>
      <c r="S24" s="63"/>
      <c r="T24" s="56" t="s">
        <v>205</v>
      </c>
      <c r="U24" s="56" t="s">
        <v>206</v>
      </c>
      <c r="V24" s="56" t="s">
        <v>41</v>
      </c>
      <c r="W24" s="56" t="s">
        <v>205</v>
      </c>
      <c r="X24" s="56" t="s">
        <v>206</v>
      </c>
      <c r="Y24" s="56" t="s">
        <v>41</v>
      </c>
      <c r="Z24" s="58"/>
      <c r="AA24" s="58"/>
      <c r="AB24" s="58"/>
      <c r="AC24" s="64" t="s">
        <v>207</v>
      </c>
      <c r="AD24" s="56" t="s">
        <v>208</v>
      </c>
      <c r="AE24" s="56" t="s">
        <v>41</v>
      </c>
      <c r="AF24" s="56" t="s">
        <v>209</v>
      </c>
      <c r="AG24" s="56" t="s">
        <v>210</v>
      </c>
      <c r="AH24" s="56" t="s">
        <v>41</v>
      </c>
      <c r="AI24" s="56" t="s">
        <v>211</v>
      </c>
      <c r="AJ24" s="56" t="s">
        <v>208</v>
      </c>
      <c r="AK24" s="56" t="s">
        <v>41</v>
      </c>
      <c r="AL24" s="59"/>
      <c r="AM24" s="59"/>
      <c r="AN24" s="59" t="s">
        <v>43</v>
      </c>
      <c r="AO24" s="58"/>
      <c r="AP24" s="58"/>
      <c r="AQ24" s="58"/>
      <c r="AR24" s="58"/>
      <c r="AS24" s="58"/>
      <c r="AT24" s="58"/>
      <c r="AU24" s="58"/>
      <c r="AV24" s="58"/>
      <c r="AW24" s="58"/>
      <c r="AX24" s="58"/>
      <c r="AY24" s="58"/>
      <c r="AZ24" s="58"/>
      <c r="BA24" s="58"/>
      <c r="BB24" s="58"/>
      <c r="BC24" s="58"/>
      <c r="BD24" s="58"/>
      <c r="BE24" s="58"/>
      <c r="BF24" s="58"/>
    </row>
    <row r="25">
      <c r="A25" s="65" t="s">
        <v>212</v>
      </c>
      <c r="B25" s="33" t="s">
        <v>213</v>
      </c>
      <c r="C25" s="66" t="s">
        <v>214</v>
      </c>
      <c r="D25" s="31"/>
      <c r="E25" s="32" t="s">
        <v>54</v>
      </c>
      <c r="F25" s="32" t="s">
        <v>38</v>
      </c>
      <c r="G25" s="31"/>
      <c r="H25" s="33"/>
      <c r="I25" s="31"/>
      <c r="J25" s="32" t="s">
        <v>42</v>
      </c>
      <c r="K25" s="31"/>
      <c r="L25" s="31"/>
      <c r="M25" s="32" t="s">
        <v>42</v>
      </c>
      <c r="N25" s="34"/>
      <c r="O25" s="31"/>
      <c r="P25" s="32" t="s">
        <v>43</v>
      </c>
      <c r="Q25" s="31"/>
      <c r="R25" s="31"/>
      <c r="S25" s="31"/>
      <c r="T25" s="34"/>
      <c r="U25" s="31"/>
      <c r="V25" s="32" t="s">
        <v>43</v>
      </c>
      <c r="W25" s="32" t="s">
        <v>215</v>
      </c>
      <c r="X25" s="32" t="s">
        <v>216</v>
      </c>
      <c r="Y25" s="32" t="s">
        <v>41</v>
      </c>
      <c r="Z25" s="31"/>
      <c r="AA25" s="31"/>
      <c r="AB25" s="31"/>
      <c r="AC25" s="31"/>
      <c r="AD25" s="31"/>
      <c r="AE25" s="32" t="s">
        <v>43</v>
      </c>
      <c r="AF25" s="31"/>
      <c r="AG25" s="31"/>
      <c r="AH25" s="32" t="s">
        <v>43</v>
      </c>
      <c r="AI25" s="37" t="s">
        <v>217</v>
      </c>
      <c r="AJ25" s="31"/>
      <c r="AK25" s="31"/>
      <c r="AL25" s="31"/>
      <c r="AM25" s="31"/>
      <c r="AN25" s="32" t="s">
        <v>43</v>
      </c>
      <c r="AO25" s="31"/>
      <c r="AP25" s="31"/>
      <c r="AQ25" s="31"/>
      <c r="AR25" s="31"/>
      <c r="AS25" s="31"/>
      <c r="AT25" s="31"/>
      <c r="AU25" s="31"/>
      <c r="AV25" s="31"/>
      <c r="AW25" s="31"/>
      <c r="AX25" s="31"/>
      <c r="AY25" s="31"/>
      <c r="AZ25" s="31"/>
      <c r="BA25" s="31"/>
      <c r="BB25" s="31"/>
      <c r="BC25" s="31"/>
      <c r="BD25" s="31"/>
      <c r="BE25" s="31"/>
      <c r="BF25"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c r="BC282" s="31"/>
      <c r="BD282" s="31"/>
      <c r="BE282" s="31"/>
      <c r="BF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c r="BC283" s="31"/>
      <c r="BD283" s="31"/>
      <c r="BE283" s="31"/>
      <c r="BF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c r="BB285" s="31"/>
      <c r="BC285" s="31"/>
      <c r="BD285" s="31"/>
      <c r="BE285" s="31"/>
      <c r="BF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c r="BC286" s="31"/>
      <c r="BD286" s="31"/>
      <c r="BE286" s="31"/>
      <c r="BF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c r="BB288" s="31"/>
      <c r="BC288" s="31"/>
      <c r="BD288" s="31"/>
      <c r="BE288" s="31"/>
      <c r="BF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c r="BC289" s="31"/>
      <c r="BD289" s="31"/>
      <c r="BE289" s="31"/>
      <c r="BF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c r="BC290" s="31"/>
      <c r="BD290" s="31"/>
      <c r="BE290" s="31"/>
      <c r="BF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c r="BB291" s="31"/>
      <c r="BC291" s="31"/>
      <c r="BD291" s="31"/>
      <c r="BE291" s="31"/>
      <c r="BF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c r="BA292" s="31"/>
      <c r="BB292" s="31"/>
      <c r="BC292" s="31"/>
      <c r="BD292" s="31"/>
      <c r="BE292" s="31"/>
      <c r="BF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c r="BA293" s="31"/>
      <c r="BB293" s="31"/>
      <c r="BC293" s="31"/>
      <c r="BD293" s="31"/>
      <c r="BE293" s="31"/>
      <c r="BF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c r="BC294" s="31"/>
      <c r="BD294" s="31"/>
      <c r="BE294" s="31"/>
      <c r="BF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c r="BB295" s="31"/>
      <c r="BC295" s="31"/>
      <c r="BD295" s="31"/>
      <c r="BE295" s="31"/>
      <c r="BF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c r="BB297" s="31"/>
      <c r="BC297" s="31"/>
      <c r="BD297" s="31"/>
      <c r="BE297" s="31"/>
      <c r="BF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c r="BB298" s="31"/>
      <c r="BC298" s="31"/>
      <c r="BD298" s="31"/>
      <c r="BE298" s="31"/>
      <c r="BF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c r="BA299" s="31"/>
      <c r="BB299" s="31"/>
      <c r="BC299" s="31"/>
      <c r="BD299" s="31"/>
      <c r="BE299" s="31"/>
      <c r="BF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c r="BC300" s="31"/>
      <c r="BD300" s="31"/>
      <c r="BE300" s="31"/>
      <c r="BF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c r="BB302" s="31"/>
      <c r="BC302" s="31"/>
      <c r="BD302" s="31"/>
      <c r="BE302" s="31"/>
      <c r="BF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c r="BC303" s="31"/>
      <c r="BD303" s="31"/>
      <c r="BE303" s="31"/>
      <c r="BF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c r="BB308" s="31"/>
      <c r="BC308" s="31"/>
      <c r="BD308" s="31"/>
      <c r="BE308" s="31"/>
      <c r="BF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c r="BB309" s="31"/>
      <c r="BC309" s="31"/>
      <c r="BD309" s="31"/>
      <c r="BE309" s="31"/>
      <c r="BF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c r="BB310" s="31"/>
      <c r="BC310" s="31"/>
      <c r="BD310" s="31"/>
      <c r="BE310" s="31"/>
      <c r="BF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c r="BB311" s="31"/>
      <c r="BC311" s="31"/>
      <c r="BD311" s="31"/>
      <c r="BE311" s="31"/>
      <c r="BF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c r="BC312" s="31"/>
      <c r="BD312" s="31"/>
      <c r="BE312" s="31"/>
      <c r="BF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c r="BB313" s="31"/>
      <c r="BC313" s="31"/>
      <c r="BD313" s="31"/>
      <c r="BE313" s="31"/>
      <c r="BF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c r="BC317" s="31"/>
      <c r="BD317" s="31"/>
      <c r="BE317" s="31"/>
      <c r="BF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c r="BC318" s="31"/>
      <c r="BD318" s="31"/>
      <c r="BE318" s="31"/>
      <c r="BF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c r="BC319" s="31"/>
      <c r="BD319" s="31"/>
      <c r="BE319" s="31"/>
      <c r="BF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c r="BC321" s="31"/>
      <c r="BD321" s="31"/>
      <c r="BE321" s="31"/>
      <c r="BF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c r="BB322" s="31"/>
      <c r="BC322" s="31"/>
      <c r="BD322" s="31"/>
      <c r="BE322" s="31"/>
      <c r="BF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c r="BA325" s="31"/>
      <c r="BB325" s="31"/>
      <c r="BC325" s="31"/>
      <c r="BD325" s="31"/>
      <c r="BE325" s="31"/>
      <c r="BF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c r="BC326" s="31"/>
      <c r="BD326" s="31"/>
      <c r="BE326" s="31"/>
      <c r="BF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c r="BB327" s="31"/>
      <c r="BC327" s="31"/>
      <c r="BD327" s="31"/>
      <c r="BE327" s="31"/>
      <c r="BF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c r="BC329" s="31"/>
      <c r="BD329" s="31"/>
      <c r="BE329" s="31"/>
      <c r="BF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c r="BB330" s="31"/>
      <c r="BC330" s="31"/>
      <c r="BD330" s="31"/>
      <c r="BE330" s="31"/>
      <c r="BF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c r="BB331" s="31"/>
      <c r="BC331" s="31"/>
      <c r="BD331" s="31"/>
      <c r="BE331" s="31"/>
      <c r="BF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c r="BB332" s="31"/>
      <c r="BC332" s="31"/>
      <c r="BD332" s="31"/>
      <c r="BE332" s="31"/>
      <c r="BF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c r="BB334" s="31"/>
      <c r="BC334" s="31"/>
      <c r="BD334" s="31"/>
      <c r="BE334" s="31"/>
      <c r="BF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c r="BB335" s="31"/>
      <c r="BC335" s="31"/>
      <c r="BD335" s="31"/>
      <c r="BE335" s="31"/>
      <c r="BF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c r="BB336" s="31"/>
      <c r="BC336" s="31"/>
      <c r="BD336" s="31"/>
      <c r="BE336" s="31"/>
      <c r="BF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c r="BA337" s="31"/>
      <c r="BB337" s="31"/>
      <c r="BC337" s="31"/>
      <c r="BD337" s="31"/>
      <c r="BE337" s="31"/>
      <c r="BF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c r="BA338" s="31"/>
      <c r="BB338" s="31"/>
      <c r="BC338" s="31"/>
      <c r="BD338" s="31"/>
      <c r="BE338" s="31"/>
      <c r="BF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c r="BB339" s="31"/>
      <c r="BC339" s="31"/>
      <c r="BD339" s="31"/>
      <c r="BE339" s="31"/>
      <c r="BF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c r="BB340" s="31"/>
      <c r="BC340" s="31"/>
      <c r="BD340" s="31"/>
      <c r="BE340" s="31"/>
      <c r="BF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c r="BA341" s="31"/>
      <c r="BB341" s="31"/>
      <c r="BC341" s="31"/>
      <c r="BD341" s="31"/>
      <c r="BE341" s="31"/>
      <c r="BF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c r="BA343" s="31"/>
      <c r="BB343" s="31"/>
      <c r="BC343" s="31"/>
      <c r="BD343" s="31"/>
      <c r="BE343" s="31"/>
      <c r="BF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c r="BB344" s="31"/>
      <c r="BC344" s="31"/>
      <c r="BD344" s="31"/>
      <c r="BE344" s="31"/>
      <c r="BF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c r="BA345" s="31"/>
      <c r="BB345" s="31"/>
      <c r="BC345" s="31"/>
      <c r="BD345" s="31"/>
      <c r="BE345" s="31"/>
      <c r="BF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c r="BB346" s="31"/>
      <c r="BC346" s="31"/>
      <c r="BD346" s="31"/>
      <c r="BE346" s="31"/>
      <c r="BF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c r="BB347" s="31"/>
      <c r="BC347" s="31"/>
      <c r="BD347" s="31"/>
      <c r="BE347" s="31"/>
      <c r="BF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c r="BB348" s="31"/>
      <c r="BC348" s="31"/>
      <c r="BD348" s="31"/>
      <c r="BE348" s="31"/>
      <c r="BF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c r="BB349" s="31"/>
      <c r="BC349" s="31"/>
      <c r="BD349" s="31"/>
      <c r="BE349" s="31"/>
      <c r="BF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c r="BC350" s="31"/>
      <c r="BD350" s="31"/>
      <c r="BE350" s="31"/>
      <c r="BF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c r="BB351" s="31"/>
      <c r="BC351" s="31"/>
      <c r="BD351" s="31"/>
      <c r="BE351" s="31"/>
      <c r="BF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c r="BB353" s="31"/>
      <c r="BC353" s="31"/>
      <c r="BD353" s="31"/>
      <c r="BE353" s="31"/>
      <c r="BF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c r="BF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c r="BB363" s="31"/>
      <c r="BC363" s="31"/>
      <c r="BD363" s="31"/>
      <c r="BE363" s="31"/>
      <c r="BF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c r="BB364" s="31"/>
      <c r="BC364" s="31"/>
      <c r="BD364" s="31"/>
      <c r="BE364" s="31"/>
      <c r="BF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c r="BC365" s="31"/>
      <c r="BD365" s="31"/>
      <c r="BE365" s="31"/>
      <c r="BF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c r="BC368" s="31"/>
      <c r="BD368" s="31"/>
      <c r="BE368" s="31"/>
      <c r="BF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c r="BC369" s="31"/>
      <c r="BD369" s="31"/>
      <c r="BE369" s="31"/>
      <c r="BF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c r="BC370" s="31"/>
      <c r="BD370" s="31"/>
      <c r="BE370" s="31"/>
      <c r="BF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c r="BC371" s="31"/>
      <c r="BD371" s="31"/>
      <c r="BE371" s="31"/>
      <c r="BF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c r="BC372" s="31"/>
      <c r="BD372" s="31"/>
      <c r="BE372" s="31"/>
      <c r="BF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c r="BC373" s="31"/>
      <c r="BD373" s="31"/>
      <c r="BE373" s="31"/>
      <c r="BF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c r="BC375" s="31"/>
      <c r="BD375" s="31"/>
      <c r="BE375" s="31"/>
      <c r="BF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c r="BC376" s="31"/>
      <c r="BD376" s="31"/>
      <c r="BE376" s="31"/>
      <c r="BF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c r="BF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c r="BB378" s="31"/>
      <c r="BC378" s="31"/>
      <c r="BD378" s="31"/>
      <c r="BE378" s="31"/>
      <c r="BF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c r="BC379" s="31"/>
      <c r="BD379" s="31"/>
      <c r="BE379" s="31"/>
      <c r="BF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c r="BB380" s="31"/>
      <c r="BC380" s="31"/>
      <c r="BD380" s="31"/>
      <c r="BE380" s="31"/>
      <c r="BF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c r="BA381" s="31"/>
      <c r="BB381" s="31"/>
      <c r="BC381" s="31"/>
      <c r="BD381" s="31"/>
      <c r="BE381" s="31"/>
      <c r="BF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c r="BA382" s="31"/>
      <c r="BB382" s="31"/>
      <c r="BC382" s="31"/>
      <c r="BD382" s="31"/>
      <c r="BE382" s="31"/>
      <c r="BF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c r="BB383" s="31"/>
      <c r="BC383" s="31"/>
      <c r="BD383" s="31"/>
      <c r="BE383" s="31"/>
      <c r="BF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c r="BC385" s="31"/>
      <c r="BD385" s="31"/>
      <c r="BE385" s="31"/>
      <c r="BF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c r="BB386" s="31"/>
      <c r="BC386" s="31"/>
      <c r="BD386" s="31"/>
      <c r="BE386" s="31"/>
      <c r="BF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c r="BC387" s="31"/>
      <c r="BD387" s="31"/>
      <c r="BE387" s="31"/>
      <c r="BF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c r="BC388" s="31"/>
      <c r="BD388" s="31"/>
      <c r="BE388" s="31"/>
      <c r="BF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c r="BC397" s="31"/>
      <c r="BD397" s="31"/>
      <c r="BE397" s="31"/>
      <c r="BF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c r="BC398" s="31"/>
      <c r="BD398" s="31"/>
      <c r="BE398" s="31"/>
      <c r="BF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c r="BA399" s="31"/>
      <c r="BB399" s="31"/>
      <c r="BC399" s="31"/>
      <c r="BD399" s="31"/>
      <c r="BE399" s="31"/>
      <c r="BF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c r="BA400" s="31"/>
      <c r="BB400" s="31"/>
      <c r="BC400" s="31"/>
      <c r="BD400" s="31"/>
      <c r="BE400" s="31"/>
      <c r="BF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c r="BC401" s="31"/>
      <c r="BD401" s="31"/>
      <c r="BE401" s="31"/>
      <c r="BF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c r="BB412" s="31"/>
      <c r="BC412" s="31"/>
      <c r="BD412" s="31"/>
      <c r="BE412" s="31"/>
      <c r="BF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c r="BA424" s="31"/>
      <c r="BB424" s="31"/>
      <c r="BC424" s="31"/>
      <c r="BD424" s="31"/>
      <c r="BE424" s="31"/>
      <c r="BF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c r="BA425" s="31"/>
      <c r="BB425" s="31"/>
      <c r="BC425" s="31"/>
      <c r="BD425" s="31"/>
      <c r="BE425" s="31"/>
      <c r="BF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c r="BA427" s="31"/>
      <c r="BB427" s="31"/>
      <c r="BC427" s="31"/>
      <c r="BD427" s="31"/>
      <c r="BE427" s="31"/>
      <c r="BF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c r="BA428" s="31"/>
      <c r="BB428" s="31"/>
      <c r="BC428" s="31"/>
      <c r="BD428" s="31"/>
      <c r="BE428" s="31"/>
      <c r="BF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c r="BA429" s="31"/>
      <c r="BB429" s="31"/>
      <c r="BC429" s="31"/>
      <c r="BD429" s="31"/>
      <c r="BE429" s="31"/>
      <c r="BF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c r="BA430" s="31"/>
      <c r="BB430" s="31"/>
      <c r="BC430" s="31"/>
      <c r="BD430" s="31"/>
      <c r="BE430" s="31"/>
      <c r="BF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c r="BA431" s="31"/>
      <c r="BB431" s="31"/>
      <c r="BC431" s="31"/>
      <c r="BD431" s="31"/>
      <c r="BE431" s="31"/>
      <c r="BF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c r="BB433" s="31"/>
      <c r="BC433" s="31"/>
      <c r="BD433" s="31"/>
      <c r="BE433" s="31"/>
      <c r="BF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c r="BA434" s="31"/>
      <c r="BB434" s="31"/>
      <c r="BC434" s="31"/>
      <c r="BD434" s="31"/>
      <c r="BE434" s="31"/>
      <c r="BF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c r="BA435" s="31"/>
      <c r="BB435" s="31"/>
      <c r="BC435" s="31"/>
      <c r="BD435" s="31"/>
      <c r="BE435" s="31"/>
      <c r="BF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c r="BA436" s="31"/>
      <c r="BB436" s="31"/>
      <c r="BC436" s="31"/>
      <c r="BD436" s="31"/>
      <c r="BE436" s="31"/>
      <c r="BF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c r="BB437" s="31"/>
      <c r="BC437" s="31"/>
      <c r="BD437" s="31"/>
      <c r="BE437" s="31"/>
      <c r="BF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c r="BA438" s="31"/>
      <c r="BB438" s="31"/>
      <c r="BC438" s="31"/>
      <c r="BD438" s="31"/>
      <c r="BE438" s="31"/>
      <c r="BF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c r="BA439" s="31"/>
      <c r="BB439" s="31"/>
      <c r="BC439" s="31"/>
      <c r="BD439" s="31"/>
      <c r="BE439" s="31"/>
      <c r="BF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c r="BA440" s="31"/>
      <c r="BB440" s="31"/>
      <c r="BC440" s="31"/>
      <c r="BD440" s="31"/>
      <c r="BE440" s="31"/>
      <c r="BF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c r="BA441" s="31"/>
      <c r="BB441" s="31"/>
      <c r="BC441" s="31"/>
      <c r="BD441" s="31"/>
      <c r="BE441" s="31"/>
      <c r="BF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c r="BB442" s="31"/>
      <c r="BC442" s="31"/>
      <c r="BD442" s="31"/>
      <c r="BE442" s="31"/>
      <c r="BF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c r="BA443" s="31"/>
      <c r="BB443" s="31"/>
      <c r="BC443" s="31"/>
      <c r="BD443" s="31"/>
      <c r="BE443" s="31"/>
      <c r="BF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c r="BB444" s="31"/>
      <c r="BC444" s="31"/>
      <c r="BD444" s="31"/>
      <c r="BE444" s="31"/>
      <c r="BF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c r="BB445" s="31"/>
      <c r="BC445" s="31"/>
      <c r="BD445" s="31"/>
      <c r="BE445" s="31"/>
      <c r="BF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c r="BA447" s="31"/>
      <c r="BB447" s="31"/>
      <c r="BC447" s="31"/>
      <c r="BD447" s="31"/>
      <c r="BE447" s="31"/>
      <c r="BF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c r="BA448" s="31"/>
      <c r="BB448" s="31"/>
      <c r="BC448" s="31"/>
      <c r="BD448" s="31"/>
      <c r="BE448" s="31"/>
      <c r="BF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c r="BA449" s="31"/>
      <c r="BB449" s="31"/>
      <c r="BC449" s="31"/>
      <c r="BD449" s="31"/>
      <c r="BE449" s="31"/>
      <c r="BF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c r="BB450" s="31"/>
      <c r="BC450" s="31"/>
      <c r="BD450" s="31"/>
      <c r="BE450" s="31"/>
      <c r="BF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c r="BA451" s="31"/>
      <c r="BB451" s="31"/>
      <c r="BC451" s="31"/>
      <c r="BD451" s="31"/>
      <c r="BE451" s="31"/>
      <c r="BF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c r="BA452" s="31"/>
      <c r="BB452" s="31"/>
      <c r="BC452" s="31"/>
      <c r="BD452" s="31"/>
      <c r="BE452" s="31"/>
      <c r="BF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c r="BA454" s="31"/>
      <c r="BB454" s="31"/>
      <c r="BC454" s="31"/>
      <c r="BD454" s="31"/>
      <c r="BE454" s="31"/>
      <c r="BF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c r="BA455" s="31"/>
      <c r="BB455" s="31"/>
      <c r="BC455" s="31"/>
      <c r="BD455" s="31"/>
      <c r="BE455" s="31"/>
      <c r="BF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c r="BA456" s="31"/>
      <c r="BB456" s="31"/>
      <c r="BC456" s="31"/>
      <c r="BD456" s="31"/>
      <c r="BE456" s="31"/>
      <c r="BF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c r="BA457" s="31"/>
      <c r="BB457" s="31"/>
      <c r="BC457" s="31"/>
      <c r="BD457" s="31"/>
      <c r="BE457" s="31"/>
      <c r="BF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c r="BA458" s="31"/>
      <c r="BB458" s="31"/>
      <c r="BC458" s="31"/>
      <c r="BD458" s="31"/>
      <c r="BE458" s="31"/>
      <c r="BF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c r="BA459" s="31"/>
      <c r="BB459" s="31"/>
      <c r="BC459" s="31"/>
      <c r="BD459" s="31"/>
      <c r="BE459" s="31"/>
      <c r="BF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c r="BA460" s="31"/>
      <c r="BB460" s="31"/>
      <c r="BC460" s="31"/>
      <c r="BD460" s="31"/>
      <c r="BE460" s="31"/>
      <c r="BF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c r="BA461" s="31"/>
      <c r="BB461" s="31"/>
      <c r="BC461" s="31"/>
      <c r="BD461" s="31"/>
      <c r="BE461" s="31"/>
      <c r="BF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c r="BA462" s="31"/>
      <c r="BB462" s="31"/>
      <c r="BC462" s="31"/>
      <c r="BD462" s="31"/>
      <c r="BE462" s="31"/>
      <c r="BF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c r="BB463" s="31"/>
      <c r="BC463" s="31"/>
      <c r="BD463" s="31"/>
      <c r="BE463" s="31"/>
      <c r="BF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c r="BA464" s="31"/>
      <c r="BB464" s="31"/>
      <c r="BC464" s="31"/>
      <c r="BD464" s="31"/>
      <c r="BE464" s="31"/>
      <c r="BF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c r="BA465" s="31"/>
      <c r="BB465" s="31"/>
      <c r="BC465" s="31"/>
      <c r="BD465" s="31"/>
      <c r="BE465" s="31"/>
      <c r="BF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c r="BA466" s="31"/>
      <c r="BB466" s="31"/>
      <c r="BC466" s="31"/>
      <c r="BD466" s="31"/>
      <c r="BE466" s="31"/>
      <c r="BF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c r="BA467" s="31"/>
      <c r="BB467" s="31"/>
      <c r="BC467" s="31"/>
      <c r="BD467" s="31"/>
      <c r="BE467" s="31"/>
      <c r="BF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c r="BA468" s="31"/>
      <c r="BB468" s="31"/>
      <c r="BC468" s="31"/>
      <c r="BD468" s="31"/>
      <c r="BE468" s="31"/>
      <c r="BF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c r="BB469" s="31"/>
      <c r="BC469" s="31"/>
      <c r="BD469" s="31"/>
      <c r="BE469" s="31"/>
      <c r="BF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c r="BA470" s="31"/>
      <c r="BB470" s="31"/>
      <c r="BC470" s="31"/>
      <c r="BD470" s="31"/>
      <c r="BE470" s="31"/>
      <c r="BF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c r="BB471" s="31"/>
      <c r="BC471" s="31"/>
      <c r="BD471" s="31"/>
      <c r="BE471" s="31"/>
      <c r="BF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c r="BA472" s="31"/>
      <c r="BB472" s="31"/>
      <c r="BC472" s="31"/>
      <c r="BD472" s="31"/>
      <c r="BE472" s="31"/>
      <c r="BF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c r="BB482" s="31"/>
      <c r="BC482" s="31"/>
      <c r="BD482" s="31"/>
      <c r="BE482" s="31"/>
      <c r="BF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c r="BB492" s="31"/>
      <c r="BC492" s="31"/>
      <c r="BD492" s="31"/>
      <c r="BE492" s="31"/>
      <c r="BF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c r="BB494" s="31"/>
      <c r="BC494" s="31"/>
      <c r="BD494" s="31"/>
      <c r="BE494" s="31"/>
      <c r="BF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c r="BB495" s="31"/>
      <c r="BC495" s="31"/>
      <c r="BD495" s="31"/>
      <c r="BE495" s="31"/>
      <c r="BF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c r="BB496" s="31"/>
      <c r="BC496" s="31"/>
      <c r="BD496" s="31"/>
      <c r="BE496" s="31"/>
      <c r="BF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c r="BB497" s="31"/>
      <c r="BC497" s="31"/>
      <c r="BD497" s="31"/>
      <c r="BE497" s="31"/>
      <c r="BF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c r="BB498" s="31"/>
      <c r="BC498" s="31"/>
      <c r="BD498" s="31"/>
      <c r="BE498" s="31"/>
      <c r="BF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c r="BB499" s="31"/>
      <c r="BC499" s="31"/>
      <c r="BD499" s="31"/>
      <c r="BE499" s="31"/>
      <c r="BF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c r="BB500" s="31"/>
      <c r="BC500" s="31"/>
      <c r="BD500" s="31"/>
      <c r="BE500" s="31"/>
      <c r="BF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c r="BB501" s="31"/>
      <c r="BC501" s="31"/>
      <c r="BD501" s="31"/>
      <c r="BE501" s="31"/>
      <c r="BF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c r="BA502" s="31"/>
      <c r="BB502" s="31"/>
      <c r="BC502" s="31"/>
      <c r="BD502" s="31"/>
      <c r="BE502" s="31"/>
      <c r="BF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c r="BA503" s="31"/>
      <c r="BB503" s="31"/>
      <c r="BC503" s="31"/>
      <c r="BD503" s="31"/>
      <c r="BE503" s="31"/>
      <c r="BF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c r="BA504" s="31"/>
      <c r="BB504" s="31"/>
      <c r="BC504" s="31"/>
      <c r="BD504" s="31"/>
      <c r="BE504" s="31"/>
      <c r="BF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c r="BB505" s="31"/>
      <c r="BC505" s="31"/>
      <c r="BD505" s="31"/>
      <c r="BE505" s="31"/>
      <c r="BF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c r="BA506" s="31"/>
      <c r="BB506" s="31"/>
      <c r="BC506" s="31"/>
      <c r="BD506" s="31"/>
      <c r="BE506" s="31"/>
      <c r="BF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c r="BA507" s="31"/>
      <c r="BB507" s="31"/>
      <c r="BC507" s="31"/>
      <c r="BD507" s="31"/>
      <c r="BE507" s="31"/>
      <c r="BF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c r="BA510" s="31"/>
      <c r="BB510" s="31"/>
      <c r="BC510" s="31"/>
      <c r="BD510" s="31"/>
      <c r="BE510" s="31"/>
      <c r="BF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c r="BA511" s="31"/>
      <c r="BB511" s="31"/>
      <c r="BC511" s="31"/>
      <c r="BD511" s="31"/>
      <c r="BE511" s="31"/>
      <c r="BF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c r="BA512" s="31"/>
      <c r="BB512" s="31"/>
      <c r="BC512" s="31"/>
      <c r="BD512" s="31"/>
      <c r="BE512" s="31"/>
      <c r="BF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c r="BA513" s="31"/>
      <c r="BB513" s="31"/>
      <c r="BC513" s="31"/>
      <c r="BD513" s="31"/>
      <c r="BE513" s="31"/>
      <c r="BF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c r="BA514" s="31"/>
      <c r="BB514" s="31"/>
      <c r="BC514" s="31"/>
      <c r="BD514" s="31"/>
      <c r="BE514" s="31"/>
      <c r="BF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c r="BA515" s="31"/>
      <c r="BB515" s="31"/>
      <c r="BC515" s="31"/>
      <c r="BD515" s="31"/>
      <c r="BE515" s="31"/>
      <c r="BF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c r="BA516" s="31"/>
      <c r="BB516" s="31"/>
      <c r="BC516" s="31"/>
      <c r="BD516" s="31"/>
      <c r="BE516" s="31"/>
      <c r="BF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c r="BA517" s="31"/>
      <c r="BB517" s="31"/>
      <c r="BC517" s="31"/>
      <c r="BD517" s="31"/>
      <c r="BE517" s="31"/>
      <c r="BF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c r="BA518" s="31"/>
      <c r="BB518" s="31"/>
      <c r="BC518" s="31"/>
      <c r="BD518" s="31"/>
      <c r="BE518" s="31"/>
      <c r="BF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c r="BA519" s="31"/>
      <c r="BB519" s="31"/>
      <c r="BC519" s="31"/>
      <c r="BD519" s="31"/>
      <c r="BE519" s="31"/>
      <c r="BF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c r="BA520" s="31"/>
      <c r="BB520" s="31"/>
      <c r="BC520" s="31"/>
      <c r="BD520" s="31"/>
      <c r="BE520" s="31"/>
      <c r="BF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c r="BA521" s="31"/>
      <c r="BB521" s="31"/>
      <c r="BC521" s="31"/>
      <c r="BD521" s="31"/>
      <c r="BE521" s="31"/>
      <c r="BF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c r="BA522" s="31"/>
      <c r="BB522" s="31"/>
      <c r="BC522" s="31"/>
      <c r="BD522" s="31"/>
      <c r="BE522" s="31"/>
      <c r="BF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c r="BA523" s="31"/>
      <c r="BB523" s="31"/>
      <c r="BC523" s="31"/>
      <c r="BD523" s="31"/>
      <c r="BE523" s="31"/>
      <c r="BF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c r="BA524" s="31"/>
      <c r="BB524" s="31"/>
      <c r="BC524" s="31"/>
      <c r="BD524" s="31"/>
      <c r="BE524" s="31"/>
      <c r="BF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c r="BA525" s="31"/>
      <c r="BB525" s="31"/>
      <c r="BC525" s="31"/>
      <c r="BD525" s="31"/>
      <c r="BE525" s="31"/>
      <c r="BF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c r="BA526" s="31"/>
      <c r="BB526" s="31"/>
      <c r="BC526" s="31"/>
      <c r="BD526" s="31"/>
      <c r="BE526" s="31"/>
      <c r="BF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c r="BA527" s="31"/>
      <c r="BB527" s="31"/>
      <c r="BC527" s="31"/>
      <c r="BD527" s="31"/>
      <c r="BE527" s="31"/>
      <c r="BF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c r="BA528" s="31"/>
      <c r="BB528" s="31"/>
      <c r="BC528" s="31"/>
      <c r="BD528" s="31"/>
      <c r="BE528" s="31"/>
      <c r="BF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c r="BA530" s="31"/>
      <c r="BB530" s="31"/>
      <c r="BC530" s="31"/>
      <c r="BD530" s="31"/>
      <c r="BE530" s="31"/>
      <c r="BF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c r="BA531" s="31"/>
      <c r="BB531" s="31"/>
      <c r="BC531" s="31"/>
      <c r="BD531" s="31"/>
      <c r="BE531" s="31"/>
      <c r="BF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c r="BA532" s="31"/>
      <c r="BB532" s="31"/>
      <c r="BC532" s="31"/>
      <c r="BD532" s="31"/>
      <c r="BE532" s="31"/>
      <c r="BF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c r="BA534" s="31"/>
      <c r="BB534" s="31"/>
      <c r="BC534" s="31"/>
      <c r="BD534" s="31"/>
      <c r="BE534" s="31"/>
      <c r="BF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c r="BA535" s="31"/>
      <c r="BB535" s="31"/>
      <c r="BC535" s="31"/>
      <c r="BD535" s="31"/>
      <c r="BE535" s="31"/>
      <c r="BF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c r="BA536" s="31"/>
      <c r="BB536" s="31"/>
      <c r="BC536" s="31"/>
      <c r="BD536" s="31"/>
      <c r="BE536" s="31"/>
      <c r="BF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c r="BA537" s="31"/>
      <c r="BB537" s="31"/>
      <c r="BC537" s="31"/>
      <c r="BD537" s="31"/>
      <c r="BE537" s="31"/>
      <c r="BF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c r="BA539" s="31"/>
      <c r="BB539" s="31"/>
      <c r="BC539" s="31"/>
      <c r="BD539" s="31"/>
      <c r="BE539" s="31"/>
      <c r="BF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c r="BA540" s="31"/>
      <c r="BB540" s="31"/>
      <c r="BC540" s="31"/>
      <c r="BD540" s="31"/>
      <c r="BE540" s="31"/>
      <c r="BF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c r="BA542" s="31"/>
      <c r="BB542" s="31"/>
      <c r="BC542" s="31"/>
      <c r="BD542" s="31"/>
      <c r="BE542" s="31"/>
      <c r="BF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c r="BA543" s="31"/>
      <c r="BB543" s="31"/>
      <c r="BC543" s="31"/>
      <c r="BD543" s="31"/>
      <c r="BE543" s="31"/>
      <c r="BF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c r="BC544" s="31"/>
      <c r="BD544" s="31"/>
      <c r="BE544" s="31"/>
      <c r="BF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c r="BC545" s="31"/>
      <c r="BD545" s="31"/>
      <c r="BE545" s="31"/>
      <c r="BF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c r="BC546" s="31"/>
      <c r="BD546" s="31"/>
      <c r="BE546" s="31"/>
      <c r="BF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c r="BC547" s="31"/>
      <c r="BD547" s="31"/>
      <c r="BE547" s="31"/>
      <c r="BF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c r="BA548" s="31"/>
      <c r="BB548" s="31"/>
      <c r="BC548" s="31"/>
      <c r="BD548" s="31"/>
      <c r="BE548" s="31"/>
      <c r="BF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c r="BA549" s="31"/>
      <c r="BB549" s="31"/>
      <c r="BC549" s="31"/>
      <c r="BD549" s="31"/>
      <c r="BE549" s="31"/>
      <c r="BF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c r="BA550" s="31"/>
      <c r="BB550" s="31"/>
      <c r="BC550" s="31"/>
      <c r="BD550" s="31"/>
      <c r="BE550" s="31"/>
      <c r="BF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c r="BC551" s="31"/>
      <c r="BD551" s="31"/>
      <c r="BE551" s="31"/>
      <c r="BF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c r="BA552" s="31"/>
      <c r="BB552" s="31"/>
      <c r="BC552" s="31"/>
      <c r="BD552" s="31"/>
      <c r="BE552" s="31"/>
      <c r="BF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c r="BA553" s="31"/>
      <c r="BB553" s="31"/>
      <c r="BC553" s="31"/>
      <c r="BD553" s="31"/>
      <c r="BE553" s="31"/>
      <c r="BF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c r="BA554" s="31"/>
      <c r="BB554" s="31"/>
      <c r="BC554" s="31"/>
      <c r="BD554" s="31"/>
      <c r="BE554" s="31"/>
      <c r="BF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c r="BC555" s="31"/>
      <c r="BD555" s="31"/>
      <c r="BE555" s="31"/>
      <c r="BF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c r="BA556" s="31"/>
      <c r="BB556" s="31"/>
      <c r="BC556" s="31"/>
      <c r="BD556" s="31"/>
      <c r="BE556" s="31"/>
      <c r="BF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c r="BA557" s="31"/>
      <c r="BB557" s="31"/>
      <c r="BC557" s="31"/>
      <c r="BD557" s="31"/>
      <c r="BE557" s="31"/>
      <c r="BF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c r="BA558" s="31"/>
      <c r="BB558" s="31"/>
      <c r="BC558" s="31"/>
      <c r="BD558" s="31"/>
      <c r="BE558" s="31"/>
      <c r="BF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c r="BC559" s="31"/>
      <c r="BD559" s="31"/>
      <c r="BE559" s="31"/>
      <c r="BF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c r="BA560" s="31"/>
      <c r="BB560" s="31"/>
      <c r="BC560" s="31"/>
      <c r="BD560" s="31"/>
      <c r="BE560" s="31"/>
      <c r="BF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c r="BA561" s="31"/>
      <c r="BB561" s="31"/>
      <c r="BC561" s="31"/>
      <c r="BD561" s="31"/>
      <c r="BE561" s="31"/>
      <c r="BF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c r="BA562" s="31"/>
      <c r="BB562" s="31"/>
      <c r="BC562" s="31"/>
      <c r="BD562" s="31"/>
      <c r="BE562" s="31"/>
      <c r="BF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c r="BA563" s="31"/>
      <c r="BB563" s="31"/>
      <c r="BC563" s="31"/>
      <c r="BD563" s="31"/>
      <c r="BE563" s="31"/>
      <c r="BF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c r="BC564" s="31"/>
      <c r="BD564" s="31"/>
      <c r="BE564" s="31"/>
      <c r="BF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c r="BA565" s="31"/>
      <c r="BB565" s="31"/>
      <c r="BC565" s="31"/>
      <c r="BD565" s="31"/>
      <c r="BE565" s="31"/>
      <c r="BF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c r="BA566" s="31"/>
      <c r="BB566" s="31"/>
      <c r="BC566" s="31"/>
      <c r="BD566" s="31"/>
      <c r="BE566" s="31"/>
      <c r="BF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c r="BA567" s="31"/>
      <c r="BB567" s="31"/>
      <c r="BC567" s="31"/>
      <c r="BD567" s="31"/>
      <c r="BE567" s="31"/>
      <c r="BF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c r="BA568" s="31"/>
      <c r="BB568" s="31"/>
      <c r="BC568" s="31"/>
      <c r="BD568" s="31"/>
      <c r="BE568" s="31"/>
      <c r="BF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c r="BC569" s="31"/>
      <c r="BD569" s="31"/>
      <c r="BE569" s="31"/>
      <c r="BF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c r="BA570" s="31"/>
      <c r="BB570" s="31"/>
      <c r="BC570" s="31"/>
      <c r="BD570" s="31"/>
      <c r="BE570" s="31"/>
      <c r="BF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c r="BA571" s="31"/>
      <c r="BB571" s="31"/>
      <c r="BC571" s="31"/>
      <c r="BD571" s="31"/>
      <c r="BE571" s="31"/>
      <c r="BF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c r="BA572" s="31"/>
      <c r="BB572" s="31"/>
      <c r="BC572" s="31"/>
      <c r="BD572" s="31"/>
      <c r="BE572" s="31"/>
      <c r="BF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c r="BA573" s="31"/>
      <c r="BB573" s="31"/>
      <c r="BC573" s="31"/>
      <c r="BD573" s="31"/>
      <c r="BE573" s="31"/>
      <c r="BF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c r="BA574" s="31"/>
      <c r="BB574" s="31"/>
      <c r="BC574" s="31"/>
      <c r="BD574" s="31"/>
      <c r="BE574" s="31"/>
      <c r="BF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c r="BC575" s="31"/>
      <c r="BD575" s="31"/>
      <c r="BE575" s="31"/>
      <c r="BF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c r="BA576" s="31"/>
      <c r="BB576" s="31"/>
      <c r="BC576" s="31"/>
      <c r="BD576" s="31"/>
      <c r="BE576" s="31"/>
      <c r="BF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c r="BA577" s="31"/>
      <c r="BB577" s="31"/>
      <c r="BC577" s="31"/>
      <c r="BD577" s="31"/>
      <c r="BE577" s="31"/>
      <c r="BF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c r="BA578" s="31"/>
      <c r="BB578" s="31"/>
      <c r="BC578" s="31"/>
      <c r="BD578" s="31"/>
      <c r="BE578" s="31"/>
      <c r="BF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c r="BA579" s="31"/>
      <c r="BB579" s="31"/>
      <c r="BC579" s="31"/>
      <c r="BD579" s="31"/>
      <c r="BE579" s="31"/>
      <c r="BF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c r="BC580" s="31"/>
      <c r="BD580" s="31"/>
      <c r="BE580" s="31"/>
      <c r="BF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c r="BA581" s="31"/>
      <c r="BB581" s="31"/>
      <c r="BC581" s="31"/>
      <c r="BD581" s="31"/>
      <c r="BE581" s="31"/>
      <c r="BF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c r="BA582" s="31"/>
      <c r="BB582" s="31"/>
      <c r="BC582" s="31"/>
      <c r="BD582" s="31"/>
      <c r="BE582" s="31"/>
      <c r="BF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c r="BA583" s="31"/>
      <c r="BB583" s="31"/>
      <c r="BC583" s="31"/>
      <c r="BD583" s="31"/>
      <c r="BE583" s="31"/>
      <c r="BF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c r="BA584" s="31"/>
      <c r="BB584" s="31"/>
      <c r="BC584" s="31"/>
      <c r="BD584" s="31"/>
      <c r="BE584" s="31"/>
      <c r="BF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c r="BA585" s="31"/>
      <c r="BB585" s="31"/>
      <c r="BC585" s="31"/>
      <c r="BD585" s="31"/>
      <c r="BE585" s="31"/>
      <c r="BF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c r="BC586" s="31"/>
      <c r="BD586" s="31"/>
      <c r="BE586" s="31"/>
      <c r="BF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c r="BA587" s="31"/>
      <c r="BB587" s="31"/>
      <c r="BC587" s="31"/>
      <c r="BD587" s="31"/>
      <c r="BE587" s="31"/>
      <c r="BF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c r="BA588" s="31"/>
      <c r="BB588" s="31"/>
      <c r="BC588" s="31"/>
      <c r="BD588" s="31"/>
      <c r="BE588" s="31"/>
      <c r="BF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c r="BA589" s="31"/>
      <c r="BB589" s="31"/>
      <c r="BC589" s="31"/>
      <c r="BD589" s="31"/>
      <c r="BE589" s="31"/>
      <c r="BF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c r="BA590" s="31"/>
      <c r="BB590" s="31"/>
      <c r="BC590" s="31"/>
      <c r="BD590" s="31"/>
      <c r="BE590" s="31"/>
      <c r="BF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c r="BA591" s="31"/>
      <c r="BB591" s="31"/>
      <c r="BC591" s="31"/>
      <c r="BD591" s="31"/>
      <c r="BE591" s="31"/>
      <c r="BF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c r="BA592" s="31"/>
      <c r="BB592" s="31"/>
      <c r="BC592" s="31"/>
      <c r="BD592" s="31"/>
      <c r="BE592" s="31"/>
      <c r="BF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c r="BA593" s="31"/>
      <c r="BB593" s="31"/>
      <c r="BC593" s="31"/>
      <c r="BD593" s="31"/>
      <c r="BE593" s="31"/>
      <c r="BF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c r="BC594" s="31"/>
      <c r="BD594" s="31"/>
      <c r="BE594" s="31"/>
      <c r="BF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c r="BA595" s="31"/>
      <c r="BB595" s="31"/>
      <c r="BC595" s="31"/>
      <c r="BD595" s="31"/>
      <c r="BE595" s="31"/>
      <c r="BF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c r="BA596" s="31"/>
      <c r="BB596" s="31"/>
      <c r="BC596" s="31"/>
      <c r="BD596" s="31"/>
      <c r="BE596" s="31"/>
      <c r="BF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c r="BA597" s="31"/>
      <c r="BB597" s="31"/>
      <c r="BC597" s="31"/>
      <c r="BD597" s="31"/>
      <c r="BE597" s="31"/>
      <c r="BF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c r="BA598" s="31"/>
      <c r="BB598" s="31"/>
      <c r="BC598" s="31"/>
      <c r="BD598" s="31"/>
      <c r="BE598" s="31"/>
      <c r="BF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c r="BA599" s="31"/>
      <c r="BB599" s="31"/>
      <c r="BC599" s="31"/>
      <c r="BD599" s="31"/>
      <c r="BE599" s="31"/>
      <c r="BF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c r="BC600" s="31"/>
      <c r="BD600" s="31"/>
      <c r="BE600" s="31"/>
      <c r="BF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c r="BC601" s="31"/>
      <c r="BD601" s="31"/>
      <c r="BE601" s="31"/>
      <c r="BF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c r="BC602" s="31"/>
      <c r="BD602" s="31"/>
      <c r="BE602" s="31"/>
      <c r="BF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c r="BC603" s="31"/>
      <c r="BD603" s="31"/>
      <c r="BE603" s="31"/>
      <c r="BF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c r="BC605" s="31"/>
      <c r="BD605" s="31"/>
      <c r="BE605" s="31"/>
      <c r="BF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c r="BC606" s="31"/>
      <c r="BD606" s="31"/>
      <c r="BE606" s="31"/>
      <c r="BF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c r="BA607" s="31"/>
      <c r="BB607" s="31"/>
      <c r="BC607" s="31"/>
      <c r="BD607" s="31"/>
      <c r="BE607" s="31"/>
      <c r="BF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c r="BA608" s="31"/>
      <c r="BB608" s="31"/>
      <c r="BC608" s="31"/>
      <c r="BD608" s="31"/>
      <c r="BE608" s="31"/>
      <c r="BF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c r="BA609" s="31"/>
      <c r="BB609" s="31"/>
      <c r="BC609" s="31"/>
      <c r="BD609" s="31"/>
      <c r="BE609" s="31"/>
      <c r="BF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c r="BA610" s="31"/>
      <c r="BB610" s="31"/>
      <c r="BC610" s="31"/>
      <c r="BD610" s="31"/>
      <c r="BE610" s="31"/>
      <c r="BF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c r="BA611" s="31"/>
      <c r="BB611" s="31"/>
      <c r="BC611" s="31"/>
      <c r="BD611" s="31"/>
      <c r="BE611" s="31"/>
      <c r="BF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c r="BA612" s="31"/>
      <c r="BB612" s="31"/>
      <c r="BC612" s="31"/>
      <c r="BD612" s="31"/>
      <c r="BE612" s="31"/>
      <c r="BF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c r="BC613" s="31"/>
      <c r="BD613" s="31"/>
      <c r="BE613" s="31"/>
      <c r="BF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c r="BA614" s="31"/>
      <c r="BB614" s="31"/>
      <c r="BC614" s="31"/>
      <c r="BD614" s="31"/>
      <c r="BE614" s="31"/>
      <c r="BF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c r="BA615" s="31"/>
      <c r="BB615" s="31"/>
      <c r="BC615" s="31"/>
      <c r="BD615" s="31"/>
      <c r="BE615" s="31"/>
      <c r="BF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c r="BA616" s="31"/>
      <c r="BB616" s="31"/>
      <c r="BC616" s="31"/>
      <c r="BD616" s="31"/>
      <c r="BE616" s="31"/>
      <c r="BF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c r="BC617" s="31"/>
      <c r="BD617" s="31"/>
      <c r="BE617" s="31"/>
      <c r="BF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c r="BA618" s="31"/>
      <c r="BB618" s="31"/>
      <c r="BC618" s="31"/>
      <c r="BD618" s="31"/>
      <c r="BE618" s="31"/>
      <c r="BF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c r="BA619" s="31"/>
      <c r="BB619" s="31"/>
      <c r="BC619" s="31"/>
      <c r="BD619" s="31"/>
      <c r="BE619" s="31"/>
      <c r="BF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c r="BA620" s="31"/>
      <c r="BB620" s="31"/>
      <c r="BC620" s="31"/>
      <c r="BD620" s="31"/>
      <c r="BE620" s="31"/>
      <c r="BF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c r="BC621" s="31"/>
      <c r="BD621" s="31"/>
      <c r="BE621" s="31"/>
      <c r="BF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c r="BA622" s="31"/>
      <c r="BB622" s="31"/>
      <c r="BC622" s="31"/>
      <c r="BD622" s="31"/>
      <c r="BE622" s="31"/>
      <c r="BF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c r="BA623" s="31"/>
      <c r="BB623" s="31"/>
      <c r="BC623" s="31"/>
      <c r="BD623" s="31"/>
      <c r="BE623" s="31"/>
      <c r="BF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c r="BA624" s="31"/>
      <c r="BB624" s="31"/>
      <c r="BC624" s="31"/>
      <c r="BD624" s="31"/>
      <c r="BE624" s="31"/>
      <c r="BF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c r="BA625" s="31"/>
      <c r="BB625" s="31"/>
      <c r="BC625" s="31"/>
      <c r="BD625" s="31"/>
      <c r="BE625" s="31"/>
      <c r="BF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c r="BA626" s="31"/>
      <c r="BB626" s="31"/>
      <c r="BC626" s="31"/>
      <c r="BD626" s="31"/>
      <c r="BE626" s="31"/>
      <c r="BF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c r="BA627" s="31"/>
      <c r="BB627" s="31"/>
      <c r="BC627" s="31"/>
      <c r="BD627" s="31"/>
      <c r="BE627" s="31"/>
      <c r="BF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c r="BA628" s="31"/>
      <c r="BB628" s="31"/>
      <c r="BC628" s="31"/>
      <c r="BD628" s="31"/>
      <c r="BE628" s="31"/>
      <c r="BF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c r="BA629" s="31"/>
      <c r="BB629" s="31"/>
      <c r="BC629" s="31"/>
      <c r="BD629" s="31"/>
      <c r="BE629" s="31"/>
      <c r="BF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c r="BA630" s="31"/>
      <c r="BB630" s="31"/>
      <c r="BC630" s="31"/>
      <c r="BD630" s="31"/>
      <c r="BE630" s="31"/>
      <c r="BF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c r="BA631" s="31"/>
      <c r="BB631" s="31"/>
      <c r="BC631" s="31"/>
      <c r="BD631" s="31"/>
      <c r="BE631" s="31"/>
      <c r="BF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c r="BA632" s="31"/>
      <c r="BB632" s="31"/>
      <c r="BC632" s="31"/>
      <c r="BD632" s="31"/>
      <c r="BE632" s="31"/>
      <c r="BF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c r="BC633" s="31"/>
      <c r="BD633" s="31"/>
      <c r="BE633" s="31"/>
      <c r="BF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c r="BC634" s="31"/>
      <c r="BD634" s="31"/>
      <c r="BE634" s="31"/>
      <c r="BF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c r="BC635" s="31"/>
      <c r="BD635" s="31"/>
      <c r="BE635" s="31"/>
      <c r="BF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c r="BC636" s="31"/>
      <c r="BD636" s="31"/>
      <c r="BE636" s="31"/>
      <c r="BF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c r="BC637" s="31"/>
      <c r="BD637" s="31"/>
      <c r="BE637" s="31"/>
      <c r="BF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c r="BC638" s="31"/>
      <c r="BD638" s="31"/>
      <c r="BE638" s="31"/>
      <c r="BF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c r="BC639" s="31"/>
      <c r="BD639" s="31"/>
      <c r="BE639" s="31"/>
      <c r="BF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c r="BA640" s="31"/>
      <c r="BB640" s="31"/>
      <c r="BC640" s="31"/>
      <c r="BD640" s="31"/>
      <c r="BE640" s="31"/>
      <c r="BF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c r="BA641" s="31"/>
      <c r="BB641" s="31"/>
      <c r="BC641" s="31"/>
      <c r="BD641" s="31"/>
      <c r="BE641" s="31"/>
      <c r="BF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c r="BA642" s="31"/>
      <c r="BB642" s="31"/>
      <c r="BC642" s="31"/>
      <c r="BD642" s="31"/>
      <c r="BE642" s="31"/>
      <c r="BF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c r="BA643" s="31"/>
      <c r="BB643" s="31"/>
      <c r="BC643" s="31"/>
      <c r="BD643" s="31"/>
      <c r="BE643" s="31"/>
      <c r="BF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c r="BA644" s="31"/>
      <c r="BB644" s="31"/>
      <c r="BC644" s="31"/>
      <c r="BD644" s="31"/>
      <c r="BE644" s="31"/>
      <c r="BF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c r="BA645" s="31"/>
      <c r="BB645" s="31"/>
      <c r="BC645" s="31"/>
      <c r="BD645" s="31"/>
      <c r="BE645" s="31"/>
      <c r="BF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c r="BC646" s="31"/>
      <c r="BD646" s="31"/>
      <c r="BE646" s="31"/>
      <c r="BF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c r="BC647" s="31"/>
      <c r="BD647" s="31"/>
      <c r="BE647" s="31"/>
      <c r="BF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c r="BC648" s="31"/>
      <c r="BD648" s="31"/>
      <c r="BE648" s="31"/>
      <c r="BF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c r="BC649" s="31"/>
      <c r="BD649" s="31"/>
      <c r="BE649" s="31"/>
      <c r="BF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c r="BC650" s="31"/>
      <c r="BD650" s="31"/>
      <c r="BE650" s="31"/>
      <c r="BF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c r="BC651" s="31"/>
      <c r="BD651" s="31"/>
      <c r="BE651" s="31"/>
      <c r="BF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c r="BC652" s="31"/>
      <c r="BD652" s="31"/>
      <c r="BE652" s="31"/>
      <c r="BF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c r="BC653" s="31"/>
      <c r="BD653" s="31"/>
      <c r="BE653" s="31"/>
      <c r="BF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c r="BC654" s="31"/>
      <c r="BD654" s="31"/>
      <c r="BE654" s="31"/>
      <c r="BF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c r="BC655" s="31"/>
      <c r="BD655" s="31"/>
      <c r="BE655" s="31"/>
      <c r="BF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c r="BC656" s="31"/>
      <c r="BD656" s="31"/>
      <c r="BE656" s="31"/>
      <c r="BF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c r="BC657" s="31"/>
      <c r="BD657" s="31"/>
      <c r="BE657" s="31"/>
      <c r="BF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c r="BC658" s="31"/>
      <c r="BD658" s="31"/>
      <c r="BE658" s="31"/>
      <c r="BF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c r="BC659" s="31"/>
      <c r="BD659" s="31"/>
      <c r="BE659" s="31"/>
      <c r="BF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c r="BC660" s="31"/>
      <c r="BD660" s="31"/>
      <c r="BE660" s="31"/>
      <c r="BF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c r="BC661" s="31"/>
      <c r="BD661" s="31"/>
      <c r="BE661" s="31"/>
      <c r="BF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c r="BC662" s="31"/>
      <c r="BD662" s="31"/>
      <c r="BE662" s="31"/>
      <c r="BF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c r="BC663" s="31"/>
      <c r="BD663" s="31"/>
      <c r="BE663" s="31"/>
      <c r="BF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c r="BC664" s="31"/>
      <c r="BD664" s="31"/>
      <c r="BE664" s="31"/>
      <c r="BF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c r="BC665" s="31"/>
      <c r="BD665" s="31"/>
      <c r="BE665" s="31"/>
      <c r="BF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c r="BC666" s="31"/>
      <c r="BD666" s="31"/>
      <c r="BE666" s="31"/>
      <c r="BF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c r="BC667" s="31"/>
      <c r="BD667" s="31"/>
      <c r="BE667" s="31"/>
      <c r="BF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c r="BC668" s="31"/>
      <c r="BD668" s="31"/>
      <c r="BE668" s="31"/>
      <c r="BF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c r="BC669" s="31"/>
      <c r="BD669" s="31"/>
      <c r="BE669" s="31"/>
      <c r="BF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c r="BC670" s="31"/>
      <c r="BD670" s="31"/>
      <c r="BE670" s="31"/>
      <c r="BF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c r="BC671" s="31"/>
      <c r="BD671" s="31"/>
      <c r="BE671" s="31"/>
      <c r="BF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c r="BC672" s="31"/>
      <c r="BD672" s="31"/>
      <c r="BE672" s="31"/>
      <c r="BF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c r="BC673" s="31"/>
      <c r="BD673" s="31"/>
      <c r="BE673" s="31"/>
      <c r="BF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c r="BC674" s="31"/>
      <c r="BD674" s="31"/>
      <c r="BE674" s="31"/>
      <c r="BF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c r="BC676" s="31"/>
      <c r="BD676" s="31"/>
      <c r="BE676" s="31"/>
      <c r="BF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c r="BC677" s="31"/>
      <c r="BD677" s="31"/>
      <c r="BE677" s="31"/>
      <c r="BF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c r="BC678" s="31"/>
      <c r="BD678" s="31"/>
      <c r="BE678" s="31"/>
      <c r="BF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c r="BC679" s="31"/>
      <c r="BD679" s="31"/>
      <c r="BE679" s="31"/>
      <c r="BF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c r="BC680" s="31"/>
      <c r="BD680" s="31"/>
      <c r="BE680" s="31"/>
      <c r="BF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c r="BC681" s="31"/>
      <c r="BD681" s="31"/>
      <c r="BE681" s="31"/>
      <c r="BF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c r="BC682" s="31"/>
      <c r="BD682" s="31"/>
      <c r="BE682" s="31"/>
      <c r="BF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c r="BC683" s="31"/>
      <c r="BD683" s="31"/>
      <c r="BE683" s="31"/>
      <c r="BF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c r="BC684" s="31"/>
      <c r="BD684" s="31"/>
      <c r="BE684" s="31"/>
      <c r="BF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c r="BC685" s="31"/>
      <c r="BD685" s="31"/>
      <c r="BE685" s="31"/>
      <c r="BF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c r="BC686" s="31"/>
      <c r="BD686" s="31"/>
      <c r="BE686" s="31"/>
      <c r="BF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c r="BC687" s="31"/>
      <c r="BD687" s="31"/>
      <c r="BE687" s="31"/>
      <c r="BF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c r="BC688" s="31"/>
      <c r="BD688" s="31"/>
      <c r="BE688" s="31"/>
      <c r="BF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c r="BC689" s="31"/>
      <c r="BD689" s="31"/>
      <c r="BE689" s="31"/>
      <c r="BF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c r="BA690" s="31"/>
      <c r="BB690" s="31"/>
      <c r="BC690" s="31"/>
      <c r="BD690" s="31"/>
      <c r="BE690" s="31"/>
      <c r="BF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c r="BA691" s="31"/>
      <c r="BB691" s="31"/>
      <c r="BC691" s="31"/>
      <c r="BD691" s="31"/>
      <c r="BE691" s="31"/>
      <c r="BF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c r="BA692" s="31"/>
      <c r="BB692" s="31"/>
      <c r="BC692" s="31"/>
      <c r="BD692" s="31"/>
      <c r="BE692" s="31"/>
      <c r="BF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c r="BA693" s="31"/>
      <c r="BB693" s="31"/>
      <c r="BC693" s="31"/>
      <c r="BD693" s="31"/>
      <c r="BE693" s="31"/>
      <c r="BF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c r="BA694" s="31"/>
      <c r="BB694" s="31"/>
      <c r="BC694" s="31"/>
      <c r="BD694" s="31"/>
      <c r="BE694" s="31"/>
      <c r="BF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c r="BA695" s="31"/>
      <c r="BB695" s="31"/>
      <c r="BC695" s="31"/>
      <c r="BD695" s="31"/>
      <c r="BE695" s="31"/>
      <c r="BF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c r="BA696" s="31"/>
      <c r="BB696" s="31"/>
      <c r="BC696" s="31"/>
      <c r="BD696" s="31"/>
      <c r="BE696" s="31"/>
      <c r="BF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c r="BA697" s="31"/>
      <c r="BB697" s="31"/>
      <c r="BC697" s="31"/>
      <c r="BD697" s="31"/>
      <c r="BE697" s="31"/>
      <c r="BF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c r="BA698" s="31"/>
      <c r="BB698" s="31"/>
      <c r="BC698" s="31"/>
      <c r="BD698" s="31"/>
      <c r="BE698" s="31"/>
      <c r="BF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c r="BA699" s="31"/>
      <c r="BB699" s="31"/>
      <c r="BC699" s="31"/>
      <c r="BD699" s="31"/>
      <c r="BE699" s="31"/>
      <c r="BF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c r="BB700" s="31"/>
      <c r="BC700" s="31"/>
      <c r="BD700" s="31"/>
      <c r="BE700" s="31"/>
      <c r="BF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c r="BB701" s="31"/>
      <c r="BC701" s="31"/>
      <c r="BD701" s="31"/>
      <c r="BE701" s="31"/>
      <c r="BF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c r="BA702" s="31"/>
      <c r="BB702" s="31"/>
      <c r="BC702" s="31"/>
      <c r="BD702" s="31"/>
      <c r="BE702" s="31"/>
      <c r="BF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c r="BA703" s="31"/>
      <c r="BB703" s="31"/>
      <c r="BC703" s="31"/>
      <c r="BD703" s="31"/>
      <c r="BE703" s="31"/>
      <c r="BF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c r="BA704" s="31"/>
      <c r="BB704" s="31"/>
      <c r="BC704" s="31"/>
      <c r="BD704" s="31"/>
      <c r="BE704" s="31"/>
      <c r="BF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c r="BA705" s="31"/>
      <c r="BB705" s="31"/>
      <c r="BC705" s="31"/>
      <c r="BD705" s="31"/>
      <c r="BE705" s="31"/>
      <c r="BF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c r="BA706" s="31"/>
      <c r="BB706" s="31"/>
      <c r="BC706" s="31"/>
      <c r="BD706" s="31"/>
      <c r="BE706" s="31"/>
      <c r="BF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c r="BA707" s="31"/>
      <c r="BB707" s="31"/>
      <c r="BC707" s="31"/>
      <c r="BD707" s="31"/>
      <c r="BE707" s="31"/>
      <c r="BF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c r="BA708" s="31"/>
      <c r="BB708" s="31"/>
      <c r="BC708" s="31"/>
      <c r="BD708" s="31"/>
      <c r="BE708" s="31"/>
      <c r="BF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c r="BA709" s="31"/>
      <c r="BB709" s="31"/>
      <c r="BC709" s="31"/>
      <c r="BD709" s="31"/>
      <c r="BE709" s="31"/>
      <c r="BF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c r="BA710" s="31"/>
      <c r="BB710" s="31"/>
      <c r="BC710" s="31"/>
      <c r="BD710" s="31"/>
      <c r="BE710" s="31"/>
      <c r="BF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c r="BA711" s="31"/>
      <c r="BB711" s="31"/>
      <c r="BC711" s="31"/>
      <c r="BD711" s="31"/>
      <c r="BE711" s="31"/>
      <c r="BF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c r="BA712" s="31"/>
      <c r="BB712" s="31"/>
      <c r="BC712" s="31"/>
      <c r="BD712" s="31"/>
      <c r="BE712" s="31"/>
      <c r="BF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c r="BA713" s="31"/>
      <c r="BB713" s="31"/>
      <c r="BC713" s="31"/>
      <c r="BD713" s="31"/>
      <c r="BE713" s="31"/>
      <c r="BF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c r="BA714" s="31"/>
      <c r="BB714" s="31"/>
      <c r="BC714" s="31"/>
      <c r="BD714" s="31"/>
      <c r="BE714" s="31"/>
      <c r="BF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c r="BA715" s="31"/>
      <c r="BB715" s="31"/>
      <c r="BC715" s="31"/>
      <c r="BD715" s="31"/>
      <c r="BE715" s="31"/>
      <c r="BF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c r="BA716" s="31"/>
      <c r="BB716" s="31"/>
      <c r="BC716" s="31"/>
      <c r="BD716" s="31"/>
      <c r="BE716" s="31"/>
      <c r="BF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c r="BA717" s="31"/>
      <c r="BB717" s="31"/>
      <c r="BC717" s="31"/>
      <c r="BD717" s="31"/>
      <c r="BE717" s="31"/>
      <c r="BF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c r="BA718" s="31"/>
      <c r="BB718" s="31"/>
      <c r="BC718" s="31"/>
      <c r="BD718" s="31"/>
      <c r="BE718" s="31"/>
      <c r="BF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c r="BA719" s="31"/>
      <c r="BB719" s="31"/>
      <c r="BC719" s="31"/>
      <c r="BD719" s="31"/>
      <c r="BE719" s="31"/>
      <c r="BF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c r="BA720" s="31"/>
      <c r="BB720" s="31"/>
      <c r="BC720" s="31"/>
      <c r="BD720" s="31"/>
      <c r="BE720" s="31"/>
      <c r="BF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c r="BA721" s="31"/>
      <c r="BB721" s="31"/>
      <c r="BC721" s="31"/>
      <c r="BD721" s="31"/>
      <c r="BE721" s="31"/>
      <c r="BF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c r="BA722" s="31"/>
      <c r="BB722" s="31"/>
      <c r="BC722" s="31"/>
      <c r="BD722" s="31"/>
      <c r="BE722" s="31"/>
      <c r="BF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c r="BA723" s="31"/>
      <c r="BB723" s="31"/>
      <c r="BC723" s="31"/>
      <c r="BD723" s="31"/>
      <c r="BE723" s="31"/>
      <c r="BF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c r="BC724" s="31"/>
      <c r="BD724" s="31"/>
      <c r="BE724" s="31"/>
      <c r="BF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c r="BC725" s="31"/>
      <c r="BD725" s="31"/>
      <c r="BE725" s="31"/>
      <c r="BF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c r="BC726" s="31"/>
      <c r="BD726" s="31"/>
      <c r="BE726" s="31"/>
      <c r="BF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c r="BC727" s="31"/>
      <c r="BD727" s="31"/>
      <c r="BE727" s="31"/>
      <c r="BF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c r="BB728" s="31"/>
      <c r="BC728" s="31"/>
      <c r="BD728" s="31"/>
      <c r="BE728" s="31"/>
      <c r="BF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c r="BA729" s="31"/>
      <c r="BB729" s="31"/>
      <c r="BC729" s="31"/>
      <c r="BD729" s="31"/>
      <c r="BE729" s="31"/>
      <c r="BF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c r="BA730" s="31"/>
      <c r="BB730" s="31"/>
      <c r="BC730" s="31"/>
      <c r="BD730" s="31"/>
      <c r="BE730" s="31"/>
      <c r="BF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c r="BB731" s="31"/>
      <c r="BC731" s="31"/>
      <c r="BD731" s="31"/>
      <c r="BE731" s="31"/>
      <c r="BF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c r="BB732" s="31"/>
      <c r="BC732" s="31"/>
      <c r="BD732" s="31"/>
      <c r="BE732" s="31"/>
      <c r="BF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c r="BA733" s="31"/>
      <c r="BB733" s="31"/>
      <c r="BC733" s="31"/>
      <c r="BD733" s="31"/>
      <c r="BE733" s="31"/>
      <c r="BF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c r="BA734" s="31"/>
      <c r="BB734" s="31"/>
      <c r="BC734" s="31"/>
      <c r="BD734" s="31"/>
      <c r="BE734" s="31"/>
      <c r="BF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c r="BA735" s="31"/>
      <c r="BB735" s="31"/>
      <c r="BC735" s="31"/>
      <c r="BD735" s="31"/>
      <c r="BE735" s="31"/>
      <c r="BF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c r="BA736" s="31"/>
      <c r="BB736" s="31"/>
      <c r="BC736" s="31"/>
      <c r="BD736" s="31"/>
      <c r="BE736" s="31"/>
      <c r="BF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c r="BA737" s="31"/>
      <c r="BB737" s="31"/>
      <c r="BC737" s="31"/>
      <c r="BD737" s="31"/>
      <c r="BE737" s="31"/>
      <c r="BF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c r="BA738" s="31"/>
      <c r="BB738" s="31"/>
      <c r="BC738" s="31"/>
      <c r="BD738" s="31"/>
      <c r="BE738" s="31"/>
      <c r="BF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c r="BA739" s="31"/>
      <c r="BB739" s="31"/>
      <c r="BC739" s="31"/>
      <c r="BD739" s="31"/>
      <c r="BE739" s="31"/>
      <c r="BF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c r="BA740" s="31"/>
      <c r="BB740" s="31"/>
      <c r="BC740" s="31"/>
      <c r="BD740" s="31"/>
      <c r="BE740" s="31"/>
      <c r="BF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c r="BA741" s="31"/>
      <c r="BB741" s="31"/>
      <c r="BC741" s="31"/>
      <c r="BD741" s="31"/>
      <c r="BE741" s="31"/>
      <c r="BF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c r="BA742" s="31"/>
      <c r="BB742" s="31"/>
      <c r="BC742" s="31"/>
      <c r="BD742" s="31"/>
      <c r="BE742" s="31"/>
      <c r="BF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c r="BA743" s="31"/>
      <c r="BB743" s="31"/>
      <c r="BC743" s="31"/>
      <c r="BD743" s="31"/>
      <c r="BE743" s="31"/>
      <c r="BF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c r="BA744" s="31"/>
      <c r="BB744" s="31"/>
      <c r="BC744" s="31"/>
      <c r="BD744" s="31"/>
      <c r="BE744" s="31"/>
      <c r="BF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c r="BA745" s="31"/>
      <c r="BB745" s="31"/>
      <c r="BC745" s="31"/>
      <c r="BD745" s="31"/>
      <c r="BE745" s="31"/>
      <c r="BF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c r="BA746" s="31"/>
      <c r="BB746" s="31"/>
      <c r="BC746" s="31"/>
      <c r="BD746" s="31"/>
      <c r="BE746" s="31"/>
      <c r="BF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c r="BA747" s="31"/>
      <c r="BB747" s="31"/>
      <c r="BC747" s="31"/>
      <c r="BD747" s="31"/>
      <c r="BE747" s="31"/>
      <c r="BF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c r="BA748" s="31"/>
      <c r="BB748" s="31"/>
      <c r="BC748" s="31"/>
      <c r="BD748" s="31"/>
      <c r="BE748" s="31"/>
      <c r="BF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c r="BA749" s="31"/>
      <c r="BB749" s="31"/>
      <c r="BC749" s="31"/>
      <c r="BD749" s="31"/>
      <c r="BE749" s="31"/>
      <c r="BF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c r="BA750" s="31"/>
      <c r="BB750" s="31"/>
      <c r="BC750" s="31"/>
      <c r="BD750" s="31"/>
      <c r="BE750" s="31"/>
      <c r="BF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c r="BA751" s="31"/>
      <c r="BB751" s="31"/>
      <c r="BC751" s="31"/>
      <c r="BD751" s="31"/>
      <c r="BE751" s="31"/>
      <c r="BF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c r="BA752" s="31"/>
      <c r="BB752" s="31"/>
      <c r="BC752" s="31"/>
      <c r="BD752" s="31"/>
      <c r="BE752" s="31"/>
      <c r="BF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c r="BA753" s="31"/>
      <c r="BB753" s="31"/>
      <c r="BC753" s="31"/>
      <c r="BD753" s="31"/>
      <c r="BE753" s="31"/>
      <c r="BF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c r="BA754" s="31"/>
      <c r="BB754" s="31"/>
      <c r="BC754" s="31"/>
      <c r="BD754" s="31"/>
      <c r="BE754" s="31"/>
      <c r="BF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c r="BA755" s="31"/>
      <c r="BB755" s="31"/>
      <c r="BC755" s="31"/>
      <c r="BD755" s="31"/>
      <c r="BE755" s="31"/>
      <c r="BF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c r="BA756" s="31"/>
      <c r="BB756" s="31"/>
      <c r="BC756" s="31"/>
      <c r="BD756" s="31"/>
      <c r="BE756" s="31"/>
      <c r="BF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c r="BA757" s="31"/>
      <c r="BB757" s="31"/>
      <c r="BC757" s="31"/>
      <c r="BD757" s="31"/>
      <c r="BE757" s="31"/>
      <c r="BF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c r="BA758" s="31"/>
      <c r="BB758" s="31"/>
      <c r="BC758" s="31"/>
      <c r="BD758" s="31"/>
      <c r="BE758" s="31"/>
      <c r="BF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c r="BA759" s="31"/>
      <c r="BB759" s="31"/>
      <c r="BC759" s="31"/>
      <c r="BD759" s="31"/>
      <c r="BE759" s="31"/>
      <c r="BF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c r="BA760" s="31"/>
      <c r="BB760" s="31"/>
      <c r="BC760" s="31"/>
      <c r="BD760" s="31"/>
      <c r="BE760" s="31"/>
      <c r="BF760" s="31"/>
    </row>
    <row r="761">
      <c r="A761" s="31"/>
      <c r="B761" s="31"/>
      <c r="C761" s="31"/>
      <c r="D761" s="31"/>
      <c r="E761" s="31"/>
      <c r="F761" s="31"/>
      <c r="G761" s="31"/>
      <c r="H761" s="31"/>
      <c r="I761" s="31"/>
      <c r="J761" s="31"/>
      <c r="K761" s="31"/>
      <c r="L761" s="31"/>
      <c r="M761" s="32"/>
      <c r="N761" s="31"/>
      <c r="O761" s="31"/>
      <c r="P761" s="32"/>
      <c r="Q761" s="31"/>
      <c r="R761" s="31"/>
      <c r="S761" s="32"/>
      <c r="T761" s="31"/>
      <c r="U761" s="31"/>
      <c r="V761" s="32"/>
      <c r="W761" s="31"/>
      <c r="X761" s="31"/>
      <c r="Y761" s="32"/>
      <c r="Z761" s="31"/>
      <c r="AA761" s="31"/>
      <c r="AB761" s="32"/>
      <c r="AC761" s="31"/>
      <c r="AD761" s="31"/>
      <c r="AE761" s="32"/>
      <c r="AF761" s="31"/>
      <c r="AG761" s="31"/>
      <c r="AH761" s="32"/>
      <c r="AI761" s="31"/>
      <c r="AJ761" s="31"/>
      <c r="AK761" s="32"/>
      <c r="AL761" s="31"/>
      <c r="AM761" s="31"/>
      <c r="AN761" s="32"/>
      <c r="AO761" s="31"/>
      <c r="AP761" s="31"/>
      <c r="AQ761" s="32"/>
      <c r="AR761" s="31"/>
      <c r="AS761" s="31"/>
      <c r="AT761" s="32"/>
      <c r="AU761" s="31"/>
      <c r="AV761" s="31"/>
      <c r="AW761" s="32"/>
      <c r="AX761" s="31"/>
      <c r="AY761" s="31"/>
      <c r="AZ761" s="32"/>
      <c r="BA761" s="31"/>
      <c r="BB761" s="31"/>
      <c r="BC761" s="32"/>
      <c r="BD761" s="31"/>
      <c r="BE761" s="31"/>
      <c r="BF761" s="32"/>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c r="BA762" s="31"/>
      <c r="BB762" s="31"/>
      <c r="BC762" s="31"/>
      <c r="BD762" s="31"/>
      <c r="BE762" s="31"/>
      <c r="BF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c r="BA763" s="31"/>
      <c r="BB763" s="31"/>
      <c r="BC763" s="31"/>
      <c r="BD763" s="31"/>
      <c r="BE763" s="31"/>
      <c r="BF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c r="BA764" s="31"/>
      <c r="BB764" s="31"/>
      <c r="BC764" s="31"/>
      <c r="BD764" s="31"/>
      <c r="BE764" s="31"/>
      <c r="BF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c r="BA765" s="31"/>
      <c r="BB765" s="31"/>
      <c r="BC765" s="31"/>
      <c r="BD765" s="31"/>
      <c r="BE765" s="31"/>
      <c r="BF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c r="BA766" s="31"/>
      <c r="BB766" s="31"/>
      <c r="BC766" s="31"/>
      <c r="BD766" s="31"/>
      <c r="BE766" s="31"/>
      <c r="BF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c r="BA767" s="31"/>
      <c r="BB767" s="31"/>
      <c r="BC767" s="31"/>
      <c r="BD767" s="31"/>
      <c r="BE767" s="31"/>
      <c r="BF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c r="BA768" s="31"/>
      <c r="BB768" s="31"/>
      <c r="BC768" s="31"/>
      <c r="BD768" s="31"/>
      <c r="BE768" s="31"/>
      <c r="BF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c r="BA769" s="31"/>
      <c r="BB769" s="31"/>
      <c r="BC769" s="31"/>
      <c r="BD769" s="31"/>
      <c r="BE769" s="31"/>
      <c r="BF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c r="BA770" s="31"/>
      <c r="BB770" s="31"/>
      <c r="BC770" s="31"/>
      <c r="BD770" s="31"/>
      <c r="BE770" s="31"/>
      <c r="BF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c r="BA771" s="31"/>
      <c r="BB771" s="31"/>
      <c r="BC771" s="31"/>
      <c r="BD771" s="31"/>
      <c r="BE771" s="31"/>
      <c r="BF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c r="BA772" s="31"/>
      <c r="BB772" s="31"/>
      <c r="BC772" s="31"/>
      <c r="BD772" s="31"/>
      <c r="BE772" s="31"/>
      <c r="BF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c r="AV773" s="31"/>
      <c r="AW773" s="31"/>
      <c r="AX773" s="31"/>
      <c r="AY773" s="31"/>
      <c r="AZ773" s="31"/>
      <c r="BA773" s="31"/>
      <c r="BB773" s="31"/>
      <c r="BC773" s="31"/>
      <c r="BD773" s="31"/>
      <c r="BE773" s="31"/>
      <c r="BF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c r="AV774" s="31"/>
      <c r="AW774" s="31"/>
      <c r="AX774" s="31"/>
      <c r="AY774" s="31"/>
      <c r="AZ774" s="31"/>
      <c r="BA774" s="31"/>
      <c r="BB774" s="31"/>
      <c r="BC774" s="31"/>
      <c r="BD774" s="31"/>
      <c r="BE774" s="31"/>
      <c r="BF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c r="AV775" s="31"/>
      <c r="AW775" s="31"/>
      <c r="AX775" s="31"/>
      <c r="AY775" s="31"/>
      <c r="AZ775" s="31"/>
      <c r="BA775" s="31"/>
      <c r="BB775" s="31"/>
      <c r="BC775" s="31"/>
      <c r="BD775" s="31"/>
      <c r="BE775" s="31"/>
      <c r="BF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c r="AV776" s="31"/>
      <c r="AW776" s="31"/>
      <c r="AX776" s="31"/>
      <c r="AY776" s="31"/>
      <c r="AZ776" s="31"/>
      <c r="BA776" s="31"/>
      <c r="BB776" s="31"/>
      <c r="BC776" s="31"/>
      <c r="BD776" s="31"/>
      <c r="BE776" s="31"/>
      <c r="BF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c r="AV777" s="31"/>
      <c r="AW777" s="31"/>
      <c r="AX777" s="31"/>
      <c r="AY777" s="31"/>
      <c r="AZ777" s="31"/>
      <c r="BA777" s="31"/>
      <c r="BB777" s="31"/>
      <c r="BC777" s="31"/>
      <c r="BD777" s="31"/>
      <c r="BE777" s="31"/>
      <c r="BF777" s="31"/>
    </row>
  </sheetData>
  <mergeCells count="30">
    <mergeCell ref="A6:C6"/>
    <mergeCell ref="A22:C22"/>
    <mergeCell ref="AO3:AQ3"/>
    <mergeCell ref="AX3:AZ3"/>
    <mergeCell ref="BA3:BC3"/>
    <mergeCell ref="BD3:BF3"/>
    <mergeCell ref="AR3:AT3"/>
    <mergeCell ref="AU3:AW3"/>
    <mergeCell ref="AL3:AN3"/>
    <mergeCell ref="AI3:AK3"/>
    <mergeCell ref="W1:Y1"/>
    <mergeCell ref="Z1:AB1"/>
    <mergeCell ref="AI1:AK1"/>
    <mergeCell ref="N1:P1"/>
    <mergeCell ref="T1:V1"/>
    <mergeCell ref="Q1:S1"/>
    <mergeCell ref="K1:M1"/>
    <mergeCell ref="H3:J3"/>
    <mergeCell ref="N3:P3"/>
    <mergeCell ref="T3:V3"/>
    <mergeCell ref="Z3:AB3"/>
    <mergeCell ref="AC3:AE3"/>
    <mergeCell ref="AF3:AH3"/>
    <mergeCell ref="H1:J1"/>
    <mergeCell ref="A3:C3"/>
    <mergeCell ref="A4:C4"/>
    <mergeCell ref="B2:C2"/>
    <mergeCell ref="B1:C1"/>
    <mergeCell ref="D4:G4"/>
    <mergeCell ref="D3:G3"/>
  </mergeCells>
  <conditionalFormatting sqref="H6:J25 L7 R7 H34:J777">
    <cfRule type="expression" dxfId="3" priority="1">
      <formula>$J:$J="Match"</formula>
    </cfRule>
  </conditionalFormatting>
  <conditionalFormatting sqref="H6:J25 L7 R7 H34:J777">
    <cfRule type="expression" dxfId="4" priority="2">
      <formula>$J:$J="Partial Match"</formula>
    </cfRule>
  </conditionalFormatting>
  <conditionalFormatting sqref="K6:M25 Q6:S25 K34:M777">
    <cfRule type="expression" dxfId="5" priority="3">
      <formula>$M:$M=""</formula>
    </cfRule>
  </conditionalFormatting>
  <conditionalFormatting sqref="H6:J25 L7 R7 H34:J777">
    <cfRule type="expression" dxfId="6" priority="4">
      <formula>$J:$J="No Match"</formula>
    </cfRule>
  </conditionalFormatting>
  <conditionalFormatting sqref="A6:H25 A34:G777">
    <cfRule type="expression" dxfId="0" priority="5">
      <formula>$E:$E="Minimum"</formula>
    </cfRule>
  </conditionalFormatting>
  <conditionalFormatting sqref="A6:H25 A34:G777">
    <cfRule type="expression" dxfId="1" priority="6">
      <formula>$E:$E="Recommended"</formula>
    </cfRule>
  </conditionalFormatting>
  <conditionalFormatting sqref="A6:H25 A34:G777">
    <cfRule type="expression" dxfId="2" priority="7">
      <formula>$E:$E="Optional"</formula>
    </cfRule>
  </conditionalFormatting>
  <conditionalFormatting sqref="K6:M25 Q6:S25 K34:M777">
    <cfRule type="expression" dxfId="3" priority="8">
      <formula>$M:$M="Match"</formula>
    </cfRule>
  </conditionalFormatting>
  <conditionalFormatting sqref="K6:M25 Q6:S25 K34:M777">
    <cfRule type="expression" dxfId="4" priority="9">
      <formula>$M:$M="Partial Match"</formula>
    </cfRule>
  </conditionalFormatting>
  <conditionalFormatting sqref="H6:J25 L7 R7 H34:J777">
    <cfRule type="expression" dxfId="5" priority="10">
      <formula>$J:$J=""</formula>
    </cfRule>
  </conditionalFormatting>
  <conditionalFormatting sqref="K6:M25 Q6:S25 K34:M777">
    <cfRule type="expression" dxfId="6" priority="11">
      <formula>$M:$M="No Match"</formula>
    </cfRule>
  </conditionalFormatting>
  <conditionalFormatting sqref="N6:P25 N34:P777">
    <cfRule type="expression" dxfId="3" priority="12">
      <formula>$P:$P="Match"</formula>
    </cfRule>
  </conditionalFormatting>
  <conditionalFormatting sqref="N6:P25 N34:P777">
    <cfRule type="expression" dxfId="4" priority="13">
      <formula>$P:$P="Partial Match"</formula>
    </cfRule>
  </conditionalFormatting>
  <conditionalFormatting sqref="N6:P25 N34:P777">
    <cfRule type="expression" dxfId="6" priority="14">
      <formula>$P:$P="No Match"</formula>
    </cfRule>
  </conditionalFormatting>
  <conditionalFormatting sqref="N6:P25 N34:P777">
    <cfRule type="expression" dxfId="5" priority="15">
      <formula>$P:$P=""</formula>
    </cfRule>
  </conditionalFormatting>
  <conditionalFormatting sqref="Q6:S25 Q34:S777">
    <cfRule type="expression" dxfId="3" priority="16">
      <formula>$S:$S="Match"</formula>
    </cfRule>
  </conditionalFormatting>
  <conditionalFormatting sqref="Q6:S25 Q34:S777">
    <cfRule type="expression" dxfId="4" priority="17">
      <formula>$S:$S="Partial Match"</formula>
    </cfRule>
  </conditionalFormatting>
  <conditionalFormatting sqref="Q6:S25 Q34:S777">
    <cfRule type="expression" dxfId="6" priority="18">
      <formula>$S:$S="No Match"</formula>
    </cfRule>
  </conditionalFormatting>
  <conditionalFormatting sqref="Q6:S25 Q34:S777">
    <cfRule type="expression" dxfId="5" priority="19">
      <formula>$S:$S=""</formula>
    </cfRule>
  </conditionalFormatting>
  <conditionalFormatting sqref="T6:V25 X13 T34:V777">
    <cfRule type="expression" dxfId="3" priority="20">
      <formula>$V:$V="Match"</formula>
    </cfRule>
  </conditionalFormatting>
  <conditionalFormatting sqref="W6:Y25 W34:Y777">
    <cfRule type="expression" dxfId="4" priority="21">
      <formula>$Y:$Y="Partial Match"</formula>
    </cfRule>
  </conditionalFormatting>
  <conditionalFormatting sqref="T6:V25 X13 T34:V777">
    <cfRule type="expression" dxfId="6" priority="22">
      <formula>$V:$V="No Match"</formula>
    </cfRule>
  </conditionalFormatting>
  <conditionalFormatting sqref="T6:V25 X13 T34:V777">
    <cfRule type="expression" dxfId="5" priority="23">
      <formula>$V:$V=""</formula>
    </cfRule>
  </conditionalFormatting>
  <conditionalFormatting sqref="W6:Y25 W34:Y777">
    <cfRule type="expression" dxfId="3" priority="24">
      <formula>$Y:$Y="Match"</formula>
    </cfRule>
  </conditionalFormatting>
  <conditionalFormatting sqref="T6:V25 X13 T34:V777">
    <cfRule type="expression" dxfId="4" priority="25">
      <formula>$V:$V="Partial Match"</formula>
    </cfRule>
  </conditionalFormatting>
  <conditionalFormatting sqref="W6:Y25 W34:Y777">
    <cfRule type="expression" dxfId="6" priority="26">
      <formula>$Y:$Y="No Match"</formula>
    </cfRule>
  </conditionalFormatting>
  <conditionalFormatting sqref="W6:Y25 W34:Y777">
    <cfRule type="expression" dxfId="5" priority="27">
      <formula>$Y:$Y=""</formula>
    </cfRule>
  </conditionalFormatting>
  <conditionalFormatting sqref="Z6:AB25 Z34:AB777">
    <cfRule type="expression" dxfId="4" priority="28">
      <formula>$AB:$AB="Partial Match"</formula>
    </cfRule>
  </conditionalFormatting>
  <conditionalFormatting sqref="Z6:AB25 Z34:AB777">
    <cfRule type="expression" dxfId="3" priority="29">
      <formula>$AB:$AB="Match"</formula>
    </cfRule>
  </conditionalFormatting>
  <conditionalFormatting sqref="Z6:AB25 Z34:AB777">
    <cfRule type="expression" dxfId="6" priority="30">
      <formula>$AB:$AB="No Match"</formula>
    </cfRule>
  </conditionalFormatting>
  <conditionalFormatting sqref="Z6:AB25 Z34:AB777">
    <cfRule type="expression" dxfId="5" priority="31">
      <formula>$AB:$AB=""</formula>
    </cfRule>
  </conditionalFormatting>
  <conditionalFormatting sqref="AI6:AK25 AC8:AD8 AF8:AG8 AF15:AG16 AF18:AG18 AI34:AK777">
    <cfRule type="expression" dxfId="4" priority="32">
      <formula>$AK:$AK="Partial Match"</formula>
    </cfRule>
  </conditionalFormatting>
  <conditionalFormatting sqref="AI6:AK25 AC8:AD8 AF8:AG8 AF15:AG16 AF18:AG18 AI34:AK777">
    <cfRule type="expression" dxfId="3" priority="33">
      <formula>$AK:$AK="Match"</formula>
    </cfRule>
  </conditionalFormatting>
  <conditionalFormatting sqref="AI6:AK25 AC8:AD8 AF8:AG8 AF15:AG16 AF18:AG18 AI34:AK777">
    <cfRule type="expression" dxfId="6" priority="34">
      <formula>$AK:$AK="No Match"</formula>
    </cfRule>
  </conditionalFormatting>
  <conditionalFormatting sqref="AI6:AK25 AC8:AD8 AF8:AG8 AF15:AG16 AF18:AG18 AI34:AK777">
    <cfRule type="expression" dxfId="5" priority="35">
      <formula>$AK:$AK=""</formula>
    </cfRule>
  </conditionalFormatting>
  <conditionalFormatting sqref="AL6:AN25 AL34:AN777">
    <cfRule type="expression" dxfId="4" priority="36">
      <formula>$AN:$AN="Partial Match"</formula>
    </cfRule>
  </conditionalFormatting>
  <conditionalFormatting sqref="AL6:AN25 AL34:AN777">
    <cfRule type="expression" dxfId="3" priority="37">
      <formula>$AN:$AN="Match"</formula>
    </cfRule>
  </conditionalFormatting>
  <conditionalFormatting sqref="AL6:AN25 AL34:AN777">
    <cfRule type="expression" dxfId="6" priority="38">
      <formula>$AN:$AN="No Match"</formula>
    </cfRule>
  </conditionalFormatting>
  <conditionalFormatting sqref="AL6:AN25 AL34:AN777">
    <cfRule type="expression" dxfId="5" priority="39">
      <formula>$AN:$AN=""</formula>
    </cfRule>
  </conditionalFormatting>
  <conditionalFormatting sqref="AC6:AD7 AE6:AE25 AC9:AD25 AC34:AE777">
    <cfRule type="expression" dxfId="4" priority="40">
      <formula>$AE:$AE="Partial Match"</formula>
    </cfRule>
  </conditionalFormatting>
  <conditionalFormatting sqref="AC6:AD7 AE6:AE25 AC9:AD25 AC34:AE777">
    <cfRule type="expression" dxfId="3" priority="41">
      <formula>$AE:$AE="Match"</formula>
    </cfRule>
  </conditionalFormatting>
  <conditionalFormatting sqref="AF6:AH25 AC8:AD8 AI19 AF34:AH777">
    <cfRule type="expression" dxfId="6" priority="42">
      <formula>$AH:$AH="No Match"</formula>
    </cfRule>
  </conditionalFormatting>
  <conditionalFormatting sqref="AC6:AD7 AE6:AE25 AC9:AD25 AC34:AE777">
    <cfRule type="expression" dxfId="5" priority="43">
      <formula>$AE:$AE=""</formula>
    </cfRule>
  </conditionalFormatting>
  <conditionalFormatting sqref="AF6:AH25 AC8:AD8 AI19 AF34:AH777">
    <cfRule type="expression" dxfId="4" priority="44">
      <formula>$AH:$AH="Partial Match"</formula>
    </cfRule>
  </conditionalFormatting>
  <conditionalFormatting sqref="AF6:AH25 AC8:AD8 AI19 AF34:AH777">
    <cfRule type="expression" dxfId="3" priority="45">
      <formula>$AH:$AH="Match"</formula>
    </cfRule>
  </conditionalFormatting>
  <conditionalFormatting sqref="AC6:AD7 AE6:AE25 AC9:AD25 AC34:AE777">
    <cfRule type="expression" dxfId="6" priority="46">
      <formula>$AE:$AE="No Match"</formula>
    </cfRule>
  </conditionalFormatting>
  <conditionalFormatting sqref="AF6:AH25 AC8:AD8 AI19 AF34:AH777">
    <cfRule type="expression" dxfId="5" priority="47">
      <formula>$AH:$AH=""</formula>
    </cfRule>
  </conditionalFormatting>
  <conditionalFormatting sqref="AO6:AQ25 AO34:AQ777">
    <cfRule type="expression" dxfId="6" priority="48">
      <formula>$AQ:$AQ="No Match"</formula>
    </cfRule>
  </conditionalFormatting>
  <conditionalFormatting sqref="AO6:AQ25 AO34:AQ777">
    <cfRule type="expression" dxfId="4" priority="49">
      <formula>$AQ:$AQ="Partial Match"</formula>
    </cfRule>
  </conditionalFormatting>
  <conditionalFormatting sqref="AO6:AQ25 AO34:AQ777">
    <cfRule type="expression" dxfId="3" priority="50">
      <formula>$AQ:$AQ="Match"</formula>
    </cfRule>
  </conditionalFormatting>
  <conditionalFormatting sqref="AO6:AQ25 AO34:AQ777">
    <cfRule type="expression" dxfId="5" priority="51">
      <formula>$AQ:$AQ=""</formula>
    </cfRule>
  </conditionalFormatting>
  <conditionalFormatting sqref="AR6:AT25 AR34:AT777">
    <cfRule type="expression" dxfId="6" priority="52">
      <formula>$AT:$AT="No Match"</formula>
    </cfRule>
  </conditionalFormatting>
  <conditionalFormatting sqref="AR6:AT25 AR34:AT777">
    <cfRule type="expression" dxfId="4" priority="53">
      <formula>$AT:$AT="Partial Match"</formula>
    </cfRule>
  </conditionalFormatting>
  <conditionalFormatting sqref="AR6:AT25 AR34:AT777">
    <cfRule type="expression" dxfId="3" priority="54">
      <formula>$AT:$AT="Match"</formula>
    </cfRule>
  </conditionalFormatting>
  <conditionalFormatting sqref="AR6:AT25 AR34:AT777">
    <cfRule type="expression" dxfId="5" priority="55">
      <formula>$AT:$AT=""</formula>
    </cfRule>
  </conditionalFormatting>
  <conditionalFormatting sqref="AU6:AW25 AU34:AW777">
    <cfRule type="expression" dxfId="6" priority="56">
      <formula>$AW:$AW="No Match"</formula>
    </cfRule>
  </conditionalFormatting>
  <conditionalFormatting sqref="AU6:AW25 AU34:AW777">
    <cfRule type="expression" dxfId="4" priority="57">
      <formula>$AW:$AW="Partial Match"</formula>
    </cfRule>
  </conditionalFormatting>
  <conditionalFormatting sqref="AU6:AW25 AU34:AW777">
    <cfRule type="expression" dxfId="3" priority="58">
      <formula>$AW:$AW="Match"</formula>
    </cfRule>
  </conditionalFormatting>
  <conditionalFormatting sqref="AU6:AW25 AU34:AW777">
    <cfRule type="expression" dxfId="5" priority="59">
      <formula>$AW:$AW=""</formula>
    </cfRule>
  </conditionalFormatting>
  <conditionalFormatting sqref="AX6:AZ25 AX34:AZ777">
    <cfRule type="expression" dxfId="6" priority="60">
      <formula>$AZ:$AZ="No Match"</formula>
    </cfRule>
  </conditionalFormatting>
  <conditionalFormatting sqref="AX6:AZ25 AX34:AZ777">
    <cfRule type="expression" dxfId="4" priority="61">
      <formula>$AZ:$AZ="Partial Match"</formula>
    </cfRule>
  </conditionalFormatting>
  <conditionalFormatting sqref="AX6:AZ25 AX34:AZ777">
    <cfRule type="expression" dxfId="3" priority="62">
      <formula>$AZ:$AZ="Match"</formula>
    </cfRule>
  </conditionalFormatting>
  <conditionalFormatting sqref="AX6:AZ25 AX34:AZ777">
    <cfRule type="expression" dxfId="5" priority="63">
      <formula>$AZ:$AZ=""</formula>
    </cfRule>
  </conditionalFormatting>
  <conditionalFormatting sqref="BA6:BC25 BA34:BC777">
    <cfRule type="expression" dxfId="6" priority="64">
      <formula>$BC:$BC="No Match"</formula>
    </cfRule>
  </conditionalFormatting>
  <conditionalFormatting sqref="BA6:BC25 BA34:BC777">
    <cfRule type="expression" dxfId="4" priority="65">
      <formula>$BC:$BC="Partial Match"</formula>
    </cfRule>
  </conditionalFormatting>
  <conditionalFormatting sqref="BA6:BC25 BA34:BC777">
    <cfRule type="expression" dxfId="3" priority="66">
      <formula>$BC:$BC="Match"</formula>
    </cfRule>
  </conditionalFormatting>
  <conditionalFormatting sqref="BA6:BC25 BA34:BC777">
    <cfRule type="expression" dxfId="5" priority="67">
      <formula>$BC:$BC=""</formula>
    </cfRule>
  </conditionalFormatting>
  <conditionalFormatting sqref="BD6:BF25 BD34:BF777">
    <cfRule type="expression" dxfId="6" priority="68">
      <formula>$BF:$BF="No Match"</formula>
    </cfRule>
  </conditionalFormatting>
  <conditionalFormatting sqref="BD6:BF25 BD34:BF777">
    <cfRule type="expression" dxfId="4" priority="69">
      <formula>$BF:$BF="Partial Match"</formula>
    </cfRule>
  </conditionalFormatting>
  <conditionalFormatting sqref="BD6:BF25 BD34:BF777">
    <cfRule type="expression" dxfId="3" priority="70">
      <formula>$BF:$BF="Match"</formula>
    </cfRule>
  </conditionalFormatting>
  <conditionalFormatting sqref="BD6:BF25 BD34:BF777">
    <cfRule type="expression" dxfId="5" priority="71">
      <formula>$BF:$BF=""</formula>
    </cfRule>
  </conditionalFormatting>
  <dataValidations>
    <dataValidation type="list" allowBlank="1" showInputMessage="1" showErrorMessage="1" prompt="Suggestions to use or not in Bioschemas Specification" sqref="E6:E25 E34:E777">
      <formula1>"Minimum,Recommended,Optional"</formula1>
    </dataValidation>
    <dataValidation type="list" allowBlank="1" showInputMessage="1" showErrorMessage="1" prompt="Select if this field matches in the specific Use Case " sqref="P6:P25 V6:V25 Y6:Y25 AB6:AB25 AE6:AE25 AH6:AH25 AK6:AK25 AN6:AN25 AQ6:AQ25 AT6:AT25 AW6:AW25 AZ6:AZ25 BC6:BC25 BF6:BF25 P34:P777 S34:S777 V34:V777 Y34:Y777 AB34:AB777 AE34:AE777 AH34:AH777 AK34:AK777 AN34:AN777 AQ34:AQ777 AT34:AT777 AW34:AW777 AZ34:AZ777 BC34:BC777 BF34:BF777">
      <formula1>"Match,Not Match,Partial Match"</formula1>
    </dataValidation>
    <dataValidation type="list" allowBlank="1" sqref="F6:F25 F34:F777">
      <formula1>"ONE,MANY"</formula1>
    </dataValidation>
    <dataValidation type="list" allowBlank="1" showInputMessage="1" showErrorMessage="1" prompt="Select if this field matches in the specific Use Case " sqref="J6:J25 M6:M25 S6:S25 J34:J777 M34:M777">
      <formula1>"Match,No Match,Partial Match"</formula1>
    </dataValidation>
  </dataValidations>
  <hyperlinks>
    <hyperlink r:id="rId1" ref="AD2"/>
    <hyperlink r:id="rId2" ref="AG2"/>
    <hyperlink r:id="rId3" ref="AJ2"/>
    <hyperlink r:id="rId4" ref="AM2"/>
    <hyperlink r:id="rId5" ref="A4"/>
    <hyperlink r:id="rId6" ref="A7"/>
    <hyperlink r:id="rId7" ref="A8"/>
    <hyperlink r:id="rId8" ref="A9"/>
    <hyperlink r:id="rId9" ref="A10"/>
    <hyperlink r:id="rId10" ref="B10"/>
    <hyperlink r:id="rId11" ref="A11"/>
    <hyperlink r:id="rId12" ref="A12"/>
    <hyperlink r:id="rId13" ref="A13"/>
    <hyperlink r:id="rId14" ref="AM13"/>
    <hyperlink r:id="rId15" ref="A14"/>
    <hyperlink r:id="rId16" ref="B14"/>
    <hyperlink r:id="rId17" ref="A15"/>
    <hyperlink r:id="rId18" ref="B15"/>
    <hyperlink r:id="rId19" ref="A16"/>
    <hyperlink r:id="rId20" ref="AM16"/>
    <hyperlink r:id="rId21" ref="A17"/>
    <hyperlink r:id="rId22" ref="A18"/>
    <hyperlink r:id="rId23" ref="B18"/>
    <hyperlink r:id="rId24" ref="A19"/>
    <hyperlink r:id="rId25" ref="B19"/>
    <hyperlink r:id="rId26" ref="AG19"/>
    <hyperlink r:id="rId27" ref="A20"/>
    <hyperlink r:id="rId28" ref="B20"/>
    <hyperlink r:id="rId29" ref="AG20"/>
    <hyperlink r:id="rId30" ref="AM20"/>
    <hyperlink r:id="rId31" ref="A21"/>
    <hyperlink r:id="rId32" ref="B21"/>
    <hyperlink r:id="rId33" ref="AM21"/>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3" t="s">
        <v>2</v>
      </c>
      <c r="B1" s="3"/>
      <c r="C1" s="3"/>
      <c r="D1" s="5" t="s">
        <v>3</v>
      </c>
      <c r="E1" s="5"/>
      <c r="F1" s="5"/>
      <c r="G1" s="5"/>
    </row>
    <row r="2">
      <c r="A2" s="8" t="str">
        <f>IFERROR(__xludf.DUMMYFUNCTION("QUERY('Schema.org mapping'!A5:G1000,""select * where(E='Minimum'or E='Optional' or E='Recommended')"",1 )"),"Property")</f>
        <v>Property</v>
      </c>
      <c r="B2" s="8" t="str">
        <f>IFERROR(__xludf.DUMMYFUNCTION("""COMPUTED_VALUE"""),"Expected Type")</f>
        <v>Expected Type</v>
      </c>
      <c r="C2" s="14" t="str">
        <f>IFERROR(__xludf.DUMMYFUNCTION("""COMPUTED_VALUE"""),"Description")</f>
        <v>Description</v>
      </c>
      <c r="D2" s="15" t="str">
        <f>IFERROR(__xludf.DUMMYFUNCTION("""COMPUTED_VALUE"""),"BSC Description")</f>
        <v>BSC Description</v>
      </c>
      <c r="E2" s="15" t="str">
        <f>IFERROR(__xludf.DUMMYFUNCTION("""COMPUTED_VALUE"""),"Marginality")</f>
        <v>Marginality</v>
      </c>
      <c r="F2" s="17" t="str">
        <f>IFERROR(__xludf.DUMMYFUNCTION("""COMPUTED_VALUE"""),"Cardinality")</f>
        <v>Cardinality</v>
      </c>
      <c r="G2" s="17" t="str">
        <f>IFERROR(__xludf.DUMMYFUNCTION("""COMPUTED_VALUE"""),"Controlled Vocabulary")</f>
        <v>Controlled Vocabulary</v>
      </c>
    </row>
    <row r="3">
      <c r="A3" s="18" t="str">
        <f>IFERROR(__xludf.DUMMYFUNCTION("""COMPUTED_VALUE"""),"citation")</f>
        <v>citation</v>
      </c>
      <c r="B3" s="18" t="str">
        <f>IFERROR(__xludf.DUMMYFUNCTION("""COMPUTED_VALUE"""),"CreativeWork or URL")</f>
        <v>CreativeWork or URL</v>
      </c>
      <c r="C3" s="18" t="str">
        <f>IFERROR(__xludf.DUMMYFUNCTION("""COMPUTED_VALUE"""),"A citation or reference to a creative work, such as a publication, web page, scholarly article, etc.")</f>
        <v>A citation or reference to a creative work, such as a publication, web page, scholarly article, etc.</v>
      </c>
      <c r="D3" s="19" t="str">
        <f>IFERROR(__xludf.DUMMYFUNCTION("""COMPUTED_VALUE"""),"")</f>
        <v/>
      </c>
      <c r="E3" s="18" t="str">
        <f>IFERROR(__xludf.DUMMYFUNCTION("""COMPUTED_VALUE"""),"Recommended")</f>
        <v>Recommended</v>
      </c>
      <c r="F3" s="18" t="str">
        <f>IFERROR(__xludf.DUMMYFUNCTION("""COMPUTED_VALUE"""),"MANY")</f>
        <v>MANY</v>
      </c>
      <c r="G3" s="18" t="str">
        <f>IFERROR(__xludf.DUMMYFUNCTION("""COMPUTED_VALUE"""),"")</f>
        <v/>
      </c>
    </row>
    <row r="4">
      <c r="A4" t="str">
        <f>IFERROR(__xludf.DUMMYFUNCTION("""COMPUTED_VALUE"""),"dateCreated")</f>
        <v>dateCreated</v>
      </c>
      <c r="B4" t="str">
        <f>IFERROR(__xludf.DUMMYFUNCTION("""COMPUTED_VALUE"""),"Date or 
 DateTime")</f>
        <v>Date or 
 DateTime</v>
      </c>
      <c r="C4" t="str">
        <f>IFERROR(__xludf.DUMMYFUNCTION("""COMPUTED_VALUE"""),"The date on which the CreativeWork/BiologicalEntity was created or the item was added to a DataFeed/Dataset/DataRepository.")</f>
        <v>The date on which the CreativeWork/BiologicalEntity was created or the item was added to a DataFeed/Dataset/DataRepository.</v>
      </c>
      <c r="D4" t="str">
        <f>IFERROR(__xludf.DUMMYFUNCTION("""COMPUTED_VALUE"""),"")</f>
        <v/>
      </c>
      <c r="E4" t="str">
        <f>IFERROR(__xludf.DUMMYFUNCTION("""COMPUTED_VALUE"""),"Optional")</f>
        <v>Optional</v>
      </c>
      <c r="F4" t="str">
        <f>IFERROR(__xludf.DUMMYFUNCTION("""COMPUTED_VALUE"""),"ONE")</f>
        <v>ONE</v>
      </c>
      <c r="G4" t="str">
        <f>IFERROR(__xludf.DUMMYFUNCTION("""COMPUTED_VALUE"""),"")</f>
        <v/>
      </c>
    </row>
    <row r="5">
      <c r="A5" t="str">
        <f>IFERROR(__xludf.DUMMYFUNCTION("""COMPUTED_VALUE"""),"dateModified")</f>
        <v>dateModified</v>
      </c>
      <c r="B5" t="str">
        <f>IFERROR(__xludf.DUMMYFUNCTION("""COMPUTED_VALUE"""),"Date or 
 DateTime")</f>
        <v>Date or 
 DateTime</v>
      </c>
      <c r="C5" t="str">
        <f>IFERROR(__xludf.DUMMYFUNCTION("""COMPUTED_VALUE"""),"The date on which the CreativeWork/BiologicalEntity was most recently modified or when the item's entry was modified within a DataFeed/Dataset/DataRepository.")</f>
        <v>The date on which the CreativeWork/BiologicalEntity was most recently modified or when the item's entry was modified within a DataFeed/Dataset/DataRepository.</v>
      </c>
      <c r="D5" t="str">
        <f>IFERROR(__xludf.DUMMYFUNCTION("""COMPUTED_VALUE"""),"")</f>
        <v/>
      </c>
      <c r="E5" t="str">
        <f>IFERROR(__xludf.DUMMYFUNCTION("""COMPUTED_VALUE"""),"Optional")</f>
        <v>Optional</v>
      </c>
      <c r="F5" t="str">
        <f>IFERROR(__xludf.DUMMYFUNCTION("""COMPUTED_VALUE"""),"ONE")</f>
        <v>ONE</v>
      </c>
      <c r="G5" t="str">
        <f>IFERROR(__xludf.DUMMYFUNCTION("""COMPUTED_VALUE"""),"")</f>
        <v/>
      </c>
    </row>
    <row r="6">
      <c r="A6" t="str">
        <f>IFERROR(__xludf.DUMMYFUNCTION("""COMPUTED_VALUE"""),"datePublished")</f>
        <v>datePublished</v>
      </c>
      <c r="B6" t="str">
        <f>IFERROR(__xludf.DUMMYFUNCTION("""COMPUTED_VALUE"""),"Date")</f>
        <v>Date</v>
      </c>
      <c r="C6" t="str">
        <f>IFERROR(__xludf.DUMMYFUNCTION("""COMPUTED_VALUE"""),"Date of first broadcast/publication.")</f>
        <v>Date of first broadcast/publication.</v>
      </c>
      <c r="D6" t="str">
        <f>IFERROR(__xludf.DUMMYFUNCTION("""COMPUTED_VALUE"""),"")</f>
        <v/>
      </c>
      <c r="E6" t="str">
        <f>IFERROR(__xludf.DUMMYFUNCTION("""COMPUTED_VALUE"""),"Optional")</f>
        <v>Optional</v>
      </c>
      <c r="F6" t="str">
        <f>IFERROR(__xludf.DUMMYFUNCTION("""COMPUTED_VALUE"""),"ONE")</f>
        <v>ONE</v>
      </c>
      <c r="G6" t="str">
        <f>IFERROR(__xludf.DUMMYFUNCTION("""COMPUTED_VALUE"""),"")</f>
        <v/>
      </c>
    </row>
    <row r="7">
      <c r="A7" t="str">
        <f>IFERROR(__xludf.DUMMYFUNCTION("""COMPUTED_VALUE"""),"hasPart")</f>
        <v>hasPart</v>
      </c>
      <c r="B7" t="str">
        <f>IFERROR(__xludf.DUMMYFUNCTION("""COMPUTED_VALUE"""),"Thing")</f>
        <v>Thing</v>
      </c>
      <c r="C7" t="str">
        <f>IFERROR(__xludf.DUMMYFUNCTION("""COMPUTED_VALUE"""),"Indicates a Thing that is (in some sense) a part of this Thing.
Inverse property: isPartOf.")</f>
        <v>Indicates a Thing that is (in some sense) a part of this Thing.
Inverse property: isPartOf.</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IFERROR(__xludf.DUMMYFUNCTION("""COMPUTED_VALUE"""),"isBasedOn")</f>
        <v>isBasedOn</v>
      </c>
      <c r="B8" t="str">
        <f>IFERROR(__xludf.DUMMYFUNCTION("""COMPUTED_VALUE"""),"CreativeWork or 
 URL or BiologicalEntity")</f>
        <v>CreativeWork or 
 URL or BiologicalEntity</v>
      </c>
      <c r="C8"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8" t="str">
        <f>IFERROR(__xludf.DUMMYFUNCTION("""COMPUTED_VALUE"""),"")</f>
        <v/>
      </c>
      <c r="E8" t="str">
        <f>IFERROR(__xludf.DUMMYFUNCTION("""COMPUTED_VALUE"""),"Optional")</f>
        <v>Optional</v>
      </c>
      <c r="F8" t="str">
        <f>IFERROR(__xludf.DUMMYFUNCTION("""COMPUTED_VALUE"""),"MANY")</f>
        <v>MANY</v>
      </c>
      <c r="G8" t="str">
        <f>IFERROR(__xludf.DUMMYFUNCTION("""COMPUTED_VALUE"""),"")</f>
        <v/>
      </c>
    </row>
    <row r="9">
      <c r="A9" t="str">
        <f>IFERROR(__xludf.DUMMYFUNCTION("""COMPUTED_VALUE"""),"isPartOf")</f>
        <v>isPartOf</v>
      </c>
      <c r="B9" t="str">
        <f>IFERROR(__xludf.DUMMYFUNCTION("""COMPUTED_VALUE"""),"Thing")</f>
        <v>Thing</v>
      </c>
      <c r="C9" t="str">
        <f>IFERROR(__xludf.DUMMYFUNCTION("""COMPUTED_VALUE"""),"Indicates a Thing that this Thing is (in some sense) part of.
 Inverse property: hasPart.")</f>
        <v>Indicates a Thing that this Thing is (in some sense) part of.
 Inverse property: hasPart.</v>
      </c>
      <c r="D9" t="str">
        <f>IFERROR(__xludf.DUMMYFUNCTION("""COMPUTED_VALUE"""),"")</f>
        <v/>
      </c>
      <c r="E9" t="str">
        <f>IFERROR(__xludf.DUMMYFUNCTION("""COMPUTED_VALUE"""),"Optional")</f>
        <v>Optional</v>
      </c>
      <c r="F9" t="str">
        <f>IFERROR(__xludf.DUMMYFUNCTION("""COMPUTED_VALUE"""),"MANY")</f>
        <v>MANY</v>
      </c>
      <c r="G9" t="str">
        <f>IFERROR(__xludf.DUMMYFUNCTION("""COMPUTED_VALUE"""),"")</f>
        <v/>
      </c>
    </row>
    <row r="10">
      <c r="A10" t="str">
        <f>IFERROR(__xludf.DUMMYFUNCTION("""COMPUTED_VALUE"""),"alternateName")</f>
        <v>alternateName</v>
      </c>
      <c r="B10" t="str">
        <f>IFERROR(__xludf.DUMMYFUNCTION("""COMPUTED_VALUE"""),"Text")</f>
        <v>Text</v>
      </c>
      <c r="C10" t="str">
        <f>IFERROR(__xludf.DUMMYFUNCTION("""COMPUTED_VALUE"""),"An alias for the item.")</f>
        <v>An alias for the item.</v>
      </c>
      <c r="D10" t="str">
        <f>IFERROR(__xludf.DUMMYFUNCTION("""COMPUTED_VALUE"""),"")</f>
        <v/>
      </c>
      <c r="E10" t="str">
        <f>IFERROR(__xludf.DUMMYFUNCTION("""COMPUTED_VALUE"""),"Recommended")</f>
        <v>Recommended</v>
      </c>
      <c r="F10" t="str">
        <f>IFERROR(__xludf.DUMMYFUNCTION("""COMPUTED_VALUE"""),"MANY")</f>
        <v>MANY</v>
      </c>
      <c r="G10" t="str">
        <f>IFERROR(__xludf.DUMMYFUNCTION("""COMPUTED_VALUE"""),"")</f>
        <v/>
      </c>
    </row>
    <row r="11">
      <c r="A11" t="str">
        <f>IFERROR(__xludf.DUMMYFUNCTION("""COMPUTED_VALUE"""),"description")</f>
        <v>description</v>
      </c>
      <c r="B11" t="str">
        <f>IFERROR(__xludf.DUMMYFUNCTION("""COMPUTED_VALUE"""),"Text")</f>
        <v>Text</v>
      </c>
      <c r="C11" t="str">
        <f>IFERROR(__xludf.DUMMYFUNCTION("""COMPUTED_VALUE"""),"A description of the item.")</f>
        <v>A description of the item.</v>
      </c>
      <c r="D11" t="str">
        <f>IFERROR(__xludf.DUMMYFUNCTION("""COMPUTED_VALUE"""),"")</f>
        <v/>
      </c>
      <c r="E11" t="str">
        <f>IFERROR(__xludf.DUMMYFUNCTION("""COMPUTED_VALUE"""),"Recommended")</f>
        <v>Recommended</v>
      </c>
      <c r="F11" t="str">
        <f>IFERROR(__xludf.DUMMYFUNCTION("""COMPUTED_VALUE"""),"ONE")</f>
        <v>ONE</v>
      </c>
      <c r="G11" t="str">
        <f>IFERROR(__xludf.DUMMYFUNCTION("""COMPUTED_VALUE"""),"")</f>
        <v/>
      </c>
    </row>
    <row r="12">
      <c r="A12" t="str">
        <f>IFERROR(__xludf.DUMMYFUNCTION("""COMPUTED_VALUE"""),"identifier")</f>
        <v>identifier</v>
      </c>
      <c r="B12" t="str">
        <f>IFERROR(__xludf.DUMMYFUNCTION("""COMPUTED_VALUE"""),"PropertyValue or 
 Text or 
 URL")</f>
        <v>PropertyValue or 
 Text or 
 URL</v>
      </c>
      <c r="C12"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12" t="str">
        <f>IFERROR(__xludf.DUMMYFUNCTION("""COMPUTED_VALUE"""),"")</f>
        <v/>
      </c>
      <c r="E12" t="str">
        <f>IFERROR(__xludf.DUMMYFUNCTION("""COMPUTED_VALUE"""),"Minimum")</f>
        <v>Minimum</v>
      </c>
      <c r="F12" t="str">
        <f>IFERROR(__xludf.DUMMYFUNCTION("""COMPUTED_VALUE"""),"ONE")</f>
        <v>ONE</v>
      </c>
      <c r="G12" t="str">
        <f>IFERROR(__xludf.DUMMYFUNCTION("""COMPUTED_VALUE"""),"")</f>
        <v/>
      </c>
    </row>
    <row r="13">
      <c r="A13" t="str">
        <f>IFERROR(__xludf.DUMMYFUNCTION("""COMPUTED_VALUE"""),"image")</f>
        <v>image</v>
      </c>
      <c r="B13" t="str">
        <f>IFERROR(__xludf.DUMMYFUNCTION("""COMPUTED_VALUE"""),"ImageObject or 
 URL")</f>
        <v>ImageObject or 
 URL</v>
      </c>
      <c r="C13" t="str">
        <f>IFERROR(__xludf.DUMMYFUNCTION("""COMPUTED_VALUE"""),"An image of the item. This can be a URL or a fully described ImageObject.")</f>
        <v>An image of the item. This can be a URL or a fully described ImageObject.</v>
      </c>
      <c r="D13" t="str">
        <f>IFERROR(__xludf.DUMMYFUNCTION("""COMPUTED_VALUE"""),"")</f>
        <v/>
      </c>
      <c r="E13" t="str">
        <f>IFERROR(__xludf.DUMMYFUNCTION("""COMPUTED_VALUE"""),"Optional")</f>
        <v>Optional</v>
      </c>
      <c r="F13" t="str">
        <f>IFERROR(__xludf.DUMMYFUNCTION("""COMPUTED_VALUE"""),"MANY")</f>
        <v>MANY</v>
      </c>
      <c r="G13" t="str">
        <f>IFERROR(__xludf.DUMMYFUNCTION("""COMPUTED_VALUE"""),"")</f>
        <v/>
      </c>
    </row>
    <row r="14">
      <c r="A14" t="str">
        <f>IFERROR(__xludf.DUMMYFUNCTION("""COMPUTED_VALUE"""),"name")</f>
        <v>name</v>
      </c>
      <c r="B14" t="str">
        <f>IFERROR(__xludf.DUMMYFUNCTION("""COMPUTED_VALUE"""),"Text")</f>
        <v>Text</v>
      </c>
      <c r="C14" t="str">
        <f>IFERROR(__xludf.DUMMYFUNCTION("""COMPUTED_VALUE"""),"The name of the item.")</f>
        <v>The name of the item.</v>
      </c>
      <c r="D14" t="str">
        <f>IFERROR(__xludf.DUMMYFUNCTION("""COMPUTED_VALUE"""),"")</f>
        <v/>
      </c>
      <c r="E14" t="str">
        <f>IFERROR(__xludf.DUMMYFUNCTION("""COMPUTED_VALUE"""),"Recommended")</f>
        <v>Recommended</v>
      </c>
      <c r="F14" t="str">
        <f>IFERROR(__xludf.DUMMYFUNCTION("""COMPUTED_VALUE"""),"ONE")</f>
        <v>ONE</v>
      </c>
      <c r="G14" t="str">
        <f>IFERROR(__xludf.DUMMYFUNCTION("""COMPUTED_VALUE"""),"")</f>
        <v/>
      </c>
    </row>
    <row r="15">
      <c r="A15" t="str">
        <f>IFERROR(__xludf.DUMMYFUNCTION("""COMPUTED_VALUE"""),"sameAs")</f>
        <v>sameAs</v>
      </c>
      <c r="B15" t="str">
        <f>IFERROR(__xludf.DUMMYFUNCTION("""COMPUTED_VALUE"""),"URL")</f>
        <v>URL</v>
      </c>
      <c r="C15"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5" t="str">
        <f>IFERROR(__xludf.DUMMYFUNCTION("""COMPUTED_VALUE"""),"")</f>
        <v/>
      </c>
      <c r="E15" t="str">
        <f>IFERROR(__xludf.DUMMYFUNCTION("""COMPUTED_VALUE"""),"Optional")</f>
        <v>Optional</v>
      </c>
      <c r="F15" t="str">
        <f>IFERROR(__xludf.DUMMYFUNCTION("""COMPUTED_VALUE"""),"MANY")</f>
        <v>MANY</v>
      </c>
      <c r="G15" t="str">
        <f>IFERROR(__xludf.DUMMYFUNCTION("""COMPUTED_VALUE"""),"")</f>
        <v/>
      </c>
    </row>
    <row r="16">
      <c r="A16" t="str">
        <f>IFERROR(__xludf.DUMMYFUNCTION("""COMPUTED_VALUE"""),"url")</f>
        <v>url</v>
      </c>
      <c r="B16" t="str">
        <f>IFERROR(__xludf.DUMMYFUNCTION("""COMPUTED_VALUE"""),"URL")</f>
        <v>URL</v>
      </c>
      <c r="C16" t="str">
        <f>IFERROR(__xludf.DUMMYFUNCTION("""COMPUTED_VALUE"""),"URL of the item.")</f>
        <v>URL of the item.</v>
      </c>
      <c r="D16" t="str">
        <f>IFERROR(__xludf.DUMMYFUNCTION("""COMPUTED_VALUE"""),"")</f>
        <v/>
      </c>
      <c r="E16" t="str">
        <f>IFERROR(__xludf.DUMMYFUNCTION("""COMPUTED_VALUE"""),"Optional")</f>
        <v>Optional</v>
      </c>
      <c r="F16" t="str">
        <f>IFERROR(__xludf.DUMMYFUNCTION("""COMPUTED_VALUE"""),"ONE")</f>
        <v>ONE</v>
      </c>
      <c r="G16" t="str">
        <f>IFERROR(__xludf.DUMMYFUNCTION("""COMPUTED_VALUE"""),"")</f>
        <v/>
      </c>
    </row>
    <row r="17">
      <c r="A17" t="str">
        <f>IFERROR(__xludf.DUMMYFUNCTION("""COMPUTED_VALUE"""),"distribution")</f>
        <v>distribution</v>
      </c>
      <c r="B17" t="str">
        <f>IFERROR(__xludf.DUMMYFUNCTION("""COMPUTED_VALUE"""),"DataDownload")</f>
        <v>DataDownload</v>
      </c>
      <c r="C17" t="str">
        <f>IFERROR(__xludf.DUMMYFUNCTION("""COMPUTED_VALUE"""),"A downloadable form of this entity, at a specific location, in a specific format")</f>
        <v>A downloadable form of this entity, at a specific location, in a specific format</v>
      </c>
      <c r="D17" t="str">
        <f>IFERROR(__xludf.DUMMYFUNCTION("""COMPUTED_VALUE"""),"")</f>
        <v/>
      </c>
      <c r="E17" t="str">
        <f>IFERROR(__xludf.DUMMYFUNCTION("""COMPUTED_VALUE"""),"Optional")</f>
        <v>Optional</v>
      </c>
      <c r="F17" t="str">
        <f>IFERROR(__xludf.DUMMYFUNCTION("""COMPUTED_VALUE"""),"MANY")</f>
        <v>MANY</v>
      </c>
      <c r="G17" t="str">
        <f>IFERROR(__xludf.DUMMYFUNCTION("""COMPUTED_VALUE"""),"")</f>
        <v/>
      </c>
    </row>
    <row r="18">
      <c r="A18" t="str">
        <f>IFERROR(__xludf.DUMMYFUNCTION("""COMPUTED_VALUE"""),"additionalProperty")</f>
        <v>additionalProperty</v>
      </c>
      <c r="B18" t="str">
        <f>IFERROR(__xludf.DUMMYFUNCTION("""COMPUTED_VALUE"""),"StructuredValue")</f>
        <v>StructuredValue</v>
      </c>
      <c r="C18" t="str">
        <f>IFERROR(__xludf.DUMMYFUNCTION("""COMPUTED_VALUE"""),"Any addional property required by this record that is not covered by any other explicit property. The property additionalType from Thing should be used to point to an ontological term describing the nature of this property. ")</f>
        <v>Any addional property required by this record that is not covered by any other explicit property. The property additionalType from Thing should be used to point to an ontological term describing the nature of this property. </v>
      </c>
      <c r="D18" t="str">
        <f>IFERROR(__xludf.DUMMYFUNCTION("""COMPUTED_VALUE"""),"")</f>
        <v/>
      </c>
      <c r="E18" t="str">
        <f>IFERROR(__xludf.DUMMYFUNCTION("""COMPUTED_VALUE"""),"Optional")</f>
        <v>Optional</v>
      </c>
      <c r="F18" t="str">
        <f>IFERROR(__xludf.DUMMYFUNCTION("""COMPUTED_VALUE"""),"MANY")</f>
        <v>MANY</v>
      </c>
      <c r="G18" t="str">
        <f>IFERROR(__xludf.DUMMYFUNCTION("""COMPUTED_VALUE"""),"")</f>
        <v/>
      </c>
    </row>
    <row r="19">
      <c r="A19" t="str">
        <f>IFERROR(__xludf.DUMMYFUNCTION("""COMPUTED_VALUE"""),"crossReference")</f>
        <v>crossReference</v>
      </c>
      <c r="B19" t="str">
        <f>IFERROR(__xludf.DUMMYFUNCTION("""COMPUTED_VALUE"""),"StructuredValue")</f>
        <v>StructuredValue</v>
      </c>
      <c r="C19" t="str">
        <f>IFERROR(__xludf.DUMMYFUNCTION("""COMPUTED_VALUE"""),"A pointer to another, somehow related entity.
Usage: Whenever isBasedOn/isBasisFor, isPartOf/hasPart, citation or any other more specific does not work. The property AdditionalProperty from Thing should be used to point to an ontological term describing t"&amp;"he nature of the relation/reference. For instance, skos:narrower or skos:related or rdfs:seeAlso")</f>
        <v>A pointer to another, somehow related entity.
Usage: Whenever isBasedOn/isBasisFor, isPartOf/hasPart, citation or any other more specific does not work. The property AdditionalProperty from Thing should be used to point to an ontological term describing the nature of the relation/reference. For instance, skos:narrower or skos:related or rdfs:seeAlso</v>
      </c>
      <c r="D19" t="str">
        <f>IFERROR(__xludf.DUMMYFUNCTION("""COMPUTED_VALUE"""),"")</f>
        <v/>
      </c>
      <c r="E19" t="str">
        <f>IFERROR(__xludf.DUMMYFUNCTION("""COMPUTED_VALUE"""),"Optional")</f>
        <v>Optional</v>
      </c>
      <c r="F19" t="str">
        <f>IFERROR(__xludf.DUMMYFUNCTION("""COMPUTED_VALUE"""),"MANY")</f>
        <v>MANY</v>
      </c>
      <c r="G19" t="str">
        <f>IFERROR(__xludf.DUMMYFUNCTION("""COMPUTED_VALUE"""),"")</f>
        <v/>
      </c>
    </row>
    <row r="20">
      <c r="A20" t="str">
        <f>IFERROR(__xludf.DUMMYFUNCTION("""COMPUTED_VALUE"""),"isBasisFor")</f>
        <v>isBasisFor</v>
      </c>
      <c r="B20" t="str">
        <f>IFERROR(__xludf.DUMMYFUNCTION("""COMPUTED_VALUE"""),"Thing or URL")</f>
        <v>Thing or URL</v>
      </c>
      <c r="C20" t="str">
        <f>IFERROR(__xludf.DUMMYFUNCTION("""COMPUTED_VALUE"""),"A resource for which this resource has been used for the creation of the former.
Inverse property: isBasedOn")</f>
        <v>A resource for which this resource has been used for the creation of the former.
Inverse property: isBasedOn</v>
      </c>
      <c r="D20" t="str">
        <f>IFERROR(__xludf.DUMMYFUNCTION("""COMPUTED_VALUE"""),"")</f>
        <v/>
      </c>
      <c r="E20" t="str">
        <f>IFERROR(__xludf.DUMMYFUNCTION("""COMPUTED_VALUE"""),"Optional")</f>
        <v>Optional</v>
      </c>
      <c r="F20" t="str">
        <f>IFERROR(__xludf.DUMMYFUNCTION("""COMPUTED_VALUE"""),"MANY")</f>
        <v>MANY</v>
      </c>
      <c r="G20"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