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<sst xmlns="http://schemas.openxmlformats.org/spreadsheetml/2006/main" count="254" uniqueCount="127">
  <si>
    <t>schema.org</t>
  </si>
  <si>
    <t>bioschemas</t>
  </si>
  <si>
    <t>Subtitle</t>
  </si>
  <si>
    <t>Bioschemas specification describing a record in a dataset.</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</si>
  <si>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</si>
  <si>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</si>
  <si>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</si>
  <si>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</si>
  <si>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</si>
  <si>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</si>
  <si>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</si>
  <si>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</si>
  <si>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</si>
  <si>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</si>
  <si>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</si>
  <si>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</si>
  <si>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 xml:space="preserve">A Record acts itself as a dataset although it refers to what could be seen as the minimum compact, complete and auto-descriptive unit in a dataset, i.e., a record.
Bioschemas usage
In Life Sciences, records will represent a BioChemEntity. A link to the represented physical entity should be done via “represents” property. </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</si>
  <si>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</si>
  <si>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</si>
  <si>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</si>
  <si>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</si>
  <si>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</si>
  <si>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</si>
  <si>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</si>
  <si>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</si>
  <si>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</si>
  <si>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</si>
  <si>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</si>
  <si>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</si>
  <si>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</si>
  <si>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</si>
  <si>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</si>
  <si>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</si>
  <si>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Dataset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</si>
  <si>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</si>
  <si>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</si>
  <si>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</si>
  <si>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Although not required for Records, additionalType can be used to specify the nature of the record. For instance, a UniProt protein record would have http://purl.uniprot.org/core/Protein as type.</t>
  </si>
  <si>
    <t>Recommended</t>
  </si>
  <si>
    <t>MANY</t>
  </si>
  <si>
    <t>Yes, as it better suits to the concept described by this entity</t>
  </si>
  <si>
    <t>format</t>
  </si>
  <si>
    <t>"distribution": {
   "@type": "DataDownload",
   "url": "http://www.uniprot.org/uniprot/P00519.fasta"
 }</t>
  </si>
  <si>
    <t>Match</t>
  </si>
  <si>
    <t>archive mmCIF</t>
  </si>
  <si>
    <t>"distribution": "http://www.ebi.ac.uk/pdbe/entry/pdb/4wa9/fasta?entity=1"</t>
  </si>
  <si>
    <t>sequence</t>
  </si>
  <si>
    <t>"distribution": {
   "@type": "DataDownload",
   "url": "http://www.uniprot.org/uniprot/P00519.fasta"
 }</t>
  </si>
  <si>
    <t>"distribution": "http://www.ebi.ac.uk/pdbe/entry-files/download/4wa9.cif",</t>
  </si>
  <si>
    <t>Not Match</t>
  </si>
  <si>
    <t>alignment/HMM</t>
  </si>
  <si>
    <t>"distribution": [
  {
    "type": "DataDownload",
    "url": "http://pfam.xfam.org/family/PF00018/alignment/seed/format?format=fasta",
    "fileFormat": "chemical/x-fasta",
    "description": "FASTA seed alignment"
  },...
]</t>
  </si>
  <si>
    <t>Trait scoring download link</t>
  </si>
  <si>
    <t>https://bip.earlham.ac.uk/trial_scorings/47.zip</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</si>
  <si>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</si>
  <si>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</si>
  <si>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</si>
  <si>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</si>
  <si>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ONE</t>
  </si>
  <si>
    <t>accession</t>
  </si>
  <si>
    <t>"identifier": "http://www.identifiers.org/uniprot/P00519"</t>
  </si>
  <si>
    <t>4-letter PDBe code</t>
  </si>
  <si>
    <t>"identifier": "P00519"</t>
  </si>
  <si>
    <t>"identifier": "4wa9"</t>
  </si>
  <si>
    <t>"identifier": "https://identifiers.org/interpro:IPR001452"</t>
  </si>
  <si>
    <t>"identifier": "https://identifiers.org/pfam:PF00018"</t>
  </si>
  <si>
    <t>to be built with new Investigation table</t>
  </si>
  <si>
    <t>Partial Match</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</si>
  <si>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</si>
  <si>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</si>
  <si>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</si>
  <si>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</si>
  <si>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</si>
  <si>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</si>
  <si>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</si>
  <si>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</si>
  <si>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</si>
  <si>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</si>
  <si>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</si>
  <si>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</si>
  <si>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</si>
  <si>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</si>
  <si>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</si>
  <si>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sameAs</t>
  </si>
  <si>
    <t>URL of a reference Web page that unambiguously indicates the item's identity. E.g. the URL of the item's Wikipedia page, Wikidata entry, or official website.</t>
  </si>
  <si>
    <t>url</t>
  </si>
  <si>
    <t>URL of the item.</t>
  </si>
  <si>
    <t>citation</t>
  </si>
  <si>
    <t xml:space="preserve">CreativeWork or Text </t>
  </si>
  <si>
    <t>A citation or reference to another creative work, such as another publication, web page, scholarly article, etc.</t>
  </si>
  <si>
    <t>dateCreated</t>
  </si>
  <si>
    <t xml:space="preserve">Date or DateTime </t>
  </si>
  <si>
    <t>The date on which the CreativeWork was created or the item was added to a DataFeed.</t>
  </si>
  <si>
    <t>dateModified</t>
  </si>
  <si>
    <t>The date on which the CreativeWork was most recently modified or when the item's entry was modified within a DataFeed.</t>
  </si>
  <si>
    <t>datePublished</t>
  </si>
  <si>
    <t>Date of first broadcast/publication.</t>
  </si>
  <si>
    <t>isBasedon</t>
  </si>
  <si>
    <t>Thing or CreativeWork or Product or URL</t>
  </si>
  <si>
    <t>A resource that was used in the creation of this resource. This term can be repeated for multiple sources. For example, http://example.com/great-multiplication-intro.html. Supersedes isBasedOnUrl. 
Inverse property: isBasisFor.</t>
  </si>
  <si>
    <t>Bioschemas usage.
Whenever possible use Evidence Codes (ECO, http://www.ebi.ac.uk/ols/ontologies/eco)</t>
  </si>
  <si>
    <t>ECO, http://www.ebi.ac.uk/ols/ontologies/eco</t>
  </si>
  <si>
    <t>keywords</t>
  </si>
  <si>
    <t>Text</t>
  </si>
  <si>
    <t>Keywords or tags used to describe this content. Multiple entries in a keywords list are typically delimited by commas.</t>
  </si>
  <si>
    <t>mainEntity</t>
  </si>
  <si>
    <t>Thing</t>
  </si>
  <si>
    <t>Indicates the primary entity described in some page or other CreativeWork.
Inverse property: mainEntityOfPage..</t>
  </si>
  <si>
    <t>Bioschemas usage.
Link to the BioChemEntity represented by this record.</t>
  </si>
  <si>
    <t>distribution</t>
  </si>
  <si>
    <t>DataDownload</t>
  </si>
  <si>
    <t>A downloadable form of this dataset, at a specific location, in a specific format.</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</si>
  <si>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</si>
  <si>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</si>
  <si>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</si>
  <si>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</si>
  <si>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</si>
  <si>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Yes, as better suits to describe this additional property</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</si>
  <si>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</si>
  <si>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</si>
  <si>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No Match</t>
  </si>
  <si>
    <t>&lt;TODO&gt;</t>
  </si>
  <si>
    <t>seeAlso</t>
  </si>
  <si>
    <t>Thing or URL</t>
  </si>
  <si>
    <t>A pointer to any somehow related Thing. To be used whenever you are not so sure about the nature of the relation. Otherwise, use additionalProperty that will allow you to specify that nature.</t>
  </si>
  <si>
    <t>isBasisFor</t>
  </si>
  <si>
    <t>Proposal: Add this property to CreativeWork.
A resource for which this resource is basis for.
Inverse property: isBasedOn.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</si>
</sst>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u/>
      <color rgb="FFFFFFFF"/>
      <name val="Arial"/>
    </font>
    <font>
      <b/>
      <color rgb="FFFFFFFF"/>
      <name val="Arial"/>
    </font>
    <font>
      <b/>
      <name val="Arial"/>
    </font>
    <font>
      <name val="Arial"/>
    </font>
    <font>
      <b/>
      <color rgb="FFFFFFFF"/>
    </font>
    <font>
      <b/>
      <u/>
      <color rgb="FFFFFFFF"/>
    </font>
    <font>
      <b/>
      <u/>
      <color rgb="FFFFFFFF"/>
    </font>
    <font>
      <b/>
      <u/>
      <color rgb="FFFFFFFF"/>
    </font>
    <font>
      <b/>
      <color rgb="FF000000"/>
      <name val="Arial"/>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color rgb="FFFF0000"/>
    </font>
    <font>
      <b/>
    </font>
  </fonts>
  <fills count="14">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vertical="bottom"/>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4" fontId="4" numFmtId="0" xfId="0" applyAlignment="1" applyFont="1">
      <alignment readingOrder="0" shrinkToFit="0" vertical="bottom" wrapText="1"/>
    </xf>
    <xf borderId="0" fillId="6" fontId="5" numFmtId="0" xfId="0" applyAlignment="1" applyFont="1">
      <alignment vertical="center"/>
    </xf>
    <xf borderId="0" fillId="6" fontId="5" numFmtId="0" xfId="0" applyAlignment="1" applyFont="1">
      <alignment shrinkToFit="0" vertical="center" wrapText="1"/>
    </xf>
    <xf borderId="0" fillId="7" fontId="2" numFmtId="0" xfId="0" applyFill="1" applyFont="1"/>
    <xf borderId="0" fillId="6" fontId="6" numFmtId="0" xfId="0" applyAlignment="1" applyFont="1">
      <alignment horizontal="center" readingOrder="0" vertical="center"/>
    </xf>
    <xf borderId="0" fillId="7" fontId="2" numFmtId="0" xfId="0" applyAlignment="1" applyFont="1">
      <alignment shrinkToFit="0" wrapText="1"/>
    </xf>
    <xf borderId="0" fillId="5" fontId="7" numFmtId="0" xfId="0" applyAlignment="1" applyFont="1">
      <alignment horizontal="center" readingOrder="0"/>
    </xf>
    <xf borderId="0" fillId="8" fontId="2" numFmtId="0" xfId="0" applyAlignment="1" applyFill="1" applyFont="1">
      <alignment shrinkToFit="0" wrapText="1"/>
    </xf>
    <xf borderId="0" fillId="8" fontId="2" numFmtId="0" xfId="0" applyFont="1"/>
    <xf borderId="0" fillId="0" fontId="5" numFmtId="0" xfId="0" applyAlignment="1" applyFont="1">
      <alignment horizontal="center" readingOrder="0" vertical="center"/>
    </xf>
    <xf borderId="0" fillId="2" fontId="8" numFmtId="0" xfId="0" applyAlignment="1" applyFont="1">
      <alignment horizontal="center" readingOrder="0" vertical="center"/>
    </xf>
    <xf borderId="0" fillId="3" fontId="5" numFmtId="0" xfId="0" applyAlignment="1" applyFont="1">
      <alignment horizontal="center" readingOrder="0" shrinkToFit="0" vertical="center" wrapText="1"/>
    </xf>
    <xf borderId="0" fillId="0" fontId="9" numFmtId="0" xfId="0" applyAlignment="1" applyFont="1">
      <alignment shrinkToFit="0" wrapText="1"/>
    </xf>
    <xf borderId="0" fillId="7" fontId="2" numFmtId="0" xfId="0" applyAlignment="1" applyFont="1">
      <alignment vertical="bottom"/>
    </xf>
    <xf borderId="0" fillId="0" fontId="4" numFmtId="0" xfId="0" applyAlignment="1" applyFont="1">
      <alignment vertical="bottom"/>
    </xf>
    <xf borderId="0" fillId="7" fontId="2" numFmtId="0" xfId="0" applyAlignment="1" applyFont="1">
      <alignment shrinkToFit="0" vertical="bottom" wrapText="1"/>
    </xf>
    <xf borderId="0" fillId="8" fontId="2" numFmtId="0" xfId="0" applyAlignment="1" applyFont="1">
      <alignment shrinkToFit="0" vertical="bottom" wrapText="1"/>
    </xf>
    <xf borderId="0" fillId="8" fontId="2"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0" fontId="15" numFmtId="0" xfId="0" applyAlignment="1" applyFont="1">
      <alignment readingOrder="0"/>
    </xf>
    <xf borderId="0" fillId="4"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0" fontId="19" numFmtId="0" xfId="0" applyAlignment="1" applyFont="1">
      <alignment horizontal="center" readingOrder="0"/>
    </xf>
    <xf borderId="0" fillId="0" fontId="12" numFmtId="0" xfId="0" applyAlignment="1" applyFont="1">
      <alignment readingOrder="0"/>
    </xf>
    <xf borderId="0" fillId="11" fontId="9" numFmtId="0" xfId="0" applyAlignment="1" applyFill="1" applyFont="1">
      <alignment horizontal="center" vertical="bottom"/>
    </xf>
    <xf borderId="0" fillId="11" fontId="9" numFmtId="0" xfId="0" applyAlignment="1" applyFont="1">
      <alignment readingOrder="0" shrinkToFit="0" vertical="bottom" wrapText="1"/>
    </xf>
    <xf borderId="0" fillId="11" fontId="4" numFmtId="0" xfId="0" applyAlignment="1" applyFont="1">
      <alignment readingOrder="0" vertical="bottom"/>
    </xf>
    <xf borderId="0" fillId="11" fontId="9" numFmtId="0" xfId="0" applyAlignment="1" applyFont="1">
      <alignment shrinkToFit="0" vertical="bottom" wrapText="1"/>
    </xf>
    <xf borderId="0" fillId="12" fontId="4" numFmtId="0" xfId="0" applyAlignment="1" applyFill="1" applyFont="1">
      <alignment shrinkToFit="0" vertical="bottom" wrapText="1"/>
    </xf>
    <xf borderId="0" fillId="13" fontId="4" numFmtId="0" xfId="0" applyAlignment="1" applyFill="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11" fontId="4" numFmtId="0" xfId="0" applyAlignment="1" applyFont="1">
      <alignment vertical="bottom"/>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11" Type="http://schemas.openxmlformats.org/officeDocument/2006/relationships/hyperlink" Target="http://schema.org/image" TargetMode="External"/><Relationship Id="rId10" Type="http://schemas.openxmlformats.org/officeDocument/2006/relationships/hyperlink" Target="https://bip.earlham.ac.uk/data_tables?model=trait_scores&amp;query[plant_scoring_units.id]=89583" TargetMode="External"/><Relationship Id="rId12" Type="http://schemas.openxmlformats.org/officeDocument/2006/relationships/drawing" Target="../drawings/drawing1.xml"/><Relationship Id="rId9" Type="http://schemas.openxmlformats.org/officeDocument/2006/relationships/hyperlink" Target="http://schema.org/identifier"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28.14"/>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3" t="s">
        <v>2</v>
      </c>
      <c r="B1" s="4" t="s">
        <v>3</v>
      </c>
      <c r="D1" s="5"/>
      <c r="E1" s="5"/>
      <c r="F1" s="5"/>
      <c r="G1" s="5"/>
      <c r="H1" s="6" t="s">
        <v>4</v>
      </c>
      <c r="K1" s="7" t="s">
        <v>5</v>
      </c>
      <c r="N1" s="6" t="s">
        <v>6</v>
      </c>
      <c r="Q1" s="7" t="s">
        <v>7</v>
      </c>
      <c r="T1" s="6" t="s">
        <v>8</v>
      </c>
      <c r="W1" s="7" t="s">
        <v>9</v>
      </c>
      <c r="Z1" s="6" t="s">
        <v>10</v>
      </c>
      <c r="AC1" s="7"/>
      <c r="AD1" s="7" t="s">
        <v>11</v>
      </c>
      <c r="AE1" s="7"/>
      <c r="AF1" s="6"/>
      <c r="AG1" s="6" t="s">
        <v>12</v>
      </c>
      <c r="AH1" s="6"/>
      <c r="AI1" s="7" t="s">
        <v>13</v>
      </c>
      <c r="AL1" s="6"/>
      <c r="AM1" s="6" t="s">
        <v>14</v>
      </c>
      <c r="AN1" s="6"/>
      <c r="AO1" s="7"/>
      <c r="AP1" s="7"/>
      <c r="AQ1" s="7"/>
      <c r="AR1" s="6"/>
      <c r="AS1" s="6"/>
      <c r="AT1" s="6"/>
      <c r="AU1" s="7"/>
      <c r="AV1" s="7"/>
      <c r="AW1" s="7"/>
      <c r="AX1" s="6"/>
      <c r="AY1" s="6"/>
      <c r="AZ1" s="6"/>
      <c r="BA1" s="7"/>
      <c r="BB1" s="7"/>
      <c r="BC1" s="7"/>
      <c r="BD1" s="6"/>
      <c r="BE1" s="6"/>
      <c r="BF1" s="6"/>
    </row>
    <row r="2">
      <c r="A2" s="3" t="s">
        <v>15</v>
      </c>
      <c r="B2" s="8" t="s">
        <v>16</v>
      </c>
      <c r="D2" s="5"/>
      <c r="E2" s="5"/>
      <c r="F2" s="5"/>
      <c r="G2" s="5"/>
      <c r="H2" s="6"/>
      <c r="I2" s="6"/>
      <c r="J2" s="6"/>
      <c r="K2" s="9"/>
      <c r="L2" s="9"/>
      <c r="M2" s="10"/>
      <c r="N2" s="6"/>
      <c r="O2" s="6"/>
      <c r="P2" s="6"/>
      <c r="Q2" s="9"/>
      <c r="R2" s="9"/>
      <c r="S2" s="10"/>
      <c r="T2" s="6"/>
      <c r="U2" s="6"/>
      <c r="V2" s="6"/>
      <c r="W2" s="9"/>
      <c r="X2" s="9"/>
      <c r="Y2" s="10"/>
      <c r="Z2" s="6"/>
      <c r="AA2" s="6"/>
      <c r="AB2" s="6"/>
      <c r="AC2" s="7"/>
      <c r="AD2" s="12" t="s">
        <v>17</v>
      </c>
      <c r="AE2" s="7"/>
      <c r="AF2" s="6"/>
      <c r="AG2" s="14" t="s">
        <v>18</v>
      </c>
      <c r="AH2" s="6"/>
      <c r="AI2" s="7"/>
      <c r="AJ2" s="12" t="s">
        <v>19</v>
      </c>
      <c r="AK2" s="7"/>
      <c r="AL2" s="6"/>
      <c r="AM2" s="14" t="s">
        <v>19</v>
      </c>
      <c r="AN2" s="6"/>
      <c r="AO2" s="7"/>
      <c r="AP2" s="7"/>
      <c r="AQ2" s="7"/>
      <c r="AR2" s="6"/>
      <c r="AS2" s="6"/>
      <c r="AT2" s="6"/>
      <c r="AU2" s="7"/>
      <c r="AV2" s="7"/>
      <c r="AW2" s="7"/>
      <c r="AX2" s="6"/>
      <c r="AY2" s="6"/>
      <c r="AZ2" s="6"/>
      <c r="BA2" s="7"/>
      <c r="BB2" s="7"/>
      <c r="BC2" s="7"/>
      <c r="BD2" s="6"/>
      <c r="BE2" s="6"/>
      <c r="BF2" s="6"/>
    </row>
    <row r="3" ht="12.0" customHeight="1">
      <c r="A3" s="17"/>
      <c r="D3" s="5"/>
      <c r="H3" s="6"/>
      <c r="K3" s="9"/>
      <c r="L3" s="9"/>
      <c r="M3" s="10"/>
      <c r="N3" s="6"/>
      <c r="Q3" s="9"/>
      <c r="R3" s="9"/>
      <c r="S3" s="10"/>
      <c r="T3" s="6"/>
      <c r="W3" s="9"/>
      <c r="X3" s="9"/>
      <c r="Y3" s="10"/>
      <c r="Z3" s="6"/>
      <c r="AC3" s="7" t="s">
        <v>20</v>
      </c>
      <c r="AF3" s="6" t="s">
        <v>21</v>
      </c>
      <c r="AI3" s="7" t="s">
        <v>22</v>
      </c>
      <c r="AL3" s="6" t="s">
        <v>23</v>
      </c>
      <c r="AO3" s="7"/>
      <c r="AR3" s="6"/>
      <c r="AU3" s="7"/>
      <c r="AX3" s="6"/>
      <c r="BA3" s="7"/>
      <c r="BD3" s="6"/>
    </row>
    <row r="4">
      <c r="A4" s="18" t="s">
        <v>0</v>
      </c>
      <c r="D4" s="19" t="s">
        <v>1</v>
      </c>
      <c r="H4" s="6"/>
      <c r="I4" s="6"/>
      <c r="J4" s="6"/>
      <c r="K4" s="9"/>
      <c r="L4" s="9"/>
      <c r="M4" s="10"/>
      <c r="N4" s="6"/>
      <c r="O4" s="6"/>
      <c r="P4" s="6"/>
      <c r="Q4" s="9"/>
      <c r="R4" s="9"/>
      <c r="S4" s="10"/>
      <c r="T4" s="6"/>
      <c r="U4" s="6"/>
      <c r="V4" s="6"/>
      <c r="W4" s="9"/>
      <c r="X4" s="9"/>
      <c r="Y4" s="10"/>
      <c r="Z4" s="6"/>
      <c r="AA4" s="6"/>
      <c r="AB4" s="6"/>
      <c r="AC4" s="7"/>
      <c r="AD4" s="7"/>
      <c r="AE4" s="7"/>
      <c r="AF4" s="6"/>
      <c r="AG4" s="6"/>
      <c r="AH4" s="6"/>
      <c r="AI4" s="7"/>
      <c r="AJ4" s="7"/>
      <c r="AK4" s="7"/>
      <c r="AL4" s="6"/>
      <c r="AM4" s="6"/>
      <c r="AN4" s="6"/>
      <c r="AO4" s="7"/>
      <c r="AP4" s="7"/>
      <c r="AQ4" s="7"/>
      <c r="AR4" s="6"/>
      <c r="AS4" s="6"/>
      <c r="AT4" s="6"/>
      <c r="AU4" s="7"/>
      <c r="AV4" s="7"/>
      <c r="AW4" s="7"/>
      <c r="AX4" s="6"/>
      <c r="AY4" s="6"/>
      <c r="AZ4" s="6"/>
      <c r="BA4" s="7"/>
      <c r="BB4" s="7"/>
      <c r="BC4" s="7"/>
      <c r="BD4" s="6"/>
      <c r="BE4" s="6"/>
      <c r="BF4" s="6"/>
    </row>
    <row r="5" ht="1.5" customHeight="1">
      <c r="A5" s="21" t="s">
        <v>24</v>
      </c>
      <c r="B5" s="21"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6" t="s">
        <v>35</v>
      </c>
      <c r="C7" s="33" t="s">
        <v>36</v>
      </c>
      <c r="D7" s="32" t="s">
        <v>37</v>
      </c>
      <c r="E7" s="32" t="s">
        <v>38</v>
      </c>
      <c r="F7" s="32" t="s">
        <v>39</v>
      </c>
      <c r="G7" s="32" t="s">
        <v>40</v>
      </c>
      <c r="H7" s="37" t="s">
        <v>41</v>
      </c>
      <c r="I7" s="32" t="s">
        <v>42</v>
      </c>
      <c r="J7" s="32" t="s">
        <v>43</v>
      </c>
      <c r="K7" s="32" t="s">
        <v>44</v>
      </c>
      <c r="L7" s="38" t="s">
        <v>45</v>
      </c>
      <c r="M7" s="32" t="s">
        <v>43</v>
      </c>
      <c r="N7" s="32" t="s">
        <v>46</v>
      </c>
      <c r="O7" s="34" t="s">
        <v>47</v>
      </c>
      <c r="P7" s="32" t="s">
        <v>43</v>
      </c>
      <c r="Q7" s="32" t="s">
        <v>44</v>
      </c>
      <c r="R7" s="38" t="s">
        <v>48</v>
      </c>
      <c r="S7" s="32" t="s">
        <v>43</v>
      </c>
      <c r="T7" s="34"/>
      <c r="U7" s="31"/>
      <c r="V7" s="32" t="s">
        <v>49</v>
      </c>
      <c r="W7" s="32" t="s">
        <v>50</v>
      </c>
      <c r="X7" s="32" t="s">
        <v>51</v>
      </c>
      <c r="Y7" s="32" t="s">
        <v>43</v>
      </c>
      <c r="Z7" s="31"/>
      <c r="AA7" s="31"/>
      <c r="AB7" s="31"/>
      <c r="AC7" s="31"/>
      <c r="AD7" s="31"/>
      <c r="AE7" s="32" t="s">
        <v>49</v>
      </c>
      <c r="AF7" s="31"/>
      <c r="AG7" s="31"/>
      <c r="AH7" s="32" t="s">
        <v>49</v>
      </c>
      <c r="AI7" s="32"/>
      <c r="AJ7" s="32"/>
      <c r="AK7" s="32" t="s">
        <v>49</v>
      </c>
      <c r="AL7" s="32" t="s">
        <v>52</v>
      </c>
      <c r="AM7" s="39" t="s">
        <v>53</v>
      </c>
      <c r="AN7" s="32" t="s">
        <v>43</v>
      </c>
      <c r="AO7" s="31"/>
      <c r="AP7" s="31"/>
      <c r="AQ7" s="31"/>
      <c r="AR7" s="31"/>
      <c r="AS7" s="31"/>
      <c r="AT7" s="31"/>
      <c r="AU7" s="31"/>
      <c r="AV7" s="31"/>
      <c r="AW7" s="31"/>
      <c r="AX7" s="31"/>
      <c r="AY7" s="31"/>
      <c r="AZ7" s="31"/>
      <c r="BA7" s="31"/>
      <c r="BB7" s="31"/>
      <c r="BC7" s="31"/>
      <c r="BD7" s="31"/>
      <c r="BE7" s="31"/>
      <c r="BF7" s="31"/>
    </row>
    <row r="8">
      <c r="A8" s="35" t="s">
        <v>54</v>
      </c>
      <c r="B8" s="33" t="s">
        <v>55</v>
      </c>
      <c r="C8" s="33" t="s">
        <v>56</v>
      </c>
      <c r="D8" s="31"/>
      <c r="E8" s="32" t="s">
        <v>57</v>
      </c>
      <c r="F8" s="32" t="s">
        <v>58</v>
      </c>
      <c r="G8" s="31"/>
      <c r="H8" s="33" t="s">
        <v>59</v>
      </c>
      <c r="I8" s="32" t="s">
        <v>60</v>
      </c>
      <c r="J8" s="32" t="s">
        <v>43</v>
      </c>
      <c r="K8" s="32" t="s">
        <v>61</v>
      </c>
      <c r="L8" s="38" t="s">
        <v>62</v>
      </c>
      <c r="M8" s="32" t="s">
        <v>43</v>
      </c>
      <c r="N8" s="32" t="s">
        <v>59</v>
      </c>
      <c r="O8" s="34" t="s">
        <v>60</v>
      </c>
      <c r="P8" s="32" t="s">
        <v>43</v>
      </c>
      <c r="Q8" s="32" t="s">
        <v>61</v>
      </c>
      <c r="R8" s="38" t="s">
        <v>63</v>
      </c>
      <c r="S8" s="32" t="s">
        <v>43</v>
      </c>
      <c r="T8" s="32" t="s">
        <v>59</v>
      </c>
      <c r="U8" s="32" t="s">
        <v>64</v>
      </c>
      <c r="V8" s="32" t="s">
        <v>43</v>
      </c>
      <c r="W8" s="32" t="s">
        <v>59</v>
      </c>
      <c r="X8" s="32" t="s">
        <v>65</v>
      </c>
      <c r="Y8" s="32" t="s">
        <v>43</v>
      </c>
      <c r="Z8" s="31"/>
      <c r="AA8" s="31"/>
      <c r="AB8" s="31"/>
      <c r="AC8" s="40" t="s">
        <v>66</v>
      </c>
      <c r="AD8" s="31"/>
      <c r="AE8" s="32" t="s">
        <v>67</v>
      </c>
      <c r="AF8" s="32" t="s">
        <v>68</v>
      </c>
      <c r="AG8" s="32" t="s">
        <v>69</v>
      </c>
      <c r="AH8" s="32" t="s">
        <v>43</v>
      </c>
      <c r="AI8" s="32" t="s">
        <v>70</v>
      </c>
      <c r="AJ8" s="32" t="s">
        <v>71</v>
      </c>
      <c r="AK8" s="32" t="s">
        <v>43</v>
      </c>
      <c r="AL8" s="32" t="s">
        <v>72</v>
      </c>
      <c r="AM8" s="39" t="s">
        <v>73</v>
      </c>
      <c r="AN8" s="32" t="s">
        <v>43</v>
      </c>
      <c r="AO8" s="31"/>
      <c r="AP8" s="31"/>
      <c r="AQ8" s="31"/>
      <c r="AR8" s="31"/>
      <c r="AS8" s="31"/>
      <c r="AT8" s="31"/>
      <c r="AU8" s="31"/>
      <c r="AV8" s="31"/>
      <c r="AW8" s="31"/>
      <c r="AX8" s="31"/>
      <c r="AY8" s="31"/>
      <c r="AZ8" s="31"/>
      <c r="BA8" s="31"/>
      <c r="BB8" s="31"/>
      <c r="BC8" s="31"/>
      <c r="BD8" s="31"/>
      <c r="BE8" s="31"/>
      <c r="BF8" s="31"/>
    </row>
    <row r="9">
      <c r="A9" s="35" t="s">
        <v>74</v>
      </c>
      <c r="B9" s="33" t="s">
        <v>75</v>
      </c>
      <c r="C9" s="33" t="s">
        <v>76</v>
      </c>
      <c r="D9" s="31"/>
      <c r="E9" s="32" t="s">
        <v>77</v>
      </c>
      <c r="F9" s="32" t="s">
        <v>39</v>
      </c>
      <c r="G9" s="31"/>
      <c r="H9" s="33" t="s">
        <v>78</v>
      </c>
      <c r="I9" s="32" t="s">
        <v>79</v>
      </c>
      <c r="J9" s="32" t="s">
        <v>43</v>
      </c>
      <c r="K9" s="32" t="s">
        <v>80</v>
      </c>
      <c r="L9" s="32" t="s">
        <v>81</v>
      </c>
      <c r="M9" s="32" t="s">
        <v>43</v>
      </c>
      <c r="N9" s="34"/>
      <c r="O9" s="34"/>
      <c r="P9" s="32" t="s">
        <v>49</v>
      </c>
      <c r="Q9" s="31"/>
      <c r="R9" s="31"/>
      <c r="S9" s="31"/>
      <c r="T9" s="34"/>
      <c r="U9" s="31"/>
      <c r="V9" s="32" t="s">
        <v>49</v>
      </c>
      <c r="W9" s="34"/>
      <c r="X9" s="31"/>
      <c r="Y9" s="32" t="s">
        <v>49</v>
      </c>
      <c r="Z9" s="31"/>
      <c r="AA9" s="31"/>
      <c r="AB9" s="31"/>
      <c r="AC9" s="31"/>
      <c r="AD9" s="31"/>
      <c r="AE9" s="32" t="s">
        <v>49</v>
      </c>
      <c r="AF9" s="32" t="s">
        <v>82</v>
      </c>
      <c r="AG9" s="32"/>
      <c r="AH9" s="32" t="s">
        <v>43</v>
      </c>
      <c r="AI9" s="31"/>
      <c r="AJ9" s="31"/>
      <c r="AK9" s="32" t="s">
        <v>49</v>
      </c>
      <c r="AL9" s="31"/>
      <c r="AM9" s="31"/>
      <c r="AN9" s="32" t="s">
        <v>49</v>
      </c>
      <c r="AO9" s="31"/>
      <c r="AP9" s="31"/>
      <c r="AQ9" s="31"/>
      <c r="AR9" s="31"/>
      <c r="AS9" s="31"/>
      <c r="AT9" s="31"/>
      <c r="AU9" s="31"/>
      <c r="AV9" s="31"/>
      <c r="AW9" s="31"/>
      <c r="AX9" s="31"/>
      <c r="AY9" s="31"/>
      <c r="AZ9" s="31"/>
      <c r="BA9" s="31"/>
      <c r="BB9" s="31"/>
      <c r="BC9" s="31"/>
      <c r="BD9" s="31"/>
      <c r="BE9" s="31"/>
      <c r="BF9" s="31"/>
    </row>
    <row r="10">
      <c r="A10" s="41" t="s">
        <v>83</v>
      </c>
      <c r="B10" s="33" t="s">
        <v>35</v>
      </c>
      <c r="C10" s="42" t="s">
        <v>84</v>
      </c>
      <c r="D10" s="31"/>
      <c r="E10" s="32" t="s">
        <v>77</v>
      </c>
      <c r="F10" s="32" t="s">
        <v>39</v>
      </c>
      <c r="G10" s="31"/>
      <c r="H10" s="33"/>
      <c r="I10" s="32"/>
      <c r="J10" s="32"/>
      <c r="K10" s="32"/>
      <c r="L10" s="38"/>
      <c r="M10" s="32"/>
      <c r="N10" s="32"/>
      <c r="O10" s="34"/>
      <c r="P10" s="32"/>
      <c r="Q10" s="32"/>
      <c r="R10" s="38"/>
      <c r="S10" s="32"/>
      <c r="T10" s="32"/>
      <c r="U10" s="32"/>
      <c r="V10" s="32"/>
      <c r="W10" s="32"/>
      <c r="X10" s="32"/>
      <c r="Y10" s="32"/>
      <c r="Z10" s="31"/>
      <c r="AA10" s="31"/>
      <c r="AB10" s="31"/>
      <c r="AC10" s="32"/>
      <c r="AD10" s="32"/>
      <c r="AE10" s="32"/>
      <c r="AF10" s="32"/>
      <c r="AG10" s="32"/>
      <c r="AH10" s="32"/>
      <c r="AI10" s="32"/>
      <c r="AJ10" s="32"/>
      <c r="AK10" s="32"/>
      <c r="AL10" s="32"/>
      <c r="AM10" s="32"/>
      <c r="AN10" s="32"/>
      <c r="AO10" s="31"/>
      <c r="AP10" s="31"/>
      <c r="AQ10" s="31"/>
      <c r="AR10" s="31"/>
      <c r="AS10" s="31"/>
      <c r="AT10" s="31"/>
      <c r="AU10" s="31"/>
      <c r="AV10" s="31"/>
      <c r="AW10" s="31"/>
      <c r="AX10" s="31"/>
      <c r="AY10" s="31"/>
      <c r="AZ10" s="31"/>
      <c r="BA10" s="31"/>
      <c r="BB10" s="31"/>
      <c r="BC10" s="31"/>
      <c r="BD10" s="31"/>
      <c r="BE10" s="31"/>
      <c r="BF10" s="31"/>
    </row>
    <row r="11">
      <c r="A11" s="41" t="s">
        <v>85</v>
      </c>
      <c r="B11" s="33" t="s">
        <v>35</v>
      </c>
      <c r="C11" s="42" t="s">
        <v>86</v>
      </c>
      <c r="D11" s="31"/>
      <c r="E11" s="32" t="s">
        <v>77</v>
      </c>
      <c r="F11" s="32" t="s">
        <v>39</v>
      </c>
      <c r="G11" s="31"/>
      <c r="H11" s="33"/>
      <c r="I11" s="32"/>
      <c r="J11" s="32"/>
      <c r="K11" s="32"/>
      <c r="L11" s="38"/>
      <c r="M11" s="32"/>
      <c r="N11" s="32"/>
      <c r="O11" s="34"/>
      <c r="P11" s="32"/>
      <c r="Q11" s="32"/>
      <c r="R11" s="38"/>
      <c r="S11" s="32"/>
      <c r="T11" s="32"/>
      <c r="U11" s="32"/>
      <c r="V11" s="32"/>
      <c r="W11" s="32"/>
      <c r="X11" s="32"/>
      <c r="Y11" s="32"/>
      <c r="Z11" s="31"/>
      <c r="AA11" s="31"/>
      <c r="AB11" s="31"/>
      <c r="AC11" s="32"/>
      <c r="AD11" s="32"/>
      <c r="AE11" s="32"/>
      <c r="AF11" s="32"/>
      <c r="AG11" s="32"/>
      <c r="AH11" s="32"/>
      <c r="AI11" s="32"/>
      <c r="AJ11" s="32"/>
      <c r="AK11" s="32"/>
      <c r="AL11" s="32"/>
      <c r="AM11" s="32"/>
      <c r="AN11" s="32"/>
      <c r="AO11" s="31"/>
      <c r="AP11" s="31"/>
      <c r="AQ11" s="31"/>
      <c r="AR11" s="31"/>
      <c r="AS11" s="31"/>
      <c r="AT11" s="31"/>
      <c r="AU11" s="31"/>
      <c r="AV11" s="31"/>
      <c r="AW11" s="31"/>
      <c r="AX11" s="31"/>
      <c r="AY11" s="31"/>
      <c r="AZ11" s="31"/>
      <c r="BA11" s="31"/>
      <c r="BB11" s="31"/>
      <c r="BC11" s="31"/>
      <c r="BD11" s="31"/>
      <c r="BE11" s="31"/>
      <c r="BF11" s="31"/>
    </row>
    <row r="12">
      <c r="A12" s="41" t="s">
        <v>87</v>
      </c>
      <c r="B12" s="33" t="s">
        <v>88</v>
      </c>
      <c r="C12" s="42" t="s">
        <v>89</v>
      </c>
      <c r="D12" s="31"/>
      <c r="E12" s="32" t="s">
        <v>77</v>
      </c>
      <c r="F12" s="32" t="s">
        <v>39</v>
      </c>
      <c r="G12" s="31"/>
      <c r="H12" s="33"/>
      <c r="I12" s="32"/>
      <c r="J12" s="32"/>
      <c r="K12" s="32"/>
      <c r="L12" s="38"/>
      <c r="M12" s="32"/>
      <c r="N12" s="32"/>
      <c r="O12" s="34"/>
      <c r="P12" s="32"/>
      <c r="Q12" s="32"/>
      <c r="R12" s="38"/>
      <c r="S12" s="32"/>
      <c r="T12" s="32"/>
      <c r="U12" s="32"/>
      <c r="V12" s="32"/>
      <c r="W12" s="32"/>
      <c r="X12" s="32"/>
      <c r="Y12" s="32"/>
      <c r="Z12" s="31"/>
      <c r="AA12" s="31"/>
      <c r="AB12" s="31"/>
      <c r="AC12" s="32"/>
      <c r="AD12" s="32"/>
      <c r="AE12" s="32"/>
      <c r="AF12" s="32"/>
      <c r="AG12" s="32"/>
      <c r="AH12" s="32"/>
      <c r="AI12" s="32"/>
      <c r="AJ12" s="32"/>
      <c r="AK12" s="32"/>
      <c r="AL12" s="32"/>
      <c r="AM12" s="32"/>
      <c r="AN12" s="32"/>
      <c r="AO12" s="31"/>
      <c r="AP12" s="31"/>
      <c r="AQ12" s="31"/>
      <c r="AR12" s="31"/>
      <c r="AS12" s="31"/>
      <c r="AT12" s="31"/>
      <c r="AU12" s="31"/>
      <c r="AV12" s="31"/>
      <c r="AW12" s="31"/>
      <c r="AX12" s="31"/>
      <c r="AY12" s="31"/>
      <c r="AZ12" s="31"/>
      <c r="BA12" s="31"/>
      <c r="BB12" s="31"/>
      <c r="BC12" s="31"/>
      <c r="BD12" s="31"/>
      <c r="BE12" s="31"/>
      <c r="BF12" s="31"/>
    </row>
    <row r="13">
      <c r="A13" s="41" t="s">
        <v>90</v>
      </c>
      <c r="B13" s="33" t="s">
        <v>91</v>
      </c>
      <c r="C13" s="42" t="s">
        <v>92</v>
      </c>
      <c r="D13" s="31"/>
      <c r="E13" s="32" t="s">
        <v>77</v>
      </c>
      <c r="F13" s="32" t="s">
        <v>58</v>
      </c>
      <c r="G13" s="31"/>
      <c r="H13" s="33"/>
      <c r="I13" s="32"/>
      <c r="J13" s="32"/>
      <c r="K13" s="32"/>
      <c r="L13" s="38"/>
      <c r="M13" s="32"/>
      <c r="N13" s="32"/>
      <c r="O13" s="34"/>
      <c r="P13" s="32"/>
      <c r="Q13" s="32"/>
      <c r="R13" s="38"/>
      <c r="S13" s="32"/>
      <c r="T13" s="32"/>
      <c r="U13" s="32"/>
      <c r="V13" s="32"/>
      <c r="W13" s="32"/>
      <c r="X13" s="32"/>
      <c r="Y13" s="32"/>
      <c r="Z13" s="31"/>
      <c r="AA13" s="31"/>
      <c r="AB13" s="31"/>
      <c r="AC13" s="32"/>
      <c r="AD13" s="32"/>
      <c r="AE13" s="32"/>
      <c r="AF13" s="32"/>
      <c r="AG13" s="32"/>
      <c r="AH13" s="32"/>
      <c r="AI13" s="32"/>
      <c r="AJ13" s="32"/>
      <c r="AK13" s="32"/>
      <c r="AL13" s="32"/>
      <c r="AM13" s="32"/>
      <c r="AN13" s="32"/>
      <c r="AO13" s="31"/>
      <c r="AP13" s="31"/>
      <c r="AQ13" s="31"/>
      <c r="AR13" s="31"/>
      <c r="AS13" s="31"/>
      <c r="AT13" s="31"/>
      <c r="AU13" s="31"/>
      <c r="AV13" s="31"/>
      <c r="AW13" s="31"/>
      <c r="AX13" s="31"/>
      <c r="AY13" s="31"/>
      <c r="AZ13" s="31"/>
      <c r="BA13" s="31"/>
      <c r="BB13" s="31"/>
      <c r="BC13" s="31"/>
      <c r="BD13" s="31"/>
      <c r="BE13" s="31"/>
      <c r="BF13" s="31"/>
    </row>
    <row r="14">
      <c r="A14" s="41" t="s">
        <v>93</v>
      </c>
      <c r="B14" s="33" t="s">
        <v>91</v>
      </c>
      <c r="C14" s="42" t="s">
        <v>94</v>
      </c>
      <c r="D14" s="31"/>
      <c r="E14" s="32" t="s">
        <v>77</v>
      </c>
      <c r="F14" s="32" t="s">
        <v>58</v>
      </c>
      <c r="G14" s="31"/>
      <c r="H14" s="33"/>
      <c r="I14" s="32"/>
      <c r="J14" s="32"/>
      <c r="K14" s="32"/>
      <c r="L14" s="38"/>
      <c r="M14" s="32"/>
      <c r="N14" s="32"/>
      <c r="O14" s="34"/>
      <c r="P14" s="32"/>
      <c r="Q14" s="32"/>
      <c r="R14" s="38"/>
      <c r="S14" s="32"/>
      <c r="T14" s="32"/>
      <c r="U14" s="32"/>
      <c r="V14" s="32"/>
      <c r="W14" s="32"/>
      <c r="X14" s="32"/>
      <c r="Y14" s="32"/>
      <c r="Z14" s="31"/>
      <c r="AA14" s="31"/>
      <c r="AB14" s="31"/>
      <c r="AC14" s="32"/>
      <c r="AD14" s="32"/>
      <c r="AE14" s="32"/>
      <c r="AF14" s="32"/>
      <c r="AG14" s="32"/>
      <c r="AH14" s="32"/>
      <c r="AI14" s="32"/>
      <c r="AJ14" s="32"/>
      <c r="AK14" s="32"/>
      <c r="AL14" s="32"/>
      <c r="AM14" s="32"/>
      <c r="AN14" s="32"/>
      <c r="AO14" s="31"/>
      <c r="AP14" s="31"/>
      <c r="AQ14" s="31"/>
      <c r="AR14" s="31"/>
      <c r="AS14" s="31"/>
      <c r="AT14" s="31"/>
      <c r="AU14" s="31"/>
      <c r="AV14" s="31"/>
      <c r="AW14" s="31"/>
      <c r="AX14" s="31"/>
      <c r="AY14" s="31"/>
      <c r="AZ14" s="31"/>
      <c r="BA14" s="31"/>
      <c r="BB14" s="31"/>
      <c r="BC14" s="31"/>
      <c r="BD14" s="31"/>
      <c r="BE14" s="31"/>
      <c r="BF14" s="31"/>
    </row>
    <row r="15">
      <c r="A15" s="41" t="s">
        <v>95</v>
      </c>
      <c r="B15" s="33" t="s">
        <v>91</v>
      </c>
      <c r="C15" s="42" t="s">
        <v>96</v>
      </c>
      <c r="D15" s="31"/>
      <c r="E15" s="32" t="s">
        <v>77</v>
      </c>
      <c r="F15" s="32" t="s">
        <v>58</v>
      </c>
      <c r="G15" s="31"/>
      <c r="H15" s="33"/>
      <c r="I15" s="32"/>
      <c r="J15" s="32"/>
      <c r="K15" s="32"/>
      <c r="L15" s="38"/>
      <c r="M15" s="32"/>
      <c r="N15" s="32"/>
      <c r="O15" s="34"/>
      <c r="P15" s="32"/>
      <c r="Q15" s="32"/>
      <c r="R15" s="38"/>
      <c r="S15" s="32"/>
      <c r="T15" s="32"/>
      <c r="U15" s="32"/>
      <c r="V15" s="32"/>
      <c r="W15" s="32"/>
      <c r="X15" s="32"/>
      <c r="Y15" s="32"/>
      <c r="Z15" s="31"/>
      <c r="AA15" s="31"/>
      <c r="AB15" s="31"/>
      <c r="AC15" s="32"/>
      <c r="AD15" s="32"/>
      <c r="AE15" s="32"/>
      <c r="AF15" s="32"/>
      <c r="AG15" s="32"/>
      <c r="AH15" s="32"/>
      <c r="AI15" s="32"/>
      <c r="AJ15" s="32"/>
      <c r="AK15" s="32"/>
      <c r="AL15" s="32"/>
      <c r="AM15" s="32"/>
      <c r="AN15" s="32"/>
      <c r="AO15" s="31"/>
      <c r="AP15" s="31"/>
      <c r="AQ15" s="31"/>
      <c r="AR15" s="31"/>
      <c r="AS15" s="31"/>
      <c r="AT15" s="31"/>
      <c r="AU15" s="31"/>
      <c r="AV15" s="31"/>
      <c r="AW15" s="31"/>
      <c r="AX15" s="31"/>
      <c r="AY15" s="31"/>
      <c r="AZ15" s="31"/>
      <c r="BA15" s="31"/>
      <c r="BB15" s="31"/>
      <c r="BC15" s="31"/>
      <c r="BD15" s="31"/>
      <c r="BE15" s="31"/>
      <c r="BF15" s="31"/>
    </row>
    <row r="16">
      <c r="A16" s="41" t="s">
        <v>97</v>
      </c>
      <c r="B16" s="33" t="s">
        <v>98</v>
      </c>
      <c r="C16" s="42" t="s">
        <v>99</v>
      </c>
      <c r="D16" s="32" t="s">
        <v>100</v>
      </c>
      <c r="E16" s="32" t="s">
        <v>77</v>
      </c>
      <c r="F16" s="32" t="s">
        <v>39</v>
      </c>
      <c r="G16" s="32" t="s">
        <v>101</v>
      </c>
      <c r="H16" s="33"/>
      <c r="I16" s="32"/>
      <c r="J16" s="32"/>
      <c r="K16" s="32"/>
      <c r="L16" s="38"/>
      <c r="M16" s="32"/>
      <c r="N16" s="32"/>
      <c r="O16" s="34"/>
      <c r="P16" s="32"/>
      <c r="Q16" s="32"/>
      <c r="R16" s="38"/>
      <c r="S16" s="32"/>
      <c r="T16" s="32"/>
      <c r="U16" s="32"/>
      <c r="V16" s="32"/>
      <c r="W16" s="32"/>
      <c r="X16" s="32"/>
      <c r="Y16" s="32"/>
      <c r="Z16" s="31"/>
      <c r="AA16" s="31"/>
      <c r="AB16" s="31"/>
      <c r="AC16" s="32"/>
      <c r="AD16" s="32"/>
      <c r="AE16" s="32"/>
      <c r="AF16" s="32"/>
      <c r="AG16" s="32"/>
      <c r="AH16" s="32"/>
      <c r="AI16" s="32"/>
      <c r="AJ16" s="32"/>
      <c r="AK16" s="32"/>
      <c r="AL16" s="32"/>
      <c r="AM16" s="32"/>
      <c r="AN16" s="32"/>
      <c r="AO16" s="31"/>
      <c r="AP16" s="31"/>
      <c r="AQ16" s="31"/>
      <c r="AR16" s="31"/>
      <c r="AS16" s="31"/>
      <c r="AT16" s="31"/>
      <c r="AU16" s="31"/>
      <c r="AV16" s="31"/>
      <c r="AW16" s="31"/>
      <c r="AX16" s="31"/>
      <c r="AY16" s="31"/>
      <c r="AZ16" s="31"/>
      <c r="BA16" s="31"/>
      <c r="BB16" s="31"/>
      <c r="BC16" s="31"/>
      <c r="BD16" s="31"/>
      <c r="BE16" s="31"/>
      <c r="BF16" s="31"/>
    </row>
    <row r="17">
      <c r="A17" s="41" t="s">
        <v>102</v>
      </c>
      <c r="B17" s="33" t="s">
        <v>103</v>
      </c>
      <c r="C17" s="42" t="s">
        <v>104</v>
      </c>
      <c r="D17" s="31"/>
      <c r="E17" s="32" t="s">
        <v>77</v>
      </c>
      <c r="F17" s="32" t="s">
        <v>39</v>
      </c>
      <c r="G17" s="31"/>
      <c r="H17" s="33"/>
      <c r="I17" s="32"/>
      <c r="J17" s="32"/>
      <c r="K17" s="32"/>
      <c r="L17" s="38"/>
      <c r="M17" s="32"/>
      <c r="N17" s="32"/>
      <c r="O17" s="34"/>
      <c r="P17" s="32"/>
      <c r="Q17" s="32"/>
      <c r="R17" s="38"/>
      <c r="S17" s="32"/>
      <c r="T17" s="32"/>
      <c r="U17" s="32"/>
      <c r="V17" s="32"/>
      <c r="W17" s="32"/>
      <c r="X17" s="32"/>
      <c r="Y17" s="32"/>
      <c r="Z17" s="31"/>
      <c r="AA17" s="31"/>
      <c r="AB17" s="31"/>
      <c r="AC17" s="32"/>
      <c r="AD17" s="32"/>
      <c r="AE17" s="32"/>
      <c r="AF17" s="32"/>
      <c r="AG17" s="32"/>
      <c r="AH17" s="32"/>
      <c r="AI17" s="32"/>
      <c r="AJ17" s="32"/>
      <c r="AK17" s="32"/>
      <c r="AL17" s="32"/>
      <c r="AM17" s="32"/>
      <c r="AN17" s="32"/>
      <c r="AO17" s="31"/>
      <c r="AP17" s="31"/>
      <c r="AQ17" s="31"/>
      <c r="AR17" s="31"/>
      <c r="AS17" s="31"/>
      <c r="AT17" s="31"/>
      <c r="AU17" s="31"/>
      <c r="AV17" s="31"/>
      <c r="AW17" s="31"/>
      <c r="AX17" s="31"/>
      <c r="AY17" s="31"/>
      <c r="AZ17" s="31"/>
      <c r="BA17" s="31"/>
      <c r="BB17" s="31"/>
      <c r="BC17" s="31"/>
      <c r="BD17" s="31"/>
      <c r="BE17" s="31"/>
      <c r="BF17" s="31"/>
    </row>
    <row r="18">
      <c r="A18" s="41" t="s">
        <v>105</v>
      </c>
      <c r="B18" s="33" t="s">
        <v>106</v>
      </c>
      <c r="C18" s="42" t="s">
        <v>107</v>
      </c>
      <c r="D18" s="32" t="s">
        <v>108</v>
      </c>
      <c r="E18" s="32" t="s">
        <v>57</v>
      </c>
      <c r="F18" s="32" t="s">
        <v>58</v>
      </c>
      <c r="G18" s="31"/>
      <c r="H18" s="33"/>
      <c r="I18" s="32"/>
      <c r="J18" s="32"/>
      <c r="K18" s="32"/>
      <c r="L18" s="38"/>
      <c r="M18" s="32"/>
      <c r="N18" s="32"/>
      <c r="O18" s="34"/>
      <c r="P18" s="32"/>
      <c r="Q18" s="32"/>
      <c r="R18" s="38"/>
      <c r="S18" s="32"/>
      <c r="T18" s="32"/>
      <c r="U18" s="32"/>
      <c r="V18" s="32"/>
      <c r="W18" s="32"/>
      <c r="X18" s="32"/>
      <c r="Y18" s="32"/>
      <c r="Z18" s="31"/>
      <c r="AA18" s="31"/>
      <c r="AB18" s="31"/>
      <c r="AC18" s="32"/>
      <c r="AD18" s="32"/>
      <c r="AE18" s="32"/>
      <c r="AF18" s="32"/>
      <c r="AG18" s="32"/>
      <c r="AH18" s="32"/>
      <c r="AI18" s="32"/>
      <c r="AJ18" s="32"/>
      <c r="AK18" s="32"/>
      <c r="AL18" s="32"/>
      <c r="AM18" s="32"/>
      <c r="AN18" s="32"/>
      <c r="AO18" s="31"/>
      <c r="AP18" s="31"/>
      <c r="AQ18" s="31"/>
      <c r="AR18" s="31"/>
      <c r="AS18" s="31"/>
      <c r="AT18" s="31"/>
      <c r="AU18" s="31"/>
      <c r="AV18" s="31"/>
      <c r="AW18" s="31"/>
      <c r="AX18" s="31"/>
      <c r="AY18" s="31"/>
      <c r="AZ18" s="31"/>
      <c r="BA18" s="31"/>
      <c r="BB18" s="31"/>
      <c r="BC18" s="31"/>
      <c r="BD18" s="31"/>
      <c r="BE18" s="31"/>
      <c r="BF18" s="31"/>
    </row>
    <row r="19">
      <c r="A19" s="41" t="s">
        <v>109</v>
      </c>
      <c r="B19" s="33" t="s">
        <v>110</v>
      </c>
      <c r="C19" s="42" t="s">
        <v>111</v>
      </c>
      <c r="D19" s="31"/>
      <c r="E19" s="32" t="s">
        <v>77</v>
      </c>
      <c r="F19" s="32" t="s">
        <v>39</v>
      </c>
      <c r="G19" s="31"/>
      <c r="H19" s="33"/>
      <c r="I19" s="32"/>
      <c r="J19" s="32"/>
      <c r="K19" s="32"/>
      <c r="L19" s="38"/>
      <c r="M19" s="32"/>
      <c r="N19" s="32"/>
      <c r="O19" s="34"/>
      <c r="P19" s="32"/>
      <c r="Q19" s="32"/>
      <c r="R19" s="38"/>
      <c r="S19" s="32"/>
      <c r="T19" s="32"/>
      <c r="U19" s="32"/>
      <c r="V19" s="32"/>
      <c r="W19" s="32"/>
      <c r="X19" s="32"/>
      <c r="Y19" s="32"/>
      <c r="Z19" s="31"/>
      <c r="AA19" s="31"/>
      <c r="AB19" s="31"/>
      <c r="AC19" s="32"/>
      <c r="AD19" s="32"/>
      <c r="AE19" s="32"/>
      <c r="AF19" s="32"/>
      <c r="AG19" s="32"/>
      <c r="AH19" s="32"/>
      <c r="AI19" s="32"/>
      <c r="AJ19" s="32"/>
      <c r="AK19" s="32"/>
      <c r="AL19" s="32"/>
      <c r="AM19" s="32"/>
      <c r="AN19" s="32"/>
      <c r="AO19" s="31"/>
      <c r="AP19" s="31"/>
      <c r="AQ19" s="31"/>
      <c r="AR19" s="31"/>
      <c r="AS19" s="31"/>
      <c r="AT19" s="31"/>
      <c r="AU19" s="31"/>
      <c r="AV19" s="31"/>
      <c r="AW19" s="31"/>
      <c r="AX19" s="31"/>
      <c r="AY19" s="31"/>
      <c r="AZ19" s="31"/>
      <c r="BA19" s="31"/>
      <c r="BB19" s="31"/>
      <c r="BC19" s="31"/>
      <c r="BD19" s="31"/>
      <c r="BE19" s="31"/>
      <c r="BF19" s="31"/>
    </row>
    <row r="20" ht="1.5" customHeight="1">
      <c r="A20" s="30" t="s">
        <v>112</v>
      </c>
      <c r="D20" s="31"/>
      <c r="E20" s="32"/>
      <c r="F20" s="32"/>
      <c r="G20" s="31"/>
      <c r="H20" s="33"/>
      <c r="I20" s="31"/>
      <c r="J20" s="31"/>
      <c r="K20" s="31"/>
      <c r="L20" s="31"/>
      <c r="M20" s="31"/>
      <c r="N20" s="34"/>
      <c r="O20" s="31"/>
      <c r="P20" s="31"/>
      <c r="Q20" s="31"/>
      <c r="R20" s="31"/>
      <c r="S20" s="31"/>
      <c r="T20" s="34"/>
      <c r="U20" s="31"/>
      <c r="V20" s="31"/>
      <c r="W20" s="34"/>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c r="A21" s="43" t="s">
        <v>113</v>
      </c>
      <c r="B21" s="44" t="s">
        <v>114</v>
      </c>
      <c r="C21" s="44" t="s">
        <v>115</v>
      </c>
      <c r="D21" s="45" t="s">
        <v>116</v>
      </c>
      <c r="E21" s="46" t="s">
        <v>77</v>
      </c>
      <c r="F21" s="46" t="s">
        <v>39</v>
      </c>
      <c r="G21" s="42" t="s">
        <v>117</v>
      </c>
      <c r="H21" s="47" t="s">
        <v>118</v>
      </c>
      <c r="I21" s="47" t="s">
        <v>119</v>
      </c>
      <c r="J21" s="47" t="s">
        <v>43</v>
      </c>
      <c r="K21" s="48"/>
      <c r="L21" s="48"/>
      <c r="M21" s="48" t="s">
        <v>120</v>
      </c>
      <c r="N21" s="49"/>
      <c r="O21" s="22"/>
      <c r="P21" s="50" t="s">
        <v>49</v>
      </c>
      <c r="Q21" s="48"/>
      <c r="R21" s="48"/>
      <c r="S21" s="48" t="s">
        <v>120</v>
      </c>
      <c r="T21" s="22"/>
      <c r="U21" s="22"/>
      <c r="V21" s="50" t="s">
        <v>49</v>
      </c>
      <c r="W21" s="49"/>
      <c r="X21" s="49"/>
      <c r="Y21" s="50" t="s">
        <v>49</v>
      </c>
      <c r="Z21" s="51" t="s">
        <v>121</v>
      </c>
      <c r="AA21" s="22"/>
      <c r="AB21" s="22"/>
      <c r="AC21" s="22"/>
      <c r="AD21" s="22"/>
      <c r="AE21" s="50" t="s">
        <v>49</v>
      </c>
      <c r="AF21" s="22"/>
      <c r="AG21" s="22"/>
      <c r="AH21" s="50" t="s">
        <v>49</v>
      </c>
      <c r="AI21" s="50"/>
      <c r="AJ21" s="49"/>
      <c r="AK21" s="50" t="s">
        <v>49</v>
      </c>
      <c r="AL21" s="49"/>
      <c r="AM21" s="49"/>
      <c r="AN21" s="50" t="s">
        <v>49</v>
      </c>
      <c r="AO21" s="22"/>
      <c r="AP21" s="22"/>
      <c r="AQ21" s="22"/>
      <c r="AR21" s="22"/>
      <c r="AS21" s="22"/>
      <c r="AT21" s="22"/>
      <c r="AU21" s="22"/>
      <c r="AV21" s="22"/>
      <c r="AW21" s="22"/>
      <c r="AX21" s="22"/>
      <c r="AY21" s="22"/>
      <c r="AZ21" s="22"/>
      <c r="BA21" s="22"/>
      <c r="BB21" s="22"/>
      <c r="BC21" s="22"/>
      <c r="BD21" s="22"/>
      <c r="BE21" s="22"/>
      <c r="BF21" s="22"/>
    </row>
    <row r="22">
      <c r="A22" s="43" t="s">
        <v>122</v>
      </c>
      <c r="B22" s="44" t="s">
        <v>123</v>
      </c>
      <c r="C22" s="44" t="s">
        <v>124</v>
      </c>
      <c r="D22" s="52"/>
      <c r="E22" s="46" t="s">
        <v>77</v>
      </c>
      <c r="F22" s="46" t="s">
        <v>39</v>
      </c>
      <c r="G22" s="42"/>
    </row>
    <row r="23">
      <c r="A23" s="41" t="s">
        <v>125</v>
      </c>
      <c r="B23" s="33" t="s">
        <v>98</v>
      </c>
      <c r="C23" s="42" t="s">
        <v>126</v>
      </c>
      <c r="D23" s="32" t="s">
        <v>100</v>
      </c>
      <c r="E23" s="32" t="s">
        <v>77</v>
      </c>
      <c r="F23" s="32" t="s">
        <v>39</v>
      </c>
      <c r="G23" s="32" t="s">
        <v>101</v>
      </c>
      <c r="H23" s="33"/>
      <c r="I23" s="32"/>
      <c r="J23" s="32"/>
      <c r="K23" s="32"/>
      <c r="L23" s="38"/>
      <c r="M23" s="32"/>
      <c r="N23" s="32"/>
      <c r="O23" s="34"/>
      <c r="P23" s="32"/>
      <c r="Q23" s="32"/>
      <c r="R23" s="38"/>
      <c r="S23" s="32"/>
      <c r="T23" s="32"/>
      <c r="U23" s="32"/>
      <c r="V23" s="32"/>
      <c r="W23" s="32"/>
      <c r="X23" s="32"/>
      <c r="Y23" s="32"/>
      <c r="Z23" s="31"/>
      <c r="AA23" s="31"/>
      <c r="AB23" s="31"/>
      <c r="AC23" s="32"/>
      <c r="AD23" s="32"/>
      <c r="AE23" s="32"/>
      <c r="AF23" s="32"/>
      <c r="AG23" s="32"/>
      <c r="AH23" s="32"/>
      <c r="AI23" s="32"/>
      <c r="AJ23" s="32"/>
      <c r="AK23" s="32"/>
      <c r="AL23" s="32"/>
      <c r="AM23" s="32"/>
      <c r="AN23" s="32"/>
      <c r="AO23" s="31"/>
      <c r="AP23" s="31"/>
      <c r="AQ23" s="31"/>
      <c r="AR23" s="31"/>
      <c r="AS23" s="31"/>
      <c r="AT23" s="31"/>
      <c r="AU23" s="31"/>
      <c r="AV23" s="31"/>
      <c r="AW23" s="31"/>
      <c r="AX23" s="31"/>
      <c r="AY23" s="31"/>
      <c r="AZ23" s="31"/>
      <c r="BA23" s="31"/>
      <c r="BB23" s="31"/>
      <c r="BC23" s="31"/>
      <c r="BD23" s="31"/>
      <c r="BE23" s="31"/>
      <c r="BF23" s="31"/>
    </row>
    <row r="24">
      <c r="C24" s="42"/>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c r="BC753" s="31"/>
      <c r="BD753" s="31"/>
      <c r="BE753" s="31"/>
      <c r="BF753" s="31"/>
    </row>
    <row r="754">
      <c r="A754" s="31"/>
      <c r="B754" s="31"/>
      <c r="C754" s="31"/>
      <c r="D754" s="31"/>
      <c r="E754" s="31"/>
      <c r="F754" s="31"/>
      <c r="G754" s="31"/>
      <c r="H754" s="31"/>
      <c r="I754" s="31"/>
      <c r="J754" s="31"/>
      <c r="K754" s="31"/>
      <c r="L754" s="31"/>
      <c r="M754" s="32"/>
      <c r="N754" s="31"/>
      <c r="O754" s="31"/>
      <c r="P754" s="32"/>
      <c r="Q754" s="31"/>
      <c r="R754" s="31"/>
      <c r="S754" s="32"/>
      <c r="T754" s="31"/>
      <c r="U754" s="31"/>
      <c r="V754" s="32"/>
      <c r="W754" s="31"/>
      <c r="X754" s="31"/>
      <c r="Y754" s="32"/>
      <c r="Z754" s="31"/>
      <c r="AA754" s="31"/>
      <c r="AB754" s="32"/>
      <c r="AC754" s="31"/>
      <c r="AD754" s="31"/>
      <c r="AE754" s="32"/>
      <c r="AF754" s="31"/>
      <c r="AG754" s="31"/>
      <c r="AH754" s="32"/>
      <c r="AI754" s="31"/>
      <c r="AJ754" s="31"/>
      <c r="AK754" s="32"/>
      <c r="AL754" s="31"/>
      <c r="AM754" s="31"/>
      <c r="AN754" s="32"/>
      <c r="AO754" s="31"/>
      <c r="AP754" s="31"/>
      <c r="AQ754" s="32"/>
      <c r="AR754" s="31"/>
      <c r="AS754" s="31"/>
      <c r="AT754" s="32"/>
      <c r="AU754" s="31"/>
      <c r="AV754" s="31"/>
      <c r="AW754" s="32"/>
      <c r="AX754" s="31"/>
      <c r="AY754" s="31"/>
      <c r="AZ754" s="32"/>
      <c r="BA754" s="31"/>
      <c r="BB754" s="31"/>
      <c r="BC754" s="32"/>
      <c r="BD754" s="31"/>
      <c r="BE754" s="31"/>
      <c r="BF754" s="32"/>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c r="BB761" s="31"/>
      <c r="BC761" s="31"/>
      <c r="BD761" s="31"/>
      <c r="BE761" s="31"/>
      <c r="B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c r="BC770" s="31"/>
      <c r="BD770" s="31"/>
      <c r="BE770" s="31"/>
      <c r="BF770" s="31"/>
    </row>
  </sheetData>
  <mergeCells count="30">
    <mergeCell ref="A3:C3"/>
    <mergeCell ref="B2:C2"/>
    <mergeCell ref="B1:C1"/>
    <mergeCell ref="A6:C6"/>
    <mergeCell ref="A20:C20"/>
    <mergeCell ref="A4:C4"/>
    <mergeCell ref="H3:J3"/>
    <mergeCell ref="N3:P3"/>
    <mergeCell ref="D4:G4"/>
    <mergeCell ref="D3:G3"/>
    <mergeCell ref="AL3:AN3"/>
    <mergeCell ref="AX3:AZ3"/>
    <mergeCell ref="BA3:BC3"/>
    <mergeCell ref="BD3:BF3"/>
    <mergeCell ref="AO3:AQ3"/>
    <mergeCell ref="AR3:AT3"/>
    <mergeCell ref="AU3:AW3"/>
    <mergeCell ref="T1:V1"/>
    <mergeCell ref="Z1:AB1"/>
    <mergeCell ref="W1:Y1"/>
    <mergeCell ref="AC3:AE3"/>
    <mergeCell ref="Z3:AB3"/>
    <mergeCell ref="N1:P1"/>
    <mergeCell ref="Q1:S1"/>
    <mergeCell ref="K1:M1"/>
    <mergeCell ref="H1:J1"/>
    <mergeCell ref="AI3:AK3"/>
    <mergeCell ref="AF3:AH3"/>
    <mergeCell ref="T3:V3"/>
    <mergeCell ref="AI1:AK1"/>
  </mergeCells>
  <conditionalFormatting sqref="H6:J16 H17:J21 H23:J23 H27:J770">
    <cfRule type="expression" dxfId="3" priority="1">
      <formula>$J:$J="Match"</formula>
    </cfRule>
  </conditionalFormatting>
  <conditionalFormatting sqref="H6:J16 H17:J21 H23:J23 H27:J770">
    <cfRule type="expression" dxfId="4" priority="2">
      <formula>$J:$J="Partial Match"</formula>
    </cfRule>
  </conditionalFormatting>
  <conditionalFormatting sqref="K6:M16 Q6:S16 K17:M21 Q17:S21 K23:M23 Q23:S23 K27:M770">
    <cfRule type="expression" dxfId="5" priority="3">
      <formula>$M:$M=""</formula>
    </cfRule>
  </conditionalFormatting>
  <conditionalFormatting sqref="H6:J16 H17:J21 H23:J23 H27:J770">
    <cfRule type="expression" dxfId="6" priority="4">
      <formula>$J:$J="No Match"</formula>
    </cfRule>
  </conditionalFormatting>
  <conditionalFormatting sqref="A6:G23 H6:H21 H23 A27:G770">
    <cfRule type="expression" dxfId="0" priority="5">
      <formula>$E:$E="Minimum"</formula>
    </cfRule>
  </conditionalFormatting>
  <conditionalFormatting sqref="A6:G23 H6:H21 H23 A27:G770">
    <cfRule type="expression" dxfId="1" priority="6">
      <formula>$E:$E="Recommended"</formula>
    </cfRule>
  </conditionalFormatting>
  <conditionalFormatting sqref="A6:G23 H6:H21 H23 A27:G770">
    <cfRule type="expression" dxfId="2" priority="7">
      <formula>$E:$E="Optional"</formula>
    </cfRule>
  </conditionalFormatting>
  <conditionalFormatting sqref="K6:M16 Q6:S16 K17:M21 Q17:S21 K23:M23 Q23:S23 K27:M770">
    <cfRule type="expression" dxfId="3" priority="8">
      <formula>$M:$M="Match"</formula>
    </cfRule>
  </conditionalFormatting>
  <conditionalFormatting sqref="K6:M16 Q6:S16 K17:M21 Q17:S21 K23:M23 Q23:S23 K27:M770">
    <cfRule type="expression" dxfId="4" priority="9">
      <formula>$M:$M="Partial Match"</formula>
    </cfRule>
  </conditionalFormatting>
  <conditionalFormatting sqref="H6:J16 H17:J21 H23:J23 H27:J770">
    <cfRule type="expression" dxfId="5" priority="10">
      <formula>$J:$J=""</formula>
    </cfRule>
  </conditionalFormatting>
  <conditionalFormatting sqref="K6:M16 Q6:S16 K17:M21 Q17:S21 K23:M23 Q23:S23 K27:M770">
    <cfRule type="expression" dxfId="6" priority="11">
      <formula>$M:$M="No Match"</formula>
    </cfRule>
  </conditionalFormatting>
  <conditionalFormatting sqref="N6:P16 N17:P21 N23:P23 N27:P770">
    <cfRule type="expression" dxfId="3" priority="12">
      <formula>$P:$P="Match"</formula>
    </cfRule>
  </conditionalFormatting>
  <conditionalFormatting sqref="N6:P16 N17:P21 N23:P23 N27:P770">
    <cfRule type="expression" dxfId="4" priority="13">
      <formula>$P:$P="Partial Match"</formula>
    </cfRule>
  </conditionalFormatting>
  <conditionalFormatting sqref="N6:P16 N17:P21 N23:P23 N27:P770">
    <cfRule type="expression" dxfId="6" priority="14">
      <formula>$P:$P="No Match"</formula>
    </cfRule>
  </conditionalFormatting>
  <conditionalFormatting sqref="N6:P16 N17:P21 N23:P23 N27:P770">
    <cfRule type="expression" dxfId="5" priority="15">
      <formula>$P:$P=""</formula>
    </cfRule>
  </conditionalFormatting>
  <conditionalFormatting sqref="Q6:S16 Q17:S21 Q23:S23 Q27:S770">
    <cfRule type="expression" dxfId="3" priority="16">
      <formula>$S:$S="Match"</formula>
    </cfRule>
  </conditionalFormatting>
  <conditionalFormatting sqref="Q6:S16 Q17:S21 Q23:S23 Q27:S770">
    <cfRule type="expression" dxfId="4" priority="17">
      <formula>$S:$S="Partial Match"</formula>
    </cfRule>
  </conditionalFormatting>
  <conditionalFormatting sqref="Q6:S16 Q17:S21 Q23:S23 Q27:S770">
    <cfRule type="expression" dxfId="6" priority="18">
      <formula>$S:$S="No Match"</formula>
    </cfRule>
  </conditionalFormatting>
  <conditionalFormatting sqref="Q6:S16 Q17:S21 Q23:S23 Q27:S770">
    <cfRule type="expression" dxfId="5" priority="19">
      <formula>$S:$S=""</formula>
    </cfRule>
  </conditionalFormatting>
  <conditionalFormatting sqref="T6:V16 T17:V21 T23:V23 T27:V770">
    <cfRule type="expression" dxfId="3" priority="20">
      <formula>$V:$V="Match"</formula>
    </cfRule>
  </conditionalFormatting>
  <conditionalFormatting sqref="W6:Y16 W17:Y21 W23:Y23 W27:Y770">
    <cfRule type="expression" dxfId="4" priority="21">
      <formula>$Y:$Y="Partial Match"</formula>
    </cfRule>
  </conditionalFormatting>
  <conditionalFormatting sqref="T6:V16 T17:V21 T23:V23 T27:V770">
    <cfRule type="expression" dxfId="6" priority="22">
      <formula>$V:$V="No Match"</formula>
    </cfRule>
  </conditionalFormatting>
  <conditionalFormatting sqref="T6:V16 T17:V21 T23:V23 T27:V770">
    <cfRule type="expression" dxfId="5" priority="23">
      <formula>$V:$V=""</formula>
    </cfRule>
  </conditionalFormatting>
  <conditionalFormatting sqref="W6:Y16 W17:Y21 W23:Y23 W27:Y770">
    <cfRule type="expression" dxfId="3" priority="24">
      <formula>$Y:$Y="Match"</formula>
    </cfRule>
  </conditionalFormatting>
  <conditionalFormatting sqref="T6:V16 T17:V21 T23:V23 T27:V770">
    <cfRule type="expression" dxfId="4" priority="25">
      <formula>$V:$V="Partial Match"</formula>
    </cfRule>
  </conditionalFormatting>
  <conditionalFormatting sqref="W6:Y16 W17:Y21 W23:Y23 W27:Y770">
    <cfRule type="expression" dxfId="6" priority="26">
      <formula>$Y:$Y="No Match"</formula>
    </cfRule>
  </conditionalFormatting>
  <conditionalFormatting sqref="W6:Y16 W17:Y21 W23:Y23 W27:Y770">
    <cfRule type="expression" dxfId="5" priority="27">
      <formula>$Y:$Y=""</formula>
    </cfRule>
  </conditionalFormatting>
  <conditionalFormatting sqref="Z6:AB16 Z17:AB21 Z23:AB23 Z27:AB770">
    <cfRule type="expression" dxfId="4" priority="28">
      <formula>$AB:$AB="Partial Match"</formula>
    </cfRule>
  </conditionalFormatting>
  <conditionalFormatting sqref="Z6:AB16 Z17:AB21 Z23:AB23 Z27:AB770">
    <cfRule type="expression" dxfId="3" priority="29">
      <formula>$AB:$AB="Match"</formula>
    </cfRule>
  </conditionalFormatting>
  <conditionalFormatting sqref="Z6:AB16 Z17:AB21 Z23:AB23 Z27:AB770">
    <cfRule type="expression" dxfId="6" priority="30">
      <formula>$AB:$AB="No Match"</formula>
    </cfRule>
  </conditionalFormatting>
  <conditionalFormatting sqref="Z6:AB16 Z17:AB21 Z23:AB23 Z27:AB770">
    <cfRule type="expression" dxfId="5" priority="31">
      <formula>$AB:$AB=""</formula>
    </cfRule>
  </conditionalFormatting>
  <conditionalFormatting sqref="AI6:AK16 AF8:AG8 AF10:AG16 AF17:AG19 AI17:AK21 AF23:AG23 AI23:AK23 AI27:AK770">
    <cfRule type="expression" dxfId="4" priority="32">
      <formula>$AK:$AK="Partial Match"</formula>
    </cfRule>
  </conditionalFormatting>
  <conditionalFormatting sqref="AI6:AK16 AF8:AG8 AF10:AG16 AF17:AG19 AI17:AK21 AF23:AG23 AI23:AK23 AI27:AK770">
    <cfRule type="expression" dxfId="3" priority="33">
      <formula>$AK:$AK="Match"</formula>
    </cfRule>
  </conditionalFormatting>
  <conditionalFormatting sqref="AI6:AK16 AF8:AG8 AF10:AG16 AF17:AG19 AI17:AK21 AF23:AG23 AI23:AK23 AI27:AK770">
    <cfRule type="expression" dxfId="6" priority="34">
      <formula>$AK:$AK="No Match"</formula>
    </cfRule>
  </conditionalFormatting>
  <conditionalFormatting sqref="AI6:AK16 AF8:AG8 AF10:AG16 AF17:AG19 AI17:AK21 AF23:AG23 AI23:AK23 AI27:AK770">
    <cfRule type="expression" dxfId="5" priority="35">
      <formula>$AK:$AK=""</formula>
    </cfRule>
  </conditionalFormatting>
  <conditionalFormatting sqref="AL6:AN16 AL17:AN21 AL23:AN23 AL27:AN770">
    <cfRule type="expression" dxfId="4" priority="36">
      <formula>$AN:$AN="Partial Match"</formula>
    </cfRule>
  </conditionalFormatting>
  <conditionalFormatting sqref="AL6:AN16 AL17:AN21 AL23:AN23 AL27:AN770">
    <cfRule type="expression" dxfId="3" priority="37">
      <formula>$AN:$AN="Match"</formula>
    </cfRule>
  </conditionalFormatting>
  <conditionalFormatting sqref="AL6:AN16 AL17:AN21 AL23:AN23 AL27:AN770">
    <cfRule type="expression" dxfId="6" priority="38">
      <formula>$AN:$AN="No Match"</formula>
    </cfRule>
  </conditionalFormatting>
  <conditionalFormatting sqref="AL6:AN16 AL17:AN21 AL23:AN23 AL27:AN770">
    <cfRule type="expression" dxfId="5" priority="39">
      <formula>$AN:$AN=""</formula>
    </cfRule>
  </conditionalFormatting>
  <conditionalFormatting sqref="AC6:AE16 AC17:AE21 AC23:AE23 AC27:AE770">
    <cfRule type="expression" dxfId="4" priority="40">
      <formula>$AE:$AE="Partial Match"</formula>
    </cfRule>
  </conditionalFormatting>
  <conditionalFormatting sqref="AC6:AE16 AC17:AE21 AC23:AE23 AC27:AE770">
    <cfRule type="expression" dxfId="3" priority="41">
      <formula>$AE:$AE="Match"</formula>
    </cfRule>
  </conditionalFormatting>
  <conditionalFormatting sqref="AF6:AH16 AF17:AH21 AF23:AH23 AF27:AH770">
    <cfRule type="expression" dxfId="6" priority="42">
      <formula>$AH:$AH="No Match"</formula>
    </cfRule>
  </conditionalFormatting>
  <conditionalFormatting sqref="AC6:AE16 AC17:AE21 AC23:AE23 AC27:AE770">
    <cfRule type="expression" dxfId="5" priority="43">
      <formula>$AE:$AE=""</formula>
    </cfRule>
  </conditionalFormatting>
  <conditionalFormatting sqref="AF6:AH16 AF17:AH21 AF23:AH23 AF27:AH770">
    <cfRule type="expression" dxfId="4" priority="44">
      <formula>$AH:$AH="Partial Match"</formula>
    </cfRule>
  </conditionalFormatting>
  <conditionalFormatting sqref="AF6:AH16 AF17:AH21 AF23:AH23 AF27:AH770">
    <cfRule type="expression" dxfId="3" priority="45">
      <formula>$AH:$AH="Match"</formula>
    </cfRule>
  </conditionalFormatting>
  <conditionalFormatting sqref="AC6:AE16 AC17:AE21 AC23:AE23 AC27:AE770">
    <cfRule type="expression" dxfId="6" priority="46">
      <formula>$AE:$AE="No Match"</formula>
    </cfRule>
  </conditionalFormatting>
  <conditionalFormatting sqref="AF6:AH16 AF17:AH21 AF23:AH23 AF27:AH770">
    <cfRule type="expression" dxfId="5" priority="47">
      <formula>$AH:$AH=""</formula>
    </cfRule>
  </conditionalFormatting>
  <conditionalFormatting sqref="AO6:AQ16 AO17:AQ21 AO23:AQ23 AO27:AQ770">
    <cfRule type="expression" dxfId="6" priority="48">
      <formula>$AQ:$AQ="No Match"</formula>
    </cfRule>
  </conditionalFormatting>
  <conditionalFormatting sqref="AO6:AQ16 AO17:AQ21 AO23:AQ23 AO27:AQ770">
    <cfRule type="expression" dxfId="4" priority="49">
      <formula>$AQ:$AQ="Partial Match"</formula>
    </cfRule>
  </conditionalFormatting>
  <conditionalFormatting sqref="AO6:AQ16 AO17:AQ21 AO23:AQ23 AO27:AQ770">
    <cfRule type="expression" dxfId="3" priority="50">
      <formula>$AQ:$AQ="Match"</formula>
    </cfRule>
  </conditionalFormatting>
  <conditionalFormatting sqref="AO6:AQ16 AO17:AQ21 AO23:AQ23 AO27:AQ770">
    <cfRule type="expression" dxfId="5" priority="51">
      <formula>$AQ:$AQ=""</formula>
    </cfRule>
  </conditionalFormatting>
  <conditionalFormatting sqref="AR6:AT16 AR17:AT21 AR23:AT23 AR27:AT770">
    <cfRule type="expression" dxfId="6" priority="52">
      <formula>$AT:$AT="No Match"</formula>
    </cfRule>
  </conditionalFormatting>
  <conditionalFormatting sqref="AR6:AT16 AR17:AT21 AR23:AT23 AR27:AT770">
    <cfRule type="expression" dxfId="4" priority="53">
      <formula>$AT:$AT="Partial Match"</formula>
    </cfRule>
  </conditionalFormatting>
  <conditionalFormatting sqref="AR6:AT16 AR17:AT21 AR23:AT23 AR27:AT770">
    <cfRule type="expression" dxfId="3" priority="54">
      <formula>$AT:$AT="Match"</formula>
    </cfRule>
  </conditionalFormatting>
  <conditionalFormatting sqref="AR6:AT16 AR17:AT21 AR23:AT23 AR27:AT770">
    <cfRule type="expression" dxfId="5" priority="55">
      <formula>$AT:$AT=""</formula>
    </cfRule>
  </conditionalFormatting>
  <conditionalFormatting sqref="AU6:AW16 AU17:AW21 AU23:AW23 AU27:AW770">
    <cfRule type="expression" dxfId="6" priority="56">
      <formula>$AW:$AW="No Match"</formula>
    </cfRule>
  </conditionalFormatting>
  <conditionalFormatting sqref="AU6:AW16 AU17:AW21 AU23:AW23 AU27:AW770">
    <cfRule type="expression" dxfId="4" priority="57">
      <formula>$AW:$AW="Partial Match"</formula>
    </cfRule>
  </conditionalFormatting>
  <conditionalFormatting sqref="AU6:AW16 AU17:AW21 AU23:AW23 AU27:AW770">
    <cfRule type="expression" dxfId="3" priority="58">
      <formula>$AW:$AW="Match"</formula>
    </cfRule>
  </conditionalFormatting>
  <conditionalFormatting sqref="AU6:AW16 AU17:AW21 AU23:AW23 AU27:AW770">
    <cfRule type="expression" dxfId="5" priority="59">
      <formula>$AW:$AW=""</formula>
    </cfRule>
  </conditionalFormatting>
  <conditionalFormatting sqref="AX6:AZ16 AX17:AZ21 AX23:AZ23 AX27:AZ770">
    <cfRule type="expression" dxfId="6" priority="60">
      <formula>$AZ:$AZ="No Match"</formula>
    </cfRule>
  </conditionalFormatting>
  <conditionalFormatting sqref="AX6:AZ16 AX17:AZ21 AX23:AZ23 AX27:AZ770">
    <cfRule type="expression" dxfId="4" priority="61">
      <formula>$AZ:$AZ="Partial Match"</formula>
    </cfRule>
  </conditionalFormatting>
  <conditionalFormatting sqref="AX6:AZ16 AX17:AZ21 AX23:AZ23 AX27:AZ770">
    <cfRule type="expression" dxfId="3" priority="62">
      <formula>$AZ:$AZ="Match"</formula>
    </cfRule>
  </conditionalFormatting>
  <conditionalFormatting sqref="AX6:AZ16 AX17:AZ21 AX23:AZ23 AX27:AZ770">
    <cfRule type="expression" dxfId="5" priority="63">
      <formula>$AZ:$AZ=""</formula>
    </cfRule>
  </conditionalFormatting>
  <conditionalFormatting sqref="BA6:BC16 BA17:BC21 BA23:BC23 BA27:BC770">
    <cfRule type="expression" dxfId="6" priority="64">
      <formula>$BC:$BC="No Match"</formula>
    </cfRule>
  </conditionalFormatting>
  <conditionalFormatting sqref="BA6:BC16 BA17:BC21 BA23:BC23 BA27:BC770">
    <cfRule type="expression" dxfId="4" priority="65">
      <formula>$BC:$BC="Partial Match"</formula>
    </cfRule>
  </conditionalFormatting>
  <conditionalFormatting sqref="BA6:BC16 BA17:BC21 BA23:BC23 BA27:BC770">
    <cfRule type="expression" dxfId="3" priority="66">
      <formula>$BC:$BC="Match"</formula>
    </cfRule>
  </conditionalFormatting>
  <conditionalFormatting sqref="BA6:BC16 BA17:BC21 BA23:BC23 BA27:BC770">
    <cfRule type="expression" dxfId="5" priority="67">
      <formula>$BC:$BC=""</formula>
    </cfRule>
  </conditionalFormatting>
  <conditionalFormatting sqref="BD6:BF16 BD17:BF21 BD23:BF23 BD27:BF770">
    <cfRule type="expression" dxfId="6" priority="68">
      <formula>$BF:$BF="No Match"</formula>
    </cfRule>
  </conditionalFormatting>
  <conditionalFormatting sqref="BD6:BF16 BD17:BF21 BD23:BF23 BD27:BF770">
    <cfRule type="expression" dxfId="4" priority="69">
      <formula>$BF:$BF="Partial Match"</formula>
    </cfRule>
  </conditionalFormatting>
  <conditionalFormatting sqref="BD6:BF16 BD17:BF21 BD23:BF23 BD27:BF770">
    <cfRule type="expression" dxfId="3" priority="70">
      <formula>$BF:$BF="Match"</formula>
    </cfRule>
  </conditionalFormatting>
  <conditionalFormatting sqref="BD6:BF16 BD17:BF21 BD23:BF23 BD27:BF770">
    <cfRule type="expression" dxfId="5" priority="71">
      <formula>$BF:$BF=""</formula>
    </cfRule>
  </conditionalFormatting>
  <dataValidations>
    <dataValidation type="list" allowBlank="1" showInputMessage="1" showErrorMessage="1" prompt="Suggestions to use or not in Bioschemas Specification" sqref="E6:E23 E27:E770">
      <formula1>"Minimum,Recommended,Optional"</formula1>
    </dataValidation>
    <dataValidation type="list" allowBlank="1" showInputMessage="1" showErrorMessage="1" prompt="Select if this field matches in the specific Use Case " sqref="P6:P21 V6:V21 Y6:Y21 AB6:AB21 AE6:AE21 AH6:AH21 AK6:AK21 AN6:AN21 AQ6:AQ21 AT6:AT21 AW6:AW21 AZ6:AZ21 BC6:BC21 BF6:BF21 P23 V23 Y23 AB23 AE23 AH23 AK23 AN23 AQ23 AT23 AW23 AZ23 BC23 BF23 P27:P770 S27:S770 V27:V770 Y27:Y770 AB27:AB770 AE27:AE770 AH27:AH770 AK27:AK770 AN27:AN770 AQ27:AQ770 AT27:AT770 AW27:AW770 AZ27:AZ770 BC27:BC770 BF27:BF770">
      <formula1>"Match,Not Match,Partial Match"</formula1>
    </dataValidation>
    <dataValidation type="list" allowBlank="1" sqref="F6:F23 F27:F770">
      <formula1>"ONE,MANY"</formula1>
    </dataValidation>
    <dataValidation type="list" allowBlank="1" showInputMessage="1" showErrorMessage="1" prompt="Select if this field matches in the specific Use Case " sqref="J6:J21 M6:M21 S6:S21 J23 M23 S23 J27:J770 M27:M770">
      <formula1>"Match,No Match,Partial Match"</formula1>
    </dataValidation>
  </dataValidations>
  <hyperlinks>
    <hyperlink r:id="rId1" ref="AD2"/>
    <hyperlink r:id="rId2" ref="AG2"/>
    <hyperlink r:id="rId3" ref="AJ2"/>
    <hyperlink r:id="rId4" ref="AM2"/>
    <hyperlink r:id="rId5" ref="A4"/>
    <hyperlink r:id="rId6" ref="A7"/>
    <hyperlink r:id="rId7" ref="B7"/>
    <hyperlink r:id="rId8" ref="AM7"/>
    <hyperlink r:id="rId9" ref="A8"/>
    <hyperlink r:id="rId10" ref="AM8"/>
    <hyperlink r:id="rId11" ref="A9"/>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40.57"/>
    <col customWidth="1" min="3" max="3" width="43.71"/>
    <col customWidth="1" min="4" max="4" width="17.57"/>
    <col customWidth="1" min="5" max="5" width="20.43"/>
    <col customWidth="1" min="7" max="7" width="24.29"/>
  </cols>
  <sheetData>
    <row r="1">
      <c r="A1" s="1" t="s">
        <v>0</v>
      </c>
      <c r="B1" s="1"/>
      <c r="C1" s="1"/>
      <c r="D1" s="2" t="s">
        <v>1</v>
      </c>
      <c r="E1" s="2"/>
      <c r="F1" s="2"/>
      <c r="G1" s="2"/>
    </row>
    <row r="2">
      <c r="A2" s="11" t="str">
        <f>IFERROR(__xludf.DUMMYFUNCTION("QUERY('Schema.org mapping'!A5:G1000,""select * where(E='Minimum'or E='Optional' or E='Recommended')"",1 )"),"Property")</f>
        <v>Property</v>
      </c>
      <c r="B2" s="11" t="str">
        <f>IFERROR(__xludf.DUMMYFUNCTION("""COMPUTED_VALUE"""),"Expected Type")</f>
        <v>Expected Type</v>
      </c>
      <c r="C2" s="13" t="str">
        <f>IFERROR(__xludf.DUMMYFUNCTION("""COMPUTED_VALUE"""),"Description")</f>
        <v>Description</v>
      </c>
      <c r="D2" s="15" t="str">
        <f>IFERROR(__xludf.DUMMYFUNCTION("""COMPUTED_VALUE"""),"BSC Description")</f>
        <v>BSC Description</v>
      </c>
      <c r="E2" s="15" t="str">
        <f>IFERROR(__xludf.DUMMYFUNCTION("""COMPUTED_VALUE"""),"Marginality")</f>
        <v>Marginality</v>
      </c>
      <c r="F2" s="16" t="str">
        <f>IFERROR(__xludf.DUMMYFUNCTION("""COMPUTED_VALUE"""),"Cardinality")</f>
        <v>Cardinality</v>
      </c>
      <c r="G2" s="16" t="str">
        <f>IFERROR(__xludf.DUMMYFUNCTION("""COMPUTED_VALUE"""),"Controlled Vocabulary")</f>
        <v>Controlled Vocabulary</v>
      </c>
    </row>
    <row r="3">
      <c r="A3" s="20" t="str">
        <f>IFERROR(__xludf.DUMMYFUNCTION("""COMPUTED_VALUE"""),"additionalType")</f>
        <v>additionalType</v>
      </c>
      <c r="B3" s="20" t="str">
        <f>IFERROR(__xludf.DUMMYFUNCTION("""COMPUTED_VALUE"""),"URL")</f>
        <v>URL</v>
      </c>
      <c r="C3" s="2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2" t="str">
        <f>IFERROR(__xludf.DUMMYFUNCTION("""COMPUTED_VALUE"""),"Bioschemas usage. 
Although not required for Records, additionalType can be used to specify the nature of the record. For instance, a UniProt protein record would have http://purl.uniprot.org/core/Protein as type.")</f>
        <v>Bioschemas usage. 
Although not required for Records, additionalType can be used to specify the nature of the record. For instance, a UniProt protein record would have http://purl.uniprot.org/core/Protein as type.</v>
      </c>
      <c r="E3" s="20" t="str">
        <f>IFERROR(__xludf.DUMMYFUNCTION("""COMPUTED_VALUE"""),"Recommended")</f>
        <v>Recommended</v>
      </c>
      <c r="F3" s="20" t="str">
        <f>IFERROR(__xludf.DUMMYFUNCTION("""COMPUTED_VALUE"""),"MANY")</f>
        <v>MANY</v>
      </c>
      <c r="G3" s="20" t="str">
        <f>IFERROR(__xludf.DUMMYFUNCTION("""COMPUTED_VALUE"""),"Yes, as it better suits to the concept described by this entity")</f>
        <v>Yes, as it better suits to the concept described by this entity</v>
      </c>
    </row>
    <row r="4">
      <c r="A4" t="str">
        <f>IFERROR(__xludf.DUMMYFUNCTION("""COMPUTED_VALUE"""),"identifier")</f>
        <v>identifier</v>
      </c>
      <c r="B4" t="str">
        <f>IFERROR(__xludf.DUMMYFUNCTION("""COMPUTED_VALUE"""),"PropertyValue or 
 Text or 
 URL")</f>
        <v>PropertyValue or 
 Text or 
 URL</v>
      </c>
      <c r="C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4" t="str">
        <f>IFERROR(__xludf.DUMMYFUNCTION("""COMPUTED_VALUE"""),"")</f>
        <v/>
      </c>
      <c r="E4" t="str">
        <f>IFERROR(__xludf.DUMMYFUNCTION("""COMPUTED_VALUE"""),"Minimum")</f>
        <v>Minimum</v>
      </c>
      <c r="F4" t="str">
        <f>IFERROR(__xludf.DUMMYFUNCTION("""COMPUTED_VALUE"""),"ONE")</f>
        <v>ONE</v>
      </c>
      <c r="G4" t="str">
        <f>IFERROR(__xludf.DUMMYFUNCTION("""COMPUTED_VALUE"""),"")</f>
        <v/>
      </c>
    </row>
    <row r="5">
      <c r="A5" t="str">
        <f>IFERROR(__xludf.DUMMYFUNCTION("""COMPUTED_VALUE"""),"image")</f>
        <v>image</v>
      </c>
      <c r="B5" t="str">
        <f>IFERROR(__xludf.DUMMYFUNCTION("""COMPUTED_VALUE"""),"ImageObject or 
 URL")</f>
        <v>ImageObject or 
 URL</v>
      </c>
      <c r="C5" t="str">
        <f>IFERROR(__xludf.DUMMYFUNCTION("""COMPUTED_VALUE"""),"An image of the item. This can be a URL or a fully described ImageObject.")</f>
        <v>An image of the item. This can be a URL or a fully described ImageObject.</v>
      </c>
      <c r="D5" t="str">
        <f>IFERROR(__xludf.DUMMYFUNCTION("""COMPUTED_VALUE"""),"")</f>
        <v/>
      </c>
      <c r="E5" t="str">
        <f>IFERROR(__xludf.DUMMYFUNCTION("""COMPUTED_VALUE"""),"Optional")</f>
        <v>Optional</v>
      </c>
      <c r="F5" t="str">
        <f>IFERROR(__xludf.DUMMYFUNCTION("""COMPUTED_VALUE"""),"MANY")</f>
        <v>MANY</v>
      </c>
      <c r="G5" t="str">
        <f>IFERROR(__xludf.DUMMYFUNCTION("""COMPUTED_VALUE"""),"")</f>
        <v/>
      </c>
    </row>
    <row r="6">
      <c r="A6" t="str">
        <f>IFERROR(__xludf.DUMMYFUNCTION("""COMPUTED_VALUE"""),"sameAs")</f>
        <v>sameAs</v>
      </c>
      <c r="B6" t="str">
        <f>IFERROR(__xludf.DUMMYFUNCTION("""COMPUTED_VALUE"""),"URL")</f>
        <v>URL</v>
      </c>
      <c r="C6"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IFERROR(__xludf.DUMMYFUNCTION("""COMPUTED_VALUE"""),"url")</f>
        <v>url</v>
      </c>
      <c r="B7" t="str">
        <f>IFERROR(__xludf.DUMMYFUNCTION("""COMPUTED_VALUE"""),"URL")</f>
        <v>URL</v>
      </c>
      <c r="C7" t="str">
        <f>IFERROR(__xludf.DUMMYFUNCTION("""COMPUTED_VALUE"""),"URL of the item.")</f>
        <v>URL of the item.</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IFERROR(__xludf.DUMMYFUNCTION("""COMPUTED_VALUE"""),"citation")</f>
        <v>citation</v>
      </c>
      <c r="B8" t="str">
        <f>IFERROR(__xludf.DUMMYFUNCTION("""COMPUTED_VALUE"""),"CreativeWork or Text ")</f>
        <v>CreativeWork or Text </v>
      </c>
      <c r="C8" t="str">
        <f>IFERROR(__xludf.DUMMYFUNCTION("""COMPUTED_VALUE"""),"A citation or reference to another creative work, such as another publication, web page, scholarly article, etc.")</f>
        <v>A citation or reference to another creative work, such as another publication, web page, scholarly article, etc.</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IFERROR(__xludf.DUMMYFUNCTION("""COMPUTED_VALUE"""),"dateCreated")</f>
        <v>dateCreated</v>
      </c>
      <c r="B9" t="str">
        <f>IFERROR(__xludf.DUMMYFUNCTION("""COMPUTED_VALUE"""),"Date or DateTime ")</f>
        <v>Date or DateTime </v>
      </c>
      <c r="C9" t="str">
        <f>IFERROR(__xludf.DUMMYFUNCTION("""COMPUTED_VALUE"""),"The date on which the CreativeWork was created or the item was added to a DataFeed.")</f>
        <v>The date on which the CreativeWork was created or the item was added to a DataFeed.</v>
      </c>
      <c r="D9" t="str">
        <f>IFERROR(__xludf.DUMMYFUNCTION("""COMPUTED_VALUE"""),"")</f>
        <v/>
      </c>
      <c r="E9" t="str">
        <f>IFERROR(__xludf.DUMMYFUNCTION("""COMPUTED_VALUE"""),"Optional")</f>
        <v>Optional</v>
      </c>
      <c r="F9" t="str">
        <f>IFERROR(__xludf.DUMMYFUNCTION("""COMPUTED_VALUE"""),"ONE")</f>
        <v>ONE</v>
      </c>
      <c r="G9" t="str">
        <f>IFERROR(__xludf.DUMMYFUNCTION("""COMPUTED_VALUE"""),"")</f>
        <v/>
      </c>
    </row>
    <row r="10">
      <c r="A10" t="str">
        <f>IFERROR(__xludf.DUMMYFUNCTION("""COMPUTED_VALUE"""),"dateModified")</f>
        <v>dateModified</v>
      </c>
      <c r="B10" t="str">
        <f>IFERROR(__xludf.DUMMYFUNCTION("""COMPUTED_VALUE"""),"Date or DateTime ")</f>
        <v>Date or DateTime </v>
      </c>
      <c r="C1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0" t="str">
        <f>IFERROR(__xludf.DUMMYFUNCTION("""COMPUTED_VALUE"""),"")</f>
        <v/>
      </c>
      <c r="E10" t="str">
        <f>IFERROR(__xludf.DUMMYFUNCTION("""COMPUTED_VALUE"""),"Optional")</f>
        <v>Optional</v>
      </c>
      <c r="F10" t="str">
        <f>IFERROR(__xludf.DUMMYFUNCTION("""COMPUTED_VALUE"""),"ONE")</f>
        <v>ONE</v>
      </c>
      <c r="G10" t="str">
        <f>IFERROR(__xludf.DUMMYFUNCTION("""COMPUTED_VALUE"""),"")</f>
        <v/>
      </c>
    </row>
    <row r="11">
      <c r="A11" t="str">
        <f>IFERROR(__xludf.DUMMYFUNCTION("""COMPUTED_VALUE"""),"datePublished")</f>
        <v>datePublished</v>
      </c>
      <c r="B11" t="str">
        <f>IFERROR(__xludf.DUMMYFUNCTION("""COMPUTED_VALUE"""),"Date or DateTime ")</f>
        <v>Date or DateTime </v>
      </c>
      <c r="C11" t="str">
        <f>IFERROR(__xludf.DUMMYFUNCTION("""COMPUTED_VALUE"""),"Date of first broadcast/publication.")</f>
        <v>Date of first broadcast/publication.</v>
      </c>
      <c r="D11" t="str">
        <f>IFERROR(__xludf.DUMMYFUNCTION("""COMPUTED_VALUE"""),"")</f>
        <v/>
      </c>
      <c r="E11" t="str">
        <f>IFERROR(__xludf.DUMMYFUNCTION("""COMPUTED_VALUE"""),"Optional")</f>
        <v>Optional</v>
      </c>
      <c r="F11" t="str">
        <f>IFERROR(__xludf.DUMMYFUNCTION("""COMPUTED_VALUE"""),"ONE")</f>
        <v>ONE</v>
      </c>
      <c r="G11" t="str">
        <f>IFERROR(__xludf.DUMMYFUNCTION("""COMPUTED_VALUE"""),"")</f>
        <v/>
      </c>
    </row>
    <row r="12">
      <c r="A12" t="str">
        <f>IFERROR(__xludf.DUMMYFUNCTION("""COMPUTED_VALUE"""),"isBasedon")</f>
        <v>isBasedon</v>
      </c>
      <c r="B12" t="str">
        <f>IFERROR(__xludf.DUMMYFUNCTION("""COMPUTED_VALUE"""),"Thing or CreativeWork or Product or URL")</f>
        <v>Thing or CreativeWork or Product or URL</v>
      </c>
      <c r="C12" t="str">
        <f>IFERROR(__xludf.DUMMYFUNCTION("""COMPUTED_VALUE"""),"A resource that was used in the creation of this resource. This term can be repeated for multiple sources. For example, http://example.com/great-multiplication-intro.html. Supersedes isBasedOnUrl. 
Inverse property: isBasisFor.")</f>
        <v>A resource that was used in the creation of this resource. This term can be repeated for multiple sources. For example, http://example.com/great-multiplication-intro.html. Supersedes isBasedOnUrl. 
Inverse property: isBasisFor.</v>
      </c>
      <c r="D12" t="str">
        <f>IFERROR(__xludf.DUMMYFUNCTION("""COMPUTED_VALUE"""),"Bioschemas usage.
Whenever possible use Evidence Codes (ECO, http://www.ebi.ac.uk/ols/ontologies/eco)")</f>
        <v>Bioschemas usage.
Whenever possible use Evidence Codes (ECO, http://www.ebi.ac.uk/ols/ontologies/eco)</v>
      </c>
      <c r="E12" t="str">
        <f>IFERROR(__xludf.DUMMYFUNCTION("""COMPUTED_VALUE"""),"Optional")</f>
        <v>Optional</v>
      </c>
      <c r="F12" t="str">
        <f>IFERROR(__xludf.DUMMYFUNCTION("""COMPUTED_VALUE"""),"MANY")</f>
        <v>MANY</v>
      </c>
      <c r="G12" t="str">
        <f>IFERROR(__xludf.DUMMYFUNCTION("""COMPUTED_VALUE"""),"ECO, http://www.ebi.ac.uk/ols/ontologies/eco")</f>
        <v>ECO, http://www.ebi.ac.uk/ols/ontologies/eco</v>
      </c>
    </row>
    <row r="13">
      <c r="A13" t="str">
        <f>IFERROR(__xludf.DUMMYFUNCTION("""COMPUTED_VALUE"""),"keywords")</f>
        <v>keywords</v>
      </c>
      <c r="B13" t="str">
        <f>IFERROR(__xludf.DUMMYFUNCTION("""COMPUTED_VALUE"""),"Text")</f>
        <v>Text</v>
      </c>
      <c r="C13"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IFERROR(__xludf.DUMMYFUNCTION("""COMPUTED_VALUE"""),"mainEntity")</f>
        <v>mainEntity</v>
      </c>
      <c r="B14" t="str">
        <f>IFERROR(__xludf.DUMMYFUNCTION("""COMPUTED_VALUE"""),"Thing")</f>
        <v>Thing</v>
      </c>
      <c r="C14" t="str">
        <f>IFERROR(__xludf.DUMMYFUNCTION("""COMPUTED_VALUE"""),"Indicates the primary entity described in some page or other CreativeWork.
Inverse property: mainEntityOfPage..")</f>
        <v>Indicates the primary entity described in some page or other CreativeWork.
Inverse property: mainEntityOfPage..</v>
      </c>
      <c r="D14" t="str">
        <f>IFERROR(__xludf.DUMMYFUNCTION("""COMPUTED_VALUE"""),"Bioschemas usage.
Link to the BioChemEntity represented by this record.")</f>
        <v>Bioschemas usage.
Link to the BioChemEntity represented by this record.</v>
      </c>
      <c r="E14" t="str">
        <f>IFERROR(__xludf.DUMMYFUNCTION("""COMPUTED_VALUE"""),"Minimum")</f>
        <v>Minimum</v>
      </c>
      <c r="F14" t="str">
        <f>IFERROR(__xludf.DUMMYFUNCTION("""COMPUTED_VALUE"""),"ONE")</f>
        <v>ONE</v>
      </c>
      <c r="G14" t="str">
        <f>IFERROR(__xludf.DUMMYFUNCTION("""COMPUTED_VALUE"""),"")</f>
        <v/>
      </c>
    </row>
    <row r="15">
      <c r="A15" t="str">
        <f>IFERROR(__xludf.DUMMYFUNCTION("""COMPUTED_VALUE"""),"distribution")</f>
        <v>distribution</v>
      </c>
      <c r="B15" t="str">
        <f>IFERROR(__xludf.DUMMYFUNCTION("""COMPUTED_VALUE"""),"DataDownload")</f>
        <v>DataDownload</v>
      </c>
      <c r="C15" t="str">
        <f>IFERROR(__xludf.DUMMYFUNCTION("""COMPUTED_VALUE"""),"A downloadable form of this dataset, at a specific location, in a specific format.")</f>
        <v>A downloadable form of this dataset, at a specific location, in a specific format.</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6"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c r="E16" t="str">
        <f>IFERROR(__xludf.DUMMYFUNCTION("""COMPUTED_VALUE"""),"Optional")</f>
        <v>Optional</v>
      </c>
      <c r="F16" t="str">
        <f>IFERROR(__xludf.DUMMYFUNCTION("""COMPUTED_VALUE"""),"MANY")</f>
        <v>MANY</v>
      </c>
      <c r="G16" t="str">
        <f>IFERROR(__xludf.DUMMYFUNCTION("""COMPUTED_VALUE"""),"Yes, as better suits to describe this additional property")</f>
        <v>Yes, as better suits to describe this additional property</v>
      </c>
    </row>
    <row r="17">
      <c r="A17" t="str">
        <f>IFERROR(__xludf.DUMMYFUNCTION("""COMPUTED_VALUE"""),"seeAlso")</f>
        <v>seeAlso</v>
      </c>
      <c r="B17" t="str">
        <f>IFERROR(__xludf.DUMMYFUNCTION("""COMPUTED_VALUE"""),"Thing or URL")</f>
        <v>Thing or URL</v>
      </c>
      <c r="C17" t="str">
        <f>IFERROR(__xludf.DUMMYFUNCTION("""COMPUTED_VALUE"""),"A pointer to any somehow related Thing. To be used whenever you are not so sure about the nature of the relation. Otherwise, use additionalProperty that will allow you to specify that nature.")</f>
        <v>A pointer to any somehow related Thing. To be used whenever you are not so sure about the nature of the relation. Otherwise, use additionalProperty that will allow you to specify that nature.</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IFERROR(__xludf.DUMMYFUNCTION("""COMPUTED_VALUE"""),"isBasisFor")</f>
        <v>isBasisFor</v>
      </c>
      <c r="B18" t="str">
        <f>IFERROR(__xludf.DUMMYFUNCTION("""COMPUTED_VALUE"""),"Thing or CreativeWork or Product or URL")</f>
        <v>Thing or CreativeWork or Product or URL</v>
      </c>
      <c r="C18" t="str">
        <f>IFERROR(__xludf.DUMMYFUNCTION("""COMPUTED_VALUE"""),"Proposal: Add this property to CreativeWork.
A resource for which this resource is basis for.
Inverse property: isBasedOn.")</f>
        <v>Proposal: Add this property to CreativeWork.
A resource for which this resource is basis for.
Inverse property: isBasedOn.</v>
      </c>
      <c r="D18" t="str">
        <f>IFERROR(__xludf.DUMMYFUNCTION("""COMPUTED_VALUE"""),"Bioschemas usage.
Whenever possible use Evidence Codes (ECO, http://www.ebi.ac.uk/ols/ontologies/eco)")</f>
        <v>Bioschemas usage.
Whenever possible use Evidence Codes (ECO, http://www.ebi.ac.uk/ols/ontologies/eco)</v>
      </c>
      <c r="E18" t="str">
        <f>IFERROR(__xludf.DUMMYFUNCTION("""COMPUTED_VALUE"""),"Optional")</f>
        <v>Optional</v>
      </c>
      <c r="F18" t="str">
        <f>IFERROR(__xludf.DUMMYFUNCTION("""COMPUTED_VALUE"""),"MANY")</f>
        <v>MANY</v>
      </c>
      <c r="G18" t="str">
        <f>IFERROR(__xludf.DUMMYFUNCTION("""COMPUTED_VALUE"""),"ECO, http://www.ebi.ac.uk/ols/ontologies/eco")</f>
        <v>ECO, http://www.ebi.ac.uk/ols/ontologies/eco</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