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<sst xmlns="http://schemas.openxmlformats.org/spreadsheetml/2006/main" count="313" uniqueCount="160">
  <si>
    <t>Subtitle</t>
  </si>
  <si>
    <t>schema.org</t>
  </si>
  <si>
    <t>Bioschemas specification describing a Protein (BioChemEntity profile) in Life Sciences</t>
  </si>
  <si>
    <t>bioschemas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</si>
  <si>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</si>
  <si>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</si>
  <si>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</si>
  <si>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</si>
  <si>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</si>
  <si>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</si>
  <si>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</si>
  <si>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</si>
  <si>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</si>
  <si>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</si>
  <si>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 profile specification presents the BioChemEntity usage when describing a Protein.</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</si>
  <si>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</si>
  <si>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</si>
  <si>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</si>
  <si>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</si>
  <si>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</si>
  <si>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</si>
  <si>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</si>
  <si>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</si>
  <si>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</si>
  <si>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</si>
  <si>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</si>
  <si>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</si>
  <si>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</si>
  <si>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</si>
  <si>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</si>
  <si>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</si>
  <si>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</si>
  <si>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</si>
  <si>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</si>
  <si>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</si>
  <si>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Any ontology term describing the protein concept. This is in addition to the official type to describe a protein
Official proposed term for the profile describing a protein: http://purl.obolibrary.org/obo/PR_000000001</t>
  </si>
  <si>
    <t>Optional</t>
  </si>
  <si>
    <t>MANY</t>
  </si>
  <si>
    <t>Any suitable ontology</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</si>
  <si>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</si>
  <si>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</si>
  <si>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</si>
  <si>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</si>
  <si>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</si>
  <si>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</si>
  <si>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</si>
  <si>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</si>
  <si>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</si>
  <si>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</si>
  <si>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</si>
  <si>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</si>
  <si>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</si>
  <si>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_</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</si>
  <si>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</si>
  <si>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</si>
  <si>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</si>
  <si>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</si>
  <si>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</si>
  <si>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</si>
  <si>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</si>
  <si>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</si>
  <si>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</si>
  <si>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Protein function. We recommend to start the description with "Function: [...]"</t>
  </si>
  <si>
    <t>Recommended</t>
  </si>
  <si>
    <t>ONE</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</si>
  <si>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</si>
  <si>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</si>
  <si>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</si>
  <si>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</si>
  <si>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</si>
  <si>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</si>
  <si>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</si>
  <si>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</si>
  <si>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</si>
  <si>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</si>
  <si>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</si>
  <si>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</si>
  <si>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</si>
  <si>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</si>
  <si>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</si>
  <si>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</si>
  <si>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</si>
  <si>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</si>
  <si>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</si>
  <si>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</si>
  <si>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</si>
  <si>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</si>
  <si>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</si>
  <si>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</si>
  <si>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</si>
  <si>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</si>
  <si>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</si>
  <si>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</si>
  <si>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</si>
  <si>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</si>
  <si>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</si>
  <si>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</si>
  <si>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</si>
  <si>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</si>
  <si>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Link via DataRecord to the main DataRecord representing this entity in a dataset. It is usually preferred to use mainEntity from a DataRecord to point to its corresponding entity.</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</si>
  <si>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</si>
  <si>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</si>
  <si>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</si>
  <si>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</si>
  <si>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</si>
  <si>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</si>
  <si>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</si>
  <si>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</si>
  <si>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</si>
  <si>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</si>
  <si>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</si>
  <si>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</si>
  <si>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</si>
  <si>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</si>
  <si>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</si>
  <si>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</si>
  <si>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</si>
  <si>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</si>
  <si>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</si>
  <si>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</si>
  <si>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</si>
  <si>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</si>
  <si>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</si>
  <si>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</si>
  <si>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</si>
  <si>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</si>
  <si>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http://purl.obolibrary.org/obo/so#associated_with</t>
  </si>
  <si>
    <t>MedicalContidion or URL</t>
  </si>
  <si>
    <t>Disease associated to this protein, if any.</t>
  </si>
  <si>
    <t>SIO:000983, SIO:010299, OMIM, any other well-known ontology describing diseases</t>
  </si>
  <si>
    <t>http://semanticscience.org/resource/SIO_010083</t>
  </si>
  <si>
    <t>BioChemEntity, bioschemas:Gene</t>
  </si>
  <si>
    <t>Gene(s) from which this protein was translated from. In addtion to the schema:BioChemEntity type, this property also expects a bioschemas:Gene profile.</t>
  </si>
  <si>
    <t>SIO:010081, SIO:010035</t>
  </si>
  <si>
    <t>isContainedIn</t>
  </si>
  <si>
    <t>BioChemEntity</t>
  </si>
  <si>
    <t>Indicates a BioChemEntity that this BioChemEntity is (in some sense) part of.</t>
  </si>
  <si>
    <t>For proteins, it is recommended to at least specify the taxon/organism associated to the described protein. For taxon/organism, it is a good practice to use categoryCode to point to a controlled vacabulary such as NCBI taxon or UniProt Taxonomy. Including as well the GO cellular locations is optional; for cellular locations it is a good practice to use categorryCode to point to a GO Cellular Location term</t>
  </si>
  <si>
    <t>NCBI Taxon, UniProt taxonomy</t>
  </si>
  <si>
    <t>contains</t>
  </si>
  <si>
    <t>Indicates a BioChemEntity that is (in some sense) a part of this BioChemEntity. Inverse property: isContainedIn.</t>
  </si>
  <si>
    <t xml:space="preserve">For proteins, it can be used to link to protein sequence annotations such as domains, sites, regions, etc.
</t>
  </si>
  <si>
    <t>location</t>
  </si>
  <si>
    <t>Place, PostalAddress, PropertyValue, Text or URL</t>
  </si>
  <si>
    <t>The location of for example where the event is happening, an organization is located, or where an action takes place.</t>
  </si>
  <si>
    <t>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</si>
  <si>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</si>
  <si>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</si>
  <si>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</si>
  <si>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</si>
  <si>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For proteins, this property could be used, for instance, to register a protein sequence as a representation of the protein. If you want to better define the nature of the representation, use a PropertyValue as described in additionalProperty or a third-party ontology predicate</t>
  </si>
  <si>
    <t>Yes, as it better suits to describe the nature of the representation</t>
  </si>
  <si>
    <t xml:space="preserve"> http://purl.obolibrary.org/obo/RO_0002327</t>
  </si>
  <si>
    <t>Text, URL, BioChemEntity, bioschemas:ProteinAnnotation</t>
  </si>
  <si>
    <t>GO molecular function enabled by the protein</t>
  </si>
  <si>
    <t xml:space="preserve"> http://purl.obolibrary.org/obo/RO_0002331</t>
  </si>
  <si>
    <t>GO biological process this protein is involved in</t>
  </si>
  <si>
    <t>categoryCode</t>
  </si>
  <si>
    <t>CategoryCode</t>
  </si>
  <si>
    <t>A controlled vocabulary term equivalent to this entity. For instance, an organism coined in NCBI taxonomy can be represented as a
 BioChemEntity. As it also exists as a term in an ontology, it would be 
nice to capture that information via categoryCode.</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</si>
</sst>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name val="Arial"/>
    </font>
    <font>
      <b/>
      <u/>
      <color rgb="FFFFFFFF"/>
      <name val="Arial"/>
    </font>
    <font>
      <name val="Arial"/>
    </font>
    <font>
      <b/>
      <color rgb="FFFFFFFF"/>
      <name val="Arial"/>
    </font>
    <font>
      <b/>
      <color rgb="FFFFFFFF"/>
    </font>
    <font/>
    <font>
      <b/>
      <u/>
      <color rgb="FFFFFFFF"/>
    </font>
    <font>
      <b/>
      <color rgb="FF000000"/>
      <name val="Arial"/>
    </font>
    <font>
      <b/>
      <u/>
      <color rgb="FFFFFFFF"/>
    </font>
    <font>
      <b/>
      <u/>
      <color rgb="FFFFFFFF"/>
    </font>
    <font>
      <b/>
      <sz val="9.0"/>
      <color rgb="FFFFFFFF"/>
      <name val="Trebuchet MS"/>
    </font>
    <font>
      <b/>
      <sz val="14.0"/>
    </font>
    <font>
      <u/>
      <color rgb="FF0000FF"/>
    </font>
    <font>
      <b/>
      <u/>
      <color rgb="FF0000FF"/>
    </font>
    <font>
      <u/>
      <color rgb="FF0000FF"/>
    </font>
    <font>
      <color rgb="FF000000"/>
      <name val="Arial"/>
    </font>
    <font>
      <sz val="11.0"/>
      <color rgb="FF000000"/>
      <name val="&quot;Courier New&quot;"/>
    </font>
    <font>
      <u/>
      <color rgb="FF0000FF"/>
    </font>
    <font>
      <color rgb="FFFF0000"/>
    </font>
    <font>
      <b/>
    </font>
    <font>
      <u/>
      <color rgb="FF000000"/>
      <name val="Arial"/>
    </font>
    <font>
      <sz val="9.0"/>
      <color rgb="FF000000"/>
      <name val="'Trebuchet MS'"/>
    </font>
    <font>
      <u/>
      <sz val="9.0"/>
      <color rgb="FF000000"/>
      <name val="'Trebuchet MS'"/>
    </font>
    <font>
      <b/>
      <color rgb="FF000000"/>
      <name val="'Arial'"/>
    </font>
    <font>
      <u/>
      <color rgb="FF0000FF"/>
      <name val="Arial"/>
    </font>
  </fonts>
  <fills count="14">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2">
    <border/>
    <border>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3" fontId="2" numFmtId="0" xfId="0" applyAlignment="1" applyFill="1" applyFont="1">
      <alignment horizontal="center" shrinkToFit="0" vertical="top" wrapText="1"/>
    </xf>
    <xf borderId="0" fillId="0" fontId="3" numFmtId="0" xfId="0" applyAlignment="1" applyFont="1">
      <alignment readingOrder="0" shrinkToFit="0" vertical="bottom" wrapText="0"/>
    </xf>
    <xf borderId="0" fillId="4" fontId="4" numFmtId="0" xfId="0" applyAlignment="1" applyFill="1" applyFont="1">
      <alignment horizontal="center" shrinkToFit="0" vertical="top" wrapText="1"/>
    </xf>
    <xf borderId="0" fillId="0" fontId="5" numFmtId="0" xfId="0" applyAlignment="1" applyFont="1">
      <alignment horizontal="center" readingOrder="0" shrinkToFit="0" vertical="center" wrapText="0"/>
    </xf>
    <xf borderId="0" fillId="0" fontId="6" numFmtId="0" xfId="0" applyAlignment="1" applyFont="1">
      <alignment shrinkToFit="0" vertical="top" wrapText="1"/>
    </xf>
    <xf borderId="0" fillId="5" fontId="5" numFmtId="0" xfId="0" applyAlignment="1" applyFill="1" applyFont="1">
      <alignment horizontal="center" readingOrder="0" shrinkToFit="0" wrapText="0"/>
    </xf>
    <xf borderId="0" fillId="6" fontId="5" numFmtId="0" xfId="0" applyAlignment="1" applyFill="1" applyFont="1">
      <alignment horizontal="center" readingOrder="0" shrinkToFit="0" vertical="center" wrapText="0"/>
    </xf>
    <xf borderId="0" fillId="7" fontId="4" numFmtId="0" xfId="0" applyAlignment="1" applyFill="1" applyFont="1">
      <alignment shrinkToFit="0" vertical="top" wrapText="1"/>
    </xf>
    <xf borderId="0" fillId="2" fontId="3" numFmtId="0" xfId="0" applyAlignment="1" applyFont="1">
      <alignment readingOrder="0" shrinkToFit="0" vertical="bottom" wrapText="0"/>
    </xf>
    <xf borderId="0" fillId="8" fontId="4" numFmtId="0" xfId="0" applyAlignment="1" applyFill="1" applyFont="1">
      <alignment shrinkToFit="0" vertical="top" wrapText="1"/>
    </xf>
    <xf borderId="0" fillId="6" fontId="5" numFmtId="0" xfId="0" applyAlignment="1" applyFont="1">
      <alignment shrinkToFit="0" vertical="center" wrapText="0"/>
    </xf>
    <xf borderId="0" fillId="6" fontId="7" numFmtId="0" xfId="0" applyAlignment="1" applyFont="1">
      <alignment horizontal="center" readingOrder="0" shrinkToFit="0" vertical="center" wrapText="0"/>
    </xf>
    <xf borderId="0" fillId="0" fontId="8" numFmtId="0" xfId="0" applyAlignment="1" applyFont="1">
      <alignment shrinkToFit="0" vertical="top" wrapText="1"/>
    </xf>
    <xf borderId="0" fillId="5" fontId="9" numFmtId="0" xfId="0" applyAlignment="1" applyFont="1">
      <alignment horizontal="center" readingOrder="0" shrinkToFit="0" wrapText="0"/>
    </xf>
    <xf borderId="0" fillId="0" fontId="3" numFmtId="0" xfId="0" applyAlignment="1" applyFont="1">
      <alignment shrinkToFit="0" vertical="top" wrapText="1"/>
    </xf>
    <xf borderId="0" fillId="3" fontId="10" numFmtId="0" xfId="0" applyAlignment="1" applyFont="1">
      <alignment horizontal="center" readingOrder="0" shrinkToFit="0" vertical="center" wrapText="0"/>
    </xf>
    <xf borderId="0" fillId="4" fontId="5" numFmtId="0" xfId="0" applyAlignment="1" applyFont="1">
      <alignment horizontal="center" readingOrder="0" shrinkToFit="0" vertical="center" wrapText="0"/>
    </xf>
    <xf borderId="0" fillId="7" fontId="4" numFmtId="0" xfId="0" applyAlignment="1" applyFont="1">
      <alignment shrinkToFit="0" vertical="bottom" wrapText="0"/>
    </xf>
    <xf borderId="0" fillId="8" fontId="4" numFmtId="0" xfId="0" applyAlignment="1" applyFont="1">
      <alignment shrinkToFit="0" vertical="bottom" wrapText="0"/>
    </xf>
    <xf borderId="0" fillId="9" fontId="11" numFmtId="0" xfId="0" applyAlignment="1" applyFill="1" applyFont="1">
      <alignment shrinkToFit="0" vertical="bottom" wrapText="0"/>
    </xf>
    <xf borderId="0" fillId="10" fontId="11" numFmtId="0" xfId="0" applyAlignment="1" applyFill="1" applyFont="1">
      <alignment shrinkToFit="0" vertical="bottom" wrapText="0"/>
    </xf>
    <xf borderId="0" fillId="0" fontId="12" numFmtId="0" xfId="0" applyAlignment="1" applyFont="1">
      <alignment horizontal="center" readingOrder="0" shrinkToFit="0" wrapText="0"/>
    </xf>
    <xf borderId="0" fillId="0" fontId="6" numFmtId="0" xfId="0" applyAlignment="1" applyFont="1">
      <alignment shrinkToFit="0" vertical="center" wrapText="0"/>
    </xf>
    <xf borderId="0" fillId="0" fontId="13" numFmtId="0" xfId="0" applyAlignment="1" applyFont="1">
      <alignment shrinkToFit="0" vertical="top" wrapText="1"/>
    </xf>
    <xf borderId="0" fillId="0" fontId="6" numFmtId="0" xfId="0" applyAlignment="1" applyFont="1">
      <alignment readingOrder="0" shrinkToFit="0" vertical="center" wrapText="0"/>
    </xf>
    <xf borderId="0" fillId="0" fontId="6" numFmtId="0" xfId="0" applyAlignment="1" applyFont="1">
      <alignment readingOrder="0" shrinkToFit="0" wrapText="0"/>
    </xf>
    <xf borderId="0" fillId="0" fontId="6" numFmtId="0" xfId="0" applyAlignment="1" applyFont="1">
      <alignment readingOrder="0" shrinkToFit="0" vertical="center" wrapText="0"/>
    </xf>
    <xf borderId="0" fillId="0" fontId="14" numFmtId="0" xfId="0" applyAlignment="1" applyFont="1">
      <alignment horizontal="center" readingOrder="0" shrinkToFit="0" wrapText="0"/>
    </xf>
    <xf borderId="0" fillId="0" fontId="15" numFmtId="0" xfId="0" applyAlignment="1" applyFont="1">
      <alignment readingOrder="0" shrinkToFit="0" wrapText="0"/>
    </xf>
    <xf borderId="0" fillId="0" fontId="16" numFmtId="0" xfId="0" applyAlignment="1" applyFont="1">
      <alignment readingOrder="0" shrinkToFit="0" wrapText="0"/>
    </xf>
    <xf borderId="0" fillId="2" fontId="17" numFmtId="0" xfId="0" applyAlignment="1" applyFont="1">
      <alignment horizontal="left" readingOrder="0" shrinkToFit="0" wrapText="0"/>
    </xf>
    <xf borderId="0" fillId="0" fontId="18" numFmtId="0" xfId="0" applyAlignment="1" applyFont="1">
      <alignment readingOrder="0" shrinkToFit="0" vertical="center" wrapText="0"/>
    </xf>
    <xf borderId="0" fillId="0" fontId="19" numFmtId="0" xfId="0" applyAlignment="1" applyFont="1">
      <alignment readingOrder="0" shrinkToFit="0" vertical="center" wrapText="0"/>
    </xf>
    <xf borderId="0" fillId="2" fontId="16" numFmtId="0" xfId="0" applyAlignment="1" applyFont="1">
      <alignment readingOrder="0" shrinkToFit="0" wrapText="0"/>
    </xf>
    <xf borderId="0" fillId="0" fontId="20" numFmtId="0" xfId="0" applyAlignment="1" applyFont="1">
      <alignment horizontal="center" readingOrder="0" shrinkToFit="0" wrapText="0"/>
    </xf>
    <xf borderId="0" fillId="11" fontId="8" numFmtId="0" xfId="0" applyAlignment="1" applyFill="1" applyFont="1">
      <alignment horizontal="center" shrinkToFit="0" vertical="bottom" wrapText="0"/>
    </xf>
    <xf borderId="0" fillId="11" fontId="8" numFmtId="0" xfId="0" applyAlignment="1" applyFont="1">
      <alignment readingOrder="0" shrinkToFit="0" vertical="bottom" wrapText="0"/>
    </xf>
    <xf borderId="0" fillId="11" fontId="3" numFmtId="0" xfId="0" applyAlignment="1" applyFont="1">
      <alignment readingOrder="0" shrinkToFit="0" vertical="bottom" wrapText="0"/>
    </xf>
    <xf borderId="0" fillId="11" fontId="8" numFmtId="0" xfId="0" applyAlignment="1" applyFont="1">
      <alignment shrinkToFit="0" vertical="bottom" wrapText="0"/>
    </xf>
    <xf borderId="0" fillId="12" fontId="3" numFmtId="0" xfId="0" applyAlignment="1" applyFill="1" applyFont="1">
      <alignment shrinkToFit="0" vertical="bottom" wrapText="0"/>
    </xf>
    <xf borderId="0" fillId="13" fontId="3" numFmtId="0" xfId="0" applyAlignment="1" applyFill="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2" fontId="21" numFmtId="0" xfId="0" applyAlignment="1" applyFont="1">
      <alignment readingOrder="0" shrinkToFit="0" wrapText="0"/>
    </xf>
    <xf borderId="0" fillId="0" fontId="22" numFmtId="0" xfId="0" applyAlignment="1" applyFont="1">
      <alignment readingOrder="0" shrinkToFit="0" wrapText="0"/>
    </xf>
    <xf borderId="0" fillId="0" fontId="23" numFmtId="0" xfId="0" applyAlignment="1" applyFont="1">
      <alignment readingOrder="0" shrinkToFit="0" wrapText="0"/>
    </xf>
    <xf borderId="0" fillId="11" fontId="3" numFmtId="0" xfId="0" applyAlignment="1" applyFont="1">
      <alignment shrinkToFit="0" vertical="bottom" wrapText="0"/>
    </xf>
    <xf borderId="0" fillId="0" fontId="24" numFmtId="0" xfId="0" applyAlignment="1" applyFont="1">
      <alignment readingOrder="0" shrinkToFit="0" wrapText="0"/>
    </xf>
    <xf borderId="0" fillId="0" fontId="6" numFmtId="0" xfId="0" applyAlignment="1" applyFont="1">
      <alignment shrinkToFit="0" wrapText="0"/>
    </xf>
    <xf borderId="0" fillId="11" fontId="3" numFmtId="0" xfId="0" applyAlignment="1" applyFont="1">
      <alignment shrinkToFit="0" vertical="bottom" wrapText="0"/>
    </xf>
    <xf borderId="0" fillId="11" fontId="8" numFmtId="0" xfId="0" applyAlignment="1" applyFont="1">
      <alignment shrinkToFit="0" vertical="top" wrapText="0"/>
    </xf>
    <xf borderId="0" fillId="11" fontId="25" numFmtId="0" xfId="0" applyAlignment="1" applyFont="1">
      <alignment readingOrder="0" shrinkToFit="0" vertical="bottom" wrapText="0"/>
    </xf>
    <xf borderId="0" fillId="11" fontId="3" numFmtId="0" xfId="0" applyAlignment="1" applyFont="1">
      <alignment readingOrder="0" vertical="bottom"/>
    </xf>
    <xf borderId="0" fillId="11" fontId="8" numFmtId="0" xfId="0" applyAlignment="1" applyFont="1">
      <alignment shrinkToFit="0" vertical="top" wrapText="0"/>
    </xf>
    <xf borderId="1" fillId="11" fontId="8" numFmtId="0" xfId="0" applyAlignment="1" applyBorder="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url.obolibrary.org/obo/RO_0002327" TargetMode="External"/><Relationship Id="rId11" Type="http://schemas.openxmlformats.org/officeDocument/2006/relationships/hyperlink" Target="http://schema.org/description" TargetMode="External"/><Relationship Id="rId22" Type="http://schemas.openxmlformats.org/officeDocument/2006/relationships/drawing" Target="../drawings/drawing1.xml"/><Relationship Id="rId10" Type="http://schemas.openxmlformats.org/officeDocument/2006/relationships/hyperlink" Target="http://schema.org/Text" TargetMode="External"/><Relationship Id="rId21" Type="http://schemas.openxmlformats.org/officeDocument/2006/relationships/hyperlink" Target="http://purl.obolibrary.org/obo/RO_0002331"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19" Type="http://schemas.openxmlformats.org/officeDocument/2006/relationships/hyperlink" Target="http://semanticscience.org/resource/SIO_010083" TargetMode="External"/><Relationship Id="rId6" Type="http://schemas.openxmlformats.org/officeDocument/2006/relationships/hyperlink" Target="http://schema.org/additionalType" TargetMode="External"/><Relationship Id="rId18" Type="http://schemas.openxmlformats.org/officeDocument/2006/relationships/hyperlink" Target="http://purl.obolibrary.org/obo/so" TargetMode="Externa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hyperlink" Target="http://purl.obolibrary.org/obo/so" TargetMode="External"/><Relationship Id="rId3" Type="http://schemas.openxmlformats.org/officeDocument/2006/relationships/hyperlink" Target="http://semanticscience.org/resource/SIO_010083" TargetMode="External"/><Relationship Id="rId4" Type="http://schemas.openxmlformats.org/officeDocument/2006/relationships/hyperlink" Target="http://purl.obolibrary.org/obo/RO_0002327" TargetMode="External"/><Relationship Id="rId5" Type="http://schemas.openxmlformats.org/officeDocument/2006/relationships/hyperlink" Target="http://purl.obolibrary.org/obo/RO_0002331"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43.57"/>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1" t="s">
        <v>0</v>
      </c>
      <c r="B1" s="3" t="s">
        <v>2</v>
      </c>
      <c r="D1" s="5"/>
      <c r="E1" s="5"/>
      <c r="F1" s="5"/>
      <c r="G1" s="5"/>
      <c r="H1" s="7" t="s">
        <v>4</v>
      </c>
      <c r="K1" s="8" t="s">
        <v>5</v>
      </c>
      <c r="N1" s="7" t="s">
        <v>6</v>
      </c>
      <c r="Q1" s="8" t="s">
        <v>7</v>
      </c>
      <c r="T1" s="7" t="s">
        <v>8</v>
      </c>
      <c r="W1" s="8"/>
      <c r="X1" s="8" t="s">
        <v>9</v>
      </c>
      <c r="Y1" s="8"/>
      <c r="Z1" s="7"/>
      <c r="AA1" s="7" t="s">
        <v>10</v>
      </c>
      <c r="AB1" s="7"/>
      <c r="AC1" s="8" t="s">
        <v>11</v>
      </c>
      <c r="AF1" s="7"/>
      <c r="AG1" s="7" t="s">
        <v>12</v>
      </c>
      <c r="AH1" s="7"/>
      <c r="AI1" s="8"/>
      <c r="AJ1" s="8"/>
      <c r="AK1" s="8"/>
      <c r="AL1" s="7"/>
      <c r="AM1" s="7"/>
      <c r="AN1" s="7"/>
      <c r="AO1" s="8"/>
      <c r="AP1" s="8"/>
      <c r="AQ1" s="8"/>
      <c r="AR1" s="7"/>
      <c r="AS1" s="7"/>
      <c r="AT1" s="7"/>
      <c r="AU1" s="8"/>
      <c r="AV1" s="8"/>
      <c r="AW1" s="8"/>
      <c r="AX1" s="7"/>
      <c r="AY1" s="7"/>
      <c r="AZ1" s="7"/>
    </row>
    <row r="2">
      <c r="A2" s="1" t="s">
        <v>13</v>
      </c>
      <c r="B2" s="10" t="s">
        <v>14</v>
      </c>
      <c r="D2" s="5"/>
      <c r="E2" s="5"/>
      <c r="F2" s="5"/>
      <c r="G2" s="5"/>
      <c r="H2" s="7"/>
      <c r="I2" s="7"/>
      <c r="J2" s="7"/>
      <c r="K2" s="12"/>
      <c r="L2" s="12"/>
      <c r="M2" s="12"/>
      <c r="N2" s="7"/>
      <c r="O2" s="7"/>
      <c r="P2" s="7"/>
      <c r="Q2" s="12"/>
      <c r="R2" s="12"/>
      <c r="S2" s="12"/>
      <c r="T2" s="7"/>
      <c r="U2" s="7"/>
      <c r="V2" s="7"/>
      <c r="W2" s="8"/>
      <c r="X2" s="13" t="s">
        <v>15</v>
      </c>
      <c r="Y2" s="8"/>
      <c r="Z2" s="7"/>
      <c r="AA2" s="15" t="s">
        <v>16</v>
      </c>
      <c r="AB2" s="7"/>
      <c r="AC2" s="8"/>
      <c r="AD2" s="13" t="s">
        <v>17</v>
      </c>
      <c r="AE2" s="8"/>
      <c r="AF2" s="7"/>
      <c r="AG2" s="15" t="s">
        <v>17</v>
      </c>
      <c r="AH2" s="7"/>
      <c r="AI2" s="8"/>
      <c r="AJ2" s="8"/>
      <c r="AK2" s="8"/>
      <c r="AL2" s="7"/>
      <c r="AM2" s="7"/>
      <c r="AN2" s="7"/>
      <c r="AO2" s="8"/>
      <c r="AP2" s="8"/>
      <c r="AQ2" s="8"/>
      <c r="AR2" s="7"/>
      <c r="AS2" s="7"/>
      <c r="AT2" s="7"/>
      <c r="AU2" s="8"/>
      <c r="AV2" s="8"/>
      <c r="AW2" s="8"/>
      <c r="AX2" s="7"/>
      <c r="AY2" s="7"/>
      <c r="AZ2" s="7"/>
    </row>
    <row r="3" ht="12.0" customHeight="1">
      <c r="A3" s="5"/>
      <c r="D3" s="5"/>
      <c r="H3" s="7"/>
      <c r="K3" s="12"/>
      <c r="L3" s="12"/>
      <c r="M3" s="12"/>
      <c r="N3" s="7"/>
      <c r="Q3" s="12"/>
      <c r="R3" s="12"/>
      <c r="S3" s="12"/>
      <c r="T3" s="7"/>
      <c r="W3" s="8" t="s">
        <v>18</v>
      </c>
      <c r="Z3" s="7" t="s">
        <v>19</v>
      </c>
      <c r="AC3" s="8" t="s">
        <v>20</v>
      </c>
      <c r="AF3" s="7" t="s">
        <v>21</v>
      </c>
      <c r="AI3" s="8"/>
      <c r="AL3" s="7"/>
      <c r="AO3" s="8"/>
      <c r="AR3" s="7"/>
      <c r="AU3" s="8"/>
      <c r="AX3" s="7"/>
    </row>
    <row r="4">
      <c r="A4" s="17" t="s">
        <v>1</v>
      </c>
      <c r="D4" s="18" t="s">
        <v>3</v>
      </c>
      <c r="H4" s="7"/>
      <c r="I4" s="7"/>
      <c r="J4" s="7"/>
      <c r="K4" s="12"/>
      <c r="L4" s="12"/>
      <c r="M4" s="12"/>
      <c r="N4" s="7"/>
      <c r="O4" s="7"/>
      <c r="P4" s="7"/>
      <c r="Q4" s="12"/>
      <c r="R4" s="12"/>
      <c r="S4" s="12"/>
      <c r="T4" s="7"/>
      <c r="U4" s="7"/>
      <c r="V4" s="7"/>
      <c r="W4" s="8"/>
      <c r="X4" s="8"/>
      <c r="Y4" s="8"/>
      <c r="Z4" s="7"/>
      <c r="AA4" s="7"/>
      <c r="AB4" s="7"/>
      <c r="AC4" s="8"/>
      <c r="AD4" s="8"/>
      <c r="AE4" s="8"/>
      <c r="AF4" s="7"/>
      <c r="AG4" s="7"/>
      <c r="AH4" s="7"/>
      <c r="AI4" s="8"/>
      <c r="AJ4" s="8"/>
      <c r="AK4" s="8"/>
      <c r="AL4" s="7"/>
      <c r="AM4" s="7"/>
      <c r="AN4" s="7"/>
      <c r="AO4" s="8"/>
      <c r="AP4" s="8"/>
      <c r="AQ4" s="8"/>
      <c r="AR4" s="7"/>
      <c r="AS4" s="7"/>
      <c r="AT4" s="7"/>
      <c r="AU4" s="8"/>
      <c r="AV4" s="8"/>
      <c r="AW4" s="8"/>
      <c r="AX4" s="7"/>
      <c r="AY4" s="7"/>
      <c r="AZ4" s="7"/>
    </row>
    <row r="5" ht="1.5" customHeight="1">
      <c r="A5" s="19" t="s">
        <v>22</v>
      </c>
      <c r="B5" s="19" t="s">
        <v>23</v>
      </c>
      <c r="C5" s="19" t="s">
        <v>13</v>
      </c>
      <c r="D5" s="20" t="s">
        <v>24</v>
      </c>
      <c r="E5" s="20" t="s">
        <v>25</v>
      </c>
      <c r="F5" s="20" t="s">
        <v>26</v>
      </c>
      <c r="G5" s="20" t="s">
        <v>27</v>
      </c>
      <c r="H5" s="21" t="s">
        <v>28</v>
      </c>
      <c r="I5" s="21" t="s">
        <v>29</v>
      </c>
      <c r="J5" s="21" t="s">
        <v>30</v>
      </c>
      <c r="K5" s="22" t="s">
        <v>28</v>
      </c>
      <c r="L5" s="22" t="s">
        <v>29</v>
      </c>
      <c r="M5" s="22" t="s">
        <v>30</v>
      </c>
      <c r="N5" s="21" t="s">
        <v>28</v>
      </c>
      <c r="O5" s="21" t="s">
        <v>29</v>
      </c>
      <c r="P5" s="21" t="s">
        <v>30</v>
      </c>
      <c r="Q5" s="22" t="s">
        <v>28</v>
      </c>
      <c r="R5" s="22" t="s">
        <v>29</v>
      </c>
      <c r="S5" s="22" t="s">
        <v>30</v>
      </c>
      <c r="T5" s="21" t="s">
        <v>28</v>
      </c>
      <c r="U5" s="21" t="s">
        <v>29</v>
      </c>
      <c r="V5" s="21" t="s">
        <v>30</v>
      </c>
      <c r="W5" s="22" t="s">
        <v>28</v>
      </c>
      <c r="X5" s="22" t="s">
        <v>29</v>
      </c>
      <c r="Y5" s="22" t="s">
        <v>30</v>
      </c>
      <c r="Z5" s="21" t="s">
        <v>28</v>
      </c>
      <c r="AA5" s="21" t="s">
        <v>29</v>
      </c>
      <c r="AB5" s="21" t="s">
        <v>30</v>
      </c>
      <c r="AC5" s="22" t="s">
        <v>28</v>
      </c>
      <c r="AD5" s="22" t="s">
        <v>29</v>
      </c>
      <c r="AE5" s="22" t="s">
        <v>30</v>
      </c>
      <c r="AF5" s="21" t="s">
        <v>28</v>
      </c>
      <c r="AG5" s="21" t="s">
        <v>29</v>
      </c>
      <c r="AH5" s="21" t="s">
        <v>30</v>
      </c>
      <c r="AI5" s="22" t="s">
        <v>28</v>
      </c>
      <c r="AJ5" s="22" t="s">
        <v>29</v>
      </c>
      <c r="AK5" s="22" t="s">
        <v>30</v>
      </c>
      <c r="AL5" s="21" t="s">
        <v>28</v>
      </c>
      <c r="AM5" s="21" t="s">
        <v>29</v>
      </c>
      <c r="AN5" s="21" t="s">
        <v>30</v>
      </c>
      <c r="AO5" s="22" t="s">
        <v>28</v>
      </c>
      <c r="AP5" s="22" t="s">
        <v>29</v>
      </c>
      <c r="AQ5" s="22" t="s">
        <v>30</v>
      </c>
      <c r="AR5" s="21" t="s">
        <v>28</v>
      </c>
      <c r="AS5" s="21" t="s">
        <v>29</v>
      </c>
      <c r="AT5" s="21" t="s">
        <v>30</v>
      </c>
      <c r="AU5" s="22" t="s">
        <v>28</v>
      </c>
      <c r="AV5" s="22" t="s">
        <v>29</v>
      </c>
      <c r="AW5" s="22" t="s">
        <v>30</v>
      </c>
      <c r="AX5" s="21" t="s">
        <v>28</v>
      </c>
      <c r="AY5" s="21" t="s">
        <v>29</v>
      </c>
      <c r="AZ5" s="21" t="s">
        <v>30</v>
      </c>
    </row>
    <row r="6">
      <c r="A6" s="23" t="s">
        <v>31</v>
      </c>
      <c r="D6" s="24"/>
      <c r="E6" s="26"/>
      <c r="F6" s="26"/>
      <c r="G6" s="24"/>
      <c r="H6" s="27"/>
      <c r="I6" s="24"/>
      <c r="J6" s="24"/>
      <c r="K6" s="24"/>
      <c r="L6" s="24"/>
      <c r="M6" s="24"/>
      <c r="N6" s="28"/>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c r="A7" s="29" t="s">
        <v>32</v>
      </c>
      <c r="B7" s="30" t="s">
        <v>33</v>
      </c>
      <c r="C7" s="27" t="s">
        <v>34</v>
      </c>
      <c r="D7" s="26" t="s">
        <v>35</v>
      </c>
      <c r="E7" s="26" t="s">
        <v>36</v>
      </c>
      <c r="F7" s="26" t="s">
        <v>37</v>
      </c>
      <c r="G7" s="26" t="s">
        <v>38</v>
      </c>
      <c r="H7" s="31" t="s">
        <v>39</v>
      </c>
      <c r="I7" s="26" t="s">
        <v>40</v>
      </c>
      <c r="J7" s="26" t="s">
        <v>41</v>
      </c>
      <c r="K7" s="26" t="s">
        <v>42</v>
      </c>
      <c r="L7" s="32" t="s">
        <v>43</v>
      </c>
      <c r="M7" s="26" t="s">
        <v>41</v>
      </c>
      <c r="N7" s="26" t="s">
        <v>44</v>
      </c>
      <c r="O7" s="28" t="s">
        <v>40</v>
      </c>
      <c r="P7" s="26" t="s">
        <v>41</v>
      </c>
      <c r="Q7" s="26" t="s">
        <v>42</v>
      </c>
      <c r="R7" s="32" t="s">
        <v>45</v>
      </c>
      <c r="S7" s="26" t="s">
        <v>41</v>
      </c>
      <c r="T7" s="24"/>
      <c r="U7" s="24"/>
      <c r="V7" s="24"/>
      <c r="W7" s="24"/>
      <c r="X7" s="24"/>
      <c r="Y7" s="26" t="s">
        <v>46</v>
      </c>
      <c r="Z7" s="24"/>
      <c r="AA7" s="24"/>
      <c r="AB7" s="26" t="s">
        <v>46</v>
      </c>
      <c r="AC7" s="26"/>
      <c r="AD7" s="26"/>
      <c r="AE7" s="26" t="s">
        <v>46</v>
      </c>
      <c r="AF7" s="26" t="s">
        <v>47</v>
      </c>
      <c r="AG7" s="33" t="s">
        <v>48</v>
      </c>
      <c r="AH7" s="26" t="s">
        <v>41</v>
      </c>
      <c r="AI7" s="24"/>
      <c r="AJ7" s="24"/>
      <c r="AK7" s="24"/>
      <c r="AL7" s="24"/>
      <c r="AM7" s="24"/>
      <c r="AN7" s="24"/>
      <c r="AO7" s="24"/>
      <c r="AP7" s="24"/>
      <c r="AQ7" s="24"/>
      <c r="AR7" s="24"/>
      <c r="AS7" s="24"/>
      <c r="AT7" s="24"/>
      <c r="AU7" s="24"/>
      <c r="AV7" s="24"/>
      <c r="AW7" s="24"/>
      <c r="AX7" s="24"/>
      <c r="AY7" s="24"/>
      <c r="AZ7" s="24"/>
    </row>
    <row r="8">
      <c r="A8" s="29" t="s">
        <v>49</v>
      </c>
      <c r="B8" s="30" t="s">
        <v>50</v>
      </c>
      <c r="C8" s="27" t="s">
        <v>51</v>
      </c>
      <c r="D8" s="26" t="s">
        <v>52</v>
      </c>
      <c r="E8" s="26" t="s">
        <v>36</v>
      </c>
      <c r="F8" s="26" t="s">
        <v>37</v>
      </c>
      <c r="G8" s="24"/>
      <c r="H8" s="27" t="s">
        <v>53</v>
      </c>
      <c r="I8" s="26" t="s">
        <v>54</v>
      </c>
      <c r="J8" s="26" t="s">
        <v>41</v>
      </c>
      <c r="K8" s="24"/>
      <c r="L8" s="24"/>
      <c r="M8" s="26" t="s">
        <v>55</v>
      </c>
      <c r="N8" s="26" t="s">
        <v>56</v>
      </c>
      <c r="O8" s="26" t="s">
        <v>57</v>
      </c>
      <c r="P8" s="26" t="s">
        <v>41</v>
      </c>
      <c r="Q8" s="24"/>
      <c r="R8" s="24"/>
      <c r="S8" s="26" t="s">
        <v>55</v>
      </c>
      <c r="T8" s="24"/>
      <c r="U8" s="24"/>
      <c r="V8" s="24"/>
      <c r="W8" s="24"/>
      <c r="X8" s="24"/>
      <c r="Y8" s="26" t="s">
        <v>46</v>
      </c>
      <c r="Z8" s="24"/>
      <c r="AA8" s="24"/>
      <c r="AB8" s="26" t="s">
        <v>46</v>
      </c>
      <c r="AC8" s="26" t="s">
        <v>58</v>
      </c>
      <c r="AD8" s="26"/>
      <c r="AE8" s="26" t="s">
        <v>59</v>
      </c>
      <c r="AF8" s="24"/>
      <c r="AG8" s="24"/>
      <c r="AH8" s="26" t="s">
        <v>46</v>
      </c>
      <c r="AI8" s="24"/>
      <c r="AJ8" s="24"/>
      <c r="AK8" s="24"/>
      <c r="AL8" s="24"/>
      <c r="AM8" s="24"/>
      <c r="AN8" s="24"/>
      <c r="AO8" s="24"/>
      <c r="AP8" s="24"/>
      <c r="AQ8" s="24"/>
      <c r="AR8" s="24"/>
      <c r="AS8" s="24"/>
      <c r="AT8" s="24"/>
      <c r="AU8" s="24"/>
      <c r="AV8" s="24"/>
      <c r="AW8" s="24"/>
      <c r="AX8" s="24"/>
      <c r="AY8" s="24"/>
      <c r="AZ8" s="24"/>
    </row>
    <row r="9">
      <c r="A9" s="29" t="s">
        <v>60</v>
      </c>
      <c r="B9" s="30" t="s">
        <v>50</v>
      </c>
      <c r="C9" s="27" t="s">
        <v>61</v>
      </c>
      <c r="D9" s="26" t="s">
        <v>62</v>
      </c>
      <c r="E9" s="26" t="s">
        <v>63</v>
      </c>
      <c r="F9" s="26" t="s">
        <v>64</v>
      </c>
      <c r="G9" s="24"/>
      <c r="H9" s="27" t="s">
        <v>65</v>
      </c>
      <c r="I9" s="26" t="s">
        <v>66</v>
      </c>
      <c r="J9" s="26" t="s">
        <v>41</v>
      </c>
      <c r="K9" s="24"/>
      <c r="L9" s="24"/>
      <c r="M9" s="26" t="s">
        <v>55</v>
      </c>
      <c r="N9" s="26" t="s">
        <v>60</v>
      </c>
      <c r="O9" s="26" t="s">
        <v>67</v>
      </c>
      <c r="P9" s="26" t="s">
        <v>41</v>
      </c>
      <c r="Q9" s="24"/>
      <c r="R9" s="24"/>
      <c r="S9" s="26" t="s">
        <v>55</v>
      </c>
      <c r="T9" s="24"/>
      <c r="U9" s="24"/>
      <c r="V9" s="24"/>
      <c r="W9" s="34" t="s">
        <v>68</v>
      </c>
      <c r="X9" s="24"/>
      <c r="Y9" s="26" t="s">
        <v>59</v>
      </c>
      <c r="Z9" s="26" t="s">
        <v>69</v>
      </c>
      <c r="AA9" s="26" t="s">
        <v>70</v>
      </c>
      <c r="AB9" s="26" t="s">
        <v>41</v>
      </c>
      <c r="AC9" s="26" t="s">
        <v>71</v>
      </c>
      <c r="AD9" s="26" t="s">
        <v>72</v>
      </c>
      <c r="AE9" s="26" t="s">
        <v>41</v>
      </c>
      <c r="AF9" s="24"/>
      <c r="AG9" s="24"/>
      <c r="AH9" s="26" t="s">
        <v>46</v>
      </c>
      <c r="AI9" s="24"/>
      <c r="AJ9" s="24"/>
      <c r="AK9" s="24"/>
      <c r="AL9" s="24"/>
      <c r="AM9" s="24"/>
      <c r="AN9" s="24"/>
      <c r="AO9" s="24"/>
      <c r="AP9" s="24"/>
      <c r="AQ9" s="24"/>
      <c r="AR9" s="24"/>
      <c r="AS9" s="24"/>
      <c r="AT9" s="24"/>
      <c r="AU9" s="24"/>
      <c r="AV9" s="24"/>
      <c r="AW9" s="24"/>
      <c r="AX9" s="24"/>
      <c r="AY9" s="24"/>
      <c r="AZ9" s="24"/>
    </row>
    <row r="10">
      <c r="A10" s="29" t="s">
        <v>73</v>
      </c>
      <c r="B10" s="27" t="s">
        <v>74</v>
      </c>
      <c r="C10" s="27" t="s">
        <v>75</v>
      </c>
      <c r="D10" s="35" t="s">
        <v>52</v>
      </c>
      <c r="E10" s="26" t="s">
        <v>76</v>
      </c>
      <c r="F10" s="26" t="s">
        <v>64</v>
      </c>
      <c r="G10" s="24"/>
      <c r="H10" s="27" t="s">
        <v>77</v>
      </c>
      <c r="I10" s="26" t="s">
        <v>78</v>
      </c>
      <c r="J10" s="26" t="s">
        <v>41</v>
      </c>
      <c r="K10" s="26" t="s">
        <v>79</v>
      </c>
      <c r="L10" s="32" t="s">
        <v>80</v>
      </c>
      <c r="M10" s="26" t="s">
        <v>41</v>
      </c>
      <c r="N10" s="26" t="s">
        <v>77</v>
      </c>
      <c r="O10" s="28" t="s">
        <v>78</v>
      </c>
      <c r="P10" s="26" t="s">
        <v>41</v>
      </c>
      <c r="Q10" s="26" t="s">
        <v>79</v>
      </c>
      <c r="R10" s="32" t="s">
        <v>81</v>
      </c>
      <c r="S10" s="26" t="s">
        <v>41</v>
      </c>
      <c r="T10" s="24"/>
      <c r="U10" s="24"/>
      <c r="V10" s="24"/>
      <c r="W10" s="34" t="s">
        <v>68</v>
      </c>
      <c r="X10" s="24"/>
      <c r="Y10" s="26" t="s">
        <v>59</v>
      </c>
      <c r="Z10" s="26" t="s">
        <v>82</v>
      </c>
      <c r="AA10" s="26" t="s">
        <v>83</v>
      </c>
      <c r="AB10" s="26" t="s">
        <v>41</v>
      </c>
      <c r="AC10" s="26" t="s">
        <v>84</v>
      </c>
      <c r="AD10" s="26" t="s">
        <v>85</v>
      </c>
      <c r="AE10" s="26" t="s">
        <v>41</v>
      </c>
      <c r="AF10" s="26" t="s">
        <v>86</v>
      </c>
      <c r="AG10" s="33" t="s">
        <v>87</v>
      </c>
      <c r="AH10" s="26" t="s">
        <v>41</v>
      </c>
      <c r="AI10" s="24"/>
      <c r="AJ10" s="24"/>
      <c r="AK10" s="24"/>
      <c r="AL10" s="24"/>
      <c r="AM10" s="24"/>
      <c r="AN10" s="24"/>
      <c r="AO10" s="24"/>
      <c r="AP10" s="24"/>
      <c r="AQ10" s="24"/>
      <c r="AR10" s="24"/>
      <c r="AS10" s="24"/>
      <c r="AT10" s="24"/>
      <c r="AU10" s="24"/>
      <c r="AV10" s="24"/>
      <c r="AW10" s="24"/>
      <c r="AX10" s="24"/>
      <c r="AY10" s="24"/>
      <c r="AZ10" s="24"/>
    </row>
    <row r="11">
      <c r="A11" s="29" t="s">
        <v>88</v>
      </c>
      <c r="B11" s="27" t="s">
        <v>89</v>
      </c>
      <c r="C11" s="27" t="s">
        <v>90</v>
      </c>
      <c r="D11" s="26" t="s">
        <v>52</v>
      </c>
      <c r="E11" s="26" t="s">
        <v>63</v>
      </c>
      <c r="F11" s="26" t="s">
        <v>37</v>
      </c>
      <c r="G11" s="24"/>
      <c r="H11" s="27" t="s">
        <v>91</v>
      </c>
      <c r="I11" s="26" t="s">
        <v>92</v>
      </c>
      <c r="J11" s="26" t="s">
        <v>41</v>
      </c>
      <c r="K11" s="26" t="s">
        <v>93</v>
      </c>
      <c r="L11" s="26" t="s">
        <v>94</v>
      </c>
      <c r="M11" s="26" t="s">
        <v>41</v>
      </c>
      <c r="N11" s="28"/>
      <c r="O11" s="28"/>
      <c r="P11" s="26" t="s">
        <v>46</v>
      </c>
      <c r="Q11" s="24"/>
      <c r="R11" s="24"/>
      <c r="S11" s="24"/>
      <c r="T11" s="24"/>
      <c r="U11" s="24"/>
      <c r="V11" s="24"/>
      <c r="W11" s="24"/>
      <c r="X11" s="24"/>
      <c r="Y11" s="26" t="s">
        <v>46</v>
      </c>
      <c r="Z11" s="26" t="s">
        <v>95</v>
      </c>
      <c r="AA11" s="26"/>
      <c r="AB11" s="26" t="s">
        <v>41</v>
      </c>
      <c r="AC11" s="24"/>
      <c r="AD11" s="24"/>
      <c r="AE11" s="26" t="s">
        <v>46</v>
      </c>
      <c r="AF11" s="24"/>
      <c r="AG11" s="24"/>
      <c r="AH11" s="26" t="s">
        <v>46</v>
      </c>
      <c r="AI11" s="24"/>
      <c r="AJ11" s="24"/>
      <c r="AK11" s="24"/>
      <c r="AL11" s="24"/>
      <c r="AM11" s="24"/>
      <c r="AN11" s="24"/>
      <c r="AO11" s="24"/>
      <c r="AP11" s="24"/>
      <c r="AQ11" s="24"/>
      <c r="AR11" s="24"/>
      <c r="AS11" s="24"/>
      <c r="AT11" s="24"/>
      <c r="AU11" s="24"/>
      <c r="AV11" s="24"/>
      <c r="AW11" s="24"/>
      <c r="AX11" s="24"/>
      <c r="AY11" s="24"/>
      <c r="AZ11" s="24"/>
    </row>
    <row r="12">
      <c r="A12" s="36" t="s">
        <v>96</v>
      </c>
      <c r="B12" s="27" t="s">
        <v>97</v>
      </c>
      <c r="C12" s="27" t="s">
        <v>98</v>
      </c>
      <c r="D12" s="26" t="s">
        <v>99</v>
      </c>
      <c r="E12" s="26" t="s">
        <v>36</v>
      </c>
      <c r="F12" s="26" t="s">
        <v>64</v>
      </c>
      <c r="G12" s="24"/>
      <c r="H12" s="27"/>
      <c r="I12" s="26"/>
      <c r="J12" s="26"/>
      <c r="K12" s="26"/>
      <c r="L12" s="32"/>
      <c r="M12" s="26"/>
      <c r="N12" s="26"/>
      <c r="O12" s="28"/>
      <c r="P12" s="26"/>
      <c r="Q12" s="26"/>
      <c r="R12" s="32"/>
      <c r="S12" s="26"/>
      <c r="T12" s="24"/>
      <c r="U12" s="24"/>
      <c r="V12" s="24"/>
      <c r="W12" s="26"/>
      <c r="X12" s="26"/>
      <c r="Y12" s="26"/>
      <c r="Z12" s="26"/>
      <c r="AA12" s="26"/>
      <c r="AB12" s="26"/>
      <c r="AC12" s="26"/>
      <c r="AD12" s="26"/>
      <c r="AE12" s="26"/>
      <c r="AF12" s="26"/>
      <c r="AG12" s="26"/>
      <c r="AH12" s="26"/>
      <c r="AI12" s="24"/>
      <c r="AJ12" s="24"/>
      <c r="AK12" s="24"/>
      <c r="AL12" s="24"/>
      <c r="AM12" s="24"/>
      <c r="AN12" s="24"/>
      <c r="AO12" s="24"/>
      <c r="AP12" s="24"/>
      <c r="AQ12" s="24"/>
      <c r="AR12" s="24"/>
      <c r="AS12" s="24"/>
      <c r="AT12" s="24"/>
      <c r="AU12" s="24"/>
      <c r="AV12" s="24"/>
      <c r="AW12" s="24"/>
      <c r="AX12" s="24"/>
      <c r="AY12" s="24"/>
      <c r="AZ12" s="24"/>
    </row>
    <row r="13">
      <c r="A13" s="29" t="s">
        <v>100</v>
      </c>
      <c r="B13" s="30" t="s">
        <v>50</v>
      </c>
      <c r="C13" s="27" t="s">
        <v>101</v>
      </c>
      <c r="D13" s="26" t="s">
        <v>52</v>
      </c>
      <c r="E13" s="26" t="s">
        <v>76</v>
      </c>
      <c r="F13" s="26" t="s">
        <v>64</v>
      </c>
      <c r="G13" s="24"/>
      <c r="H13" s="27" t="s">
        <v>102</v>
      </c>
      <c r="I13" s="26" t="s">
        <v>103</v>
      </c>
      <c r="J13" s="26" t="s">
        <v>41</v>
      </c>
      <c r="K13" s="26" t="s">
        <v>104</v>
      </c>
      <c r="L13" s="32" t="s">
        <v>103</v>
      </c>
      <c r="M13" s="26" t="s">
        <v>41</v>
      </c>
      <c r="N13" s="26" t="s">
        <v>100</v>
      </c>
      <c r="O13" s="28" t="s">
        <v>103</v>
      </c>
      <c r="P13" s="26" t="s">
        <v>41</v>
      </c>
      <c r="Q13" s="26" t="s">
        <v>105</v>
      </c>
      <c r="R13" s="32" t="s">
        <v>106</v>
      </c>
      <c r="S13" s="26" t="s">
        <v>41</v>
      </c>
      <c r="T13" s="24"/>
      <c r="U13" s="24"/>
      <c r="V13" s="24"/>
      <c r="W13" s="26" t="s">
        <v>107</v>
      </c>
      <c r="X13" s="26" t="s">
        <v>108</v>
      </c>
      <c r="Y13" s="26" t="s">
        <v>41</v>
      </c>
      <c r="Z13" s="26" t="s">
        <v>109</v>
      </c>
      <c r="AA13" s="26" t="s">
        <v>110</v>
      </c>
      <c r="AB13" s="26" t="s">
        <v>41</v>
      </c>
      <c r="AC13" s="26" t="s">
        <v>84</v>
      </c>
      <c r="AD13" s="26" t="s">
        <v>85</v>
      </c>
      <c r="AE13" s="26" t="s">
        <v>41</v>
      </c>
      <c r="AF13" s="26" t="s">
        <v>111</v>
      </c>
      <c r="AG13" s="26" t="s">
        <v>112</v>
      </c>
      <c r="AH13" s="26" t="s">
        <v>41</v>
      </c>
      <c r="AI13" s="24"/>
      <c r="AJ13" s="24"/>
      <c r="AK13" s="24"/>
      <c r="AL13" s="24"/>
      <c r="AM13" s="24"/>
      <c r="AN13" s="24"/>
      <c r="AO13" s="24"/>
      <c r="AP13" s="24"/>
      <c r="AQ13" s="24"/>
      <c r="AR13" s="24"/>
      <c r="AS13" s="24"/>
      <c r="AT13" s="24"/>
      <c r="AU13" s="24"/>
      <c r="AV13" s="24"/>
      <c r="AW13" s="24"/>
      <c r="AX13" s="24"/>
      <c r="AY13" s="24"/>
      <c r="AZ13" s="24"/>
    </row>
    <row r="14">
      <c r="A14" s="36" t="s">
        <v>113</v>
      </c>
      <c r="B14" s="27" t="s">
        <v>33</v>
      </c>
      <c r="C14" s="27" t="s">
        <v>114</v>
      </c>
      <c r="D14" s="26" t="s">
        <v>52</v>
      </c>
      <c r="E14" s="26" t="s">
        <v>36</v>
      </c>
      <c r="F14" s="26" t="s">
        <v>37</v>
      </c>
      <c r="G14" s="24"/>
      <c r="H14" s="27"/>
      <c r="I14" s="26"/>
      <c r="J14" s="26"/>
      <c r="K14" s="26"/>
      <c r="L14" s="32"/>
      <c r="M14" s="26"/>
      <c r="N14" s="26"/>
      <c r="O14" s="28"/>
      <c r="P14" s="26"/>
      <c r="Q14" s="26"/>
      <c r="R14" s="32"/>
      <c r="S14" s="26"/>
      <c r="T14" s="24"/>
      <c r="U14" s="24"/>
      <c r="V14" s="24"/>
      <c r="W14" s="26"/>
      <c r="X14" s="26"/>
      <c r="Y14" s="26"/>
      <c r="Z14" s="26"/>
      <c r="AA14" s="26"/>
      <c r="AB14" s="26"/>
      <c r="AC14" s="26"/>
      <c r="AD14" s="26"/>
      <c r="AE14" s="26"/>
      <c r="AF14" s="26"/>
      <c r="AG14" s="26"/>
      <c r="AH14" s="26"/>
      <c r="AI14" s="24"/>
      <c r="AJ14" s="24"/>
      <c r="AK14" s="24"/>
      <c r="AL14" s="24"/>
      <c r="AM14" s="24"/>
      <c r="AN14" s="24"/>
      <c r="AO14" s="24"/>
      <c r="AP14" s="24"/>
      <c r="AQ14" s="24"/>
      <c r="AR14" s="24"/>
      <c r="AS14" s="24"/>
      <c r="AT14" s="24"/>
      <c r="AU14" s="24"/>
      <c r="AV14" s="24"/>
      <c r="AW14" s="24"/>
      <c r="AX14" s="24"/>
      <c r="AY14" s="24"/>
      <c r="AZ14" s="24"/>
    </row>
    <row r="15">
      <c r="A15" s="36" t="s">
        <v>115</v>
      </c>
      <c r="B15" s="27" t="s">
        <v>33</v>
      </c>
      <c r="C15" s="27" t="s">
        <v>116</v>
      </c>
      <c r="D15" s="26" t="s">
        <v>117</v>
      </c>
      <c r="E15" s="26" t="s">
        <v>63</v>
      </c>
      <c r="F15" s="26" t="s">
        <v>64</v>
      </c>
      <c r="G15" s="24"/>
      <c r="H15" s="27"/>
      <c r="I15" s="26"/>
      <c r="J15" s="26"/>
      <c r="K15" s="26"/>
      <c r="L15" s="32"/>
      <c r="M15" s="26"/>
      <c r="N15" s="26"/>
      <c r="O15" s="28"/>
      <c r="P15" s="26"/>
      <c r="Q15" s="26"/>
      <c r="R15" s="32"/>
      <c r="S15" s="26"/>
      <c r="T15" s="24"/>
      <c r="U15" s="24"/>
      <c r="V15" s="24"/>
      <c r="W15" s="26"/>
      <c r="X15" s="26"/>
      <c r="Y15" s="26"/>
      <c r="Z15" s="26"/>
      <c r="AA15" s="26"/>
      <c r="AB15" s="26"/>
      <c r="AC15" s="26"/>
      <c r="AD15" s="26"/>
      <c r="AE15" s="26"/>
      <c r="AF15" s="26"/>
      <c r="AG15" s="26"/>
      <c r="AH15" s="26"/>
      <c r="AI15" s="24"/>
      <c r="AJ15" s="24"/>
      <c r="AK15" s="24"/>
      <c r="AL15" s="24"/>
      <c r="AM15" s="24"/>
      <c r="AN15" s="24"/>
      <c r="AO15" s="24"/>
      <c r="AP15" s="24"/>
      <c r="AQ15" s="24"/>
      <c r="AR15" s="24"/>
      <c r="AS15" s="24"/>
      <c r="AT15" s="24"/>
      <c r="AU15" s="24"/>
      <c r="AV15" s="24"/>
      <c r="AW15" s="24"/>
      <c r="AX15" s="24"/>
      <c r="AY15" s="24"/>
      <c r="AZ15" s="24"/>
    </row>
    <row r="16" ht="1.5" customHeight="1">
      <c r="A16" s="23" t="s">
        <v>118</v>
      </c>
      <c r="D16" s="24"/>
      <c r="E16" s="26"/>
      <c r="F16" s="26"/>
      <c r="G16" s="24"/>
      <c r="H16" s="27"/>
      <c r="I16" s="24"/>
      <c r="J16" s="24"/>
      <c r="K16" s="24"/>
      <c r="L16" s="24"/>
      <c r="M16" s="24"/>
      <c r="N16" s="28"/>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c r="A17" s="37" t="s">
        <v>119</v>
      </c>
      <c r="B17" s="38" t="s">
        <v>120</v>
      </c>
      <c r="C17" s="38" t="s">
        <v>121</v>
      </c>
      <c r="D17" s="39" t="s">
        <v>122</v>
      </c>
      <c r="E17" s="40" t="s">
        <v>36</v>
      </c>
      <c r="F17" s="40" t="s">
        <v>37</v>
      </c>
      <c r="G17" s="27"/>
      <c r="H17" s="41" t="s">
        <v>123</v>
      </c>
      <c r="I17" s="41" t="s">
        <v>124</v>
      </c>
      <c r="J17" s="41" t="s">
        <v>41</v>
      </c>
      <c r="K17" s="42"/>
      <c r="L17" s="42"/>
      <c r="M17" s="42" t="s">
        <v>55</v>
      </c>
      <c r="N17" s="43"/>
      <c r="O17" s="44"/>
      <c r="P17" s="43" t="s">
        <v>46</v>
      </c>
      <c r="Q17" s="42"/>
      <c r="R17" s="42"/>
      <c r="S17" s="42" t="s">
        <v>55</v>
      </c>
      <c r="T17" s="44" t="s">
        <v>125</v>
      </c>
      <c r="U17" s="44"/>
      <c r="V17" s="44"/>
      <c r="W17" s="44"/>
      <c r="X17" s="44"/>
      <c r="Y17" s="43" t="s">
        <v>46</v>
      </c>
      <c r="Z17" s="44"/>
      <c r="AA17" s="44"/>
      <c r="AB17" s="43" t="s">
        <v>46</v>
      </c>
      <c r="AC17" s="43"/>
      <c r="AD17" s="43"/>
      <c r="AE17" s="43" t="s">
        <v>46</v>
      </c>
      <c r="AF17" s="43"/>
      <c r="AG17" s="43"/>
      <c r="AH17" s="43" t="s">
        <v>46</v>
      </c>
      <c r="AI17" s="44"/>
      <c r="AJ17" s="44"/>
      <c r="AK17" s="44"/>
      <c r="AL17" s="44"/>
      <c r="AM17" s="44"/>
      <c r="AN17" s="44"/>
      <c r="AO17" s="44"/>
      <c r="AP17" s="44"/>
      <c r="AQ17" s="44"/>
      <c r="AR17" s="44"/>
      <c r="AS17" s="44"/>
      <c r="AT17" s="44"/>
      <c r="AU17" s="44"/>
      <c r="AV17" s="44"/>
      <c r="AW17" s="44"/>
      <c r="AX17" s="44"/>
      <c r="AY17" s="44"/>
      <c r="AZ17" s="44"/>
    </row>
    <row r="18">
      <c r="A18" s="45" t="s">
        <v>126</v>
      </c>
      <c r="B18" s="46" t="s">
        <v>127</v>
      </c>
      <c r="C18" s="27"/>
      <c r="D18" s="26" t="s">
        <v>128</v>
      </c>
      <c r="E18" s="26" t="s">
        <v>63</v>
      </c>
      <c r="F18" s="26" t="s">
        <v>37</v>
      </c>
      <c r="G18" s="26" t="s">
        <v>129</v>
      </c>
      <c r="H18" s="27"/>
      <c r="I18" s="26"/>
      <c r="J18" s="26"/>
      <c r="K18" s="24"/>
      <c r="L18" s="24"/>
      <c r="M18" s="26"/>
      <c r="N18" s="26"/>
      <c r="O18" s="26"/>
      <c r="P18" s="26"/>
      <c r="Q18" s="24"/>
      <c r="R18" s="24"/>
      <c r="S18" s="26"/>
      <c r="T18" s="24"/>
      <c r="U18" s="24"/>
      <c r="V18" s="24"/>
      <c r="W18" s="24"/>
      <c r="X18" s="24"/>
      <c r="Y18" s="26"/>
      <c r="Z18" s="24"/>
      <c r="AA18" s="24"/>
      <c r="AB18" s="26"/>
      <c r="AC18" s="26"/>
      <c r="AD18" s="26"/>
      <c r="AE18" s="26"/>
      <c r="AF18" s="24"/>
      <c r="AG18" s="24"/>
      <c r="AH18" s="26"/>
      <c r="AI18" s="24"/>
      <c r="AJ18" s="24"/>
      <c r="AK18" s="24"/>
      <c r="AL18" s="24"/>
      <c r="AM18" s="24"/>
      <c r="AN18" s="24"/>
      <c r="AO18" s="24"/>
      <c r="AP18" s="24"/>
      <c r="AQ18" s="24"/>
      <c r="AR18" s="24"/>
      <c r="AS18" s="24"/>
      <c r="AT18" s="24"/>
      <c r="AU18" s="24"/>
      <c r="AV18" s="24"/>
      <c r="AW18" s="24"/>
      <c r="AX18" s="24"/>
      <c r="AY18" s="24"/>
      <c r="AZ18" s="24"/>
    </row>
    <row r="19">
      <c r="A19" s="47" t="s">
        <v>130</v>
      </c>
      <c r="B19" s="46" t="s">
        <v>131</v>
      </c>
      <c r="C19" s="27"/>
      <c r="D19" s="26" t="s">
        <v>132</v>
      </c>
      <c r="E19" s="26" t="s">
        <v>63</v>
      </c>
      <c r="F19" s="26" t="s">
        <v>37</v>
      </c>
      <c r="G19" s="26" t="s">
        <v>133</v>
      </c>
      <c r="H19" s="27"/>
      <c r="I19" s="26"/>
      <c r="J19" s="26"/>
      <c r="K19" s="24"/>
      <c r="L19" s="24"/>
      <c r="M19" s="26"/>
      <c r="N19" s="26"/>
      <c r="O19" s="26"/>
      <c r="P19" s="26"/>
      <c r="Q19" s="24"/>
      <c r="R19" s="24"/>
      <c r="S19" s="26"/>
      <c r="T19" s="24"/>
      <c r="U19" s="24"/>
      <c r="V19" s="24"/>
      <c r="W19" s="24"/>
      <c r="X19" s="24"/>
      <c r="Y19" s="26"/>
      <c r="Z19" s="24"/>
      <c r="AA19" s="24"/>
      <c r="AB19" s="26"/>
      <c r="AC19" s="26"/>
      <c r="AD19" s="26"/>
      <c r="AE19" s="26"/>
      <c r="AF19" s="24"/>
      <c r="AG19" s="24"/>
      <c r="AH19" s="26"/>
      <c r="AI19" s="24"/>
      <c r="AJ19" s="24"/>
      <c r="AK19" s="24"/>
      <c r="AL19" s="24"/>
      <c r="AM19" s="24"/>
      <c r="AN19" s="24"/>
      <c r="AO19" s="24"/>
      <c r="AP19" s="24"/>
      <c r="AQ19" s="24"/>
      <c r="AR19" s="24"/>
      <c r="AS19" s="24"/>
      <c r="AT19" s="24"/>
      <c r="AU19" s="24"/>
      <c r="AV19" s="24"/>
      <c r="AW19" s="24"/>
      <c r="AX19" s="24"/>
      <c r="AY19" s="24"/>
      <c r="AZ19" s="24"/>
    </row>
    <row r="20">
      <c r="A20" s="48" t="s">
        <v>134</v>
      </c>
      <c r="B20" s="39" t="s">
        <v>135</v>
      </c>
      <c r="C20" s="49" t="s">
        <v>136</v>
      </c>
      <c r="D20" s="39" t="s">
        <v>137</v>
      </c>
      <c r="E20" s="38" t="s">
        <v>63</v>
      </c>
      <c r="F20" s="40" t="s">
        <v>37</v>
      </c>
      <c r="G20" s="27" t="s">
        <v>138</v>
      </c>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c r="A21" s="51" t="s">
        <v>139</v>
      </c>
      <c r="B21" s="39" t="s">
        <v>135</v>
      </c>
      <c r="C21" s="39" t="s">
        <v>140</v>
      </c>
      <c r="D21" s="39" t="s">
        <v>141</v>
      </c>
      <c r="E21" s="40" t="s">
        <v>36</v>
      </c>
      <c r="F21" s="40" t="s">
        <v>37</v>
      </c>
      <c r="G21" s="27"/>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c r="A22" s="51" t="s">
        <v>142</v>
      </c>
      <c r="B22" s="51" t="s">
        <v>143</v>
      </c>
      <c r="C22" s="39" t="s">
        <v>144</v>
      </c>
      <c r="D22" s="39" t="s">
        <v>145</v>
      </c>
      <c r="E22" s="40" t="s">
        <v>36</v>
      </c>
      <c r="F22" s="40" t="s">
        <v>37</v>
      </c>
      <c r="G22" s="27" t="s">
        <v>146</v>
      </c>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c r="A23" s="51" t="s">
        <v>147</v>
      </c>
      <c r="B23" s="51" t="s">
        <v>148</v>
      </c>
      <c r="C23" s="52" t="s">
        <v>149</v>
      </c>
      <c r="D23" s="39" t="s">
        <v>150</v>
      </c>
      <c r="E23" s="40" t="s">
        <v>36</v>
      </c>
      <c r="F23" s="40" t="s">
        <v>37</v>
      </c>
      <c r="G23" s="27" t="s">
        <v>151</v>
      </c>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c r="A24" s="53" t="s">
        <v>152</v>
      </c>
      <c r="B24" s="54" t="s">
        <v>153</v>
      </c>
      <c r="C24" s="39"/>
      <c r="D24" s="39" t="s">
        <v>154</v>
      </c>
      <c r="E24" s="40" t="s">
        <v>36</v>
      </c>
      <c r="F24" s="40" t="s">
        <v>37</v>
      </c>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c r="A25" s="53" t="s">
        <v>155</v>
      </c>
      <c r="B25" s="54" t="s">
        <v>153</v>
      </c>
      <c r="C25" s="39"/>
      <c r="D25" s="39" t="s">
        <v>156</v>
      </c>
      <c r="E25" s="40" t="s">
        <v>36</v>
      </c>
      <c r="F25" s="40" t="s">
        <v>37</v>
      </c>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c r="A26" s="55" t="s">
        <v>157</v>
      </c>
      <c r="B26" s="55" t="s">
        <v>158</v>
      </c>
      <c r="C26" s="56" t="s">
        <v>159</v>
      </c>
      <c r="D26" s="27" t="s">
        <v>52</v>
      </c>
      <c r="E26" s="40" t="s">
        <v>36</v>
      </c>
      <c r="F26" s="40" t="s">
        <v>37</v>
      </c>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c r="A754" s="24"/>
      <c r="B754" s="24"/>
      <c r="C754" s="24"/>
      <c r="D754" s="24"/>
      <c r="E754" s="24"/>
      <c r="F754" s="24"/>
      <c r="G754" s="24"/>
      <c r="H754" s="24"/>
      <c r="I754" s="24"/>
      <c r="J754" s="24"/>
      <c r="K754" s="24"/>
      <c r="L754" s="24"/>
      <c r="M754" s="26"/>
      <c r="N754" s="24"/>
      <c r="O754" s="24"/>
      <c r="P754" s="26"/>
      <c r="Q754" s="24"/>
      <c r="R754" s="24"/>
      <c r="S754" s="26"/>
      <c r="T754" s="24"/>
      <c r="U754" s="24"/>
      <c r="V754" s="26"/>
      <c r="W754" s="24"/>
      <c r="X754" s="24"/>
      <c r="Y754" s="26"/>
      <c r="Z754" s="24"/>
      <c r="AA754" s="24"/>
      <c r="AB754" s="26"/>
      <c r="AC754" s="24"/>
      <c r="AD754" s="24"/>
      <c r="AE754" s="26"/>
      <c r="AF754" s="24"/>
      <c r="AG754" s="24"/>
      <c r="AH754" s="26"/>
      <c r="AI754" s="24"/>
      <c r="AJ754" s="24"/>
      <c r="AK754" s="26"/>
      <c r="AL754" s="24"/>
      <c r="AM754" s="24"/>
      <c r="AN754" s="26"/>
      <c r="AO754" s="24"/>
      <c r="AP754" s="24"/>
      <c r="AQ754" s="26"/>
      <c r="AR754" s="24"/>
      <c r="AS754" s="24"/>
      <c r="AT754" s="26"/>
      <c r="AU754" s="24"/>
      <c r="AV754" s="24"/>
      <c r="AW754" s="26"/>
      <c r="AX754" s="24"/>
      <c r="AY754" s="24"/>
      <c r="AZ754" s="26"/>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sheetData>
  <mergeCells count="27">
    <mergeCell ref="B2:C2"/>
    <mergeCell ref="A4:C4"/>
    <mergeCell ref="D4:G4"/>
    <mergeCell ref="A6:C6"/>
    <mergeCell ref="A16:C16"/>
    <mergeCell ref="A3:C3"/>
    <mergeCell ref="D3:G3"/>
    <mergeCell ref="B1:C1"/>
    <mergeCell ref="K1:M1"/>
    <mergeCell ref="N1:P1"/>
    <mergeCell ref="H1:J1"/>
    <mergeCell ref="AC1:AE1"/>
    <mergeCell ref="AC3:AE3"/>
    <mergeCell ref="Q1:S1"/>
    <mergeCell ref="T1:V1"/>
    <mergeCell ref="Z3:AB3"/>
    <mergeCell ref="AL3:AN3"/>
    <mergeCell ref="AF3:AH3"/>
    <mergeCell ref="AI3:AK3"/>
    <mergeCell ref="H3:J3"/>
    <mergeCell ref="N3:P3"/>
    <mergeCell ref="AU3:AW3"/>
    <mergeCell ref="AR3:AT3"/>
    <mergeCell ref="W3:Y3"/>
    <mergeCell ref="T3:V3"/>
    <mergeCell ref="AO3:AQ3"/>
    <mergeCell ref="AX3:AZ3"/>
  </mergeCells>
  <conditionalFormatting sqref="H6:J7 H8:J19 H27:J770">
    <cfRule type="expression" dxfId="3" priority="1">
      <formula>$J:$J="Match"</formula>
    </cfRule>
  </conditionalFormatting>
  <conditionalFormatting sqref="H6:J7 H8:J19 H27:J770">
    <cfRule type="expression" dxfId="4" priority="2">
      <formula>$J:$J="Partial Match"</formula>
    </cfRule>
  </conditionalFormatting>
  <conditionalFormatting sqref="K6:M7 Q6:S7 K8:M19 Q8:S19 K27:M770">
    <cfRule type="expression" dxfId="5" priority="3">
      <formula>$M:$M=""</formula>
    </cfRule>
  </conditionalFormatting>
  <conditionalFormatting sqref="H6:J7 H8:J19 H27:J770">
    <cfRule type="expression" dxfId="6" priority="4">
      <formula>$J:$J="No Match"</formula>
    </cfRule>
  </conditionalFormatting>
  <conditionalFormatting sqref="A6:C20 D6:D21 E6:F770 G6:G21 H6:H19 D24:D25 A27:D770 G27:G770">
    <cfRule type="expression" dxfId="0" priority="5">
      <formula>$E:$E="Minimum"</formula>
    </cfRule>
  </conditionalFormatting>
  <conditionalFormatting sqref="A6:C20 D6:D21 E6:F770 G6:G21 H6:H19 D24:D25 A27:D770 G27:G770">
    <cfRule type="expression" dxfId="1" priority="6">
      <formula>$E:$E="Recommended"</formula>
    </cfRule>
  </conditionalFormatting>
  <conditionalFormatting sqref="A6:C20 D6:D21 E6:F770 G6:G21 H6:H19 D24:D25 A27:D770 G27:G770">
    <cfRule type="expression" dxfId="2" priority="7">
      <formula>$E:$E="Optional"</formula>
    </cfRule>
  </conditionalFormatting>
  <conditionalFormatting sqref="K6:M7 Q6:S7 K8:M19 Q8:S19 K27:M770">
    <cfRule type="expression" dxfId="3" priority="8">
      <formula>$M:$M="Match"</formula>
    </cfRule>
  </conditionalFormatting>
  <conditionalFormatting sqref="K6:M7 Q6:S7 K8:M19 Q8:S19 K27:M770">
    <cfRule type="expression" dxfId="4" priority="9">
      <formula>$M:$M="Partial Match"</formula>
    </cfRule>
  </conditionalFormatting>
  <conditionalFormatting sqref="H6:J7 H8:J19 H27:J770">
    <cfRule type="expression" dxfId="5" priority="10">
      <formula>$J:$J=""</formula>
    </cfRule>
  </conditionalFormatting>
  <conditionalFormatting sqref="K6:M7 Q6:S7 K8:M19 Q8:S19 K27:M770">
    <cfRule type="expression" dxfId="6" priority="11">
      <formula>$M:$M="No Match"</formula>
    </cfRule>
  </conditionalFormatting>
  <conditionalFormatting sqref="N6:P7 N8:P19 N27:P770">
    <cfRule type="expression" dxfId="3" priority="12">
      <formula>$P:$P="Match"</formula>
    </cfRule>
  </conditionalFormatting>
  <conditionalFormatting sqref="N6:P7 N8:P19 N27:P770">
    <cfRule type="expression" dxfId="4" priority="13">
      <formula>$P:$P="Partial Match"</formula>
    </cfRule>
  </conditionalFormatting>
  <conditionalFormatting sqref="N6:P7 N8:P19 N27:P770">
    <cfRule type="expression" dxfId="6" priority="14">
      <formula>$P:$P="No Match"</formula>
    </cfRule>
  </conditionalFormatting>
  <conditionalFormatting sqref="N6:P7 N8:P19 N27:P770">
    <cfRule type="expression" dxfId="5" priority="15">
      <formula>$P:$P=""</formula>
    </cfRule>
  </conditionalFormatting>
  <conditionalFormatting sqref="Q6:S7 Q8:S19 Q27:S770">
    <cfRule type="expression" dxfId="3" priority="16">
      <formula>$S:$S="Match"</formula>
    </cfRule>
  </conditionalFormatting>
  <conditionalFormatting sqref="Q6:S7 Q8:S19 Q27:S770">
    <cfRule type="expression" dxfId="4" priority="17">
      <formula>$S:$S="Partial Match"</formula>
    </cfRule>
  </conditionalFormatting>
  <conditionalFormatting sqref="Q6:S7 Q8:S19 Q27:S770">
    <cfRule type="expression" dxfId="6" priority="18">
      <formula>$S:$S="No Match"</formula>
    </cfRule>
  </conditionalFormatting>
  <conditionalFormatting sqref="Q6:S7 Q8:S19 Q27:S770">
    <cfRule type="expression" dxfId="5" priority="19">
      <formula>$S:$S=""</formula>
    </cfRule>
  </conditionalFormatting>
  <conditionalFormatting sqref="T6:V7 T8:V19 T27:V770">
    <cfRule type="expression" dxfId="4" priority="20">
      <formula>$V:$V="Partial Match"</formula>
    </cfRule>
  </conditionalFormatting>
  <conditionalFormatting sqref="T6:V7 T8:V19 T27:V770">
    <cfRule type="expression" dxfId="3" priority="21">
      <formula>$V:$V="Match"</formula>
    </cfRule>
  </conditionalFormatting>
  <conditionalFormatting sqref="T6:V7 T8:V19 T27:V770">
    <cfRule type="expression" dxfId="6" priority="22">
      <formula>$V:$V="No Match"</formula>
    </cfRule>
  </conditionalFormatting>
  <conditionalFormatting sqref="T6:V7 T8:V19 T27:V770">
    <cfRule type="expression" dxfId="5" priority="23">
      <formula>$V:$V=""</formula>
    </cfRule>
  </conditionalFormatting>
  <conditionalFormatting sqref="AC6:AE7 AC8:AE19 Z9:AA10 Z12:AA15 AC27:AE770">
    <cfRule type="expression" dxfId="4" priority="24">
      <formula>$AE:$AE="Partial Match"</formula>
    </cfRule>
  </conditionalFormatting>
  <conditionalFormatting sqref="AC6:AE7 AC8:AE19 Z9:AA10 Z12:AA15 AC27:AE770">
    <cfRule type="expression" dxfId="3" priority="25">
      <formula>$AE:$AE="Match"</formula>
    </cfRule>
  </conditionalFormatting>
  <conditionalFormatting sqref="AC6:AE7 AC8:AE19 Z9:AA10 Z12:AA15 AC27:AE770">
    <cfRule type="expression" dxfId="6" priority="26">
      <formula>$AE:$AE="No Match"</formula>
    </cfRule>
  </conditionalFormatting>
  <conditionalFormatting sqref="AC6:AE7 AC8:AE19 Z9:AA10 Z12:AA15 AC27:AE770">
    <cfRule type="expression" dxfId="5" priority="27">
      <formula>$AE:$AE=""</formula>
    </cfRule>
  </conditionalFormatting>
  <conditionalFormatting sqref="AF6:AH7 AF8:AH19 AF27:AH770">
    <cfRule type="expression" dxfId="4" priority="28">
      <formula>$AH:$AH="Partial Match"</formula>
    </cfRule>
  </conditionalFormatting>
  <conditionalFormatting sqref="AF6:AH7 AF8:AH19 AF27:AH770">
    <cfRule type="expression" dxfId="3" priority="29">
      <formula>$AH:$AH="Match"</formula>
    </cfRule>
  </conditionalFormatting>
  <conditionalFormatting sqref="AF6:AH7 AF8:AH19 AF27:AH770">
    <cfRule type="expression" dxfId="6" priority="30">
      <formula>$AH:$AH="No Match"</formula>
    </cfRule>
  </conditionalFormatting>
  <conditionalFormatting sqref="AF6:AH7 AF8:AH19 AF27:AH770">
    <cfRule type="expression" dxfId="5" priority="31">
      <formula>$AH:$AH=""</formula>
    </cfRule>
  </conditionalFormatting>
  <conditionalFormatting sqref="W6:Y7 W8:Y19 W27:Y770">
    <cfRule type="expression" dxfId="4" priority="32">
      <formula>$Y:$Y="Partial Match"</formula>
    </cfRule>
  </conditionalFormatting>
  <conditionalFormatting sqref="W6:Y7 W8:Y19 W27:Y770">
    <cfRule type="expression" dxfId="3" priority="33">
      <formula>$Y:$Y="Match"</formula>
    </cfRule>
  </conditionalFormatting>
  <conditionalFormatting sqref="Z6:AB7 Z8:AB19 Z27:AB770">
    <cfRule type="expression" dxfId="6" priority="34">
      <formula>$AB:$AB="No Match"</formula>
    </cfRule>
  </conditionalFormatting>
  <conditionalFormatting sqref="W6:Y7 W8:Y19 W27:Y770">
    <cfRule type="expression" dxfId="5" priority="35">
      <formula>$Y:$Y=""</formula>
    </cfRule>
  </conditionalFormatting>
  <conditionalFormatting sqref="Z6:AB7 Z8:AB19 Z27:AB770">
    <cfRule type="expression" dxfId="4" priority="36">
      <formula>$AB:$AB="Partial Match"</formula>
    </cfRule>
  </conditionalFormatting>
  <conditionalFormatting sqref="Z6:AB7 Z8:AB19 Z27:AB770">
    <cfRule type="expression" dxfId="3" priority="37">
      <formula>$AB:$AB="Match"</formula>
    </cfRule>
  </conditionalFormatting>
  <conditionalFormatting sqref="W6:Y7 W8:Y19 W27:Y770">
    <cfRule type="expression" dxfId="6" priority="38">
      <formula>$Y:$Y="No Match"</formula>
    </cfRule>
  </conditionalFormatting>
  <conditionalFormatting sqref="Z6:AB7 Z8:AB19 Z27:AB770">
    <cfRule type="expression" dxfId="5" priority="39">
      <formula>$AB:$AB=""</formula>
    </cfRule>
  </conditionalFormatting>
  <conditionalFormatting sqref="AI6:AK7 AI8:AK19 AI27:AK770">
    <cfRule type="expression" dxfId="6" priority="40">
      <formula>$AK:$AK="No Match"</formula>
    </cfRule>
  </conditionalFormatting>
  <conditionalFormatting sqref="AI6:AK7 AI8:AK19 AI27:AK770">
    <cfRule type="expression" dxfId="4" priority="41">
      <formula>$AK:$AK="Partial Match"</formula>
    </cfRule>
  </conditionalFormatting>
  <conditionalFormatting sqref="AI6:AK7 AI8:AK19 AI27:AK770">
    <cfRule type="expression" dxfId="3" priority="42">
      <formula>$AK:$AK="Match"</formula>
    </cfRule>
  </conditionalFormatting>
  <conditionalFormatting sqref="AI6:AK7 AI8:AK19 AI27:AK770">
    <cfRule type="expression" dxfId="5" priority="43">
      <formula>$AK:$AK=""</formula>
    </cfRule>
  </conditionalFormatting>
  <conditionalFormatting sqref="AL6:AN7 AL8:AN19 AL27:AN770">
    <cfRule type="expression" dxfId="6" priority="44">
      <formula>$AN:$AN="No Match"</formula>
    </cfRule>
  </conditionalFormatting>
  <conditionalFormatting sqref="AL6:AN7 AL8:AN19 AL27:AN770">
    <cfRule type="expression" dxfId="4" priority="45">
      <formula>$AN:$AN="Partial Match"</formula>
    </cfRule>
  </conditionalFormatting>
  <conditionalFormatting sqref="AL6:AN7 AL8:AN19 AL27:AN770">
    <cfRule type="expression" dxfId="3" priority="46">
      <formula>$AN:$AN="Match"</formula>
    </cfRule>
  </conditionalFormatting>
  <conditionalFormatting sqref="AL6:AN7 AL8:AN19 AL27:AN770">
    <cfRule type="expression" dxfId="5" priority="47">
      <formula>$AN:$AN=""</formula>
    </cfRule>
  </conditionalFormatting>
  <conditionalFormatting sqref="AO6:AQ7 AO8:AQ19 AO27:AQ770">
    <cfRule type="expression" dxfId="6" priority="48">
      <formula>$AQ:$AQ="No Match"</formula>
    </cfRule>
  </conditionalFormatting>
  <conditionalFormatting sqref="AO6:AQ7 AO8:AQ19 AO27:AQ770">
    <cfRule type="expression" dxfId="4" priority="49">
      <formula>$AQ:$AQ="Partial Match"</formula>
    </cfRule>
  </conditionalFormatting>
  <conditionalFormatting sqref="AO6:AQ7 AO8:AQ19 AO27:AQ770">
    <cfRule type="expression" dxfId="3" priority="50">
      <formula>$AQ:$AQ="Match"</formula>
    </cfRule>
  </conditionalFormatting>
  <conditionalFormatting sqref="AO6:AQ7 AO8:AQ19 AO27:AQ770">
    <cfRule type="expression" dxfId="5" priority="51">
      <formula>$AQ:$AQ=""</formula>
    </cfRule>
  </conditionalFormatting>
  <conditionalFormatting sqref="AR6:AT7 AR8:AT19 AR27:AT770">
    <cfRule type="expression" dxfId="6" priority="52">
      <formula>$AT:$AT="No Match"</formula>
    </cfRule>
  </conditionalFormatting>
  <conditionalFormatting sqref="AR6:AT7 AR8:AT19 AR27:AT770">
    <cfRule type="expression" dxfId="4" priority="53">
      <formula>$AT:$AT="Partial Match"</formula>
    </cfRule>
  </conditionalFormatting>
  <conditionalFormatting sqref="AR6:AT7 AR8:AT19 AR27:AT770">
    <cfRule type="expression" dxfId="3" priority="54">
      <formula>$AT:$AT="Match"</formula>
    </cfRule>
  </conditionalFormatting>
  <conditionalFormatting sqref="AR6:AT7 AR8:AT19 AR27:AT770">
    <cfRule type="expression" dxfId="5" priority="55">
      <formula>$AT:$AT=""</formula>
    </cfRule>
  </conditionalFormatting>
  <conditionalFormatting sqref="AU6:AW7 AU8:AW19 AU27:AW770">
    <cfRule type="expression" dxfId="6" priority="56">
      <formula>$AW:$AW="No Match"</formula>
    </cfRule>
  </conditionalFormatting>
  <conditionalFormatting sqref="AU6:AW7 AU8:AW19 AU27:AW770">
    <cfRule type="expression" dxfId="4" priority="57">
      <formula>$AW:$AW="Partial Match"</formula>
    </cfRule>
  </conditionalFormatting>
  <conditionalFormatting sqref="AU6:AW7 AU8:AW19 AU27:AW770">
    <cfRule type="expression" dxfId="3" priority="58">
      <formula>$AW:$AW="Match"</formula>
    </cfRule>
  </conditionalFormatting>
  <conditionalFormatting sqref="AU6:AW7 AU8:AW19 AU27:AW770">
    <cfRule type="expression" dxfId="5" priority="59">
      <formula>$AW:$AW=""</formula>
    </cfRule>
  </conditionalFormatting>
  <conditionalFormatting sqref="AX6:AZ7 AX8:AZ19 AX27:AZ770">
    <cfRule type="expression" dxfId="6" priority="60">
      <formula>$AZ:$AZ="No Match"</formula>
    </cfRule>
  </conditionalFormatting>
  <conditionalFormatting sqref="AX6:AZ7 AX8:AZ19 AX27:AZ770">
    <cfRule type="expression" dxfId="4" priority="61">
      <formula>$AZ:$AZ="Partial Match"</formula>
    </cfRule>
  </conditionalFormatting>
  <conditionalFormatting sqref="AX6:AZ7 AX8:AZ19 AX27:AZ770">
    <cfRule type="expression" dxfId="3" priority="62">
      <formula>$AZ:$AZ="Match"</formula>
    </cfRule>
  </conditionalFormatting>
  <conditionalFormatting sqref="AX6:AZ7 AX8:AZ19 AX27:AZ770">
    <cfRule type="expression" dxfId="5" priority="63">
      <formula>$AZ:$AZ=""</formula>
    </cfRule>
  </conditionalFormatting>
  <dataValidations>
    <dataValidation type="list" allowBlank="1" showInputMessage="1" showErrorMessage="1" prompt="Suggestions to use or not in Bioschemas Specification" sqref="E6:E770">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7:P770 S27:S770 V27:V770 Y27:Y770 AB27:AB770 AE27:AE770 AH27:AH770 AK27:AK770 AN27:AN770 AQ27:AQ770 AT27:AT770 AW27:AW770 AZ27:AZ770">
      <formula1>"Match,Not Match,Partial Match"</formula1>
    </dataValidation>
    <dataValidation type="list" allowBlank="1" sqref="F6:F770">
      <formula1>"ONE,MANY"</formula1>
    </dataValidation>
    <dataValidation type="list" allowBlank="1" showInputMessage="1" showErrorMessage="1" prompt="Select if this field matches in the specific Use Case " sqref="J6:J19 M6:M19 S6:S19 J27:J770 M27:M770">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 r:id="rId18" location="associated_with" ref="A18"/>
    <hyperlink r:id="rId19" ref="A19"/>
    <hyperlink r:id="rId20" ref="A24"/>
    <hyperlink r:id="rId21" ref="A25"/>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1.43"/>
    <col customWidth="1" min="2" max="2" width="24.71"/>
    <col customWidth="1" min="3" max="3" width="43.71"/>
    <col customWidth="1" min="4" max="4" width="23.14"/>
    <col customWidth="1" min="5" max="5" width="20.43"/>
    <col customWidth="1" min="7" max="7" width="24.29"/>
  </cols>
  <sheetData>
    <row r="1">
      <c r="A1" s="2" t="s">
        <v>1</v>
      </c>
      <c r="B1" s="2"/>
      <c r="C1" s="2"/>
      <c r="D1" s="4" t="s">
        <v>3</v>
      </c>
      <c r="E1" s="4"/>
      <c r="F1" s="4"/>
      <c r="G1" s="4"/>
      <c r="H1" s="6"/>
      <c r="I1" s="6"/>
      <c r="J1" s="6"/>
      <c r="K1" s="6"/>
      <c r="L1" s="6"/>
      <c r="M1" s="6"/>
      <c r="N1" s="6"/>
      <c r="O1" s="6"/>
      <c r="P1" s="6"/>
      <c r="Q1" s="6"/>
      <c r="R1" s="6"/>
      <c r="S1" s="6"/>
      <c r="T1" s="6"/>
      <c r="U1" s="6"/>
      <c r="V1" s="6"/>
      <c r="W1" s="6"/>
      <c r="X1" s="6"/>
      <c r="Y1" s="6"/>
      <c r="Z1" s="6"/>
    </row>
    <row r="2">
      <c r="A2" s="9" t="str">
        <f>IFERROR(__xludf.DUMMYFUNCTION("QUERY('Schema.org mapping'!A5:G1000,""select * where(E='Minimum'or E='Optional' or E='Recommended')"",1 )"),"Property")</f>
        <v>Property</v>
      </c>
      <c r="B2" s="9" t="str">
        <f>IFERROR(__xludf.DUMMYFUNCTION("""COMPUTED_VALUE"""),"Expected Type")</f>
        <v>Expected Type</v>
      </c>
      <c r="C2" s="9" t="str">
        <f>IFERROR(__xludf.DUMMYFUNCTION("""COMPUTED_VALUE"""),"Description")</f>
        <v>Description</v>
      </c>
      <c r="D2" s="11" t="str">
        <f>IFERROR(__xludf.DUMMYFUNCTION("""COMPUTED_VALUE"""),"BSC Description")</f>
        <v>BSC Description</v>
      </c>
      <c r="E2" s="11" t="str">
        <f>IFERROR(__xludf.DUMMYFUNCTION("""COMPUTED_VALUE"""),"Marginality")</f>
        <v>Marginality</v>
      </c>
      <c r="F2" s="11" t="str">
        <f>IFERROR(__xludf.DUMMYFUNCTION("""COMPUTED_VALUE"""),"Cardinality")</f>
        <v>Cardinality</v>
      </c>
      <c r="G2" s="11" t="str">
        <f>IFERROR(__xludf.DUMMYFUNCTION("""COMPUTED_VALUE"""),"Controlled Vocabulary")</f>
        <v>Controlled Vocabulary</v>
      </c>
      <c r="H2" s="6"/>
      <c r="I2" s="6"/>
      <c r="J2" s="6"/>
      <c r="K2" s="6"/>
      <c r="L2" s="6"/>
      <c r="M2" s="6"/>
      <c r="N2" s="6"/>
      <c r="O2" s="6"/>
      <c r="P2" s="6"/>
      <c r="Q2" s="6"/>
      <c r="R2" s="6"/>
      <c r="S2" s="6"/>
      <c r="T2" s="6"/>
      <c r="U2" s="6"/>
      <c r="V2" s="6"/>
      <c r="W2" s="6"/>
      <c r="X2" s="6"/>
      <c r="Y2" s="6"/>
      <c r="Z2" s="6"/>
    </row>
    <row r="3">
      <c r="A3" s="14" t="str">
        <f>IFERROR(__xludf.DUMMYFUNCTION("""COMPUTED_VALUE"""),"additionalType")</f>
        <v>additionalType</v>
      </c>
      <c r="B3" s="14" t="str">
        <f>IFERROR(__xludf.DUMMYFUNCTION("""COMPUTED_VALUE"""),"URL")</f>
        <v>URL</v>
      </c>
      <c r="C3" s="1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6" t="str">
        <f>IFERROR(__xludf.DUMMYFUNCTION("""COMPUTED_VALUE"""),"Any ontology term describing the protein concept. This is in addition to the official type to describe a protein
Official proposed term for the profile describing a protein: http://purl.obolibrary.org/obo/PR_000000001")</f>
        <v>Any ontology term describing the protein concept. This is in addition to the official type to describe a protein
Official proposed term for the profile describing a protein: http://purl.obolibrary.org/obo/PR_000000001</v>
      </c>
      <c r="E3" s="14" t="str">
        <f>IFERROR(__xludf.DUMMYFUNCTION("""COMPUTED_VALUE"""),"Optional")</f>
        <v>Optional</v>
      </c>
      <c r="F3" s="14" t="str">
        <f>IFERROR(__xludf.DUMMYFUNCTION("""COMPUTED_VALUE"""),"MANY")</f>
        <v>MANY</v>
      </c>
      <c r="G3" s="14" t="str">
        <f>IFERROR(__xludf.DUMMYFUNCTION("""COMPUTED_VALUE"""),"Any suitable ontology")</f>
        <v>Any suitable ontology</v>
      </c>
      <c r="H3" s="6"/>
      <c r="I3" s="6"/>
      <c r="J3" s="6"/>
      <c r="K3" s="6"/>
      <c r="L3" s="6"/>
      <c r="M3" s="6"/>
      <c r="N3" s="6"/>
      <c r="O3" s="6"/>
      <c r="P3" s="6"/>
      <c r="Q3" s="6"/>
      <c r="R3" s="6"/>
      <c r="S3" s="6"/>
      <c r="T3" s="6"/>
      <c r="U3" s="6"/>
      <c r="V3" s="6"/>
      <c r="W3" s="6"/>
      <c r="X3" s="6"/>
      <c r="Y3" s="6"/>
      <c r="Z3" s="6"/>
    </row>
    <row r="4">
      <c r="A4" s="6" t="str">
        <f>IFERROR(__xludf.DUMMYFUNCTION("""COMPUTED_VALUE"""),"alternateName")</f>
        <v>alternateName</v>
      </c>
      <c r="B4" s="6" t="str">
        <f>IFERROR(__xludf.DUMMYFUNCTION("""COMPUTED_VALUE"""),"Text")</f>
        <v>Text</v>
      </c>
      <c r="C4" s="6" t="str">
        <f>IFERROR(__xludf.DUMMYFUNCTION("""COMPUTED_VALUE"""),"An alias for the item.")</f>
        <v>An alias for the item.</v>
      </c>
      <c r="D4" s="6" t="str">
        <f>IFERROR(__xludf.DUMMYFUNCTION("""COMPUTED_VALUE"""),"_")</f>
        <v>_</v>
      </c>
      <c r="E4" s="6" t="str">
        <f>IFERROR(__xludf.DUMMYFUNCTION("""COMPUTED_VALUE"""),"Optional")</f>
        <v>Optional</v>
      </c>
      <c r="F4" s="6" t="str">
        <f>IFERROR(__xludf.DUMMYFUNCTION("""COMPUTED_VALUE"""),"MANY")</f>
        <v>MANY</v>
      </c>
      <c r="G4" s="6" t="str">
        <f>IFERROR(__xludf.DUMMYFUNCTION("""COMPUTED_VALUE"""),"")</f>
        <v/>
      </c>
      <c r="H4" s="6"/>
      <c r="I4" s="6"/>
      <c r="J4" s="6"/>
      <c r="K4" s="6"/>
      <c r="L4" s="6"/>
      <c r="M4" s="6"/>
      <c r="N4" s="6"/>
      <c r="O4" s="6"/>
      <c r="P4" s="6"/>
      <c r="Q4" s="6"/>
      <c r="R4" s="6"/>
      <c r="S4" s="6"/>
      <c r="T4" s="6"/>
      <c r="U4" s="6"/>
      <c r="V4" s="6"/>
      <c r="W4" s="6"/>
      <c r="X4" s="6"/>
      <c r="Y4" s="6"/>
      <c r="Z4" s="6"/>
    </row>
    <row r="5">
      <c r="A5" s="6" t="str">
        <f>IFERROR(__xludf.DUMMYFUNCTION("""COMPUTED_VALUE"""),"description")</f>
        <v>description</v>
      </c>
      <c r="B5" s="6" t="str">
        <f>IFERROR(__xludf.DUMMYFUNCTION("""COMPUTED_VALUE"""),"Text")</f>
        <v>Text</v>
      </c>
      <c r="C5" s="6" t="str">
        <f>IFERROR(__xludf.DUMMYFUNCTION("""COMPUTED_VALUE"""),"A description of the item.")</f>
        <v>A description of the item.</v>
      </c>
      <c r="D5" s="6" t="str">
        <f>IFERROR(__xludf.DUMMYFUNCTION("""COMPUTED_VALUE"""),"Protein function. We recommend to start the description with ""Function: [...]""")</f>
        <v>Protein function. We recommend to start the description with "Function: [...]"</v>
      </c>
      <c r="E5" s="6" t="str">
        <f>IFERROR(__xludf.DUMMYFUNCTION("""COMPUTED_VALUE"""),"Recommended")</f>
        <v>Recommended</v>
      </c>
      <c r="F5" s="6" t="str">
        <f>IFERROR(__xludf.DUMMYFUNCTION("""COMPUTED_VALUE"""),"ONE")</f>
        <v>ONE</v>
      </c>
      <c r="G5" s="6" t="str">
        <f>IFERROR(__xludf.DUMMYFUNCTION("""COMPUTED_VALUE"""),"")</f>
        <v/>
      </c>
      <c r="H5" s="6"/>
      <c r="I5" s="6"/>
      <c r="J5" s="6"/>
      <c r="K5" s="6"/>
      <c r="L5" s="6"/>
      <c r="M5" s="6"/>
      <c r="N5" s="6"/>
      <c r="O5" s="6"/>
      <c r="P5" s="6"/>
      <c r="Q5" s="6"/>
      <c r="R5" s="6"/>
      <c r="S5" s="6"/>
      <c r="T5" s="6"/>
      <c r="U5" s="6"/>
      <c r="V5" s="6"/>
      <c r="W5" s="6"/>
      <c r="X5" s="6"/>
      <c r="Y5" s="6"/>
      <c r="Z5" s="6"/>
    </row>
    <row r="6">
      <c r="A6" s="6" t="str">
        <f>IFERROR(__xludf.DUMMYFUNCTION("""COMPUTED_VALUE"""),"identifier")</f>
        <v>identifier</v>
      </c>
      <c r="B6" s="6" t="str">
        <f>IFERROR(__xludf.DUMMYFUNCTION("""COMPUTED_VALUE"""),"PropertyValue or 
 Text or 
 URL")</f>
        <v>PropertyValue or 
 Text or 
 URL</v>
      </c>
      <c r="C6" s="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6" t="str">
        <f>IFERROR(__xludf.DUMMYFUNCTION("""COMPUTED_VALUE"""),"_")</f>
        <v>_</v>
      </c>
      <c r="E6" s="6" t="str">
        <f>IFERROR(__xludf.DUMMYFUNCTION("""COMPUTED_VALUE"""),"Minimum")</f>
        <v>Minimum</v>
      </c>
      <c r="F6" s="6" t="str">
        <f>IFERROR(__xludf.DUMMYFUNCTION("""COMPUTED_VALUE"""),"ONE")</f>
        <v>ONE</v>
      </c>
      <c r="G6" s="6" t="str">
        <f>IFERROR(__xludf.DUMMYFUNCTION("""COMPUTED_VALUE"""),"")</f>
        <v/>
      </c>
      <c r="H6" s="6"/>
      <c r="I6" s="6"/>
      <c r="J6" s="6"/>
      <c r="K6" s="6"/>
      <c r="L6" s="6"/>
      <c r="M6" s="6"/>
      <c r="N6" s="6"/>
      <c r="O6" s="6"/>
      <c r="P6" s="6"/>
      <c r="Q6" s="6"/>
      <c r="R6" s="6"/>
      <c r="S6" s="6"/>
      <c r="T6" s="6"/>
      <c r="U6" s="6"/>
      <c r="V6" s="6"/>
      <c r="W6" s="6"/>
      <c r="X6" s="6"/>
      <c r="Y6" s="6"/>
      <c r="Z6" s="6"/>
    </row>
    <row r="7">
      <c r="A7" s="6" t="str">
        <f>IFERROR(__xludf.DUMMYFUNCTION("""COMPUTED_VALUE"""),"image")</f>
        <v>image</v>
      </c>
      <c r="B7" s="6" t="str">
        <f>IFERROR(__xludf.DUMMYFUNCTION("""COMPUTED_VALUE"""),"ImageObject or 
 URL")</f>
        <v>ImageObject or 
 URL</v>
      </c>
      <c r="C7" s="6" t="str">
        <f>IFERROR(__xludf.DUMMYFUNCTION("""COMPUTED_VALUE"""),"An image of the item. This can be a URL or a fully described ImageObject.")</f>
        <v>An image of the item. This can be a URL or a fully described ImageObject.</v>
      </c>
      <c r="D7" s="6" t="str">
        <f>IFERROR(__xludf.DUMMYFUNCTION("""COMPUTED_VALUE"""),"_")</f>
        <v>_</v>
      </c>
      <c r="E7" s="6" t="str">
        <f>IFERROR(__xludf.DUMMYFUNCTION("""COMPUTED_VALUE"""),"Recommended")</f>
        <v>Recommended</v>
      </c>
      <c r="F7" s="6" t="str">
        <f>IFERROR(__xludf.DUMMYFUNCTION("""COMPUTED_VALUE"""),"MANY")</f>
        <v>MANY</v>
      </c>
      <c r="G7" s="6" t="str">
        <f>IFERROR(__xludf.DUMMYFUNCTION("""COMPUTED_VALUE"""),"")</f>
        <v/>
      </c>
      <c r="H7" s="6"/>
      <c r="I7" s="6"/>
      <c r="J7" s="6"/>
      <c r="K7" s="6"/>
      <c r="L7" s="6"/>
      <c r="M7" s="6"/>
      <c r="N7" s="6"/>
      <c r="O7" s="6"/>
      <c r="P7" s="6"/>
      <c r="Q7" s="6"/>
      <c r="R7" s="6"/>
      <c r="S7" s="6"/>
      <c r="T7" s="6"/>
      <c r="U7" s="6"/>
      <c r="V7" s="6"/>
      <c r="W7" s="6"/>
      <c r="X7" s="6"/>
      <c r="Y7" s="6"/>
      <c r="Z7" s="6"/>
    </row>
    <row r="8">
      <c r="A8" s="6" t="str">
        <f>IFERROR(__xludf.DUMMYFUNCTION("""COMPUTED_VALUE"""),"mainEntityOfPage")</f>
        <v>mainEntityOfPage</v>
      </c>
      <c r="B8" s="6" t="str">
        <f>IFERROR(__xludf.DUMMYFUNCTION("""COMPUTED_VALUE"""),"CreativeWork  or URL ")</f>
        <v>CreativeWork  or URL </v>
      </c>
      <c r="C8" s="6"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6" t="str">
        <f>IFERROR(__xludf.DUMMYFUNCTION("""COMPUTED_VALUE"""),"Link via DataRecord to the main DataRecord representing this entity in a dataset. It is usually preferred to use mainEntity from a DataRecord to point to its corresponding entity.")</f>
        <v>Link via DataRecord to the main DataRecord representing this entity in a dataset. It is usually preferred to use mainEntity from a DataRecord to point to its corresponding entity.</v>
      </c>
      <c r="E8" s="6" t="str">
        <f>IFERROR(__xludf.DUMMYFUNCTION("""COMPUTED_VALUE"""),"Optional")</f>
        <v>Optional</v>
      </c>
      <c r="F8" s="6" t="str">
        <f>IFERROR(__xludf.DUMMYFUNCTION("""COMPUTED_VALUE"""),"ONE")</f>
        <v>ONE</v>
      </c>
      <c r="G8" s="6" t="str">
        <f>IFERROR(__xludf.DUMMYFUNCTION("""COMPUTED_VALUE"""),"")</f>
        <v/>
      </c>
      <c r="H8" s="6"/>
      <c r="I8" s="6"/>
      <c r="J8" s="6"/>
      <c r="K8" s="6"/>
      <c r="L8" s="6"/>
      <c r="M8" s="6"/>
      <c r="N8" s="6"/>
      <c r="O8" s="6"/>
      <c r="P8" s="6"/>
      <c r="Q8" s="6"/>
      <c r="R8" s="6"/>
      <c r="S8" s="6"/>
      <c r="T8" s="6"/>
      <c r="U8" s="6"/>
      <c r="V8" s="6"/>
      <c r="W8" s="6"/>
      <c r="X8" s="6"/>
      <c r="Y8" s="6"/>
      <c r="Z8" s="6"/>
    </row>
    <row r="9">
      <c r="A9" s="6" t="str">
        <f>IFERROR(__xludf.DUMMYFUNCTION("""COMPUTED_VALUE"""),"name")</f>
        <v>name</v>
      </c>
      <c r="B9" s="6" t="str">
        <f>IFERROR(__xludf.DUMMYFUNCTION("""COMPUTED_VALUE"""),"Text")</f>
        <v>Text</v>
      </c>
      <c r="C9" s="6" t="str">
        <f>IFERROR(__xludf.DUMMYFUNCTION("""COMPUTED_VALUE"""),"The name of the item.")</f>
        <v>The name of the item.</v>
      </c>
      <c r="D9" s="6" t="str">
        <f>IFERROR(__xludf.DUMMYFUNCTION("""COMPUTED_VALUE"""),"_")</f>
        <v>_</v>
      </c>
      <c r="E9" s="6" t="str">
        <f>IFERROR(__xludf.DUMMYFUNCTION("""COMPUTED_VALUE"""),"Minimum")</f>
        <v>Minimum</v>
      </c>
      <c r="F9" s="6" t="str">
        <f>IFERROR(__xludf.DUMMYFUNCTION("""COMPUTED_VALUE"""),"ONE")</f>
        <v>ONE</v>
      </c>
      <c r="G9" s="6" t="str">
        <f>IFERROR(__xludf.DUMMYFUNCTION("""COMPUTED_VALUE"""),"")</f>
        <v/>
      </c>
      <c r="H9" s="6"/>
      <c r="I9" s="6"/>
      <c r="J9" s="6"/>
      <c r="K9" s="6"/>
      <c r="L9" s="6"/>
      <c r="M9" s="6"/>
      <c r="N9" s="6"/>
      <c r="O9" s="6"/>
      <c r="P9" s="6"/>
      <c r="Q9" s="6"/>
      <c r="R9" s="6"/>
      <c r="S9" s="6"/>
      <c r="T9" s="6"/>
      <c r="U9" s="6"/>
      <c r="V9" s="6"/>
      <c r="W9" s="6"/>
      <c r="X9" s="6"/>
      <c r="Y9" s="6"/>
      <c r="Z9" s="6"/>
    </row>
    <row r="10">
      <c r="A10" s="6" t="str">
        <f>IFERROR(__xludf.DUMMYFUNCTION("""COMPUTED_VALUE"""),"sameAs")</f>
        <v>sameAs</v>
      </c>
      <c r="B10" s="6" t="str">
        <f>IFERROR(__xludf.DUMMYFUNCTION("""COMPUTED_VALUE"""),"URL")</f>
        <v>URL</v>
      </c>
      <c r="C10" s="6"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6" t="str">
        <f>IFERROR(__xludf.DUMMYFUNCTION("""COMPUTED_VALUE"""),"_")</f>
        <v>_</v>
      </c>
      <c r="E10" s="6" t="str">
        <f>IFERROR(__xludf.DUMMYFUNCTION("""COMPUTED_VALUE"""),"Optional")</f>
        <v>Optional</v>
      </c>
      <c r="F10" s="6" t="str">
        <f>IFERROR(__xludf.DUMMYFUNCTION("""COMPUTED_VALUE"""),"MANY")</f>
        <v>MANY</v>
      </c>
      <c r="G10" s="6" t="str">
        <f>IFERROR(__xludf.DUMMYFUNCTION("""COMPUTED_VALUE"""),"")</f>
        <v/>
      </c>
      <c r="H10" s="6"/>
      <c r="I10" s="6"/>
      <c r="J10" s="6"/>
      <c r="K10" s="6"/>
      <c r="L10" s="6"/>
      <c r="M10" s="6"/>
      <c r="N10" s="6"/>
      <c r="O10" s="6"/>
      <c r="P10" s="6"/>
      <c r="Q10" s="6"/>
      <c r="R10" s="6"/>
      <c r="S10" s="6"/>
      <c r="T10" s="6"/>
      <c r="U10" s="6"/>
      <c r="V10" s="6"/>
      <c r="W10" s="6"/>
      <c r="X10" s="6"/>
      <c r="Y10" s="6"/>
      <c r="Z10" s="6"/>
    </row>
    <row r="11">
      <c r="A11" s="6" t="str">
        <f>IFERROR(__xludf.DUMMYFUNCTION("""COMPUTED_VALUE"""),"url")</f>
        <v>url</v>
      </c>
      <c r="B11" s="6" t="str">
        <f>IFERROR(__xludf.DUMMYFUNCTION("""COMPUTED_VALUE"""),"URL")</f>
        <v>URL</v>
      </c>
      <c r="C11" s="6" t="str">
        <f>IFERROR(__xludf.DUMMYFUNCTION("""COMPUTED_VALUE"""),"URL of the item.")</f>
        <v>URL of the item.</v>
      </c>
      <c r="D11" s="6" t="str">
        <f>IFERROR(__xludf.DUMMYFUNCTION("""COMPUTED_VALUE"""),"Link to the official webpage associated to this entity.")</f>
        <v>Link to the official webpage associated to this entity.</v>
      </c>
      <c r="E11" s="6" t="str">
        <f>IFERROR(__xludf.DUMMYFUNCTION("""COMPUTED_VALUE"""),"Recommended")</f>
        <v>Recommended</v>
      </c>
      <c r="F11" s="6" t="str">
        <f>IFERROR(__xludf.DUMMYFUNCTION("""COMPUTED_VALUE"""),"ONE")</f>
        <v>ONE</v>
      </c>
      <c r="G11" s="6" t="str">
        <f>IFERROR(__xludf.DUMMYFUNCTION("""COMPUTED_VALUE"""),"")</f>
        <v/>
      </c>
      <c r="H11" s="6"/>
      <c r="I11" s="6"/>
      <c r="J11" s="6"/>
      <c r="K11" s="6"/>
      <c r="L11" s="6"/>
      <c r="M11" s="6"/>
      <c r="N11" s="6"/>
      <c r="O11" s="6"/>
      <c r="P11" s="6"/>
      <c r="Q11" s="6"/>
      <c r="R11" s="6"/>
      <c r="S11" s="6"/>
      <c r="T11" s="6"/>
      <c r="U11" s="6"/>
      <c r="V11" s="6"/>
      <c r="W11" s="6"/>
      <c r="X11" s="6"/>
      <c r="Y11" s="6"/>
      <c r="Z11" s="6"/>
    </row>
    <row r="12">
      <c r="A12" s="6" t="str">
        <f>IFERROR(__xludf.DUMMYFUNCTION("""COMPUTED_VALUE"""),"additionalProperty")</f>
        <v>additionalProperty</v>
      </c>
      <c r="B12" s="6" t="str">
        <f>IFERROR(__xludf.DUMMYFUNCTION("""COMPUTED_VALUE"""),"PropertyValue")</f>
        <v>PropertyValue</v>
      </c>
      <c r="C12" s="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6" t="str">
        <f>IFERROR(__xludf.DUMMYFUNCTION("""COMPUTED_VALUE"""),"Whenever possible, please use a property coined in a third-party well-know vocabulary. For instance, you can directly use http://purl.obolibrary.org/obo/RO_0002327 as a property to express how a protein or gene enables some GO molecular function. If you s"&amp;"till want or need to use additionalProperty, please use (i) property name to specify the name of the property, (ii) additionalType (if possible) to better specify the nature of the property, and (iii) value to link to the object/range of this property.")</f>
        <v>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v>
      </c>
      <c r="E12" s="6" t="str">
        <f>IFERROR(__xludf.DUMMYFUNCTION("""COMPUTED_VALUE"""),"Optional")</f>
        <v>Optional</v>
      </c>
      <c r="F12" s="6" t="str">
        <f>IFERROR(__xludf.DUMMYFUNCTION("""COMPUTED_VALUE"""),"MANY")</f>
        <v>MANY</v>
      </c>
      <c r="G12" s="6" t="str">
        <f>IFERROR(__xludf.DUMMYFUNCTION("""COMPUTED_VALUE"""),"")</f>
        <v/>
      </c>
      <c r="H12" s="6"/>
      <c r="I12" s="6"/>
      <c r="J12" s="6"/>
      <c r="K12" s="6"/>
      <c r="L12" s="6"/>
      <c r="M12" s="6"/>
      <c r="N12" s="6"/>
      <c r="O12" s="6"/>
      <c r="P12" s="6"/>
      <c r="Q12" s="6"/>
      <c r="R12" s="6"/>
      <c r="S12" s="6"/>
      <c r="T12" s="6"/>
      <c r="U12" s="6"/>
      <c r="V12" s="6"/>
      <c r="W12" s="6"/>
      <c r="X12" s="6"/>
      <c r="Y12" s="6"/>
      <c r="Z12" s="6"/>
    </row>
    <row r="13">
      <c r="A13" s="25" t="str">
        <f>IFERROR(__xludf.DUMMYFUNCTION("""COMPUTED_VALUE"""),"http://purl.obolibrary.org/obo/so#associated_with")</f>
        <v>http://purl.obolibrary.org/obo/so#associated_with</v>
      </c>
      <c r="B13" s="6" t="str">
        <f>IFERROR(__xludf.DUMMYFUNCTION("""COMPUTED_VALUE"""),"MedicalContidion or URL")</f>
        <v>MedicalContidion or URL</v>
      </c>
      <c r="C13" s="6" t="str">
        <f>IFERROR(__xludf.DUMMYFUNCTION("""COMPUTED_VALUE"""),"")</f>
        <v/>
      </c>
      <c r="D13" s="6" t="str">
        <f>IFERROR(__xludf.DUMMYFUNCTION("""COMPUTED_VALUE"""),"Disease associated to this protein, if any.")</f>
        <v>Disease associated to this protein, if any.</v>
      </c>
      <c r="E13" s="6" t="str">
        <f>IFERROR(__xludf.DUMMYFUNCTION("""COMPUTED_VALUE"""),"Recommended")</f>
        <v>Recommended</v>
      </c>
      <c r="F13" s="6" t="str">
        <f>IFERROR(__xludf.DUMMYFUNCTION("""COMPUTED_VALUE"""),"MANY")</f>
        <v>MANY</v>
      </c>
      <c r="G13" s="6" t="str">
        <f>IFERROR(__xludf.DUMMYFUNCTION("""COMPUTED_VALUE"""),"SIO:000983, SIO:010299, OMIM, any other well-known ontology describing diseases")</f>
        <v>SIO:000983, SIO:010299, OMIM, any other well-known ontology describing diseases</v>
      </c>
      <c r="H13" s="6"/>
      <c r="I13" s="6"/>
      <c r="J13" s="6"/>
      <c r="K13" s="6"/>
      <c r="L13" s="6"/>
      <c r="M13" s="6"/>
      <c r="N13" s="6"/>
      <c r="O13" s="6"/>
      <c r="P13" s="6"/>
      <c r="Q13" s="6"/>
      <c r="R13" s="6"/>
      <c r="S13" s="6"/>
      <c r="T13" s="6"/>
      <c r="U13" s="6"/>
      <c r="V13" s="6"/>
      <c r="W13" s="6"/>
      <c r="X13" s="6"/>
      <c r="Y13" s="6"/>
      <c r="Z13" s="6"/>
    </row>
    <row r="14">
      <c r="A14" s="25" t="str">
        <f>IFERROR(__xludf.DUMMYFUNCTION("""COMPUTED_VALUE"""),"http://semanticscience.org/resource/SIO_010083")</f>
        <v>http://semanticscience.org/resource/SIO_010083</v>
      </c>
      <c r="B14" s="6" t="str">
        <f>IFERROR(__xludf.DUMMYFUNCTION("""COMPUTED_VALUE"""),"BioChemEntity, bioschemas:Gene")</f>
        <v>BioChemEntity, bioschemas:Gene</v>
      </c>
      <c r="C14" s="6" t="str">
        <f>IFERROR(__xludf.DUMMYFUNCTION("""COMPUTED_VALUE"""),"")</f>
        <v/>
      </c>
      <c r="D14" s="6" t="str">
        <f>IFERROR(__xludf.DUMMYFUNCTION("""COMPUTED_VALUE"""),"Gene(s) from which this protein was translated from. In addtion to the schema:BioChemEntity type, this property also expects a bioschemas:Gene profile.")</f>
        <v>Gene(s) from which this protein was translated from. In addtion to the schema:BioChemEntity type, this property also expects a bioschemas:Gene profile.</v>
      </c>
      <c r="E14" s="6" t="str">
        <f>IFERROR(__xludf.DUMMYFUNCTION("""COMPUTED_VALUE"""),"Recommended")</f>
        <v>Recommended</v>
      </c>
      <c r="F14" s="6" t="str">
        <f>IFERROR(__xludf.DUMMYFUNCTION("""COMPUTED_VALUE"""),"MANY")</f>
        <v>MANY</v>
      </c>
      <c r="G14" s="6" t="str">
        <f>IFERROR(__xludf.DUMMYFUNCTION("""COMPUTED_VALUE"""),"SIO:010081, SIO:010035")</f>
        <v>SIO:010081, SIO:010035</v>
      </c>
      <c r="H14" s="6"/>
      <c r="I14" s="6"/>
      <c r="J14" s="6"/>
      <c r="K14" s="6"/>
      <c r="L14" s="6"/>
      <c r="M14" s="6"/>
      <c r="N14" s="6"/>
      <c r="O14" s="6"/>
      <c r="P14" s="6"/>
      <c r="Q14" s="6"/>
      <c r="R14" s="6"/>
      <c r="S14" s="6"/>
      <c r="T14" s="6"/>
      <c r="U14" s="6"/>
      <c r="V14" s="6"/>
      <c r="W14" s="6"/>
      <c r="X14" s="6"/>
      <c r="Y14" s="6"/>
      <c r="Z14" s="6"/>
    </row>
    <row r="15">
      <c r="A15" s="6" t="str">
        <f>IFERROR(__xludf.DUMMYFUNCTION("""COMPUTED_VALUE"""),"isContainedIn")</f>
        <v>isContainedIn</v>
      </c>
      <c r="B15" s="6" t="str">
        <f>IFERROR(__xludf.DUMMYFUNCTION("""COMPUTED_VALUE"""),"BioChemEntity")</f>
        <v>BioChemEntity</v>
      </c>
      <c r="C15" s="6" t="str">
        <f>IFERROR(__xludf.DUMMYFUNCTION("""COMPUTED_VALUE"""),"Indicates a BioChemEntity that this BioChemEntity is (in some sense) part of.")</f>
        <v>Indicates a BioChemEntity that this BioChemEntity is (in some sense) part of.</v>
      </c>
      <c r="D15" s="6" t="str">
        <f>IFERROR(__xludf.DUMMYFUNCTION("""COMPUTED_VALUE"""),"For proteins, it is recommended to at least specify the taxon/organism associated to the described protein. For taxon/organism, it is a good practice to use categoryCode to point to a controlled vacabulary such as NCBI taxon or UniProt Taxonomy. Including"&amp;" as well the GO cellular locations is optional; for cellular locations it is a good practice to use categorryCode to point to a GO Cellular Location term")</f>
        <v>For proteins, it is recommended to at least specify the taxon/organism associated to the described protein. For taxon/organism, it is a good practice to use categoryCode to point to a controlled vacabulary such as NCBI taxon or UniProt Taxonomy. Including as well the GO cellular locations is optional; for cellular locations it is a good practice to use categorryCode to point to a GO Cellular Location term</v>
      </c>
      <c r="E15" s="6" t="str">
        <f>IFERROR(__xludf.DUMMYFUNCTION("""COMPUTED_VALUE"""),"Recommended")</f>
        <v>Recommended</v>
      </c>
      <c r="F15" s="6" t="str">
        <f>IFERROR(__xludf.DUMMYFUNCTION("""COMPUTED_VALUE"""),"MANY")</f>
        <v>MANY</v>
      </c>
      <c r="G15" s="6" t="str">
        <f>IFERROR(__xludf.DUMMYFUNCTION("""COMPUTED_VALUE"""),"NCBI Taxon, UniProt taxonomy")</f>
        <v>NCBI Taxon, UniProt taxonomy</v>
      </c>
      <c r="H15" s="6"/>
      <c r="I15" s="6"/>
      <c r="J15" s="6"/>
      <c r="K15" s="6"/>
      <c r="L15" s="6"/>
      <c r="M15" s="6"/>
      <c r="N15" s="6"/>
      <c r="O15" s="6"/>
      <c r="P15" s="6"/>
      <c r="Q15" s="6"/>
      <c r="R15" s="6"/>
      <c r="S15" s="6"/>
      <c r="T15" s="6"/>
      <c r="U15" s="6"/>
      <c r="V15" s="6"/>
      <c r="W15" s="6"/>
      <c r="X15" s="6"/>
      <c r="Y15" s="6"/>
      <c r="Z15" s="6"/>
    </row>
    <row r="16">
      <c r="A16" s="6" t="str">
        <f>IFERROR(__xludf.DUMMYFUNCTION("""COMPUTED_VALUE"""),"contains")</f>
        <v>contains</v>
      </c>
      <c r="B16" s="6" t="str">
        <f>IFERROR(__xludf.DUMMYFUNCTION("""COMPUTED_VALUE"""),"BioChemEntity")</f>
        <v>BioChemEntity</v>
      </c>
      <c r="C16" s="6" t="str">
        <f>IFERROR(__xludf.DUMMYFUNCTION("""COMPUTED_VALUE"""),"Indicates a BioChemEntity that is (in some sense) a part of this BioChemEntity. Inverse property: isContainedIn.")</f>
        <v>Indicates a BioChemEntity that is (in some sense) a part of this BioChemEntity. Inverse property: isContainedIn.</v>
      </c>
      <c r="D16" s="6" t="str">
        <f>IFERROR(__xludf.DUMMYFUNCTION("""COMPUTED_VALUE"""),"For proteins, it can be used to link to protein sequence annotations such as domains, sites, regions, etc.
")</f>
        <v>For proteins, it can be used to link to protein sequence annotations such as domains, sites, regions, etc.
</v>
      </c>
      <c r="E16" s="6" t="str">
        <f>IFERROR(__xludf.DUMMYFUNCTION("""COMPUTED_VALUE"""),"Optional")</f>
        <v>Optional</v>
      </c>
      <c r="F16" s="6" t="str">
        <f>IFERROR(__xludf.DUMMYFUNCTION("""COMPUTED_VALUE"""),"MANY")</f>
        <v>MANY</v>
      </c>
      <c r="G16" s="6" t="str">
        <f>IFERROR(__xludf.DUMMYFUNCTION("""COMPUTED_VALUE"""),"")</f>
        <v/>
      </c>
      <c r="H16" s="6"/>
      <c r="I16" s="6"/>
      <c r="J16" s="6"/>
      <c r="K16" s="6"/>
      <c r="L16" s="6"/>
      <c r="M16" s="6"/>
      <c r="N16" s="6"/>
      <c r="O16" s="6"/>
      <c r="P16" s="6"/>
      <c r="Q16" s="6"/>
      <c r="R16" s="6"/>
      <c r="S16" s="6"/>
      <c r="T16" s="6"/>
      <c r="U16" s="6"/>
      <c r="V16" s="6"/>
      <c r="W16" s="6"/>
      <c r="X16" s="6"/>
      <c r="Y16" s="6"/>
      <c r="Z16" s="6"/>
    </row>
    <row r="17">
      <c r="A17" s="6" t="str">
        <f>IFERROR(__xludf.DUMMYFUNCTION("""COMPUTED_VALUE"""),"location")</f>
        <v>location</v>
      </c>
      <c r="B17" s="6" t="str">
        <f>IFERROR(__xludf.DUMMYFUNCTION("""COMPUTED_VALUE"""),"Place, PostalAddress, PropertyValue, Text or URL")</f>
        <v>Place, PostalAddress, PropertyValue, Text or URL</v>
      </c>
      <c r="C17" s="6"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7" s="6" t="str">
        <f>IFERROR(__xludf.DUMMYFUNCTION("""COMPUTED_VALUE"""),"In Bioschemas location can be refer to a position in a chromosome or sequence or to a physical place where, for instance, a sample is stored. Using additionalType is advised to make the distinction. For instance, FALDO can be used for sequence coordinates"&amp;".")</f>
        <v>In Bioschemas location can be refer to a position in a chromosome or sequence or to a physical place where, for instance, a sample is stored. Using additionalType is advised to make the distinction. For instance, FALDO can be used for sequence coordinates.</v>
      </c>
      <c r="E17" s="6" t="str">
        <f>IFERROR(__xludf.DUMMYFUNCTION("""COMPUTED_VALUE"""),"Optional")</f>
        <v>Optional</v>
      </c>
      <c r="F17" s="6" t="str">
        <f>IFERROR(__xludf.DUMMYFUNCTION("""COMPUTED_VALUE"""),"MANY")</f>
        <v>MANY</v>
      </c>
      <c r="G17" s="6" t="str">
        <f>IFERROR(__xludf.DUMMYFUNCTION("""COMPUTED_VALUE"""),"Yes, as it better suits to describe the location.")</f>
        <v>Yes, as it better suits to describe the location.</v>
      </c>
      <c r="H17" s="6"/>
      <c r="I17" s="6"/>
      <c r="J17" s="6"/>
      <c r="K17" s="6"/>
      <c r="L17" s="6"/>
      <c r="M17" s="6"/>
      <c r="N17" s="6"/>
      <c r="O17" s="6"/>
      <c r="P17" s="6"/>
      <c r="Q17" s="6"/>
      <c r="R17" s="6"/>
      <c r="S17" s="6"/>
      <c r="T17" s="6"/>
      <c r="U17" s="6"/>
      <c r="V17" s="6"/>
      <c r="W17" s="6"/>
      <c r="X17" s="6"/>
      <c r="Y17" s="6"/>
      <c r="Z17" s="6"/>
    </row>
    <row r="18">
      <c r="A18" s="6" t="str">
        <f>IFERROR(__xludf.DUMMYFUNCTION("""COMPUTED_VALUE"""),"hasRepresentation")</f>
        <v>hasRepresentation</v>
      </c>
      <c r="B18" s="6" t="str">
        <f>IFERROR(__xludf.DUMMYFUNCTION("""COMPUTED_VALUE"""),"PropertyValue, Text or URL")</f>
        <v>PropertyValue, Text or URL</v>
      </c>
      <c r="C18" s="6"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8" s="6" t="str">
        <f>IFERROR(__xludf.DUMMYFUNCTION("""COMPUTED_VALUE"""),"For proteins, this property could be used, for instance, to register a protein sequence as a representation of the protein. If you want to better define the nature of the representation, use a PropertyValue as described in additionalProperty or a third-pa"&amp;"rty ontology predicate")</f>
        <v>For proteins, this property could be used, for instance, to register a protein sequence as a representation of the protein. If you want to better define the nature of the representation, use a PropertyValue as described in additionalProperty or a third-party ontology predicate</v>
      </c>
      <c r="E18" s="6" t="str">
        <f>IFERROR(__xludf.DUMMYFUNCTION("""COMPUTED_VALUE"""),"Optional")</f>
        <v>Optional</v>
      </c>
      <c r="F18" s="6" t="str">
        <f>IFERROR(__xludf.DUMMYFUNCTION("""COMPUTED_VALUE"""),"MANY")</f>
        <v>MANY</v>
      </c>
      <c r="G18" s="6" t="str">
        <f>IFERROR(__xludf.DUMMYFUNCTION("""COMPUTED_VALUE"""),"Yes, as it better suits to describe the nature of the representation")</f>
        <v>Yes, as it better suits to describe the nature of the representation</v>
      </c>
      <c r="H18" s="6"/>
      <c r="I18" s="6"/>
      <c r="J18" s="6"/>
      <c r="K18" s="6"/>
      <c r="L18" s="6"/>
      <c r="M18" s="6"/>
      <c r="N18" s="6"/>
      <c r="O18" s="6"/>
      <c r="P18" s="6"/>
      <c r="Q18" s="6"/>
      <c r="R18" s="6"/>
      <c r="S18" s="6"/>
      <c r="T18" s="6"/>
      <c r="U18" s="6"/>
      <c r="V18" s="6"/>
      <c r="W18" s="6"/>
      <c r="X18" s="6"/>
      <c r="Y18" s="6"/>
      <c r="Z18" s="6"/>
    </row>
    <row r="19">
      <c r="A19" s="25" t="str">
        <f>IFERROR(__xludf.DUMMYFUNCTION("""COMPUTED_VALUE""")," http://purl.obolibrary.org/obo/RO_0002327")</f>
        <v> http://purl.obolibrary.org/obo/RO_0002327</v>
      </c>
      <c r="B19" s="6" t="str">
        <f>IFERROR(__xludf.DUMMYFUNCTION("""COMPUTED_VALUE"""),"Text, URL, BioChemEntity, bioschemas:ProteinAnnotation")</f>
        <v>Text, URL, BioChemEntity, bioschemas:ProteinAnnotation</v>
      </c>
      <c r="C19" s="6" t="str">
        <f>IFERROR(__xludf.DUMMYFUNCTION("""COMPUTED_VALUE"""),"")</f>
        <v/>
      </c>
      <c r="D19" s="6" t="str">
        <f>IFERROR(__xludf.DUMMYFUNCTION("""COMPUTED_VALUE"""),"GO molecular function enabled by the protein")</f>
        <v>GO molecular function enabled by the protein</v>
      </c>
      <c r="E19" s="6" t="str">
        <f>IFERROR(__xludf.DUMMYFUNCTION("""COMPUTED_VALUE"""),"Optional")</f>
        <v>Optional</v>
      </c>
      <c r="F19" s="6" t="str">
        <f>IFERROR(__xludf.DUMMYFUNCTION("""COMPUTED_VALUE"""),"MANY")</f>
        <v>MANY</v>
      </c>
      <c r="G19" s="6" t="str">
        <f>IFERROR(__xludf.DUMMYFUNCTION("""COMPUTED_VALUE"""),"")</f>
        <v/>
      </c>
      <c r="H19" s="6"/>
      <c r="I19" s="6"/>
      <c r="J19" s="6"/>
      <c r="K19" s="6"/>
      <c r="L19" s="6"/>
      <c r="M19" s="6"/>
      <c r="N19" s="6"/>
      <c r="O19" s="6"/>
      <c r="P19" s="6"/>
      <c r="Q19" s="6"/>
      <c r="R19" s="6"/>
      <c r="S19" s="6"/>
      <c r="T19" s="6"/>
      <c r="U19" s="6"/>
      <c r="V19" s="6"/>
      <c r="W19" s="6"/>
      <c r="X19" s="6"/>
      <c r="Y19" s="6"/>
      <c r="Z19" s="6"/>
    </row>
    <row r="20">
      <c r="A20" s="25" t="str">
        <f>IFERROR(__xludf.DUMMYFUNCTION("""COMPUTED_VALUE""")," http://purl.obolibrary.org/obo/RO_0002331")</f>
        <v> http://purl.obolibrary.org/obo/RO_0002331</v>
      </c>
      <c r="B20" s="6" t="str">
        <f>IFERROR(__xludf.DUMMYFUNCTION("""COMPUTED_VALUE"""),"Text, URL, BioChemEntity, bioschemas:ProteinAnnotation")</f>
        <v>Text, URL, BioChemEntity, bioschemas:ProteinAnnotation</v>
      </c>
      <c r="C20" s="6" t="str">
        <f>IFERROR(__xludf.DUMMYFUNCTION("""COMPUTED_VALUE"""),"")</f>
        <v/>
      </c>
      <c r="D20" s="6" t="str">
        <f>IFERROR(__xludf.DUMMYFUNCTION("""COMPUTED_VALUE"""),"GO biological process this protein is involved in")</f>
        <v>GO biological process this protein is involved in</v>
      </c>
      <c r="E20" s="6" t="str">
        <f>IFERROR(__xludf.DUMMYFUNCTION("""COMPUTED_VALUE"""),"Optional")</f>
        <v>Optional</v>
      </c>
      <c r="F20" s="6" t="str">
        <f>IFERROR(__xludf.DUMMYFUNCTION("""COMPUTED_VALUE"""),"MANY")</f>
        <v>MANY</v>
      </c>
      <c r="G20" s="6" t="str">
        <f>IFERROR(__xludf.DUMMYFUNCTION("""COMPUTED_VALUE"""),"")</f>
        <v/>
      </c>
      <c r="H20" s="6"/>
      <c r="I20" s="6"/>
      <c r="J20" s="6"/>
      <c r="K20" s="6"/>
      <c r="L20" s="6"/>
      <c r="M20" s="6"/>
      <c r="N20" s="6"/>
      <c r="O20" s="6"/>
      <c r="P20" s="6"/>
      <c r="Q20" s="6"/>
      <c r="R20" s="6"/>
      <c r="S20" s="6"/>
      <c r="T20" s="6"/>
      <c r="U20" s="6"/>
      <c r="V20" s="6"/>
      <c r="W20" s="6"/>
      <c r="X20" s="6"/>
      <c r="Y20" s="6"/>
      <c r="Z20" s="6"/>
    </row>
    <row r="21">
      <c r="A21" s="6" t="str">
        <f>IFERROR(__xludf.DUMMYFUNCTION("""COMPUTED_VALUE"""),"categoryCode")</f>
        <v>categoryCode</v>
      </c>
      <c r="B21" s="6" t="str">
        <f>IFERROR(__xludf.DUMMYFUNCTION("""COMPUTED_VALUE"""),"CategoryCode")</f>
        <v>CategoryCode</v>
      </c>
      <c r="C21" s="6"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D21" s="6" t="str">
        <f>IFERROR(__xludf.DUMMYFUNCTION("""COMPUTED_VALUE"""),"_")</f>
        <v>_</v>
      </c>
      <c r="E21" s="6" t="str">
        <f>IFERROR(__xludf.DUMMYFUNCTION("""COMPUTED_VALUE"""),"Optional")</f>
        <v>Optional</v>
      </c>
      <c r="F21" s="6" t="str">
        <f>IFERROR(__xludf.DUMMYFUNCTION("""COMPUTED_VALUE"""),"MANY")</f>
        <v>MANY</v>
      </c>
      <c r="G21" s="6" t="str">
        <f>IFERROR(__xludf.DUMMYFUNCTION("""COMPUTED_VALUE"""),"")</f>
        <v/>
      </c>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 r:id="rId2" location="associated_with" ref="A13"/>
    <hyperlink r:id="rId3" ref="A14"/>
    <hyperlink r:id="rId4" ref="A19"/>
    <hyperlink r:id="rId5" ref="A20"/>
  </hyperlinks>
  <drawing r:id="rId6"/>
</worksheet>
</file>