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Bioschemas fields" sheetId="2" r:id="rId4"/>
  </sheets>
  <definedNames/>
  <calcPr/>
</workbook>
</file>

<file path=xl/sharedStrings.xml><?xml version="1.0" encoding="utf-8"?>
<sst xmlns="http://schemas.openxmlformats.org/spreadsheetml/2006/main" count="303" uniqueCount="152">
  <si>
    <t>Subtitle</t>
  </si>
  <si>
    <t>schema.org</t>
  </si>
  <si>
    <t>Bioschemas specification describing a ProteinStructure (BioChemEntity profile) in Life Sciences</t>
  </si>
  <si>
    <t>bioschemas</t>
  </si>
  <si>
    <t>UniProt (protein)</t>
  </si>
  <si>
    <t>PDBe (protein)</t>
  </si>
  <si>
    <t>InterPro (protein)</t>
  </si>
  <si>
    <t>PDBe (protein structure)</t>
  </si>
  <si>
    <t>Sample</t>
  </si>
  <si>
    <t>BIP - Phenotype (investigations)</t>
  </si>
  <si>
    <t>BIP - Phenotype (trials/studies)</t>
  </si>
  <si>
    <t>BIP - Phenotype (cultivars)</t>
  </si>
  <si>
    <t>BIP - Phenotype (traits/phenotypes)</t>
  </si>
  <si>
    <t>Description</t>
  </si>
  <si>
    <t>This ProteinStructure profile specification presents the BioChemEntity usage when describing a Protein.</t>
  </si>
  <si>
    <t>https://bip.earlham.ac.uk/data_tables?model=plant_populations</t>
  </si>
  <si>
    <t>https://bip.earlham.ac.uk/data_tables?model=plant_trials</t>
  </si>
  <si>
    <t>bip.earlham.ac.uk</t>
  </si>
  <si>
    <t>Search of project/investigation</t>
  </si>
  <si>
    <t>Search for trial</t>
  </si>
  <si>
    <t>Search for cultivars</t>
  </si>
  <si>
    <t>Search for trait</t>
  </si>
  <si>
    <t>Property</t>
  </si>
  <si>
    <t>Expected Type</t>
  </si>
  <si>
    <t>BSC Description</t>
  </si>
  <si>
    <t>Marginality</t>
  </si>
  <si>
    <t>Cardinality</t>
  </si>
  <si>
    <t>Controlled Vocabulary</t>
  </si>
  <si>
    <t>Name</t>
  </si>
  <si>
    <t>Content Example</t>
  </si>
  <si>
    <t>UseCase</t>
  </si>
  <si>
    <t>Extends Thing</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</si>
  <si>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</si>
  <si>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</si>
  <si>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</si>
  <si>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Protein profile usage. 
Currently, a Protein additional type should be set to http://semanticscience.org/resource/SIO_011119. If you want to add other terms, please contact Bioschemas.</t>
  </si>
  <si>
    <t>Minimum</t>
  </si>
  <si>
    <t>ONE</t>
  </si>
  <si>
    <t>SIO:011119</t>
  </si>
  <si>
    <t>format</t>
  </si>
  <si>
    <t>"distribution": {
   "@type": "DataDownload",
   "url": "http://www.uniprot.org/uniprot/P00519.fasta"
 }</t>
  </si>
  <si>
    <t>Match</t>
  </si>
  <si>
    <t>archive mmCIF</t>
  </si>
  <si>
    <t>"distribution": "http://www.ebi.ac.uk/pdbe/entry/pdb/4wa9/fasta?entity=1"</t>
  </si>
  <si>
    <t>sequence</t>
  </si>
  <si>
    <t>"distribution": "http://www.ebi.ac.uk/pdbe/entry-files/download/4wa9.cif",</t>
  </si>
  <si>
    <t>Not Match</t>
  </si>
  <si>
    <t>Trait scoring download link</t>
  </si>
  <si>
    <t>https://bip.earlham.ac.uk/trial_scorings/47.zip</t>
  </si>
  <si>
    <t>alternateName</t>
  </si>
  <si>
    <t>Text</t>
  </si>
  <si>
    <t>An alias for the item.</t>
  </si>
  <si>
    <t>Recommended</t>
  </si>
  <si>
    <t>MANY</t>
  </si>
  <si>
    <t>alternative names</t>
  </si>
  <si>
    <t xml:space="preserve">"alternateName": [
   {
   "@language": "en",
   "@value": "ABL1_HUMAN"
   },
   ...
 ]
</t>
  </si>
  <si>
    <t>No Match</t>
  </si>
  <si>
    <t>other names</t>
  </si>
  <si>
    <t xml:space="preserve">"alternateName": [
   "ABL1_HUMAN",
   ...
 ]
</t>
  </si>
  <si>
    <t>(canonical_name, to be studied)</t>
  </si>
  <si>
    <t>Partial Match</t>
  </si>
  <si>
    <t>description</t>
  </si>
  <si>
    <t>A description of the item.</t>
  </si>
  <si>
    <t>function</t>
  </si>
  <si>
    <t>"description": {
   "@language": "en",
   "@value": "Non-receptor tyrosine-protein kinase that plays a role..."
 }</t>
  </si>
  <si>
    <t>"description": "Non-receptor tyrosine-protein kinase that plays a role..."</t>
  </si>
  <si>
    <t>to be built with new Investigation table</t>
  </si>
  <si>
    <t>Trial description</t>
  </si>
  <si>
    <t>387 Brassica napus accessions used in the RIPR project for which mRNAseq data were submitted to SRA under PRJNA309367</t>
  </si>
  <si>
    <t>Plant varieties : comments</t>
  </si>
  <si>
    <t>Brassica napus var. oleifera annua; Spring oilseed rape; erucic acid &lt;1 ; glucosinolates &lt;30 ;</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</si>
  <si>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</si>
  <si>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</si>
  <si>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</si>
  <si>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Recommendation: identifiers.org whenever possible</t>
  </si>
  <si>
    <t>accession</t>
  </si>
  <si>
    <t>"identifier": "http://www.identifiers.org/uniprot/P00519"</t>
  </si>
  <si>
    <t>4-letter PDBe code</t>
  </si>
  <si>
    <t>"identifier": "P00519"</t>
  </si>
  <si>
    <t>"identifier": "4wa9"</t>
  </si>
  <si>
    <r>
      <t>Plant trials : plant_trial_name (</t>
    </r>
    <r>
      <rPr>
        <color rgb="FFFF0000"/>
      </rPr>
      <t>or pubmed_id if it's in use</t>
    </r>
    <r>
      <t>)</t>
    </r>
  </si>
  <si>
    <t>prt7_1996_gr_01</t>
  </si>
  <si>
    <t>Plant variety: plant_variety_name</t>
  </si>
  <si>
    <t>46A74</t>
  </si>
  <si>
    <t>Plant scoring unit url</t>
  </si>
  <si>
    <t>https://bip.earlham.ac.uk/data_tables?model=trait_scores&amp;query[plant_scoring_units.id]=89583</t>
  </si>
  <si>
    <t>image</t>
  </si>
  <si>
    <t>ImageObject or 
 URL</t>
  </si>
  <si>
    <t>An image of the item. This can be a URL or a fully described ImageObject.</t>
  </si>
  <si>
    <t>Optional</t>
  </si>
  <si>
    <t>feature viewer</t>
  </si>
  <si>
    <t>"image": "http://www.identifiers.org/uniprot/P00519#showFeaturesViewer"</t>
  </si>
  <si>
    <t>Front view image of the protein in the assembly</t>
  </si>
  <si>
    <t>"image": "http://www.ebi.ac.uk/pdbe/static/entry/4wa9_entity_1_front_image-800x800.png"</t>
  </si>
  <si>
    <t>Plant trials : layout_file_name (field not used yet)</t>
  </si>
  <si>
    <t>mainEntityOfPage</t>
  </si>
  <si>
    <t xml:space="preserve">CreativeWork  or URL </t>
  </si>
  <si>
    <t>Indicates a page (or other CreativeWork) for which this thing is the main entity being described. See background notes for details.
Inverse property: mainEntity</t>
  </si>
  <si>
    <t>Bioschemas usage. 
Link via Record or URL to the main Record representing this entity in a dataset</t>
  </si>
  <si>
    <t>name</t>
  </si>
  <si>
    <t>The name of the item.</t>
  </si>
  <si>
    <t>recommended name</t>
  </si>
  <si>
    <t>"name": "Tyrosine-protein kinase ABL1"</t>
  </si>
  <si>
    <t>Name of protein</t>
  </si>
  <si>
    <t>Structure name</t>
  </si>
  <si>
    <t>"name": "The crystal structure of human abl1 wild type kinase domain in complex with axitinib"</t>
  </si>
  <si>
    <t>plant_trials : project descriptor</t>
  </si>
  <si>
    <t>AIR3 - CT920463</t>
  </si>
  <si>
    <t>Trial name</t>
  </si>
  <si>
    <t>Bna_RIPR_batch1</t>
  </si>
  <si>
    <t>Scoring unit name</t>
  </si>
  <si>
    <t>a-0000001</t>
  </si>
  <si>
    <t>sameAs</t>
  </si>
  <si>
    <t>URL of a reference Web page that unambiguously indicates the item's identity. E.g. the URL of the item's Wikipedia page, Wikidata entry, or official website.
Bioschemas usage. 
Link to any resource other than the Record and the official Webpage, for instance a Wikipedia page.</t>
  </si>
  <si>
    <t>url</t>
  </si>
  <si>
    <t>URL of the item.</t>
  </si>
  <si>
    <t>Bioschemas usage. 
Link to the official webpage associated to this entity.</t>
  </si>
  <si>
    <t>New properties</t>
  </si>
  <si>
    <t>additionalProperty</t>
  </si>
  <si>
    <t>PropertyValue</t>
  </si>
  <si>
    <t>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t>
  </si>
  <si>
    <t>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t>
  </si>
  <si>
    <t>For instance, involvement in disease, disease association</t>
  </si>
  <si>
    <t>"additionalProperty": {
  "@type": "StructuredValue",
  "identifier": "http://www.omim.org/entry/608232",
  "name": "Leukemia, chronic myeloid (CML)",
  "additionalType": "http://semanticscience.org/resource/SIO_000983",
  "sameAs": "http://www.uniprot.org/diseases/DI-03735"
}</t>
  </si>
  <si>
    <t>&lt;TODO&gt;</t>
  </si>
  <si>
    <t>additionalProperty.disease_ association</t>
  </si>
  <si>
    <t>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t>
  </si>
  <si>
    <t>SIO:000983, SIO:010299, OMIM, any other well-known ontology describing diseases</t>
  </si>
  <si>
    <t>additionalProperty.transcribed_from</t>
  </si>
  <si>
    <t>Protein profile usage.
* additionalType for additionalProperty should be set to SIO:010081 (is transcribed from)
* name for additionalProperty should be set to "gene"
* value for additionalProperty:
  ** should have @type "BioChemEntity",
  ** should have additionalType SIO:010035 (gene)</t>
  </si>
  <si>
    <t>SIO:010081, SIO:010035</t>
  </si>
  <si>
    <t>isContainedIn</t>
  </si>
  <si>
    <t>BioChemEntity or URL</t>
  </si>
  <si>
    <t>Indicates a BioChemEntity that this BioChemEntity is (in some sense) part of.</t>
  </si>
  <si>
    <t>isContainedIn.organism</t>
  </si>
  <si>
    <t>BioChemEntity</t>
  </si>
  <si>
    <t>Protein profile usage.
* additionalType for this BioChemEntity container should be set to SIO:010000 (organism)</t>
  </si>
  <si>
    <t>Recommended url should point to a well-known ontology such as NCBI taxon or UniProt Taxonomy</t>
  </si>
  <si>
    <t>contains</t>
  </si>
  <si>
    <t>Indicates a BioChemEntity that is (in some sense) a part of this BioChemEntity. Inverse property: isContainedIn.</t>
  </si>
  <si>
    <t>location</t>
  </si>
  <si>
    <t>Place, PostalAddress, PropertyValue, Text or URL</t>
  </si>
  <si>
    <t>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t>
  </si>
  <si>
    <t>Yes, as it better suits to describe the location.</t>
  </si>
  <si>
    <t>hasRepresentation</t>
  </si>
  <si>
    <t>PropertyValue, Text or URL</t>
  </si>
  <si>
    <t>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t>
  </si>
  <si>
    <t>Yes, as it better suits to describe the nature of the representation</t>
  </si>
  <si>
    <t>preferredLabel</t>
  </si>
  <si>
    <t>Indicates the preferred label to refer to a specific (sub)type of BioChemEntity</t>
  </si>
  <si>
    <t>Profile name. For the Protein profile it MUST be "Protein"</t>
  </si>
  <si>
    <t>Bioschemas profiles</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</si>
</sst>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name val="Arial"/>
    </font>
    <font>
      <b/>
      <u/>
      <color rgb="FFFFFFFF"/>
      <name val="Arial"/>
    </font>
    <font>
      <name val="Arial"/>
    </font>
    <font>
      <b/>
      <color rgb="FFFFFFFF"/>
      <name val="Arial"/>
    </font>
    <font>
      <b/>
      <color rgb="FFFFFFFF"/>
    </font>
    <font>
      <b/>
      <u/>
      <color rgb="FFFFFFFF"/>
    </font>
    <font>
      <b/>
      <u/>
      <color rgb="FFFFFFFF"/>
    </font>
    <font>
      <b/>
      <color rgb="FF000000"/>
      <name val="Arial"/>
    </font>
    <font>
      <b/>
      <u/>
      <color rgb="FFFFFFFF"/>
    </font>
    <font>
      <b/>
      <sz val="9.0"/>
      <color rgb="FFFFFFFF"/>
      <name val="Trebuchet MS"/>
    </font>
    <font>
      <b/>
      <sz val="14.0"/>
    </font>
    <font/>
    <font>
      <b/>
      <u/>
      <color rgb="FF0000FF"/>
    </font>
    <font>
      <u/>
      <color rgb="FF0000FF"/>
    </font>
    <font>
      <color rgb="FF000000"/>
      <name val="Arial"/>
    </font>
    <font>
      <sz val="11.0"/>
      <color rgb="FF000000"/>
      <name val="&quot;Courier New&quot;"/>
    </font>
    <font>
      <u/>
      <color rgb="FF0000FF"/>
    </font>
    <font>
      <u/>
      <color rgb="FF0000FF"/>
    </font>
    <font>
      <color rgb="FFFF0000"/>
    </font>
    <font>
      <b/>
    </font>
    <font>
      <sz val="9.0"/>
      <color rgb="FF000000"/>
      <name val="'Trebuchet MS'"/>
    </font>
  </fonts>
  <fills count="15">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434343"/>
        <bgColor rgb="FF434343"/>
      </patternFill>
    </fill>
    <fill>
      <patternFill patternType="solid">
        <fgColor rgb="FF999999"/>
        <bgColor rgb="FF999999"/>
      </patternFill>
    </fill>
    <fill>
      <patternFill patternType="solid">
        <fgColor rgb="FFDD7E6B"/>
        <bgColor rgb="FFDD7E6B"/>
      </patternFill>
    </fill>
    <fill>
      <patternFill patternType="solid">
        <fgColor rgb="FF6AA84F"/>
        <bgColor rgb="FF6AA84F"/>
      </patternFill>
    </fill>
    <fill>
      <patternFill patternType="solid">
        <fgColor rgb="FF666666"/>
        <bgColor rgb="FF666666"/>
      </patternFill>
    </fill>
    <fill>
      <patternFill patternType="solid">
        <fgColor rgb="FFB7B7B7"/>
        <bgColor rgb="FFB7B7B7"/>
      </patternFill>
    </fill>
    <fill>
      <patternFill patternType="solid">
        <fgColor rgb="FFD9EAD3"/>
        <bgColor rgb="FFD9EAD3"/>
      </patternFill>
    </fill>
    <fill>
      <patternFill patternType="solid">
        <fgColor rgb="FFD9D9D9"/>
        <bgColor rgb="FFD9D9D9"/>
      </patternFill>
    </fill>
    <fill>
      <patternFill patternType="solid">
        <fgColor rgb="FF6FA8DC"/>
        <bgColor rgb="FF6FA8DC"/>
      </patternFill>
    </fill>
    <fill>
      <patternFill patternType="solid">
        <fgColor rgb="FFFCE5CD"/>
        <bgColor rgb="FFFCE5CD"/>
      </patternFill>
    </fill>
  </fills>
  <borders count="1">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2" fontId="1" numFmtId="0" xfId="0" applyAlignment="1" applyFill="1" applyFont="1">
      <alignment vertical="bottom"/>
    </xf>
    <xf borderId="0" fillId="3" fontId="2" numFmtId="0" xfId="0" applyAlignment="1" applyFill="1" applyFont="1">
      <alignment horizontal="center"/>
    </xf>
    <xf borderId="0" fillId="0" fontId="3" numFmtId="0" xfId="0" applyAlignment="1" applyFont="1">
      <alignment readingOrder="0" shrinkToFit="0" vertical="bottom" wrapText="1"/>
    </xf>
    <xf borderId="0" fillId="4" fontId="4" numFmtId="0" xfId="0" applyAlignment="1" applyFill="1" applyFont="1">
      <alignment horizontal="center" shrinkToFit="0" wrapText="1"/>
    </xf>
    <xf borderId="0" fillId="0" fontId="5" numFmtId="0" xfId="0" applyAlignment="1" applyFont="1">
      <alignment horizontal="center" readingOrder="0" shrinkToFit="0" vertical="center" wrapText="1"/>
    </xf>
    <xf borderId="0" fillId="5" fontId="5" numFmtId="0" xfId="0" applyAlignment="1" applyFill="1" applyFont="1">
      <alignment horizontal="center" readingOrder="0"/>
    </xf>
    <xf borderId="0" fillId="6" fontId="5" numFmtId="0" xfId="0" applyAlignment="1" applyFill="1" applyFont="1">
      <alignment horizontal="center" readingOrder="0" vertical="center"/>
    </xf>
    <xf borderId="0" fillId="2" fontId="3" numFmtId="0" xfId="0" applyAlignment="1" applyFont="1">
      <alignment readingOrder="0" shrinkToFit="0" vertical="bottom" wrapText="1"/>
    </xf>
    <xf borderId="0" fillId="6" fontId="5" numFmtId="0" xfId="0" applyAlignment="1" applyFont="1">
      <alignment vertical="center"/>
    </xf>
    <xf borderId="0" fillId="7" fontId="4" numFmtId="0" xfId="0" applyFill="1" applyFont="1"/>
    <xf borderId="0" fillId="6" fontId="5" numFmtId="0" xfId="0" applyAlignment="1" applyFont="1">
      <alignment shrinkToFit="0" vertical="center" wrapText="1"/>
    </xf>
    <xf borderId="0" fillId="7" fontId="4" numFmtId="0" xfId="0" applyAlignment="1" applyFont="1">
      <alignment shrinkToFit="0" wrapText="1"/>
    </xf>
    <xf borderId="0" fillId="6" fontId="6" numFmtId="0" xfId="0" applyAlignment="1" applyFont="1">
      <alignment horizontal="center" readingOrder="0" vertical="center"/>
    </xf>
    <xf borderId="0" fillId="8" fontId="4" numFmtId="0" xfId="0" applyAlignment="1" applyFill="1" applyFont="1">
      <alignment shrinkToFit="0" wrapText="1"/>
    </xf>
    <xf borderId="0" fillId="5" fontId="7" numFmtId="0" xfId="0" applyAlignment="1" applyFont="1">
      <alignment horizontal="center" readingOrder="0"/>
    </xf>
    <xf borderId="0" fillId="8" fontId="4" numFmtId="0" xfId="0" applyFont="1"/>
    <xf borderId="0" fillId="0" fontId="5" numFmtId="0" xfId="0" applyAlignment="1" applyFont="1">
      <alignment horizontal="center" readingOrder="0" vertical="center"/>
    </xf>
    <xf borderId="0" fillId="0" fontId="8" numFmtId="0" xfId="0" applyAlignment="1" applyFont="1">
      <alignment shrinkToFit="0" wrapText="1"/>
    </xf>
    <xf borderId="0" fillId="0" fontId="3" numFmtId="0" xfId="0" applyAlignment="1" applyFont="1">
      <alignment vertical="bottom"/>
    </xf>
    <xf borderId="0" fillId="3" fontId="9" numFmtId="0" xfId="0" applyAlignment="1" applyFont="1">
      <alignment horizontal="center" readingOrder="0" vertical="center"/>
    </xf>
    <xf borderId="0" fillId="4" fontId="5" numFmtId="0" xfId="0" applyAlignment="1" applyFont="1">
      <alignment horizontal="center" readingOrder="0" shrinkToFit="0" vertical="center" wrapText="1"/>
    </xf>
    <xf borderId="0" fillId="7" fontId="4" numFmtId="0" xfId="0" applyAlignment="1" applyFont="1">
      <alignment vertical="bottom"/>
    </xf>
    <xf borderId="0" fillId="7" fontId="4" numFmtId="0" xfId="0" applyAlignment="1" applyFont="1">
      <alignment shrinkToFit="0" vertical="bottom" wrapText="1"/>
    </xf>
    <xf borderId="0" fillId="8" fontId="4" numFmtId="0" xfId="0" applyAlignment="1" applyFont="1">
      <alignment shrinkToFit="0" vertical="bottom" wrapText="1"/>
    </xf>
    <xf borderId="0" fillId="8" fontId="4" numFmtId="0" xfId="0" applyAlignment="1" applyFont="1">
      <alignment vertical="bottom"/>
    </xf>
    <xf borderId="0" fillId="9" fontId="10" numFmtId="0" xfId="0" applyAlignment="1" applyFill="1" applyFont="1">
      <alignment vertical="bottom"/>
    </xf>
    <xf borderId="0" fillId="9" fontId="10" numFmtId="0" xfId="0" applyAlignment="1" applyFont="1">
      <alignment shrinkToFit="0" vertical="bottom" wrapText="1"/>
    </xf>
    <xf borderId="0" fillId="10" fontId="10" numFmtId="0" xfId="0" applyAlignment="1" applyFill="1" applyFont="1">
      <alignment vertical="bottom"/>
    </xf>
    <xf borderId="0" fillId="10" fontId="10" numFmtId="0" xfId="0" applyAlignment="1" applyFont="1">
      <alignment shrinkToFit="0" vertical="bottom" wrapText="1"/>
    </xf>
    <xf borderId="0" fillId="0" fontId="11" numFmtId="0" xfId="0" applyAlignment="1" applyFont="1">
      <alignment horizontal="center" readingOrder="0"/>
    </xf>
    <xf borderId="0" fillId="0" fontId="12" numFmtId="0" xfId="0" applyAlignment="1" applyFont="1">
      <alignment shrinkToFit="0" vertical="center" wrapText="1"/>
    </xf>
    <xf borderId="0" fillId="0" fontId="12" numFmtId="0" xfId="0" applyAlignment="1" applyFont="1">
      <alignment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vertical="center" wrapText="1"/>
    </xf>
    <xf borderId="0" fillId="0" fontId="13" numFmtId="0" xfId="0" applyAlignment="1" applyFont="1">
      <alignment horizontal="center" readingOrder="0"/>
    </xf>
    <xf borderId="0" fillId="0" fontId="14" numFmtId="0" xfId="0" applyAlignment="1" applyFont="1">
      <alignment readingOrder="0"/>
    </xf>
    <xf borderId="0" fillId="11" fontId="8" numFmtId="0" xfId="0" applyAlignment="1" applyFill="1" applyFont="1">
      <alignment horizontal="left" readingOrder="0"/>
    </xf>
    <xf borderId="0" fillId="0" fontId="15" numFmtId="0" xfId="0" applyAlignment="1" applyFont="1">
      <alignment readingOrder="0"/>
    </xf>
    <xf borderId="0" fillId="2" fontId="16" numFmtId="0" xfId="0" applyAlignment="1" applyFont="1">
      <alignment horizontal="left" readingOrder="0" shrinkToFit="0" wrapText="1"/>
    </xf>
    <xf borderId="0" fillId="0" fontId="17" numFmtId="0" xfId="0" applyAlignment="1" applyFont="1">
      <alignment readingOrder="0" shrinkToFit="0" vertical="center" wrapText="1"/>
    </xf>
    <xf borderId="0" fillId="0" fontId="18" numFmtId="0" xfId="0" applyAlignment="1" applyFont="1">
      <alignment readingOrder="0" shrinkToFit="0" wrapText="1"/>
    </xf>
    <xf borderId="0" fillId="0" fontId="19" numFmtId="0" xfId="0" applyAlignment="1" applyFont="1">
      <alignment readingOrder="0" shrinkToFit="0" vertical="center" wrapText="1"/>
    </xf>
    <xf borderId="0" fillId="2" fontId="15" numFmtId="0" xfId="0" applyAlignment="1" applyFont="1">
      <alignment readingOrder="0"/>
    </xf>
    <xf borderId="0" fillId="0" fontId="20" numFmtId="0" xfId="0" applyAlignment="1" applyFont="1">
      <alignment horizontal="center" readingOrder="0"/>
    </xf>
    <xf borderId="0" fillId="0" fontId="12" numFmtId="0" xfId="0" applyAlignment="1" applyFont="1">
      <alignment readingOrder="0"/>
    </xf>
    <xf borderId="0" fillId="12" fontId="8" numFmtId="0" xfId="0" applyAlignment="1" applyFill="1" applyFont="1">
      <alignment horizontal="center" vertical="bottom"/>
    </xf>
    <xf borderId="0" fillId="12" fontId="8" numFmtId="0" xfId="0" applyAlignment="1" applyFont="1">
      <alignment readingOrder="0" shrinkToFit="0" vertical="bottom" wrapText="1"/>
    </xf>
    <xf borderId="0" fillId="12" fontId="3" numFmtId="0" xfId="0" applyAlignment="1" applyFont="1">
      <alignment readingOrder="0" vertical="bottom"/>
    </xf>
    <xf borderId="0" fillId="12" fontId="8" numFmtId="0" xfId="0" applyAlignment="1" applyFont="1">
      <alignment shrinkToFit="0" vertical="bottom" wrapText="1"/>
    </xf>
    <xf borderId="0" fillId="13" fontId="3" numFmtId="0" xfId="0" applyAlignment="1" applyFill="1" applyFont="1">
      <alignment shrinkToFit="0" vertical="bottom" wrapText="1"/>
    </xf>
    <xf borderId="0" fillId="14" fontId="3"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1"/>
    </xf>
    <xf borderId="0" fillId="0" fontId="3" numFmtId="0" xfId="0" applyAlignment="1" applyFont="1">
      <alignment shrinkToFit="0" vertical="bottom" wrapText="1"/>
    </xf>
    <xf borderId="0" fillId="0" fontId="21" numFmtId="0" xfId="0" applyAlignment="1" applyFont="1">
      <alignment readingOrder="0"/>
    </xf>
    <xf borderId="0" fillId="12" fontId="3" numFmtId="0" xfId="0" applyAlignment="1" applyFont="1">
      <alignment vertical="bottom"/>
    </xf>
    <xf borderId="0" fillId="12" fontId="3" numFmtId="0" xfId="0" applyAlignment="1" applyFont="1">
      <alignment vertical="bottom"/>
    </xf>
    <xf borderId="0" fillId="12" fontId="3" numFmtId="0" xfId="0" applyAlignment="1" applyFont="1">
      <alignment shrinkToFit="0" vertical="bottom" wrapText="0"/>
    </xf>
  </cellXfs>
  <cellStyles count="1">
    <cellStyle xfId="0" name="Normal" builtinId="0"/>
  </cellStyles>
  <dxfs count="7">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
      <font/>
      <fill>
        <patternFill patternType="solid">
          <fgColor rgb="FF6FA8DC"/>
          <bgColor rgb="FF6FA8DC"/>
        </patternFill>
      </fill>
      <border/>
    </dxf>
    <dxf>
      <font/>
      <fill>
        <patternFill patternType="solid">
          <fgColor rgb="FFCFE2F3"/>
          <bgColor rgb="FFCFE2F3"/>
        </patternFill>
      </fill>
      <border/>
    </dxf>
    <dxf>
      <font/>
      <fill>
        <patternFill patternType="none"/>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1" Type="http://schemas.openxmlformats.org/officeDocument/2006/relationships/hyperlink" Target="http://schema.org/description" TargetMode="External"/><Relationship Id="rId10" Type="http://schemas.openxmlformats.org/officeDocument/2006/relationships/hyperlink" Target="http://schema.org/Text" TargetMode="External"/><Relationship Id="rId13" Type="http://schemas.openxmlformats.org/officeDocument/2006/relationships/hyperlink" Target="http://schema.org/identifier" TargetMode="External"/><Relationship Id="rId12" Type="http://schemas.openxmlformats.org/officeDocument/2006/relationships/hyperlink" Target="http://schema.org/Text" TargetMode="External"/><Relationship Id="rId1" Type="http://schemas.openxmlformats.org/officeDocument/2006/relationships/hyperlink" Target="https://bip.earlham.ac.uk/data_tables?model=plant_populations" TargetMode="External"/><Relationship Id="rId2" Type="http://schemas.openxmlformats.org/officeDocument/2006/relationships/hyperlink" Target="https://bip.earlham.ac.uk/data_tables?model=plant_trials" TargetMode="External"/><Relationship Id="rId3" Type="http://schemas.openxmlformats.org/officeDocument/2006/relationships/hyperlink" Target="http://bip.earlham.ac.uk" TargetMode="External"/><Relationship Id="rId4" Type="http://schemas.openxmlformats.org/officeDocument/2006/relationships/hyperlink" Target="http://bip.earlham.ac.uk" TargetMode="External"/><Relationship Id="rId9" Type="http://schemas.openxmlformats.org/officeDocument/2006/relationships/hyperlink" Target="http://schema.org/alternateName" TargetMode="External"/><Relationship Id="rId15" Type="http://schemas.openxmlformats.org/officeDocument/2006/relationships/hyperlink" Target="http://schema.org/image" TargetMode="External"/><Relationship Id="rId14" Type="http://schemas.openxmlformats.org/officeDocument/2006/relationships/hyperlink" Target="https://bip.earlham.ac.uk/data_tables?model=trait_scores&amp;query[plant_scoring_units.id]=89583" TargetMode="External"/><Relationship Id="rId17" Type="http://schemas.openxmlformats.org/officeDocument/2006/relationships/hyperlink" Target="http://schema.org/Text" TargetMode="External"/><Relationship Id="rId16" Type="http://schemas.openxmlformats.org/officeDocument/2006/relationships/hyperlink" Target="http://schema.org/name" TargetMode="External"/><Relationship Id="rId5" Type="http://schemas.openxmlformats.org/officeDocument/2006/relationships/hyperlink" Target="http://schema.org" TargetMode="External"/><Relationship Id="rId6" Type="http://schemas.openxmlformats.org/officeDocument/2006/relationships/hyperlink" Target="http://schema.org/additionalType" TargetMode="External"/><Relationship Id="rId18" Type="http://schemas.openxmlformats.org/officeDocument/2006/relationships/drawing" Target="../drawings/drawing1.xml"/><Relationship Id="rId7" Type="http://schemas.openxmlformats.org/officeDocument/2006/relationships/hyperlink" Target="http://schema.org/URL" TargetMode="External"/><Relationship Id="rId8" Type="http://schemas.openxmlformats.org/officeDocument/2006/relationships/hyperlink" Target="https://bip.earlham.ac.uk/trial_scorings/47.zip"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25.43"/>
    <col customWidth="1" min="2" max="2" width="17.71"/>
    <col customWidth="1" min="3" max="3" width="47.86"/>
    <col customWidth="1" min="4" max="4" width="51.86"/>
    <col customWidth="1" min="5" max="5" width="19.14"/>
    <col customWidth="1" min="6" max="6" width="12.71"/>
    <col customWidth="1" min="7" max="7" width="23.29"/>
    <col customWidth="1" min="8" max="8" width="15.86"/>
    <col customWidth="1" min="9" max="9" width="29.14"/>
    <col customWidth="1" min="12" max="12" width="85.29"/>
    <col customWidth="1" min="15" max="15" width="22.0"/>
    <col customWidth="1" min="18" max="18" width="16.29"/>
    <col hidden="1" min="23" max="23" width="14.43"/>
    <col customWidth="1" hidden="1" min="24" max="24" width="16.29"/>
    <col hidden="1" min="25" max="25" width="14.43"/>
    <col customWidth="1" min="26" max="26" width="17.14"/>
    <col customWidth="1" min="27" max="27" width="22.71"/>
    <col customWidth="1" min="29" max="29" width="17.14"/>
    <col customWidth="1" min="30" max="30" width="23.57"/>
    <col customWidth="1" min="33" max="33" width="27.0"/>
    <col customWidth="1" min="36" max="36" width="16.29"/>
    <col customWidth="1" min="42" max="42" width="16.29"/>
    <col customWidth="1" min="45" max="45" width="16.29"/>
    <col customWidth="1" min="48" max="48" width="16.29"/>
    <col customWidth="1" min="51" max="51" width="16.29"/>
  </cols>
  <sheetData>
    <row r="1">
      <c r="A1" s="1" t="s">
        <v>0</v>
      </c>
      <c r="B1" s="3" t="s">
        <v>2</v>
      </c>
      <c r="D1" s="5"/>
      <c r="E1" s="5"/>
      <c r="F1" s="5"/>
      <c r="G1" s="5"/>
      <c r="H1" s="6" t="s">
        <v>4</v>
      </c>
      <c r="K1" s="7" t="s">
        <v>5</v>
      </c>
      <c r="N1" s="6" t="s">
        <v>6</v>
      </c>
      <c r="Q1" s="7" t="s">
        <v>7</v>
      </c>
      <c r="T1" s="6" t="s">
        <v>8</v>
      </c>
      <c r="W1" s="7"/>
      <c r="X1" s="7" t="s">
        <v>9</v>
      </c>
      <c r="Y1" s="7"/>
      <c r="Z1" s="6"/>
      <c r="AA1" s="6" t="s">
        <v>10</v>
      </c>
      <c r="AB1" s="6"/>
      <c r="AC1" s="7" t="s">
        <v>11</v>
      </c>
      <c r="AF1" s="6"/>
      <c r="AG1" s="6" t="s">
        <v>12</v>
      </c>
      <c r="AH1" s="6"/>
      <c r="AI1" s="7"/>
      <c r="AJ1" s="7"/>
      <c r="AK1" s="7"/>
      <c r="AL1" s="6"/>
      <c r="AM1" s="6"/>
      <c r="AN1" s="6"/>
      <c r="AO1" s="7"/>
      <c r="AP1" s="7"/>
      <c r="AQ1" s="7"/>
      <c r="AR1" s="6"/>
      <c r="AS1" s="6"/>
      <c r="AT1" s="6"/>
      <c r="AU1" s="7"/>
      <c r="AV1" s="7"/>
      <c r="AW1" s="7"/>
      <c r="AX1" s="6"/>
      <c r="AY1" s="6"/>
      <c r="AZ1" s="6"/>
    </row>
    <row r="2">
      <c r="A2" s="1" t="s">
        <v>13</v>
      </c>
      <c r="B2" s="8" t="s">
        <v>14</v>
      </c>
      <c r="D2" s="5"/>
      <c r="E2" s="5"/>
      <c r="F2" s="5"/>
      <c r="G2" s="5"/>
      <c r="H2" s="6"/>
      <c r="I2" s="6"/>
      <c r="J2" s="6"/>
      <c r="K2" s="9"/>
      <c r="L2" s="9"/>
      <c r="M2" s="11"/>
      <c r="N2" s="6"/>
      <c r="O2" s="6"/>
      <c r="P2" s="6"/>
      <c r="Q2" s="9"/>
      <c r="R2" s="9"/>
      <c r="S2" s="11"/>
      <c r="T2" s="6"/>
      <c r="U2" s="6"/>
      <c r="V2" s="6"/>
      <c r="W2" s="7"/>
      <c r="X2" s="13" t="s">
        <v>15</v>
      </c>
      <c r="Y2" s="7"/>
      <c r="Z2" s="6"/>
      <c r="AA2" s="15" t="s">
        <v>16</v>
      </c>
      <c r="AB2" s="6"/>
      <c r="AC2" s="7"/>
      <c r="AD2" s="13" t="s">
        <v>17</v>
      </c>
      <c r="AE2" s="7"/>
      <c r="AF2" s="6"/>
      <c r="AG2" s="15" t="s">
        <v>17</v>
      </c>
      <c r="AH2" s="6"/>
      <c r="AI2" s="7"/>
      <c r="AJ2" s="7"/>
      <c r="AK2" s="7"/>
      <c r="AL2" s="6"/>
      <c r="AM2" s="6"/>
      <c r="AN2" s="6"/>
      <c r="AO2" s="7"/>
      <c r="AP2" s="7"/>
      <c r="AQ2" s="7"/>
      <c r="AR2" s="6"/>
      <c r="AS2" s="6"/>
      <c r="AT2" s="6"/>
      <c r="AU2" s="7"/>
      <c r="AV2" s="7"/>
      <c r="AW2" s="7"/>
      <c r="AX2" s="6"/>
      <c r="AY2" s="6"/>
      <c r="AZ2" s="6"/>
    </row>
    <row r="3" ht="12.0" customHeight="1">
      <c r="A3" s="17"/>
      <c r="D3" s="5"/>
      <c r="H3" s="6"/>
      <c r="K3" s="9"/>
      <c r="L3" s="9"/>
      <c r="M3" s="11"/>
      <c r="N3" s="6"/>
      <c r="Q3" s="9"/>
      <c r="R3" s="9"/>
      <c r="S3" s="11"/>
      <c r="T3" s="6"/>
      <c r="W3" s="7" t="s">
        <v>18</v>
      </c>
      <c r="Z3" s="6" t="s">
        <v>19</v>
      </c>
      <c r="AC3" s="7" t="s">
        <v>20</v>
      </c>
      <c r="AF3" s="6" t="s">
        <v>21</v>
      </c>
      <c r="AI3" s="7"/>
      <c r="AL3" s="6"/>
      <c r="AO3" s="7"/>
      <c r="AR3" s="6"/>
      <c r="AU3" s="7"/>
      <c r="AX3" s="6"/>
    </row>
    <row r="4">
      <c r="A4" s="20" t="s">
        <v>1</v>
      </c>
      <c r="D4" s="21" t="s">
        <v>3</v>
      </c>
      <c r="H4" s="6"/>
      <c r="I4" s="6"/>
      <c r="J4" s="6"/>
      <c r="K4" s="9"/>
      <c r="L4" s="9"/>
      <c r="M4" s="11"/>
      <c r="N4" s="6"/>
      <c r="O4" s="6"/>
      <c r="P4" s="6"/>
      <c r="Q4" s="9"/>
      <c r="R4" s="9"/>
      <c r="S4" s="11"/>
      <c r="T4" s="6"/>
      <c r="U4" s="6"/>
      <c r="V4" s="6"/>
      <c r="W4" s="7"/>
      <c r="X4" s="7"/>
      <c r="Y4" s="7"/>
      <c r="Z4" s="6"/>
      <c r="AA4" s="6"/>
      <c r="AB4" s="6"/>
      <c r="AC4" s="7"/>
      <c r="AD4" s="7"/>
      <c r="AE4" s="7"/>
      <c r="AF4" s="6"/>
      <c r="AG4" s="6"/>
      <c r="AH4" s="6"/>
      <c r="AI4" s="7"/>
      <c r="AJ4" s="7"/>
      <c r="AK4" s="7"/>
      <c r="AL4" s="6"/>
      <c r="AM4" s="6"/>
      <c r="AN4" s="6"/>
      <c r="AO4" s="7"/>
      <c r="AP4" s="7"/>
      <c r="AQ4" s="7"/>
      <c r="AR4" s="6"/>
      <c r="AS4" s="6"/>
      <c r="AT4" s="6"/>
      <c r="AU4" s="7"/>
      <c r="AV4" s="7"/>
      <c r="AW4" s="7"/>
      <c r="AX4" s="6"/>
      <c r="AY4" s="6"/>
      <c r="AZ4" s="6"/>
    </row>
    <row r="5" ht="1.5" customHeight="1">
      <c r="A5" s="22" t="s">
        <v>22</v>
      </c>
      <c r="B5" s="22" t="s">
        <v>23</v>
      </c>
      <c r="C5" s="23" t="s">
        <v>13</v>
      </c>
      <c r="D5" s="24" t="s">
        <v>24</v>
      </c>
      <c r="E5" s="24" t="s">
        <v>25</v>
      </c>
      <c r="F5" s="25" t="s">
        <v>26</v>
      </c>
      <c r="G5" s="25" t="s">
        <v>27</v>
      </c>
      <c r="H5" s="26" t="s">
        <v>28</v>
      </c>
      <c r="I5" s="26" t="s">
        <v>29</v>
      </c>
      <c r="J5" s="27" t="s">
        <v>30</v>
      </c>
      <c r="K5" s="28" t="s">
        <v>28</v>
      </c>
      <c r="L5" s="28" t="s">
        <v>29</v>
      </c>
      <c r="M5" s="29" t="s">
        <v>30</v>
      </c>
      <c r="N5" s="26" t="s">
        <v>28</v>
      </c>
      <c r="O5" s="26" t="s">
        <v>29</v>
      </c>
      <c r="P5" s="27" t="s">
        <v>30</v>
      </c>
      <c r="Q5" s="28" t="s">
        <v>28</v>
      </c>
      <c r="R5" s="28" t="s">
        <v>29</v>
      </c>
      <c r="S5" s="29" t="s">
        <v>30</v>
      </c>
      <c r="T5" s="26" t="s">
        <v>28</v>
      </c>
      <c r="U5" s="26" t="s">
        <v>29</v>
      </c>
      <c r="V5" s="27" t="s">
        <v>30</v>
      </c>
      <c r="W5" s="28" t="s">
        <v>28</v>
      </c>
      <c r="X5" s="28" t="s">
        <v>29</v>
      </c>
      <c r="Y5" s="29" t="s">
        <v>30</v>
      </c>
      <c r="Z5" s="26" t="s">
        <v>28</v>
      </c>
      <c r="AA5" s="26" t="s">
        <v>29</v>
      </c>
      <c r="AB5" s="27" t="s">
        <v>30</v>
      </c>
      <c r="AC5" s="28" t="s">
        <v>28</v>
      </c>
      <c r="AD5" s="28" t="s">
        <v>29</v>
      </c>
      <c r="AE5" s="29" t="s">
        <v>30</v>
      </c>
      <c r="AF5" s="26" t="s">
        <v>28</v>
      </c>
      <c r="AG5" s="26" t="s">
        <v>29</v>
      </c>
      <c r="AH5" s="27" t="s">
        <v>30</v>
      </c>
      <c r="AI5" s="28" t="s">
        <v>28</v>
      </c>
      <c r="AJ5" s="28" t="s">
        <v>29</v>
      </c>
      <c r="AK5" s="29" t="s">
        <v>30</v>
      </c>
      <c r="AL5" s="26" t="s">
        <v>28</v>
      </c>
      <c r="AM5" s="26" t="s">
        <v>29</v>
      </c>
      <c r="AN5" s="27" t="s">
        <v>30</v>
      </c>
      <c r="AO5" s="28" t="s">
        <v>28</v>
      </c>
      <c r="AP5" s="28" t="s">
        <v>29</v>
      </c>
      <c r="AQ5" s="29" t="s">
        <v>30</v>
      </c>
      <c r="AR5" s="26" t="s">
        <v>28</v>
      </c>
      <c r="AS5" s="26" t="s">
        <v>29</v>
      </c>
      <c r="AT5" s="27" t="s">
        <v>30</v>
      </c>
      <c r="AU5" s="28" t="s">
        <v>28</v>
      </c>
      <c r="AV5" s="28" t="s">
        <v>29</v>
      </c>
      <c r="AW5" s="29" t="s">
        <v>30</v>
      </c>
      <c r="AX5" s="26" t="s">
        <v>28</v>
      </c>
      <c r="AY5" s="26" t="s">
        <v>29</v>
      </c>
      <c r="AZ5" s="27" t="s">
        <v>30</v>
      </c>
    </row>
    <row r="6">
      <c r="A6" s="30" t="s">
        <v>31</v>
      </c>
      <c r="D6" s="31"/>
      <c r="E6" s="32"/>
      <c r="F6" s="32"/>
      <c r="G6" s="31"/>
      <c r="H6" s="33"/>
      <c r="I6" s="31"/>
      <c r="J6" s="31"/>
      <c r="K6" s="31"/>
      <c r="L6" s="31"/>
      <c r="M6" s="31"/>
      <c r="N6" s="34"/>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row>
    <row r="7">
      <c r="A7" s="35" t="s">
        <v>32</v>
      </c>
      <c r="B7" s="36" t="s">
        <v>33</v>
      </c>
      <c r="C7" s="33" t="s">
        <v>34</v>
      </c>
      <c r="D7" s="32" t="s">
        <v>35</v>
      </c>
      <c r="E7" s="32" t="s">
        <v>36</v>
      </c>
      <c r="F7" s="32" t="s">
        <v>37</v>
      </c>
      <c r="G7" s="37" t="s">
        <v>38</v>
      </c>
      <c r="H7" s="38" t="s">
        <v>39</v>
      </c>
      <c r="I7" s="32" t="s">
        <v>40</v>
      </c>
      <c r="J7" s="32" t="s">
        <v>41</v>
      </c>
      <c r="K7" s="32" t="s">
        <v>42</v>
      </c>
      <c r="L7" s="39" t="s">
        <v>43</v>
      </c>
      <c r="M7" s="32" t="s">
        <v>41</v>
      </c>
      <c r="N7" s="32" t="s">
        <v>44</v>
      </c>
      <c r="O7" s="34" t="s">
        <v>40</v>
      </c>
      <c r="P7" s="32" t="s">
        <v>41</v>
      </c>
      <c r="Q7" s="32" t="s">
        <v>42</v>
      </c>
      <c r="R7" s="39" t="s">
        <v>45</v>
      </c>
      <c r="S7" s="32" t="s">
        <v>41</v>
      </c>
      <c r="T7" s="31"/>
      <c r="U7" s="31"/>
      <c r="V7" s="31"/>
      <c r="W7" s="31"/>
      <c r="X7" s="31"/>
      <c r="Y7" s="32" t="s">
        <v>46</v>
      </c>
      <c r="Z7" s="31"/>
      <c r="AA7" s="31"/>
      <c r="AB7" s="32" t="s">
        <v>46</v>
      </c>
      <c r="AC7" s="32"/>
      <c r="AD7" s="32"/>
      <c r="AE7" s="32" t="s">
        <v>46</v>
      </c>
      <c r="AF7" s="32" t="s">
        <v>47</v>
      </c>
      <c r="AG7" s="40" t="s">
        <v>48</v>
      </c>
      <c r="AH7" s="32" t="s">
        <v>41</v>
      </c>
      <c r="AI7" s="31"/>
      <c r="AJ7" s="31"/>
      <c r="AK7" s="31"/>
      <c r="AL7" s="31"/>
      <c r="AM7" s="31"/>
      <c r="AN7" s="31"/>
      <c r="AO7" s="31"/>
      <c r="AP7" s="31"/>
      <c r="AQ7" s="31"/>
      <c r="AR7" s="31"/>
      <c r="AS7" s="31"/>
      <c r="AT7" s="31"/>
      <c r="AU7" s="31"/>
      <c r="AV7" s="31"/>
      <c r="AW7" s="31"/>
      <c r="AX7" s="31"/>
      <c r="AY7" s="31"/>
      <c r="AZ7" s="31"/>
    </row>
    <row r="8">
      <c r="A8" s="35" t="s">
        <v>49</v>
      </c>
      <c r="B8" s="41" t="s">
        <v>50</v>
      </c>
      <c r="C8" s="33" t="s">
        <v>51</v>
      </c>
      <c r="D8" s="31"/>
      <c r="E8" s="32" t="s">
        <v>52</v>
      </c>
      <c r="F8" s="32" t="s">
        <v>53</v>
      </c>
      <c r="G8" s="31"/>
      <c r="H8" s="33" t="s">
        <v>54</v>
      </c>
      <c r="I8" s="32" t="s">
        <v>55</v>
      </c>
      <c r="J8" s="32" t="s">
        <v>41</v>
      </c>
      <c r="K8" s="31"/>
      <c r="L8" s="31"/>
      <c r="M8" s="32" t="s">
        <v>56</v>
      </c>
      <c r="N8" s="32" t="s">
        <v>57</v>
      </c>
      <c r="O8" s="32" t="s">
        <v>58</v>
      </c>
      <c r="P8" s="32" t="s">
        <v>41</v>
      </c>
      <c r="Q8" s="31"/>
      <c r="R8" s="31"/>
      <c r="S8" s="32" t="s">
        <v>56</v>
      </c>
      <c r="T8" s="31"/>
      <c r="U8" s="31"/>
      <c r="V8" s="31"/>
      <c r="W8" s="31"/>
      <c r="X8" s="31"/>
      <c r="Y8" s="32" t="s">
        <v>46</v>
      </c>
      <c r="Z8" s="31"/>
      <c r="AA8" s="31"/>
      <c r="AB8" s="32" t="s">
        <v>46</v>
      </c>
      <c r="AC8" s="32" t="s">
        <v>59</v>
      </c>
      <c r="AD8" s="32"/>
      <c r="AE8" s="32" t="s">
        <v>60</v>
      </c>
      <c r="AF8" s="31"/>
      <c r="AG8" s="31"/>
      <c r="AH8" s="32" t="s">
        <v>46</v>
      </c>
      <c r="AI8" s="31"/>
      <c r="AJ8" s="31"/>
      <c r="AK8" s="31"/>
      <c r="AL8" s="31"/>
      <c r="AM8" s="31"/>
      <c r="AN8" s="31"/>
      <c r="AO8" s="31"/>
      <c r="AP8" s="31"/>
      <c r="AQ8" s="31"/>
      <c r="AR8" s="31"/>
      <c r="AS8" s="31"/>
      <c r="AT8" s="31"/>
      <c r="AU8" s="31"/>
      <c r="AV8" s="31"/>
      <c r="AW8" s="31"/>
      <c r="AX8" s="31"/>
      <c r="AY8" s="31"/>
      <c r="AZ8" s="31"/>
    </row>
    <row r="9">
      <c r="A9" s="35" t="s">
        <v>61</v>
      </c>
      <c r="B9" s="41" t="s">
        <v>50</v>
      </c>
      <c r="C9" s="33" t="s">
        <v>62</v>
      </c>
      <c r="D9" s="31"/>
      <c r="E9" s="32" t="s">
        <v>52</v>
      </c>
      <c r="F9" s="32" t="s">
        <v>37</v>
      </c>
      <c r="G9" s="31"/>
      <c r="H9" s="33" t="s">
        <v>63</v>
      </c>
      <c r="I9" s="32" t="s">
        <v>64</v>
      </c>
      <c r="J9" s="32" t="s">
        <v>41</v>
      </c>
      <c r="K9" s="31"/>
      <c r="L9" s="31"/>
      <c r="M9" s="32" t="s">
        <v>56</v>
      </c>
      <c r="N9" s="32" t="s">
        <v>61</v>
      </c>
      <c r="O9" s="32" t="s">
        <v>65</v>
      </c>
      <c r="P9" s="32" t="s">
        <v>41</v>
      </c>
      <c r="Q9" s="31"/>
      <c r="R9" s="31"/>
      <c r="S9" s="32" t="s">
        <v>56</v>
      </c>
      <c r="T9" s="31"/>
      <c r="U9" s="31"/>
      <c r="V9" s="31"/>
      <c r="W9" s="42" t="s">
        <v>66</v>
      </c>
      <c r="X9" s="31"/>
      <c r="Y9" s="32" t="s">
        <v>60</v>
      </c>
      <c r="Z9" s="32" t="s">
        <v>67</v>
      </c>
      <c r="AA9" s="32" t="s">
        <v>68</v>
      </c>
      <c r="AB9" s="32" t="s">
        <v>41</v>
      </c>
      <c r="AC9" s="32" t="s">
        <v>69</v>
      </c>
      <c r="AD9" s="32" t="s">
        <v>70</v>
      </c>
      <c r="AE9" s="32" t="s">
        <v>41</v>
      </c>
      <c r="AF9" s="31"/>
      <c r="AG9" s="31"/>
      <c r="AH9" s="32" t="s">
        <v>46</v>
      </c>
      <c r="AI9" s="31"/>
      <c r="AJ9" s="31"/>
      <c r="AK9" s="31"/>
      <c r="AL9" s="31"/>
      <c r="AM9" s="31"/>
      <c r="AN9" s="31"/>
      <c r="AO9" s="31"/>
      <c r="AP9" s="31"/>
      <c r="AQ9" s="31"/>
      <c r="AR9" s="31"/>
      <c r="AS9" s="31"/>
      <c r="AT9" s="31"/>
      <c r="AU9" s="31"/>
      <c r="AV9" s="31"/>
      <c r="AW9" s="31"/>
      <c r="AX9" s="31"/>
      <c r="AY9" s="31"/>
      <c r="AZ9" s="31"/>
    </row>
    <row r="10">
      <c r="A10" s="35" t="s">
        <v>71</v>
      </c>
      <c r="B10" s="33" t="s">
        <v>72</v>
      </c>
      <c r="C10" s="33" t="s">
        <v>73</v>
      </c>
      <c r="D10" s="43" t="s">
        <v>74</v>
      </c>
      <c r="E10" s="32" t="s">
        <v>36</v>
      </c>
      <c r="F10" s="32" t="s">
        <v>37</v>
      </c>
      <c r="G10" s="31"/>
      <c r="H10" s="33" t="s">
        <v>75</v>
      </c>
      <c r="I10" s="32" t="s">
        <v>76</v>
      </c>
      <c r="J10" s="32" t="s">
        <v>41</v>
      </c>
      <c r="K10" s="32" t="s">
        <v>77</v>
      </c>
      <c r="L10" s="39" t="s">
        <v>78</v>
      </c>
      <c r="M10" s="32" t="s">
        <v>41</v>
      </c>
      <c r="N10" s="32" t="s">
        <v>75</v>
      </c>
      <c r="O10" s="34" t="s">
        <v>76</v>
      </c>
      <c r="P10" s="32" t="s">
        <v>41</v>
      </c>
      <c r="Q10" s="32" t="s">
        <v>77</v>
      </c>
      <c r="R10" s="39" t="s">
        <v>79</v>
      </c>
      <c r="S10" s="32" t="s">
        <v>41</v>
      </c>
      <c r="T10" s="31"/>
      <c r="U10" s="31"/>
      <c r="V10" s="31"/>
      <c r="W10" s="42" t="s">
        <v>66</v>
      </c>
      <c r="X10" s="31"/>
      <c r="Y10" s="32" t="s">
        <v>60</v>
      </c>
      <c r="Z10" s="32" t="s">
        <v>80</v>
      </c>
      <c r="AA10" s="32" t="s">
        <v>81</v>
      </c>
      <c r="AB10" s="32" t="s">
        <v>41</v>
      </c>
      <c r="AC10" s="32" t="s">
        <v>82</v>
      </c>
      <c r="AD10" s="32" t="s">
        <v>83</v>
      </c>
      <c r="AE10" s="32" t="s">
        <v>41</v>
      </c>
      <c r="AF10" s="32" t="s">
        <v>84</v>
      </c>
      <c r="AG10" s="40" t="s">
        <v>85</v>
      </c>
      <c r="AH10" s="32" t="s">
        <v>41</v>
      </c>
      <c r="AI10" s="31"/>
      <c r="AJ10" s="31"/>
      <c r="AK10" s="31"/>
      <c r="AL10" s="31"/>
      <c r="AM10" s="31"/>
      <c r="AN10" s="31"/>
      <c r="AO10" s="31"/>
      <c r="AP10" s="31"/>
      <c r="AQ10" s="31"/>
      <c r="AR10" s="31"/>
      <c r="AS10" s="31"/>
      <c r="AT10" s="31"/>
      <c r="AU10" s="31"/>
      <c r="AV10" s="31"/>
      <c r="AW10" s="31"/>
      <c r="AX10" s="31"/>
      <c r="AY10" s="31"/>
      <c r="AZ10" s="31"/>
    </row>
    <row r="11">
      <c r="A11" s="35" t="s">
        <v>86</v>
      </c>
      <c r="B11" s="33" t="s">
        <v>87</v>
      </c>
      <c r="C11" s="33" t="s">
        <v>88</v>
      </c>
      <c r="D11" s="31"/>
      <c r="E11" s="32" t="s">
        <v>89</v>
      </c>
      <c r="F11" s="32" t="s">
        <v>53</v>
      </c>
      <c r="G11" s="31"/>
      <c r="H11" s="33" t="s">
        <v>90</v>
      </c>
      <c r="I11" s="32" t="s">
        <v>91</v>
      </c>
      <c r="J11" s="32" t="s">
        <v>41</v>
      </c>
      <c r="K11" s="32" t="s">
        <v>92</v>
      </c>
      <c r="L11" s="32" t="s">
        <v>93</v>
      </c>
      <c r="M11" s="32" t="s">
        <v>41</v>
      </c>
      <c r="N11" s="34"/>
      <c r="O11" s="34"/>
      <c r="P11" s="32" t="s">
        <v>46</v>
      </c>
      <c r="Q11" s="31"/>
      <c r="R11" s="31"/>
      <c r="S11" s="31"/>
      <c r="T11" s="31"/>
      <c r="U11" s="31"/>
      <c r="V11" s="31"/>
      <c r="W11" s="31"/>
      <c r="X11" s="31"/>
      <c r="Y11" s="32" t="s">
        <v>46</v>
      </c>
      <c r="Z11" s="32" t="s">
        <v>94</v>
      </c>
      <c r="AA11" s="32"/>
      <c r="AB11" s="32" t="s">
        <v>41</v>
      </c>
      <c r="AC11" s="31"/>
      <c r="AD11" s="31"/>
      <c r="AE11" s="32" t="s">
        <v>46</v>
      </c>
      <c r="AF11" s="31"/>
      <c r="AG11" s="31"/>
      <c r="AH11" s="32" t="s">
        <v>46</v>
      </c>
      <c r="AI11" s="31"/>
      <c r="AJ11" s="31"/>
      <c r="AK11" s="31"/>
      <c r="AL11" s="31"/>
      <c r="AM11" s="31"/>
      <c r="AN11" s="31"/>
      <c r="AO11" s="31"/>
      <c r="AP11" s="31"/>
      <c r="AQ11" s="31"/>
      <c r="AR11" s="31"/>
      <c r="AS11" s="31"/>
      <c r="AT11" s="31"/>
      <c r="AU11" s="31"/>
      <c r="AV11" s="31"/>
      <c r="AW11" s="31"/>
      <c r="AX11" s="31"/>
      <c r="AY11" s="31"/>
      <c r="AZ11" s="31"/>
    </row>
    <row r="12">
      <c r="A12" s="44" t="s">
        <v>95</v>
      </c>
      <c r="B12" s="33" t="s">
        <v>96</v>
      </c>
      <c r="C12" s="33" t="s">
        <v>97</v>
      </c>
      <c r="D12" s="32" t="s">
        <v>98</v>
      </c>
      <c r="E12" s="32" t="s">
        <v>89</v>
      </c>
      <c r="F12" s="32" t="s">
        <v>37</v>
      </c>
      <c r="G12" s="31"/>
      <c r="H12" s="33"/>
      <c r="I12" s="32"/>
      <c r="J12" s="32"/>
      <c r="K12" s="32"/>
      <c r="L12" s="39"/>
      <c r="M12" s="32"/>
      <c r="N12" s="32"/>
      <c r="O12" s="34"/>
      <c r="P12" s="32"/>
      <c r="Q12" s="32"/>
      <c r="R12" s="39"/>
      <c r="S12" s="32"/>
      <c r="T12" s="31"/>
      <c r="U12" s="31"/>
      <c r="V12" s="31"/>
      <c r="W12" s="32"/>
      <c r="X12" s="32"/>
      <c r="Y12" s="32"/>
      <c r="Z12" s="32"/>
      <c r="AA12" s="32"/>
      <c r="AB12" s="32"/>
      <c r="AC12" s="32"/>
      <c r="AD12" s="32"/>
      <c r="AE12" s="32"/>
      <c r="AF12" s="32"/>
      <c r="AG12" s="32"/>
      <c r="AH12" s="32"/>
      <c r="AI12" s="31"/>
      <c r="AJ12" s="31"/>
      <c r="AK12" s="31"/>
      <c r="AL12" s="31"/>
      <c r="AM12" s="31"/>
      <c r="AN12" s="31"/>
      <c r="AO12" s="31"/>
      <c r="AP12" s="31"/>
      <c r="AQ12" s="31"/>
      <c r="AR12" s="31"/>
      <c r="AS12" s="31"/>
      <c r="AT12" s="31"/>
      <c r="AU12" s="31"/>
      <c r="AV12" s="31"/>
      <c r="AW12" s="31"/>
      <c r="AX12" s="31"/>
      <c r="AY12" s="31"/>
      <c r="AZ12" s="31"/>
    </row>
    <row r="13">
      <c r="A13" s="35" t="s">
        <v>99</v>
      </c>
      <c r="B13" s="41" t="s">
        <v>50</v>
      </c>
      <c r="C13" s="33" t="s">
        <v>100</v>
      </c>
      <c r="D13" s="31"/>
      <c r="E13" s="32" t="s">
        <v>52</v>
      </c>
      <c r="F13" s="32" t="s">
        <v>37</v>
      </c>
      <c r="G13" s="31"/>
      <c r="H13" s="33" t="s">
        <v>101</v>
      </c>
      <c r="I13" s="32" t="s">
        <v>102</v>
      </c>
      <c r="J13" s="32" t="s">
        <v>41</v>
      </c>
      <c r="K13" s="32" t="s">
        <v>103</v>
      </c>
      <c r="L13" s="39" t="s">
        <v>102</v>
      </c>
      <c r="M13" s="32" t="s">
        <v>41</v>
      </c>
      <c r="N13" s="32" t="s">
        <v>99</v>
      </c>
      <c r="O13" s="34" t="s">
        <v>102</v>
      </c>
      <c r="P13" s="32" t="s">
        <v>41</v>
      </c>
      <c r="Q13" s="32" t="s">
        <v>104</v>
      </c>
      <c r="R13" s="39" t="s">
        <v>105</v>
      </c>
      <c r="S13" s="32" t="s">
        <v>41</v>
      </c>
      <c r="T13" s="31"/>
      <c r="U13" s="31"/>
      <c r="V13" s="31"/>
      <c r="W13" s="32" t="s">
        <v>106</v>
      </c>
      <c r="X13" s="32" t="s">
        <v>107</v>
      </c>
      <c r="Y13" s="32" t="s">
        <v>41</v>
      </c>
      <c r="Z13" s="32" t="s">
        <v>108</v>
      </c>
      <c r="AA13" s="32" t="s">
        <v>109</v>
      </c>
      <c r="AB13" s="32" t="s">
        <v>41</v>
      </c>
      <c r="AC13" s="32" t="s">
        <v>82</v>
      </c>
      <c r="AD13" s="32" t="s">
        <v>83</v>
      </c>
      <c r="AE13" s="32" t="s">
        <v>41</v>
      </c>
      <c r="AF13" s="32" t="s">
        <v>110</v>
      </c>
      <c r="AG13" s="32" t="s">
        <v>111</v>
      </c>
      <c r="AH13" s="32" t="s">
        <v>41</v>
      </c>
      <c r="AI13" s="31"/>
      <c r="AJ13" s="31"/>
      <c r="AK13" s="31"/>
      <c r="AL13" s="31"/>
      <c r="AM13" s="31"/>
      <c r="AN13" s="31"/>
      <c r="AO13" s="31"/>
      <c r="AP13" s="31"/>
      <c r="AQ13" s="31"/>
      <c r="AR13" s="31"/>
      <c r="AS13" s="31"/>
      <c r="AT13" s="31"/>
      <c r="AU13" s="31"/>
      <c r="AV13" s="31"/>
      <c r="AW13" s="31"/>
      <c r="AX13" s="31"/>
      <c r="AY13" s="31"/>
      <c r="AZ13" s="31"/>
    </row>
    <row r="14">
      <c r="A14" s="44" t="s">
        <v>112</v>
      </c>
      <c r="B14" s="33" t="s">
        <v>33</v>
      </c>
      <c r="C14" s="45" t="s">
        <v>113</v>
      </c>
      <c r="D14" s="31"/>
      <c r="E14" s="32" t="s">
        <v>89</v>
      </c>
      <c r="F14" s="32" t="s">
        <v>53</v>
      </c>
      <c r="G14" s="31"/>
      <c r="H14" s="33"/>
      <c r="I14" s="32"/>
      <c r="J14" s="32"/>
      <c r="K14" s="32"/>
      <c r="L14" s="39"/>
      <c r="M14" s="32"/>
      <c r="N14" s="32"/>
      <c r="O14" s="34"/>
      <c r="P14" s="32"/>
      <c r="Q14" s="32"/>
      <c r="R14" s="39"/>
      <c r="S14" s="32"/>
      <c r="T14" s="31"/>
      <c r="U14" s="31"/>
      <c r="V14" s="31"/>
      <c r="W14" s="32"/>
      <c r="X14" s="32"/>
      <c r="Y14" s="32"/>
      <c r="Z14" s="32"/>
      <c r="AA14" s="32"/>
      <c r="AB14" s="32"/>
      <c r="AC14" s="32"/>
      <c r="AD14" s="32"/>
      <c r="AE14" s="32"/>
      <c r="AF14" s="32"/>
      <c r="AG14" s="32"/>
      <c r="AH14" s="32"/>
      <c r="AI14" s="31"/>
      <c r="AJ14" s="31"/>
      <c r="AK14" s="31"/>
      <c r="AL14" s="31"/>
      <c r="AM14" s="31"/>
      <c r="AN14" s="31"/>
      <c r="AO14" s="31"/>
      <c r="AP14" s="31"/>
      <c r="AQ14" s="31"/>
      <c r="AR14" s="31"/>
      <c r="AS14" s="31"/>
      <c r="AT14" s="31"/>
      <c r="AU14" s="31"/>
      <c r="AV14" s="31"/>
      <c r="AW14" s="31"/>
      <c r="AX14" s="31"/>
      <c r="AY14" s="31"/>
      <c r="AZ14" s="31"/>
    </row>
    <row r="15">
      <c r="A15" s="44" t="s">
        <v>114</v>
      </c>
      <c r="B15" s="33" t="s">
        <v>33</v>
      </c>
      <c r="C15" s="45" t="s">
        <v>115</v>
      </c>
      <c r="D15" s="32" t="s">
        <v>116</v>
      </c>
      <c r="E15" s="32" t="s">
        <v>52</v>
      </c>
      <c r="F15" s="32" t="s">
        <v>37</v>
      </c>
      <c r="G15" s="31"/>
      <c r="H15" s="33"/>
      <c r="I15" s="32"/>
      <c r="J15" s="32"/>
      <c r="K15" s="32"/>
      <c r="L15" s="39"/>
      <c r="M15" s="32"/>
      <c r="N15" s="32"/>
      <c r="O15" s="34"/>
      <c r="P15" s="32"/>
      <c r="Q15" s="32"/>
      <c r="R15" s="39"/>
      <c r="S15" s="32"/>
      <c r="T15" s="31"/>
      <c r="U15" s="31"/>
      <c r="V15" s="31"/>
      <c r="W15" s="32"/>
      <c r="X15" s="32"/>
      <c r="Y15" s="32"/>
      <c r="Z15" s="32"/>
      <c r="AA15" s="32"/>
      <c r="AB15" s="32"/>
      <c r="AC15" s="32"/>
      <c r="AD15" s="32"/>
      <c r="AE15" s="32"/>
      <c r="AF15" s="32"/>
      <c r="AG15" s="32"/>
      <c r="AH15" s="32"/>
      <c r="AI15" s="31"/>
      <c r="AJ15" s="31"/>
      <c r="AK15" s="31"/>
      <c r="AL15" s="31"/>
      <c r="AM15" s="31"/>
      <c r="AN15" s="31"/>
      <c r="AO15" s="31"/>
      <c r="AP15" s="31"/>
      <c r="AQ15" s="31"/>
      <c r="AR15" s="31"/>
      <c r="AS15" s="31"/>
      <c r="AT15" s="31"/>
      <c r="AU15" s="31"/>
      <c r="AV15" s="31"/>
      <c r="AW15" s="31"/>
      <c r="AX15" s="31"/>
      <c r="AY15" s="31"/>
      <c r="AZ15" s="31"/>
    </row>
    <row r="16" ht="1.5" customHeight="1">
      <c r="A16" s="30" t="s">
        <v>117</v>
      </c>
      <c r="D16" s="31"/>
      <c r="E16" s="32"/>
      <c r="F16" s="32"/>
      <c r="G16" s="31"/>
      <c r="H16" s="33"/>
      <c r="I16" s="31"/>
      <c r="J16" s="31"/>
      <c r="K16" s="31"/>
      <c r="L16" s="31"/>
      <c r="M16" s="31"/>
      <c r="N16" s="34"/>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row>
    <row r="17">
      <c r="A17" s="46" t="s">
        <v>118</v>
      </c>
      <c r="B17" s="47" t="s">
        <v>119</v>
      </c>
      <c r="C17" s="47" t="s">
        <v>120</v>
      </c>
      <c r="D17" s="48" t="s">
        <v>121</v>
      </c>
      <c r="E17" s="49" t="s">
        <v>89</v>
      </c>
      <c r="F17" s="49" t="s">
        <v>53</v>
      </c>
      <c r="G17" s="45"/>
      <c r="H17" s="50" t="s">
        <v>122</v>
      </c>
      <c r="I17" s="50" t="s">
        <v>123</v>
      </c>
      <c r="J17" s="50" t="s">
        <v>41</v>
      </c>
      <c r="K17" s="51"/>
      <c r="L17" s="51"/>
      <c r="M17" s="51" t="s">
        <v>56</v>
      </c>
      <c r="N17" s="52"/>
      <c r="O17" s="19"/>
      <c r="P17" s="53" t="s">
        <v>46</v>
      </c>
      <c r="Q17" s="51"/>
      <c r="R17" s="51"/>
      <c r="S17" s="51" t="s">
        <v>56</v>
      </c>
      <c r="T17" s="54" t="s">
        <v>124</v>
      </c>
      <c r="U17" s="19"/>
      <c r="V17" s="19"/>
      <c r="W17" s="19"/>
      <c r="X17" s="19"/>
      <c r="Y17" s="53" t="s">
        <v>46</v>
      </c>
      <c r="Z17" s="19"/>
      <c r="AA17" s="19"/>
      <c r="AB17" s="53" t="s">
        <v>46</v>
      </c>
      <c r="AC17" s="53"/>
      <c r="AD17" s="52"/>
      <c r="AE17" s="53" t="s">
        <v>46</v>
      </c>
      <c r="AF17" s="52"/>
      <c r="AG17" s="52"/>
      <c r="AH17" s="53" t="s">
        <v>46</v>
      </c>
      <c r="AI17" s="19"/>
      <c r="AJ17" s="19"/>
      <c r="AK17" s="19"/>
      <c r="AL17" s="19"/>
      <c r="AM17" s="19"/>
      <c r="AN17" s="19"/>
      <c r="AO17" s="19"/>
      <c r="AP17" s="19"/>
      <c r="AQ17" s="19"/>
      <c r="AR17" s="19"/>
      <c r="AS17" s="19"/>
      <c r="AT17" s="19"/>
      <c r="AU17" s="19"/>
      <c r="AV17" s="19"/>
      <c r="AW17" s="19"/>
      <c r="AX17" s="19"/>
      <c r="AY17" s="19"/>
      <c r="AZ17" s="19"/>
    </row>
    <row r="18">
      <c r="A18" s="55" t="s">
        <v>125</v>
      </c>
      <c r="B18" s="55" t="s">
        <v>119</v>
      </c>
      <c r="C18" s="33" t="s">
        <v>120</v>
      </c>
      <c r="D18" s="32" t="s">
        <v>126</v>
      </c>
      <c r="E18" s="32" t="s">
        <v>52</v>
      </c>
      <c r="F18" s="32" t="s">
        <v>53</v>
      </c>
      <c r="G18" s="32" t="s">
        <v>127</v>
      </c>
      <c r="H18" s="33"/>
      <c r="I18" s="32"/>
      <c r="J18" s="32"/>
      <c r="K18" s="31"/>
      <c r="L18" s="31"/>
      <c r="M18" s="32"/>
      <c r="N18" s="32"/>
      <c r="O18" s="32"/>
      <c r="P18" s="32"/>
      <c r="Q18" s="31"/>
      <c r="R18" s="31"/>
      <c r="S18" s="32"/>
      <c r="T18" s="31"/>
      <c r="U18" s="31"/>
      <c r="V18" s="31"/>
      <c r="W18" s="31"/>
      <c r="X18" s="31"/>
      <c r="Y18" s="32"/>
      <c r="Z18" s="31"/>
      <c r="AA18" s="31"/>
      <c r="AB18" s="32"/>
      <c r="AC18" s="32"/>
      <c r="AD18" s="32"/>
      <c r="AE18" s="32"/>
      <c r="AF18" s="31"/>
      <c r="AG18" s="31"/>
      <c r="AH18" s="32"/>
      <c r="AI18" s="31"/>
      <c r="AJ18" s="31"/>
      <c r="AK18" s="31"/>
      <c r="AL18" s="31"/>
      <c r="AM18" s="31"/>
      <c r="AN18" s="31"/>
      <c r="AO18" s="31"/>
      <c r="AP18" s="31"/>
      <c r="AQ18" s="31"/>
      <c r="AR18" s="31"/>
      <c r="AS18" s="31"/>
      <c r="AT18" s="31"/>
      <c r="AU18" s="31"/>
      <c r="AV18" s="31"/>
      <c r="AW18" s="31"/>
      <c r="AX18" s="31"/>
      <c r="AY18" s="31"/>
      <c r="AZ18" s="31"/>
    </row>
    <row r="19">
      <c r="A19" s="55" t="s">
        <v>128</v>
      </c>
      <c r="B19" s="55" t="s">
        <v>119</v>
      </c>
      <c r="C19" s="33" t="s">
        <v>120</v>
      </c>
      <c r="D19" s="32" t="s">
        <v>129</v>
      </c>
      <c r="E19" s="32" t="s">
        <v>36</v>
      </c>
      <c r="F19" s="32" t="s">
        <v>53</v>
      </c>
      <c r="G19" s="32" t="s">
        <v>130</v>
      </c>
      <c r="H19" s="33"/>
      <c r="I19" s="32"/>
      <c r="J19" s="32"/>
      <c r="K19" s="31"/>
      <c r="L19" s="31"/>
      <c r="M19" s="32"/>
      <c r="N19" s="32"/>
      <c r="O19" s="32"/>
      <c r="P19" s="32"/>
      <c r="Q19" s="31"/>
      <c r="R19" s="31"/>
      <c r="S19" s="32"/>
      <c r="T19" s="31"/>
      <c r="U19" s="31"/>
      <c r="V19" s="31"/>
      <c r="W19" s="31"/>
      <c r="X19" s="31"/>
      <c r="Y19" s="32"/>
      <c r="Z19" s="31"/>
      <c r="AA19" s="31"/>
      <c r="AB19" s="32"/>
      <c r="AC19" s="32"/>
      <c r="AD19" s="32"/>
      <c r="AE19" s="32"/>
      <c r="AF19" s="31"/>
      <c r="AG19" s="31"/>
      <c r="AH19" s="32"/>
      <c r="AI19" s="31"/>
      <c r="AJ19" s="31"/>
      <c r="AK19" s="31"/>
      <c r="AL19" s="31"/>
      <c r="AM19" s="31"/>
      <c r="AN19" s="31"/>
      <c r="AO19" s="31"/>
      <c r="AP19" s="31"/>
      <c r="AQ19" s="31"/>
      <c r="AR19" s="31"/>
      <c r="AS19" s="31"/>
      <c r="AT19" s="31"/>
      <c r="AU19" s="31"/>
      <c r="AV19" s="31"/>
      <c r="AW19" s="31"/>
      <c r="AX19" s="31"/>
      <c r="AY19" s="31"/>
      <c r="AZ19" s="31"/>
    </row>
    <row r="20">
      <c r="A20" s="56" t="s">
        <v>131</v>
      </c>
      <c r="B20" s="48" t="s">
        <v>132</v>
      </c>
      <c r="C20" s="48" t="s">
        <v>133</v>
      </c>
      <c r="D20" s="56"/>
      <c r="E20" s="49" t="s">
        <v>89</v>
      </c>
      <c r="F20" s="49" t="s">
        <v>53</v>
      </c>
      <c r="G20" s="45"/>
    </row>
    <row r="21">
      <c r="A21" s="47" t="s">
        <v>134</v>
      </c>
      <c r="B21" s="47" t="s">
        <v>135</v>
      </c>
      <c r="C21" s="48" t="s">
        <v>133</v>
      </c>
      <c r="D21" s="32" t="s">
        <v>136</v>
      </c>
      <c r="E21" s="47" t="s">
        <v>36</v>
      </c>
      <c r="F21" s="47" t="s">
        <v>37</v>
      </c>
      <c r="G21" s="45" t="s">
        <v>137</v>
      </c>
    </row>
    <row r="22">
      <c r="A22" s="57" t="s">
        <v>138</v>
      </c>
      <c r="B22" s="57" t="s">
        <v>132</v>
      </c>
      <c r="C22" s="58" t="s">
        <v>139</v>
      </c>
      <c r="D22" s="56"/>
      <c r="E22" s="49" t="s">
        <v>89</v>
      </c>
      <c r="F22" s="49" t="s">
        <v>53</v>
      </c>
      <c r="G22" s="45"/>
    </row>
    <row r="23">
      <c r="A23" s="57" t="s">
        <v>140</v>
      </c>
      <c r="B23" s="57" t="s">
        <v>141</v>
      </c>
      <c r="C23" s="58" t="s">
        <v>142</v>
      </c>
      <c r="D23" s="56"/>
      <c r="E23" s="49" t="s">
        <v>89</v>
      </c>
      <c r="F23" s="49" t="s">
        <v>53</v>
      </c>
      <c r="G23" s="45" t="s">
        <v>143</v>
      </c>
    </row>
    <row r="24">
      <c r="A24" s="57" t="s">
        <v>144</v>
      </c>
      <c r="B24" s="57" t="s">
        <v>145</v>
      </c>
      <c r="C24" s="58" t="s">
        <v>146</v>
      </c>
      <c r="D24" s="56"/>
      <c r="E24" s="49" t="s">
        <v>89</v>
      </c>
      <c r="F24" s="49" t="s">
        <v>53</v>
      </c>
      <c r="G24" s="45" t="s">
        <v>147</v>
      </c>
    </row>
    <row r="25">
      <c r="A25" s="47" t="s">
        <v>148</v>
      </c>
      <c r="B25" s="47" t="s">
        <v>50</v>
      </c>
      <c r="C25" s="48" t="s">
        <v>149</v>
      </c>
      <c r="D25" s="32" t="s">
        <v>150</v>
      </c>
      <c r="E25" s="47" t="s">
        <v>36</v>
      </c>
      <c r="F25" s="47" t="s">
        <v>37</v>
      </c>
      <c r="G25" s="45" t="s">
        <v>151</v>
      </c>
    </row>
    <row r="26">
      <c r="C26" s="45"/>
    </row>
    <row r="29">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row>
    <row r="30">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row>
    <row r="31">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row>
    <row r="32">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row>
    <row r="33">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row>
    <row r="3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row>
    <row r="35">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row>
    <row r="3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row>
    <row r="37">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row>
    <row r="38">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row>
    <row r="39">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row>
    <row r="40">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row>
    <row r="41">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row>
    <row r="42">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row>
    <row r="43">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row>
    <row r="4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row>
    <row r="45">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row>
    <row r="4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row>
    <row r="47">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row>
    <row r="48">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row>
    <row r="49">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row>
    <row r="50">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row>
    <row r="51">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row>
    <row r="52">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row>
    <row r="53">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row>
    <row r="5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row>
    <row r="55">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row>
    <row r="5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row>
    <row r="57">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row>
    <row r="58">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row>
    <row r="59">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row>
    <row r="60">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row>
    <row r="61">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row>
    <row r="62">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row>
    <row r="63">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row>
    <row r="6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row>
    <row r="65">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row>
    <row r="6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row>
    <row r="67">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row>
    <row r="68">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row>
    <row r="69">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row>
    <row r="70">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row>
    <row r="71">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row>
    <row r="72">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row>
    <row r="73">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row>
    <row r="7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row>
    <row r="75">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row>
    <row r="7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row>
    <row r="77">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row>
    <row r="78">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row>
    <row r="79">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row>
    <row r="80">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row>
    <row r="81">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row>
    <row r="82">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row>
    <row r="83">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row>
    <row r="8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row>
    <row r="85">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row>
    <row r="8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row>
    <row r="87">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row>
    <row r="88">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row>
    <row r="89">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row>
    <row r="90">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row>
    <row r="91">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row>
    <row r="92">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row>
    <row r="93">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row>
    <row r="9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row>
    <row r="95">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row>
    <row r="9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row>
    <row r="97">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row>
    <row r="98">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row>
    <row r="99">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row>
    <row r="100">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row>
    <row r="101">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row>
    <row r="102">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row>
    <row r="103">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row>
    <row r="10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row>
    <row r="105">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row>
    <row r="10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row>
    <row r="107">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row>
    <row r="108">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row>
    <row r="109">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row>
    <row r="110">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row>
    <row r="111">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row>
    <row r="112">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row>
    <row r="113">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row>
    <row r="1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row>
    <row r="115">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row>
    <row r="11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row>
    <row r="117">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row>
    <row r="118">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row>
    <row r="119">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row>
    <row r="120">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row>
    <row r="121">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row>
    <row r="122">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row>
    <row r="123">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row>
    <row r="12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row>
    <row r="125">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row>
    <row r="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row>
    <row r="127">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row>
    <row r="128">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row>
    <row r="129">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row>
    <row r="130">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row>
    <row r="131">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row>
    <row r="132">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row>
    <row r="133">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row>
    <row r="13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row>
    <row r="135">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row>
    <row r="13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row>
    <row r="137">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row>
    <row r="138">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row>
    <row r="139">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row>
    <row r="140">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row>
    <row r="141">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row>
    <row r="142">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row>
    <row r="143">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row>
    <row r="14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row>
    <row r="145">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row>
    <row r="14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row>
    <row r="147">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row>
    <row r="148">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row>
    <row r="149">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row>
    <row r="150">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row>
    <row r="151">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row>
    <row r="152">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row>
    <row r="153">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row>
    <row r="15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row>
    <row r="155">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row>
    <row r="15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row>
    <row r="157">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row>
    <row r="158">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row>
    <row r="159">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row>
    <row r="160">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row>
    <row r="161">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row>
    <row r="162">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row>
    <row r="163">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row>
    <row r="16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row>
    <row r="165">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row>
    <row r="16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row>
    <row r="167">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row>
    <row r="168">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row>
    <row r="169">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row>
    <row r="170">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row>
    <row r="171">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row>
    <row r="172">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row>
    <row r="173">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row>
    <row r="17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row>
    <row r="175">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row>
    <row r="17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row>
    <row r="177">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row>
    <row r="178">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row>
    <row r="179">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row>
    <row r="180">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row>
    <row r="181">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row>
    <row r="182">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row>
    <row r="183">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row>
    <row r="18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row>
    <row r="185">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row>
    <row r="18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row>
    <row r="187">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row>
    <row r="188">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row>
    <row r="189">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row>
    <row r="190">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row>
    <row r="191">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row>
    <row r="192">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row>
    <row r="193">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row>
    <row r="19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row>
    <row r="195">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row>
    <row r="19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row>
    <row r="197">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row>
    <row r="198">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row>
    <row r="199">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row>
    <row r="200">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row>
    <row r="201">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row>
    <row r="202">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row>
    <row r="203">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row>
    <row r="20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row>
    <row r="205">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row>
    <row r="20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row>
    <row r="207">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row>
    <row r="208">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row>
    <row r="209">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row>
    <row r="210">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row>
    <row r="211">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row>
    <row r="212">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row>
    <row r="213">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row>
    <row r="2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row>
    <row r="215">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row>
    <row r="21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row>
    <row r="217">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row>
    <row r="218">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row>
    <row r="219">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row>
    <row r="220">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row>
    <row r="221">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row>
    <row r="222">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row>
    <row r="223">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row>
    <row r="22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row>
    <row r="225">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row>
    <row r="226">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row>
    <row r="227">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row>
    <row r="228">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row>
    <row r="229">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row>
    <row r="230">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row>
    <row r="231">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row>
    <row r="232">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row>
    <row r="233">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row>
    <row r="23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row>
    <row r="235">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row>
    <row r="236">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row>
    <row r="237">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row>
    <row r="238">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row>
    <row r="239">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row>
    <row r="240">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row>
    <row r="241">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row>
    <row r="242">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row>
    <row r="243">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row>
    <row r="24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row>
    <row r="245">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row>
    <row r="246">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row>
    <row r="247">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row>
    <row r="248">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row>
    <row r="249">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row>
    <row r="250">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row>
    <row r="251">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row>
    <row r="252">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row>
    <row r="253">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row>
    <row r="25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row>
    <row r="255">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row>
    <row r="256">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row>
    <row r="257">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row>
    <row r="258">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row>
    <row r="259">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row>
    <row r="260">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row>
    <row r="261">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row>
    <row r="262">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row>
    <row r="263">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row>
    <row r="26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row>
    <row r="265">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row>
    <row r="266">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row>
    <row r="267">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row>
    <row r="268">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row>
    <row r="269">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row>
    <row r="270">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row>
    <row r="271">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row>
    <row r="272">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row>
    <row r="273">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row>
    <row r="27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row>
    <row r="275">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row>
    <row r="276">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row>
    <row r="277">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row>
    <row r="278">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row>
    <row r="279">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row>
    <row r="280">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row>
    <row r="281">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row>
    <row r="282">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row>
    <row r="283">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row>
    <row r="28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row>
    <row r="285">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row>
    <row r="286">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row>
    <row r="287">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row>
    <row r="288">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row>
    <row r="289">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row>
    <row r="290">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row>
    <row r="291">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row>
    <row r="292">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row>
    <row r="293">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row>
    <row r="29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row>
    <row r="295">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row>
    <row r="296">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row>
    <row r="297">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row>
    <row r="298">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row>
    <row r="299">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row>
    <row r="300">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row>
    <row r="301">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row>
    <row r="302">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row>
    <row r="303">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row>
    <row r="30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row>
    <row r="305">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row>
    <row r="306">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row>
    <row r="307">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row>
    <row r="308">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row>
    <row r="309">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row>
    <row r="310">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row>
    <row r="311">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row>
    <row r="312">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row>
    <row r="313">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row>
    <row r="3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row>
    <row r="315">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row>
    <row r="316">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row>
    <row r="317">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row>
    <row r="318">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row>
    <row r="319">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row>
    <row r="320">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row>
    <row r="321">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row>
    <row r="322">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row>
    <row r="323">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row>
    <row r="32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row>
    <row r="325">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row>
    <row r="326">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row>
    <row r="327">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row>
    <row r="328">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row>
    <row r="329">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row>
    <row r="330">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row>
    <row r="331">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row>
    <row r="332">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row>
    <row r="333">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row>
    <row r="33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row>
    <row r="335">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row>
    <row r="336">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row>
    <row r="337">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row>
    <row r="338">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row>
    <row r="339">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row>
    <row r="340">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row>
    <row r="341">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row>
    <row r="342">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row>
    <row r="343">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row>
    <row r="34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row>
    <row r="345">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row>
    <row r="346">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row>
    <row r="347">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row>
    <row r="348">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row>
    <row r="349">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row>
    <row r="350">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row>
    <row r="351">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row>
    <row r="352">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row>
    <row r="353">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row>
    <row r="35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row>
    <row r="355">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row>
    <row r="356">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row>
    <row r="357">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row>
    <row r="358">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row>
    <row r="359">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row>
    <row r="360">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row>
    <row r="361">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row>
    <row r="362">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row>
    <row r="363">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row>
    <row r="36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row>
    <row r="365">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row>
    <row r="366">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row>
    <row r="369">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row>
    <row r="370">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row>
    <row r="371">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row>
    <row r="372">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row>
    <row r="373">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row>
    <row r="37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row>
    <row r="375">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row>
    <row r="376">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row>
    <row r="377">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row>
    <row r="378">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row>
    <row r="379">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row>
    <row r="380">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row>
    <row r="381">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row>
    <row r="382">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row>
    <row r="383">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row>
    <row r="38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row>
    <row r="385">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row>
    <row r="386">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row>
    <row r="387">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row>
    <row r="388">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row>
    <row r="389">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row>
    <row r="390">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row>
    <row r="391">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row>
    <row r="392">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row>
    <row r="393">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row>
    <row r="39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row>
    <row r="395">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row>
    <row r="396">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row>
    <row r="397">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row>
    <row r="398">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row>
    <row r="399">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row>
    <row r="400">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row>
    <row r="401">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row>
    <row r="402">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row>
    <row r="403">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row>
    <row r="40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row>
    <row r="405">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row>
    <row r="406">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row>
    <row r="407">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row>
    <row r="408">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row>
    <row r="409">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row>
    <row r="410">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row>
    <row r="411">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row>
    <row r="412">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row>
    <row r="413">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row>
    <row r="4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row>
    <row r="415">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row>
    <row r="416">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row>
    <row r="417">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row>
    <row r="418">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row>
    <row r="419">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row>
    <row r="420">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row>
    <row r="421">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row>
    <row r="422">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row>
    <row r="423">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row>
    <row r="42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row>
    <row r="425">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row>
    <row r="426">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row>
    <row r="427">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row>
    <row r="428">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row>
    <row r="429">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row>
    <row r="430">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row>
    <row r="431">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row>
    <row r="432">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row>
    <row r="433">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row>
    <row r="43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row>
    <row r="435">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row>
    <row r="436">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row>
    <row r="437">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row>
    <row r="438">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row>
    <row r="439">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row>
    <row r="440">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row>
    <row r="441">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row>
    <row r="442">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row>
    <row r="443">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row>
    <row r="44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row>
    <row r="445">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row>
    <row r="446">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row>
    <row r="447">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row>
    <row r="448">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row>
    <row r="449">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row>
    <row r="450">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row>
    <row r="451">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row>
    <row r="452">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row>
    <row r="453">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row>
    <row r="45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row>
    <row r="455">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row>
    <row r="456">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row>
    <row r="457">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row>
    <row r="458">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row>
    <row r="459">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row>
    <row r="460">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row>
    <row r="461">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row>
    <row r="462">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row>
    <row r="463">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row>
    <row r="46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row>
    <row r="465">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row>
    <row r="466">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row>
    <row r="467">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row>
    <row r="468">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row>
    <row r="469">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row>
    <row r="470">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row>
    <row r="471">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row>
    <row r="472">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row>
    <row r="473">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row>
    <row r="47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row>
    <row r="475">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row>
    <row r="476">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row>
    <row r="477">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row>
    <row r="478">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row>
    <row r="479">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row>
    <row r="480">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row>
    <row r="481">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row>
    <row r="482">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row>
    <row r="483">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row>
    <row r="48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row>
    <row r="485">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row>
    <row r="486">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row>
    <row r="487">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row>
    <row r="488">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row>
    <row r="489">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row>
    <row r="490">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row>
    <row r="491">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row>
    <row r="492">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row>
    <row r="493">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row>
    <row r="49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row>
    <row r="495">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row>
    <row r="496">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row>
    <row r="497">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row>
    <row r="498">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row>
    <row r="499">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row>
    <row r="500">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row>
    <row r="501">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row>
    <row r="502">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row>
    <row r="503">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row>
    <row r="50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row>
    <row r="505">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row>
    <row r="506">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row>
    <row r="507">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row>
    <row r="508">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row>
    <row r="509">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row>
    <row r="510">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row>
    <row r="511">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row>
    <row r="512">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row>
    <row r="513">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row>
    <row r="5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row>
    <row r="515">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row>
    <row r="516">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row>
    <row r="517">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row>
    <row r="518">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row>
    <row r="519">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row>
    <row r="520">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row>
    <row r="521">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row>
    <row r="522">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row>
    <row r="523">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row>
    <row r="52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row>
    <row r="525">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row>
    <row r="526">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row>
    <row r="527">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row>
    <row r="528">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row>
    <row r="529">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row>
    <row r="530">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row>
    <row r="531">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row>
    <row r="532">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row>
    <row r="533">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row>
    <row r="53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row>
    <row r="535">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row>
    <row r="536">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row>
    <row r="537">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row>
    <row r="538">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row>
    <row r="539">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row>
    <row r="540">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row>
    <row r="541">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row>
    <row r="542">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row>
    <row r="543">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row>
    <row r="54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row>
    <row r="545">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row>
    <row r="546">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row>
    <row r="547">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row>
    <row r="548">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row>
    <row r="549">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row>
    <row r="550">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row>
    <row r="551">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row>
    <row r="552">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row>
    <row r="553">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row>
    <row r="55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row>
    <row r="555">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row>
    <row r="556">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row>
    <row r="557">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row>
    <row r="558">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row>
    <row r="559">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row>
    <row r="560">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row>
    <row r="561">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row>
    <row r="562">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row>
    <row r="563">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row>
    <row r="56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row>
    <row r="565">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row>
    <row r="566">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row>
    <row r="567">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row>
    <row r="568">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row>
    <row r="569">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row>
    <row r="570">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row>
    <row r="571">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row>
    <row r="572">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row>
    <row r="573">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row>
    <row r="57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row>
    <row r="575">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row>
    <row r="576">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row>
    <row r="577">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row>
    <row r="578">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row>
    <row r="579">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row>
    <row r="580">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row>
    <row r="581">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row>
    <row r="582">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row>
    <row r="583">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row>
    <row r="58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row>
    <row r="585">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row>
    <row r="586">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row>
    <row r="587">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row>
    <row r="588">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row>
    <row r="589">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row>
    <row r="590">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row>
    <row r="591">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row>
    <row r="592">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row>
    <row r="593">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row>
    <row r="59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row>
    <row r="595">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row>
    <row r="596">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row>
    <row r="597">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row>
    <row r="598">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row>
    <row r="599">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row>
    <row r="600">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row>
    <row r="601">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row>
    <row r="602">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row>
    <row r="603">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row>
    <row r="60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row>
    <row r="605">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row>
    <row r="606">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row>
    <row r="607">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row>
    <row r="608">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row>
    <row r="609">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row>
    <row r="610">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row>
    <row r="611">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row>
    <row r="612">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row>
    <row r="613">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row>
    <row r="6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row>
    <row r="615">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row>
    <row r="616">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row>
    <row r="617">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row>
    <row r="618">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row>
    <row r="619">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row>
    <row r="620">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row>
    <row r="621">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row>
    <row r="622">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row>
    <row r="623">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row>
    <row r="62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row>
    <row r="625">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row>
    <row r="626">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row>
    <row r="627">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row>
    <row r="628">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row>
    <row r="629">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row>
    <row r="630">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row>
    <row r="631">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row>
    <row r="632">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row>
    <row r="633">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row>
    <row r="63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row>
    <row r="635">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row>
    <row r="636">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row>
    <row r="637">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row>
    <row r="638">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row>
    <row r="639">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row>
    <row r="640">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row>
    <row r="641">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row>
    <row r="642">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row>
    <row r="643">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row>
    <row r="64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row>
    <row r="645">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row>
    <row r="646">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row>
    <row r="647">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row>
    <row r="648">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row>
    <row r="649">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row>
    <row r="650">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row>
    <row r="651">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row>
    <row r="652">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row>
    <row r="653">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row>
    <row r="65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row>
    <row r="655">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row>
    <row r="656">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row>
    <row r="657">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row>
    <row r="658">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row>
    <row r="659">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row>
    <row r="660">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row>
    <row r="661">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row>
    <row r="662">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row>
    <row r="663">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row>
    <row r="66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row>
    <row r="665">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row>
    <row r="666">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row>
    <row r="667">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row>
    <row r="668">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row>
    <row r="669">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row>
    <row r="670">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row>
    <row r="671">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row>
    <row r="672">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row>
    <row r="673">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row>
    <row r="67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row>
    <row r="675">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row>
    <row r="676">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row>
    <row r="677">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row>
    <row r="678">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row>
    <row r="679">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row>
    <row r="680">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row>
    <row r="681">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row>
    <row r="682">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row>
    <row r="683">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row>
    <row r="68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row>
    <row r="685">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row>
    <row r="686">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row>
    <row r="687">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row>
    <row r="688">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row>
    <row r="689">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row>
    <row r="690">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row>
    <row r="691">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row>
    <row r="692">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row>
    <row r="693">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row>
    <row r="69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row>
    <row r="695">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row>
    <row r="696">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row>
    <row r="697">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row>
    <row r="698">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row>
    <row r="699">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row>
    <row r="700">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row>
    <row r="701">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row>
    <row r="702">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row>
    <row r="703">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row>
    <row r="70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row>
    <row r="705">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row>
    <row r="706">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row>
    <row r="707">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row>
    <row r="708">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row>
    <row r="709">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row>
    <row r="710">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row>
    <row r="711">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row>
    <row r="712">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row>
    <row r="713">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row>
    <row r="7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row>
    <row r="715">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row>
    <row r="716">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row>
    <row r="717">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row>
    <row r="718">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row>
    <row r="719">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row>
    <row r="720">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row>
    <row r="721">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row>
    <row r="722">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row>
    <row r="723">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row>
    <row r="72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row>
    <row r="725">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row>
    <row r="726">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row>
    <row r="727">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row>
    <row r="728">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row>
    <row r="729">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row>
    <row r="730">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row>
    <row r="731">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row>
    <row r="732">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row>
    <row r="733">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row>
    <row r="73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row>
    <row r="735">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row>
    <row r="736">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row>
    <row r="737">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row>
    <row r="738">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row>
    <row r="739">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row>
    <row r="740">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row>
    <row r="741">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row>
    <row r="742">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row>
    <row r="743">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row>
    <row r="74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row>
    <row r="745">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row>
    <row r="746">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row>
    <row r="747">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row>
    <row r="748">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row>
    <row r="749">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row>
    <row r="750">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row>
    <row r="751">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row>
    <row r="752">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row>
    <row r="753">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row>
    <row r="75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row>
    <row r="755">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row>
    <row r="756">
      <c r="A756" s="31"/>
      <c r="B756" s="31"/>
      <c r="C756" s="31"/>
      <c r="D756" s="31"/>
      <c r="E756" s="31"/>
      <c r="F756" s="31"/>
      <c r="G756" s="31"/>
      <c r="H756" s="31"/>
      <c r="I756" s="31"/>
      <c r="J756" s="31"/>
      <c r="K756" s="31"/>
      <c r="L756" s="31"/>
      <c r="M756" s="32"/>
      <c r="N756" s="31"/>
      <c r="O756" s="31"/>
      <c r="P756" s="32"/>
      <c r="Q756" s="31"/>
      <c r="R756" s="31"/>
      <c r="S756" s="32"/>
      <c r="T756" s="31"/>
      <c r="U756" s="31"/>
      <c r="V756" s="32"/>
      <c r="W756" s="31"/>
      <c r="X756" s="31"/>
      <c r="Y756" s="32"/>
      <c r="Z756" s="31"/>
      <c r="AA756" s="31"/>
      <c r="AB756" s="32"/>
      <c r="AC756" s="31"/>
      <c r="AD756" s="31"/>
      <c r="AE756" s="32"/>
      <c r="AF756" s="31"/>
      <c r="AG756" s="31"/>
      <c r="AH756" s="32"/>
      <c r="AI756" s="31"/>
      <c r="AJ756" s="31"/>
      <c r="AK756" s="32"/>
      <c r="AL756" s="31"/>
      <c r="AM756" s="31"/>
      <c r="AN756" s="32"/>
      <c r="AO756" s="31"/>
      <c r="AP756" s="31"/>
      <c r="AQ756" s="32"/>
      <c r="AR756" s="31"/>
      <c r="AS756" s="31"/>
      <c r="AT756" s="32"/>
      <c r="AU756" s="31"/>
      <c r="AV756" s="31"/>
      <c r="AW756" s="32"/>
      <c r="AX756" s="31"/>
      <c r="AY756" s="31"/>
      <c r="AZ756" s="32"/>
    </row>
    <row r="757">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row>
    <row r="758">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row>
    <row r="759">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row>
    <row r="760">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row>
    <row r="761">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row>
    <row r="762">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row>
    <row r="763">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row>
    <row r="76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row>
    <row r="765">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row>
    <row r="766">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row>
    <row r="767">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row>
    <row r="768">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row>
    <row r="769">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row>
    <row r="770">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row>
    <row r="771">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row>
    <row r="772">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row>
  </sheetData>
  <mergeCells count="27">
    <mergeCell ref="B2:C2"/>
    <mergeCell ref="A4:C4"/>
    <mergeCell ref="D4:G4"/>
    <mergeCell ref="A6:C6"/>
    <mergeCell ref="A16:C16"/>
    <mergeCell ref="A3:C3"/>
    <mergeCell ref="B1:C1"/>
    <mergeCell ref="D3:G3"/>
    <mergeCell ref="T3:V3"/>
    <mergeCell ref="T1:V1"/>
    <mergeCell ref="N1:P1"/>
    <mergeCell ref="Q1:S1"/>
    <mergeCell ref="AC3:AE3"/>
    <mergeCell ref="AR3:AT3"/>
    <mergeCell ref="AX3:AZ3"/>
    <mergeCell ref="AU3:AW3"/>
    <mergeCell ref="AL3:AN3"/>
    <mergeCell ref="AF3:AH3"/>
    <mergeCell ref="AI3:AK3"/>
    <mergeCell ref="AO3:AQ3"/>
    <mergeCell ref="H1:J1"/>
    <mergeCell ref="K1:M1"/>
    <mergeCell ref="W3:Y3"/>
    <mergeCell ref="Z3:AB3"/>
    <mergeCell ref="N3:P3"/>
    <mergeCell ref="AC1:AE1"/>
    <mergeCell ref="H3:J3"/>
  </mergeCells>
  <conditionalFormatting sqref="H6:J7 H8:J19 H29:J772">
    <cfRule type="expression" dxfId="3" priority="1">
      <formula>$J:$J="Match"</formula>
    </cfRule>
  </conditionalFormatting>
  <conditionalFormatting sqref="H6:J7 H8:J19 H29:J772">
    <cfRule type="expression" dxfId="4" priority="2">
      <formula>$J:$J="Partial Match"</formula>
    </cfRule>
  </conditionalFormatting>
  <conditionalFormatting sqref="K6:M7 Q6:S7 K8:M19 Q8:S19 K29:M772">
    <cfRule type="expression" dxfId="5" priority="3">
      <formula>$M:$M=""</formula>
    </cfRule>
  </conditionalFormatting>
  <conditionalFormatting sqref="H6:J7 H8:J19 H29:J772">
    <cfRule type="expression" dxfId="6" priority="4">
      <formula>$J:$J="No Match"</formula>
    </cfRule>
  </conditionalFormatting>
  <conditionalFormatting sqref="A6:D21 E6:F25 G6:G22 H6:H19 D22 A25:D25 A29:G772">
    <cfRule type="expression" dxfId="0" priority="5">
      <formula>$E:$E="Minimum"</formula>
    </cfRule>
  </conditionalFormatting>
  <conditionalFormatting sqref="A6:D21 E6:F25 G6:G22 H6:H19 D22 A25:D25 A29:G772">
    <cfRule type="expression" dxfId="1" priority="6">
      <formula>$E:$E="Recommended"</formula>
    </cfRule>
  </conditionalFormatting>
  <conditionalFormatting sqref="A6:D21 E6:F25 G6:G22 H6:H19 D22 A25:D25 A29:G772">
    <cfRule type="expression" dxfId="2" priority="7">
      <formula>$E:$E="Optional"</formula>
    </cfRule>
  </conditionalFormatting>
  <conditionalFormatting sqref="K6:M7 Q6:S7 K8:M19 Q8:S19 K29:M772">
    <cfRule type="expression" dxfId="3" priority="8">
      <formula>$M:$M="Match"</formula>
    </cfRule>
  </conditionalFormatting>
  <conditionalFormatting sqref="K6:M7 Q6:S7 K8:M19 Q8:S19 K29:M772">
    <cfRule type="expression" dxfId="4" priority="9">
      <formula>$M:$M="Partial Match"</formula>
    </cfRule>
  </conditionalFormatting>
  <conditionalFormatting sqref="H6:J7 H8:J19 H29:J772">
    <cfRule type="expression" dxfId="5" priority="10">
      <formula>$J:$J=""</formula>
    </cfRule>
  </conditionalFormatting>
  <conditionalFormatting sqref="K6:M7 Q6:S7 K8:M19 Q8:S19 K29:M772">
    <cfRule type="expression" dxfId="6" priority="11">
      <formula>$M:$M="No Match"</formula>
    </cfRule>
  </conditionalFormatting>
  <conditionalFormatting sqref="N6:P7 N8:P19 N29:P772">
    <cfRule type="expression" dxfId="3" priority="12">
      <formula>$P:$P="Match"</formula>
    </cfRule>
  </conditionalFormatting>
  <conditionalFormatting sqref="N6:P7 N8:P19 N29:P772">
    <cfRule type="expression" dxfId="4" priority="13">
      <formula>$P:$P="Partial Match"</formula>
    </cfRule>
  </conditionalFormatting>
  <conditionalFormatting sqref="N6:P7 N8:P19 N29:P772">
    <cfRule type="expression" dxfId="6" priority="14">
      <formula>$P:$P="No Match"</formula>
    </cfRule>
  </conditionalFormatting>
  <conditionalFormatting sqref="N6:P7 N8:P19 N29:P772">
    <cfRule type="expression" dxfId="5" priority="15">
      <formula>$P:$P=""</formula>
    </cfRule>
  </conditionalFormatting>
  <conditionalFormatting sqref="Q6:S7 Q8:S19 Q29:S772">
    <cfRule type="expression" dxfId="3" priority="16">
      <formula>$S:$S="Match"</formula>
    </cfRule>
  </conditionalFormatting>
  <conditionalFormatting sqref="Q6:S7 Q8:S19 Q29:S772">
    <cfRule type="expression" dxfId="4" priority="17">
      <formula>$S:$S="Partial Match"</formula>
    </cfRule>
  </conditionalFormatting>
  <conditionalFormatting sqref="Q6:S7 Q8:S19 Q29:S772">
    <cfRule type="expression" dxfId="6" priority="18">
      <formula>$S:$S="No Match"</formula>
    </cfRule>
  </conditionalFormatting>
  <conditionalFormatting sqref="Q6:S7 Q8:S19 Q29:S772">
    <cfRule type="expression" dxfId="5" priority="19">
      <formula>$S:$S=""</formula>
    </cfRule>
  </conditionalFormatting>
  <conditionalFormatting sqref="T6:V7 T8:V19 T29:V772">
    <cfRule type="expression" dxfId="4" priority="20">
      <formula>$V:$V="Partial Match"</formula>
    </cfRule>
  </conditionalFormatting>
  <conditionalFormatting sqref="T6:V7 T8:V19 T29:V772">
    <cfRule type="expression" dxfId="3" priority="21">
      <formula>$V:$V="Match"</formula>
    </cfRule>
  </conditionalFormatting>
  <conditionalFormatting sqref="T6:V7 T8:V19 T29:V772">
    <cfRule type="expression" dxfId="6" priority="22">
      <formula>$V:$V="No Match"</formula>
    </cfRule>
  </conditionalFormatting>
  <conditionalFormatting sqref="T6:V7 T8:V19 T29:V772">
    <cfRule type="expression" dxfId="5" priority="23">
      <formula>$V:$V=""</formula>
    </cfRule>
  </conditionalFormatting>
  <conditionalFormatting sqref="AC6:AE7 AC8:AE19 Z9:AA10 Z12:AA15 AC29:AE772">
    <cfRule type="expression" dxfId="4" priority="24">
      <formula>$AE:$AE="Partial Match"</formula>
    </cfRule>
  </conditionalFormatting>
  <conditionalFormatting sqref="AC6:AE7 AC8:AE19 Z9:AA10 Z12:AA15 AC29:AE772">
    <cfRule type="expression" dxfId="3" priority="25">
      <formula>$AE:$AE="Match"</formula>
    </cfRule>
  </conditionalFormatting>
  <conditionalFormatting sqref="AC6:AE7 AC8:AE19 Z9:AA10 Z12:AA15 AC29:AE772">
    <cfRule type="expression" dxfId="6" priority="26">
      <formula>$AE:$AE="No Match"</formula>
    </cfRule>
  </conditionalFormatting>
  <conditionalFormatting sqref="AC6:AE7 AC8:AE19 Z9:AA10 Z12:AA15 AC29:AE772">
    <cfRule type="expression" dxfId="5" priority="27">
      <formula>$AE:$AE=""</formula>
    </cfRule>
  </conditionalFormatting>
  <conditionalFormatting sqref="AF6:AH7 AF8:AH19 AF29:AH772">
    <cfRule type="expression" dxfId="4" priority="28">
      <formula>$AH:$AH="Partial Match"</formula>
    </cfRule>
  </conditionalFormatting>
  <conditionalFormatting sqref="AF6:AH7 AF8:AH19 AF29:AH772">
    <cfRule type="expression" dxfId="3" priority="29">
      <formula>$AH:$AH="Match"</formula>
    </cfRule>
  </conditionalFormatting>
  <conditionalFormatting sqref="AF6:AH7 AF8:AH19 AF29:AH772">
    <cfRule type="expression" dxfId="6" priority="30">
      <formula>$AH:$AH="No Match"</formula>
    </cfRule>
  </conditionalFormatting>
  <conditionalFormatting sqref="AF6:AH7 AF8:AH19 AF29:AH772">
    <cfRule type="expression" dxfId="5" priority="31">
      <formula>$AH:$AH=""</formula>
    </cfRule>
  </conditionalFormatting>
  <conditionalFormatting sqref="W6:Y7 W8:Y19 W29:Y772">
    <cfRule type="expression" dxfId="4" priority="32">
      <formula>$Y:$Y="Partial Match"</formula>
    </cfRule>
  </conditionalFormatting>
  <conditionalFormatting sqref="W6:Y7 W8:Y19 W29:Y772">
    <cfRule type="expression" dxfId="3" priority="33">
      <formula>$Y:$Y="Match"</formula>
    </cfRule>
  </conditionalFormatting>
  <conditionalFormatting sqref="Z6:AB7 Z8:AB19 Z29:AB772">
    <cfRule type="expression" dxfId="6" priority="34">
      <formula>$AB:$AB="No Match"</formula>
    </cfRule>
  </conditionalFormatting>
  <conditionalFormatting sqref="W6:Y7 W8:Y19 W29:Y772">
    <cfRule type="expression" dxfId="5" priority="35">
      <formula>$Y:$Y=""</formula>
    </cfRule>
  </conditionalFormatting>
  <conditionalFormatting sqref="Z6:AB7 Z8:AB19 Z29:AB772">
    <cfRule type="expression" dxfId="4" priority="36">
      <formula>$AB:$AB="Partial Match"</formula>
    </cfRule>
  </conditionalFormatting>
  <conditionalFormatting sqref="Z6:AB7 Z8:AB19 Z29:AB772">
    <cfRule type="expression" dxfId="3" priority="37">
      <formula>$AB:$AB="Match"</formula>
    </cfRule>
  </conditionalFormatting>
  <conditionalFormatting sqref="W6:Y7 W8:Y19 W29:Y772">
    <cfRule type="expression" dxfId="6" priority="38">
      <formula>$Y:$Y="No Match"</formula>
    </cfRule>
  </conditionalFormatting>
  <conditionalFormatting sqref="Z6:AB7 Z8:AB19 Z29:AB772">
    <cfRule type="expression" dxfId="5" priority="39">
      <formula>$AB:$AB=""</formula>
    </cfRule>
  </conditionalFormatting>
  <conditionalFormatting sqref="AI6:AK7 AI8:AK19 AI29:AK772">
    <cfRule type="expression" dxfId="6" priority="40">
      <formula>$AK:$AK="No Match"</formula>
    </cfRule>
  </conditionalFormatting>
  <conditionalFormatting sqref="AI6:AK7 AI8:AK19 AI29:AK772">
    <cfRule type="expression" dxfId="4" priority="41">
      <formula>$AK:$AK="Partial Match"</formula>
    </cfRule>
  </conditionalFormatting>
  <conditionalFormatting sqref="AI6:AK7 AI8:AK19 AI29:AK772">
    <cfRule type="expression" dxfId="3" priority="42">
      <formula>$AK:$AK="Match"</formula>
    </cfRule>
  </conditionalFormatting>
  <conditionalFormatting sqref="AI6:AK7 AI8:AK19 AI29:AK772">
    <cfRule type="expression" dxfId="5" priority="43">
      <formula>$AK:$AK=""</formula>
    </cfRule>
  </conditionalFormatting>
  <conditionalFormatting sqref="AL6:AN7 AL8:AN19 AL29:AN772">
    <cfRule type="expression" dxfId="6" priority="44">
      <formula>$AN:$AN="No Match"</formula>
    </cfRule>
  </conditionalFormatting>
  <conditionalFormatting sqref="AL6:AN7 AL8:AN19 AL29:AN772">
    <cfRule type="expression" dxfId="4" priority="45">
      <formula>$AN:$AN="Partial Match"</formula>
    </cfRule>
  </conditionalFormatting>
  <conditionalFormatting sqref="AL6:AN7 AL8:AN19 AL29:AN772">
    <cfRule type="expression" dxfId="3" priority="46">
      <formula>$AN:$AN="Match"</formula>
    </cfRule>
  </conditionalFormatting>
  <conditionalFormatting sqref="AL6:AN7 AL8:AN19 AL29:AN772">
    <cfRule type="expression" dxfId="5" priority="47">
      <formula>$AN:$AN=""</formula>
    </cfRule>
  </conditionalFormatting>
  <conditionalFormatting sqref="AO6:AQ7 AO8:AQ19 AO29:AQ772">
    <cfRule type="expression" dxfId="6" priority="48">
      <formula>$AQ:$AQ="No Match"</formula>
    </cfRule>
  </conditionalFormatting>
  <conditionalFormatting sqref="AO6:AQ7 AO8:AQ19 AO29:AQ772">
    <cfRule type="expression" dxfId="4" priority="49">
      <formula>$AQ:$AQ="Partial Match"</formula>
    </cfRule>
  </conditionalFormatting>
  <conditionalFormatting sqref="AO6:AQ7 AO8:AQ19 AO29:AQ772">
    <cfRule type="expression" dxfId="3" priority="50">
      <formula>$AQ:$AQ="Match"</formula>
    </cfRule>
  </conditionalFormatting>
  <conditionalFormatting sqref="AO6:AQ7 AO8:AQ19 AO29:AQ772">
    <cfRule type="expression" dxfId="5" priority="51">
      <formula>$AQ:$AQ=""</formula>
    </cfRule>
  </conditionalFormatting>
  <conditionalFormatting sqref="AR6:AT7 AR8:AT19 AR29:AT772">
    <cfRule type="expression" dxfId="6" priority="52">
      <formula>$AT:$AT="No Match"</formula>
    </cfRule>
  </conditionalFormatting>
  <conditionalFormatting sqref="AR6:AT7 AR8:AT19 AR29:AT772">
    <cfRule type="expression" dxfId="4" priority="53">
      <formula>$AT:$AT="Partial Match"</formula>
    </cfRule>
  </conditionalFormatting>
  <conditionalFormatting sqref="AR6:AT7 AR8:AT19 AR29:AT772">
    <cfRule type="expression" dxfId="3" priority="54">
      <formula>$AT:$AT="Match"</formula>
    </cfRule>
  </conditionalFormatting>
  <conditionalFormatting sqref="AR6:AT7 AR8:AT19 AR29:AT772">
    <cfRule type="expression" dxfId="5" priority="55">
      <formula>$AT:$AT=""</formula>
    </cfRule>
  </conditionalFormatting>
  <conditionalFormatting sqref="AU6:AW7 AU8:AW19 AU29:AW772">
    <cfRule type="expression" dxfId="6" priority="56">
      <formula>$AW:$AW="No Match"</formula>
    </cfRule>
  </conditionalFormatting>
  <conditionalFormatting sqref="AU6:AW7 AU8:AW19 AU29:AW772">
    <cfRule type="expression" dxfId="4" priority="57">
      <formula>$AW:$AW="Partial Match"</formula>
    </cfRule>
  </conditionalFormatting>
  <conditionalFormatting sqref="AU6:AW7 AU8:AW19 AU29:AW772">
    <cfRule type="expression" dxfId="3" priority="58">
      <formula>$AW:$AW="Match"</formula>
    </cfRule>
  </conditionalFormatting>
  <conditionalFormatting sqref="AU6:AW7 AU8:AW19 AU29:AW772">
    <cfRule type="expression" dxfId="5" priority="59">
      <formula>$AW:$AW=""</formula>
    </cfRule>
  </conditionalFormatting>
  <conditionalFormatting sqref="AX6:AZ7 AX8:AZ19 AX29:AZ772">
    <cfRule type="expression" dxfId="6" priority="60">
      <formula>$AZ:$AZ="No Match"</formula>
    </cfRule>
  </conditionalFormatting>
  <conditionalFormatting sqref="AX6:AZ7 AX8:AZ19 AX29:AZ772">
    <cfRule type="expression" dxfId="4" priority="61">
      <formula>$AZ:$AZ="Partial Match"</formula>
    </cfRule>
  </conditionalFormatting>
  <conditionalFormatting sqref="AX6:AZ7 AX8:AZ19 AX29:AZ772">
    <cfRule type="expression" dxfId="3" priority="62">
      <formula>$AZ:$AZ="Match"</formula>
    </cfRule>
  </conditionalFormatting>
  <conditionalFormatting sqref="AX6:AZ7 AX8:AZ19 AX29:AZ772">
    <cfRule type="expression" dxfId="5" priority="63">
      <formula>$AZ:$AZ=""</formula>
    </cfRule>
  </conditionalFormatting>
  <dataValidations>
    <dataValidation type="list" allowBlank="1" showInputMessage="1" showErrorMessage="1" prompt="Suggestions to use or not in Bioschemas Specification" sqref="E6:E25 E29:E772">
      <formula1>"Minimum,Recommended,Optional"</formula1>
    </dataValidation>
    <dataValidation type="list" allowBlank="1" showInputMessage="1" showErrorMessage="1" prompt="Select if this field matches in the specific Use Case " sqref="P6:P19 V6:V19 Y6:Y19 AB6:AB19 AE6:AE19 AH6:AH19 AK6:AK19 AN6:AN19 AQ6:AQ19 AT6:AT19 AW6:AW19 AZ6:AZ19 P29:P772 S29:S772 V29:V772 Y29:Y772 AB29:AB772 AE29:AE772 AH29:AH772 AK29:AK772 AN29:AN772 AQ29:AQ772 AT29:AT772 AW29:AW772 AZ29:AZ772">
      <formula1>"Match,Not Match,Partial Match"</formula1>
    </dataValidation>
    <dataValidation type="list" allowBlank="1" sqref="F6:F25 F29:F772">
      <formula1>"ONE,MANY"</formula1>
    </dataValidation>
    <dataValidation type="list" allowBlank="1" showInputMessage="1" showErrorMessage="1" prompt="Select if this field matches in the specific Use Case " sqref="J6:J19 M6:M19 S6:S19 J29:J772 M29:M772">
      <formula1>"Match,No Match,Partial Match"</formula1>
    </dataValidation>
  </dataValidations>
  <hyperlinks>
    <hyperlink r:id="rId1" ref="X2"/>
    <hyperlink r:id="rId2" ref="AA2"/>
    <hyperlink r:id="rId3" ref="AD2"/>
    <hyperlink r:id="rId4" ref="AG2"/>
    <hyperlink r:id="rId5" ref="A4"/>
    <hyperlink r:id="rId6" ref="A7"/>
    <hyperlink r:id="rId7" ref="B7"/>
    <hyperlink r:id="rId8" ref="AG7"/>
    <hyperlink r:id="rId9" ref="A8"/>
    <hyperlink r:id="rId10" ref="B8"/>
    <hyperlink r:id="rId11" ref="A9"/>
    <hyperlink r:id="rId12" ref="B9"/>
    <hyperlink r:id="rId13" ref="A10"/>
    <hyperlink r:id="rId14" ref="AG10"/>
    <hyperlink r:id="rId15" ref="A11"/>
    <hyperlink r:id="rId16" ref="A13"/>
    <hyperlink r:id="rId17" ref="B13"/>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7.57"/>
    <col customWidth="1" min="5" max="5" width="20.43"/>
    <col customWidth="1" min="7" max="7" width="24.29"/>
  </cols>
  <sheetData>
    <row r="1">
      <c r="A1" s="2" t="s">
        <v>1</v>
      </c>
      <c r="B1" s="2"/>
      <c r="C1" s="2"/>
      <c r="D1" s="4" t="s">
        <v>3</v>
      </c>
      <c r="E1" s="4"/>
      <c r="F1" s="4"/>
      <c r="G1" s="4"/>
    </row>
    <row r="2">
      <c r="A2" s="10" t="str">
        <f>IFERROR(__xludf.DUMMYFUNCTION("QUERY('Schema.org mapping'!A5:G1000,""select * where(E='Minimum'or E='Optional' or E='Recommended')"",1 )"),"Property")</f>
        <v>Property</v>
      </c>
      <c r="B2" s="10" t="str">
        <f>IFERROR(__xludf.DUMMYFUNCTION("""COMPUTED_VALUE"""),"Expected Type")</f>
        <v>Expected Type</v>
      </c>
      <c r="C2" s="12" t="str">
        <f>IFERROR(__xludf.DUMMYFUNCTION("""COMPUTED_VALUE"""),"Description")</f>
        <v>Description</v>
      </c>
      <c r="D2" s="14" t="str">
        <f>IFERROR(__xludf.DUMMYFUNCTION("""COMPUTED_VALUE"""),"BSC Description")</f>
        <v>BSC Description</v>
      </c>
      <c r="E2" s="14" t="str">
        <f>IFERROR(__xludf.DUMMYFUNCTION("""COMPUTED_VALUE"""),"Marginality")</f>
        <v>Marginality</v>
      </c>
      <c r="F2" s="16" t="str">
        <f>IFERROR(__xludf.DUMMYFUNCTION("""COMPUTED_VALUE"""),"Cardinality")</f>
        <v>Cardinality</v>
      </c>
      <c r="G2" s="16" t="str">
        <f>IFERROR(__xludf.DUMMYFUNCTION("""COMPUTED_VALUE"""),"Controlled Vocabulary")</f>
        <v>Controlled Vocabulary</v>
      </c>
    </row>
    <row r="3">
      <c r="A3" s="18" t="str">
        <f>IFERROR(__xludf.DUMMYFUNCTION("""COMPUTED_VALUE"""),"additionalType")</f>
        <v>additionalType</v>
      </c>
      <c r="B3" s="18" t="str">
        <f>IFERROR(__xludf.DUMMYFUNCTION("""COMPUTED_VALUE"""),"URL")</f>
        <v>URL</v>
      </c>
      <c r="C3" s="18" t="str">
        <f>IFERROR(__xludf.DUMMYFUNCTION("""COMPUTED_VALUE"""),"An additional type for the item, typically used for adding more specific types from external vocabularies in microdata syntax. This is a relationship between something and a class that the thing is in. In RDFa syntax, it is better to use the native RDFa s"&amp;"yntax - the 'typeof' attribute - for multiple types. Schema.org tools may have only weaker understanding of extra types, in particular those defined externally.")</f>
        <v>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v>
      </c>
      <c r="D3" s="19" t="str">
        <f>IFERROR(__xludf.DUMMYFUNCTION("""COMPUTED_VALUE"""),"Protein profile usage. 
Currently, a Protein additional type should be set to http://semanticscience.org/resource/SIO_011119. If you want to add other terms, please contact Bioschemas.")</f>
        <v>Protein profile usage. 
Currently, a Protein additional type should be set to http://semanticscience.org/resource/SIO_011119. If you want to add other terms, please contact Bioschemas.</v>
      </c>
      <c r="E3" s="18" t="str">
        <f>IFERROR(__xludf.DUMMYFUNCTION("""COMPUTED_VALUE"""),"Minimum")</f>
        <v>Minimum</v>
      </c>
      <c r="F3" s="18" t="str">
        <f>IFERROR(__xludf.DUMMYFUNCTION("""COMPUTED_VALUE"""),"ONE")</f>
        <v>ONE</v>
      </c>
      <c r="G3" s="18" t="str">
        <f>IFERROR(__xludf.DUMMYFUNCTION("""COMPUTED_VALUE"""),"SIO:011119")</f>
        <v>SIO:011119</v>
      </c>
    </row>
    <row r="4">
      <c r="A4" t="str">
        <f>IFERROR(__xludf.DUMMYFUNCTION("""COMPUTED_VALUE"""),"alternateName")</f>
        <v>alternateName</v>
      </c>
      <c r="B4" t="str">
        <f>IFERROR(__xludf.DUMMYFUNCTION("""COMPUTED_VALUE"""),"Text")</f>
        <v>Text</v>
      </c>
      <c r="C4" t="str">
        <f>IFERROR(__xludf.DUMMYFUNCTION("""COMPUTED_VALUE"""),"An alias for the item.")</f>
        <v>An alias for the item.</v>
      </c>
      <c r="D4" t="str">
        <f>IFERROR(__xludf.DUMMYFUNCTION("""COMPUTED_VALUE"""),"")</f>
        <v/>
      </c>
      <c r="E4" t="str">
        <f>IFERROR(__xludf.DUMMYFUNCTION("""COMPUTED_VALUE"""),"Recommended")</f>
        <v>Recommended</v>
      </c>
      <c r="F4" t="str">
        <f>IFERROR(__xludf.DUMMYFUNCTION("""COMPUTED_VALUE"""),"MANY")</f>
        <v>MANY</v>
      </c>
      <c r="G4" t="str">
        <f>IFERROR(__xludf.DUMMYFUNCTION("""COMPUTED_VALUE"""),"")</f>
        <v/>
      </c>
    </row>
    <row r="5">
      <c r="A5" t="str">
        <f>IFERROR(__xludf.DUMMYFUNCTION("""COMPUTED_VALUE"""),"description")</f>
        <v>description</v>
      </c>
      <c r="B5" t="str">
        <f>IFERROR(__xludf.DUMMYFUNCTION("""COMPUTED_VALUE"""),"Text")</f>
        <v>Text</v>
      </c>
      <c r="C5" t="str">
        <f>IFERROR(__xludf.DUMMYFUNCTION("""COMPUTED_VALUE"""),"A description of the item.")</f>
        <v>A description of the item.</v>
      </c>
      <c r="D5" t="str">
        <f>IFERROR(__xludf.DUMMYFUNCTION("""COMPUTED_VALUE"""),"")</f>
        <v/>
      </c>
      <c r="E5" t="str">
        <f>IFERROR(__xludf.DUMMYFUNCTION("""COMPUTED_VALUE"""),"Recommended")</f>
        <v>Recommended</v>
      </c>
      <c r="F5" t="str">
        <f>IFERROR(__xludf.DUMMYFUNCTION("""COMPUTED_VALUE"""),"ONE")</f>
        <v>ONE</v>
      </c>
      <c r="G5" t="str">
        <f>IFERROR(__xludf.DUMMYFUNCTION("""COMPUTED_VALUE"""),"")</f>
        <v/>
      </c>
    </row>
    <row r="6">
      <c r="A6" t="str">
        <f>IFERROR(__xludf.DUMMYFUNCTION("""COMPUTED_VALUE"""),"identifier")</f>
        <v>identifier</v>
      </c>
      <c r="B6" t="str">
        <f>IFERROR(__xludf.DUMMYFUNCTION("""COMPUTED_VALUE"""),"PropertyValue or 
 Text or 
 URL")</f>
        <v>PropertyValue or 
 Text or 
 URL</v>
      </c>
      <c r="C6"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6" t="str">
        <f>IFERROR(__xludf.DUMMYFUNCTION("""COMPUTED_VALUE"""),"Recommendation: identifiers.org whenever possible")</f>
        <v>Recommendation: identifiers.org whenever possible</v>
      </c>
      <c r="E6" t="str">
        <f>IFERROR(__xludf.DUMMYFUNCTION("""COMPUTED_VALUE"""),"Minimum")</f>
        <v>Minimum</v>
      </c>
      <c r="F6" t="str">
        <f>IFERROR(__xludf.DUMMYFUNCTION("""COMPUTED_VALUE"""),"ONE")</f>
        <v>ONE</v>
      </c>
      <c r="G6" t="str">
        <f>IFERROR(__xludf.DUMMYFUNCTION("""COMPUTED_VALUE"""),"")</f>
        <v/>
      </c>
    </row>
    <row r="7">
      <c r="A7" t="str">
        <f>IFERROR(__xludf.DUMMYFUNCTION("""COMPUTED_VALUE"""),"image")</f>
        <v>image</v>
      </c>
      <c r="B7" t="str">
        <f>IFERROR(__xludf.DUMMYFUNCTION("""COMPUTED_VALUE"""),"ImageObject or 
 URL")</f>
        <v>ImageObject or 
 URL</v>
      </c>
      <c r="C7" t="str">
        <f>IFERROR(__xludf.DUMMYFUNCTION("""COMPUTED_VALUE"""),"An image of the item. This can be a URL or a fully described ImageObject.")</f>
        <v>An image of the item. This can be a URL or a fully described ImageObject.</v>
      </c>
      <c r="D7" t="str">
        <f>IFERROR(__xludf.DUMMYFUNCTION("""COMPUTED_VALUE"""),"")</f>
        <v/>
      </c>
      <c r="E7" t="str">
        <f>IFERROR(__xludf.DUMMYFUNCTION("""COMPUTED_VALUE"""),"Optional")</f>
        <v>Optional</v>
      </c>
      <c r="F7" t="str">
        <f>IFERROR(__xludf.DUMMYFUNCTION("""COMPUTED_VALUE"""),"MANY")</f>
        <v>MANY</v>
      </c>
      <c r="G7" t="str">
        <f>IFERROR(__xludf.DUMMYFUNCTION("""COMPUTED_VALUE"""),"")</f>
        <v/>
      </c>
    </row>
    <row r="8">
      <c r="A8" t="str">
        <f>IFERROR(__xludf.DUMMYFUNCTION("""COMPUTED_VALUE"""),"mainEntityOfPage")</f>
        <v>mainEntityOfPage</v>
      </c>
      <c r="B8" t="str">
        <f>IFERROR(__xludf.DUMMYFUNCTION("""COMPUTED_VALUE"""),"CreativeWork  or URL ")</f>
        <v>CreativeWork  or URL </v>
      </c>
      <c r="C8"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8" t="str">
        <f>IFERROR(__xludf.DUMMYFUNCTION("""COMPUTED_VALUE"""),"Bioschemas usage. 
Link via Record or URL to the main Record representing this entity in a dataset")</f>
        <v>Bioschemas usage. 
Link via Record or URL to the main Record representing this entity in a dataset</v>
      </c>
      <c r="E8" t="str">
        <f>IFERROR(__xludf.DUMMYFUNCTION("""COMPUTED_VALUE"""),"Optional")</f>
        <v>Optional</v>
      </c>
      <c r="F8" t="str">
        <f>IFERROR(__xludf.DUMMYFUNCTION("""COMPUTED_VALUE"""),"ONE")</f>
        <v>ONE</v>
      </c>
      <c r="G8" t="str">
        <f>IFERROR(__xludf.DUMMYFUNCTION("""COMPUTED_VALUE"""),"")</f>
        <v/>
      </c>
    </row>
    <row r="9">
      <c r="A9" t="str">
        <f>IFERROR(__xludf.DUMMYFUNCTION("""COMPUTED_VALUE"""),"name")</f>
        <v>name</v>
      </c>
      <c r="B9" t="str">
        <f>IFERROR(__xludf.DUMMYFUNCTION("""COMPUTED_VALUE"""),"Text")</f>
        <v>Text</v>
      </c>
      <c r="C9" t="str">
        <f>IFERROR(__xludf.DUMMYFUNCTION("""COMPUTED_VALUE"""),"The name of the item.")</f>
        <v>The name of the item.</v>
      </c>
      <c r="D9" t="str">
        <f>IFERROR(__xludf.DUMMYFUNCTION("""COMPUTED_VALUE"""),"")</f>
        <v/>
      </c>
      <c r="E9" t="str">
        <f>IFERROR(__xludf.DUMMYFUNCTION("""COMPUTED_VALUE"""),"Recommended")</f>
        <v>Recommended</v>
      </c>
      <c r="F9" t="str">
        <f>IFERROR(__xludf.DUMMYFUNCTION("""COMPUTED_VALUE"""),"ONE")</f>
        <v>ONE</v>
      </c>
      <c r="G9" t="str">
        <f>IFERROR(__xludf.DUMMYFUNCTION("""COMPUTED_VALUE"""),"")</f>
        <v/>
      </c>
    </row>
    <row r="10">
      <c r="A10" t="str">
        <f>IFERROR(__xludf.DUMMYFUNCTION("""COMPUTED_VALUE"""),"sameAs")</f>
        <v>sameAs</v>
      </c>
      <c r="B10" t="str">
        <f>IFERROR(__xludf.DUMMYFUNCTION("""COMPUTED_VALUE"""),"URL")</f>
        <v>URL</v>
      </c>
      <c r="C10" t="str">
        <f>IFERROR(__xludf.DUMMYFUNCTION("""COMPUTED_VALUE"""),"URL of a reference Web page that unambiguously indicates the item's identity. E.g. the URL of the item's Wikipedia page, Wikidata entry, or official website.
Bioschemas usage. 
Link to any resource other than the Record and the official Webpage, for ins"&amp;"tance a Wikipedia page.")</f>
        <v>URL of a reference Web page that unambiguously indicates the item's identity. E.g. the URL of the item's Wikipedia page, Wikidata entry, or official website.
Bioschemas usage. 
Link to any resource other than the Record and the official Webpage, for instance a Wikipedia page.</v>
      </c>
      <c r="D10" t="str">
        <f>IFERROR(__xludf.DUMMYFUNCTION("""COMPUTED_VALUE"""),"")</f>
        <v/>
      </c>
      <c r="E10" t="str">
        <f>IFERROR(__xludf.DUMMYFUNCTION("""COMPUTED_VALUE"""),"Optional")</f>
        <v>Optional</v>
      </c>
      <c r="F10" t="str">
        <f>IFERROR(__xludf.DUMMYFUNCTION("""COMPUTED_VALUE"""),"MANY")</f>
        <v>MANY</v>
      </c>
      <c r="G10" t="str">
        <f>IFERROR(__xludf.DUMMYFUNCTION("""COMPUTED_VALUE"""),"")</f>
        <v/>
      </c>
    </row>
    <row r="11">
      <c r="A11" t="str">
        <f>IFERROR(__xludf.DUMMYFUNCTION("""COMPUTED_VALUE"""),"url")</f>
        <v>url</v>
      </c>
      <c r="B11" t="str">
        <f>IFERROR(__xludf.DUMMYFUNCTION("""COMPUTED_VALUE"""),"URL")</f>
        <v>URL</v>
      </c>
      <c r="C11" t="str">
        <f>IFERROR(__xludf.DUMMYFUNCTION("""COMPUTED_VALUE"""),"URL of the item.")</f>
        <v>URL of the item.</v>
      </c>
      <c r="D11" t="str">
        <f>IFERROR(__xludf.DUMMYFUNCTION("""COMPUTED_VALUE"""),"Bioschemas usage. 
Link to the official webpage associated to this entity.")</f>
        <v>Bioschemas usage. 
Link to the official webpage associated to this entity.</v>
      </c>
      <c r="E11" t="str">
        <f>IFERROR(__xludf.DUMMYFUNCTION("""COMPUTED_VALUE"""),"Recommended")</f>
        <v>Recommended</v>
      </c>
      <c r="F11" t="str">
        <f>IFERROR(__xludf.DUMMYFUNCTION("""COMPUTED_VALUE"""),"ONE")</f>
        <v>ONE</v>
      </c>
      <c r="G11" t="str">
        <f>IFERROR(__xludf.DUMMYFUNCTION("""COMPUTED_VALUE"""),"")</f>
        <v/>
      </c>
    </row>
    <row r="12">
      <c r="A12" t="str">
        <f>IFERROR(__xludf.DUMMYFUNCTION("""COMPUTED_VALUE"""),"additionalProperty")</f>
        <v>additionalProperty</v>
      </c>
      <c r="B12" t="str">
        <f>IFERROR(__xludf.DUMMYFUNCTION("""COMPUTED_VALUE"""),"PropertyValue")</f>
        <v>PropertyValue</v>
      </c>
      <c r="C12"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2" t="str">
        <f>IFERROR(__xludf.DUMMYFUNCTION("""COMPUTED_VALUE"""),"Bioschemas usage.
Additional to the use of name and description to describe this property in a human-readable way, additionalType should be used to specify the nature of the property/relation. For instance, if the property refers to a gene/protein diseas"&amp;"e association, you could use http://semanticscience.org/resource/SIO_000983 as additionalType for the additionalProperty.
Controlled vocabularies should be used whenever possible.")</f>
        <v>Bioschemas usage.
Additional to the use of name and description to describe this property in a human-readable way, additionalType should be used to specify the nature of the property/relation. For instance, if the property refers to a gene/protein disease association, you could use http://semanticscience.org/resource/SIO_000983 as additionalType for the additionalProperty.
Controlled vocabularies should be used whenever possible.</v>
      </c>
      <c r="E12" t="str">
        <f>IFERROR(__xludf.DUMMYFUNCTION("""COMPUTED_VALUE"""),"Optional")</f>
        <v>Optional</v>
      </c>
      <c r="F12" t="str">
        <f>IFERROR(__xludf.DUMMYFUNCTION("""COMPUTED_VALUE"""),"MANY")</f>
        <v>MANY</v>
      </c>
      <c r="G12" t="str">
        <f>IFERROR(__xludf.DUMMYFUNCTION("""COMPUTED_VALUE"""),"")</f>
        <v/>
      </c>
    </row>
    <row r="13">
      <c r="A13" t="str">
        <f>IFERROR(__xludf.DUMMYFUNCTION("""COMPUTED_VALUE"""),"additionalProperty.disease_ association")</f>
        <v>additionalProperty.disease_ association</v>
      </c>
      <c r="B13" t="str">
        <f>IFERROR(__xludf.DUMMYFUNCTION("""COMPUTED_VALUE"""),"PropertyValue")</f>
        <v>PropertyValue</v>
      </c>
      <c r="C13"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3" t="str">
        <f>IFERROR(__xludf.DUMMYFUNCTION("""COMPUTED_VALUE"""),"Protein profile usage.
* additionalType for additionalProperty should be set to SIO:000983 (gene-disease association)
* name for additionalProperty should be set to ""associated disease""
* value for additionalProperty:
  ** should have @type ""Structure"&amp;"dValue"",
  ** should have additionalType [""MedicalCondition"", ""SIO:010299""]
  ** whenever possible, use the MedicalCode to refer to an ontology term such as those in OMIM")</f>
        <v>Protein profile usage.
* additionalType for additionalProperty should be set to SIO:000983 (gene-disease association)
* name for additionalProperty should be set to "associated disease"
* value for additionalProperty:
  ** should have @type "StructuredValue",
  ** should have additionalType ["MedicalCondition", "SIO:010299"]
  ** whenever possible, use the MedicalCode to refer to an ontology term such as those in OMIM</v>
      </c>
      <c r="E13" t="str">
        <f>IFERROR(__xludf.DUMMYFUNCTION("""COMPUTED_VALUE"""),"Recommended")</f>
        <v>Recommended</v>
      </c>
      <c r="F13" t="str">
        <f>IFERROR(__xludf.DUMMYFUNCTION("""COMPUTED_VALUE"""),"MANY")</f>
        <v>MANY</v>
      </c>
      <c r="G13" t="str">
        <f>IFERROR(__xludf.DUMMYFUNCTION("""COMPUTED_VALUE"""),"SIO:000983, SIO:010299, OMIM, any other well-known ontology describing diseases")</f>
        <v>SIO:000983, SIO:010299, OMIM, any other well-known ontology describing diseases</v>
      </c>
    </row>
    <row r="14">
      <c r="A14" t="str">
        <f>IFERROR(__xludf.DUMMYFUNCTION("""COMPUTED_VALUE"""),"additionalProperty.transcribed_from")</f>
        <v>additionalProperty.transcribed_from</v>
      </c>
      <c r="B14" t="str">
        <f>IFERROR(__xludf.DUMMYFUNCTION("""COMPUTED_VALUE"""),"PropertyValue")</f>
        <v>PropertyValue</v>
      </c>
      <c r="C14" t="str">
        <f>IFERROR(__xludf.DUMMYFUNCTION("""COMPUTED_VALUE"""),"A property-value pair representing an additional characteristics of the entitity, e.g. a product feature or another characteristic for which there is no matching property in schema.org.
Note: Publishers should be aware that applications designed to use s"&amp;"pecific schema.org properties (e.g. http://schema.org/width, http://schema.org/color, http://schema.org/gtin13, ...) will typically expect such data to be provided using those properties, rather than using the generic property/value mechanism.")</f>
        <v>A property-value pair representing an additional characteristics of the entitity, e.g. a product feature or another characteristic for which there is no matching property in schema.org.
Note: Publishers should be aware that applications designed to use specific schema.org properties (e.g. http://schema.org/width, http://schema.org/color, http://schema.org/gtin13, ...) will typically expect such data to be provided using those properties, rather than using the generic property/value mechanism.</v>
      </c>
      <c r="D14" t="str">
        <f>IFERROR(__xludf.DUMMYFUNCTION("""COMPUTED_VALUE"""),"Protein profile usage.
* additionalType for additionalProperty should be set to SIO:010081 (is transcribed from)
* name for additionalProperty should be set to ""gene""
* value for additionalProperty:
  ** should have @type ""BioChemEntity"",
  ** should"&amp;" have additionalType SIO:010035 (gene)")</f>
        <v>Protein profile usage.
* additionalType for additionalProperty should be set to SIO:010081 (is transcribed from)
* name for additionalProperty should be set to "gene"
* value for additionalProperty:
  ** should have @type "BioChemEntity",
  ** should have additionalType SIO:010035 (gene)</v>
      </c>
      <c r="E14" t="str">
        <f>IFERROR(__xludf.DUMMYFUNCTION("""COMPUTED_VALUE"""),"Minimum")</f>
        <v>Minimum</v>
      </c>
      <c r="F14" t="str">
        <f>IFERROR(__xludf.DUMMYFUNCTION("""COMPUTED_VALUE"""),"MANY")</f>
        <v>MANY</v>
      </c>
      <c r="G14" t="str">
        <f>IFERROR(__xludf.DUMMYFUNCTION("""COMPUTED_VALUE"""),"SIO:010081, SIO:010035")</f>
        <v>SIO:010081, SIO:010035</v>
      </c>
    </row>
    <row r="15">
      <c r="A15" t="str">
        <f>IFERROR(__xludf.DUMMYFUNCTION("""COMPUTED_VALUE"""),"isContainedIn")</f>
        <v>isContainedIn</v>
      </c>
      <c r="B15" t="str">
        <f>IFERROR(__xludf.DUMMYFUNCTION("""COMPUTED_VALUE"""),"BioChemEntity or URL")</f>
        <v>BioChemEntity or URL</v>
      </c>
      <c r="C15" t="str">
        <f>IFERROR(__xludf.DUMMYFUNCTION("""COMPUTED_VALUE"""),"Indicates a BioChemEntity that this BioChemEntity is (in some sense) part of.")</f>
        <v>Indicates a BioChemEntity that this BioChemEntity is (in some sense) part of.</v>
      </c>
      <c r="D15" t="str">
        <f>IFERROR(__xludf.DUMMYFUNCTION("""COMPUTED_VALUE"""),"")</f>
        <v/>
      </c>
      <c r="E15" t="str">
        <f>IFERROR(__xludf.DUMMYFUNCTION("""COMPUTED_VALUE"""),"Optional")</f>
        <v>Optional</v>
      </c>
      <c r="F15" t="str">
        <f>IFERROR(__xludf.DUMMYFUNCTION("""COMPUTED_VALUE"""),"MANY")</f>
        <v>MANY</v>
      </c>
      <c r="G15" t="str">
        <f>IFERROR(__xludf.DUMMYFUNCTION("""COMPUTED_VALUE"""),"")</f>
        <v/>
      </c>
    </row>
    <row r="16">
      <c r="A16" t="str">
        <f>IFERROR(__xludf.DUMMYFUNCTION("""COMPUTED_VALUE"""),"isContainedIn.organism")</f>
        <v>isContainedIn.organism</v>
      </c>
      <c r="B16" t="str">
        <f>IFERROR(__xludf.DUMMYFUNCTION("""COMPUTED_VALUE"""),"BioChemEntity")</f>
        <v>BioChemEntity</v>
      </c>
      <c r="C16" t="str">
        <f>IFERROR(__xludf.DUMMYFUNCTION("""COMPUTED_VALUE"""),"Indicates a BioChemEntity that this BioChemEntity is (in some sense) part of.")</f>
        <v>Indicates a BioChemEntity that this BioChemEntity is (in some sense) part of.</v>
      </c>
      <c r="D16" t="str">
        <f>IFERROR(__xludf.DUMMYFUNCTION("""COMPUTED_VALUE"""),"Protein profile usage.
* additionalType for this BioChemEntity container should be set to SIO:010000 (organism)")</f>
        <v>Protein profile usage.
* additionalType for this BioChemEntity container should be set to SIO:010000 (organism)</v>
      </c>
      <c r="E16" t="str">
        <f>IFERROR(__xludf.DUMMYFUNCTION("""COMPUTED_VALUE"""),"Minimum")</f>
        <v>Minimum</v>
      </c>
      <c r="F16" t="str">
        <f>IFERROR(__xludf.DUMMYFUNCTION("""COMPUTED_VALUE"""),"ONE")</f>
        <v>ONE</v>
      </c>
      <c r="G16" t="str">
        <f>IFERROR(__xludf.DUMMYFUNCTION("""COMPUTED_VALUE"""),"Recommended url should point to a well-known ontology such as NCBI taxon or UniProt Taxonomy")</f>
        <v>Recommended url should point to a well-known ontology such as NCBI taxon or UniProt Taxonomy</v>
      </c>
    </row>
    <row r="17">
      <c r="A17" t="str">
        <f>IFERROR(__xludf.DUMMYFUNCTION("""COMPUTED_VALUE"""),"contains")</f>
        <v>contains</v>
      </c>
      <c r="B17" t="str">
        <f>IFERROR(__xludf.DUMMYFUNCTION("""COMPUTED_VALUE"""),"BioChemEntity or URL")</f>
        <v>BioChemEntity or URL</v>
      </c>
      <c r="C17" t="str">
        <f>IFERROR(__xludf.DUMMYFUNCTION("""COMPUTED_VALUE"""),"Indicates a BioChemEntity that is (in some sense) a part of this BioChemEntity. Inverse property: isContainedIn.")</f>
        <v>Indicates a BioChemEntity that is (in some sense) a part of this BioChemEntity. Inverse property: isContainedIn.</v>
      </c>
      <c r="D17" t="str">
        <f>IFERROR(__xludf.DUMMYFUNCTION("""COMPUTED_VALUE"""),"")</f>
        <v/>
      </c>
      <c r="E17" t="str">
        <f>IFERROR(__xludf.DUMMYFUNCTION("""COMPUTED_VALUE"""),"Optional")</f>
        <v>Optional</v>
      </c>
      <c r="F17" t="str">
        <f>IFERROR(__xludf.DUMMYFUNCTION("""COMPUTED_VALUE"""),"MANY")</f>
        <v>MANY</v>
      </c>
      <c r="G17" t="str">
        <f>IFERROR(__xludf.DUMMYFUNCTION("""COMPUTED_VALUE"""),"")</f>
        <v/>
      </c>
    </row>
    <row r="18">
      <c r="A18" t="str">
        <f>IFERROR(__xludf.DUMMYFUNCTION("""COMPUTED_VALUE"""),"location")</f>
        <v>location</v>
      </c>
      <c r="B18" t="str">
        <f>IFERROR(__xludf.DUMMYFUNCTION("""COMPUTED_VALUE"""),"Place, PostalAddress, PropertyValue, Text or URL")</f>
        <v>Place, PostalAddress, PropertyValue, Text or URL</v>
      </c>
      <c r="C18" t="str">
        <f>IFERROR(__xludf.DUMMYFUNCTION("""COMPUTED_VALUE"""),"The location of for example where the event is happening, an organization is located, or where an action takes place.
Bioschemas usage.
In Bioschemas location can be refer to a position in a chromosome or sequence or to a physical place where, for insta"&amp;"nce, a sample is stored. Using additionalType is advised to make the distinction. For instance, FALDO can be used for sequence coordinates.")</f>
        <v>The location of for example where the event is happening, an organization is located, or where an action takes place.
Bioschemas usage.
In Bioschemas location can be refer to a position in a chromosome or sequence or to a physical place where, for instance, a sample is stored. Using additionalType is advised to make the distinction. For instance, FALDO can be used for sequence coordinates.</v>
      </c>
      <c r="D18" t="str">
        <f>IFERROR(__xludf.DUMMYFUNCTION("""COMPUTED_VALUE"""),"")</f>
        <v/>
      </c>
      <c r="E18" t="str">
        <f>IFERROR(__xludf.DUMMYFUNCTION("""COMPUTED_VALUE"""),"Optional")</f>
        <v>Optional</v>
      </c>
      <c r="F18" t="str">
        <f>IFERROR(__xludf.DUMMYFUNCTION("""COMPUTED_VALUE"""),"MANY")</f>
        <v>MANY</v>
      </c>
      <c r="G18" t="str">
        <f>IFERROR(__xludf.DUMMYFUNCTION("""COMPUTED_VALUE"""),"Yes, as it better suits to describe the location.")</f>
        <v>Yes, as it better suits to describe the location.</v>
      </c>
    </row>
    <row r="19">
      <c r="A19" t="str">
        <f>IFERROR(__xludf.DUMMYFUNCTION("""COMPUTED_VALUE"""),"hasRepresentation")</f>
        <v>hasRepresentation</v>
      </c>
      <c r="B19" t="str">
        <f>IFERROR(__xludf.DUMMYFUNCTION("""COMPUTED_VALUE"""),"PropertyValue, Text or URL")</f>
        <v>PropertyValue, Text or URL</v>
      </c>
      <c r="C19" t="str">
        <f>IFERROR(__xludf.DUMMYFUNCTION("""COMPUTED_VALUE"""),"A representation for this entity other than, for instance, an image (used image property for that) or the main web page/record (use mainEntityOfPage for that, and see background notes, http://schema.org/docs/datamodel.html#mainEntityBackground, for sameAs"&amp;" and url).
Bioschemas usage.
This property could be used, for instance, to register a sequence protein as it is a representation of the protein. If you want to better define the nature of the representation, use a PropertyValue as described in additiona"&amp;"lProperty.")</f>
        <v>A representation for this entity other than, for instance, an image (used image property for that) or the main web page/record (use mainEntityOfPage for that, and see background notes, http://schema.org/docs/datamodel.html#mainEntityBackground, for sameAs and url).
Bioschemas usage.
This property could be used, for instance, to register a sequence protein as it is a representation of the protein. If you want to better define the nature of the representation, use a PropertyValue as described in additionalProperty.</v>
      </c>
      <c r="D19" t="str">
        <f>IFERROR(__xludf.DUMMYFUNCTION("""COMPUTED_VALUE"""),"")</f>
        <v/>
      </c>
      <c r="E19" t="str">
        <f>IFERROR(__xludf.DUMMYFUNCTION("""COMPUTED_VALUE"""),"Optional")</f>
        <v>Optional</v>
      </c>
      <c r="F19" t="str">
        <f>IFERROR(__xludf.DUMMYFUNCTION("""COMPUTED_VALUE"""),"MANY")</f>
        <v>MANY</v>
      </c>
      <c r="G19" t="str">
        <f>IFERROR(__xludf.DUMMYFUNCTION("""COMPUTED_VALUE"""),"Yes, as it better suits to describe the nature of the representation")</f>
        <v>Yes, as it better suits to describe the nature of the representation</v>
      </c>
    </row>
    <row r="20">
      <c r="A20" t="str">
        <f>IFERROR(__xludf.DUMMYFUNCTION("""COMPUTED_VALUE"""),"preferredLabel")</f>
        <v>preferredLabel</v>
      </c>
      <c r="B20" t="str">
        <f>IFERROR(__xludf.DUMMYFUNCTION("""COMPUTED_VALUE"""),"Text")</f>
        <v>Text</v>
      </c>
      <c r="C20" t="str">
        <f>IFERROR(__xludf.DUMMYFUNCTION("""COMPUTED_VALUE"""),"Indicates the preferred label to refer to a specific (sub)type of BioChemEntity")</f>
        <v>Indicates the preferred label to refer to a specific (sub)type of BioChemEntity</v>
      </c>
      <c r="D20" t="str">
        <f>IFERROR(__xludf.DUMMYFUNCTION("""COMPUTED_VALUE"""),"Profile name. For the Protein profile it MUST be ""Protein""")</f>
        <v>Profile name. For the Protein profile it MUST be "Protein"</v>
      </c>
      <c r="E20" t="str">
        <f>IFERROR(__xludf.DUMMYFUNCTION("""COMPUTED_VALUE"""),"Minimum")</f>
        <v>Minimum</v>
      </c>
      <c r="F20" t="str">
        <f>IFERROR(__xludf.DUMMYFUNCTION("""COMPUTED_VALUE"""),"ONE")</f>
        <v>ONE</v>
      </c>
      <c r="G20" t="str">
        <f>IFERROR(__xludf.DUMMYFUNCTION("""COMPUTED_VALUE"""),"Bioschemas profiles")</f>
        <v>Bioschemas profiles</v>
      </c>
    </row>
  </sheetData>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hyperlinks>
    <hyperlink r:id="rId1" ref="A1"/>
  </hyperlinks>
  <drawing r:id="rId2"/>
</worksheet>
</file>