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Key" sheetId="1" r:id="rId4"/>
    <sheet state="visible" name="Grants Season 1" sheetId="2" r:id="rId5"/>
    <sheet state="visible" name="Grants Season 2" sheetId="3" r:id="rId6"/>
    <sheet state="visible" name="Grants Season 3" sheetId="4" r:id="rId7"/>
    <sheet state="visible" name="Grants Season 4" sheetId="5" r:id="rId8"/>
    <sheet state="visible" name="Missions Season 4" sheetId="6" r:id="rId9"/>
    <sheet state="visible" name="Grants Season 5" sheetId="7" r:id="rId10"/>
    <sheet state="visible" name="Grants Season 6" sheetId="8" r:id="rId11"/>
  </sheets>
  <definedNames/>
  <calcPr/>
</workbook>
</file>

<file path=xl/sharedStrings.xml><?xml version="1.0" encoding="utf-8"?>
<sst xmlns="http://schemas.openxmlformats.org/spreadsheetml/2006/main" count="7350" uniqueCount="2869">
  <si>
    <t>Total distributions</t>
  </si>
  <si>
    <t>Total OP available for delivery by the Token House (this year)</t>
  </si>
  <si>
    <t>% of total Governance Fund Approved for delivery</t>
  </si>
  <si>
    <t>% of approved Governance Fund delivered to successful proposals</t>
  </si>
  <si>
    <t>Season 1 Stats</t>
  </si>
  <si>
    <t xml:space="preserve">OP approved for distribution this season </t>
  </si>
  <si>
    <t xml:space="preserve">% of total Gove Fund used by this season </t>
  </si>
  <si>
    <t xml:space="preserve"># of proposals voted on this season </t>
  </si>
  <si>
    <r>
      <rPr>
        <rFont val="Roboto"/>
        <color theme="1"/>
        <sz val="10.0"/>
      </rPr>
      <t xml:space="preserve"># of proposals that </t>
    </r>
    <r>
      <rPr>
        <rFont val="Roboto"/>
        <b/>
        <color theme="1"/>
        <sz val="10.0"/>
      </rPr>
      <t>passed</t>
    </r>
    <r>
      <rPr>
        <rFont val="Roboto"/>
        <color theme="1"/>
        <sz val="10.0"/>
      </rPr>
      <t xml:space="preserve"> governance this season</t>
    </r>
  </si>
  <si>
    <r>
      <rPr>
        <rFont val="Roboto"/>
        <color theme="1"/>
        <sz val="10.0"/>
      </rPr>
      <t xml:space="preserve"># of proposals that </t>
    </r>
    <r>
      <rPr>
        <rFont val="Roboto"/>
        <b/>
        <color theme="1"/>
        <sz val="10.0"/>
      </rPr>
      <t>did NOT pass</t>
    </r>
    <r>
      <rPr>
        <rFont val="Roboto"/>
        <color theme="1"/>
        <sz val="10.0"/>
      </rPr>
      <t xml:space="preserve"> governance this season</t>
    </r>
  </si>
  <si>
    <t># of OP distributed to successful proposals (so far)</t>
  </si>
  <si>
    <t>% of OP distributed to successful proposals</t>
  </si>
  <si>
    <t># of proposals that have received their proposal allocation</t>
  </si>
  <si>
    <t>% of proposals that have received their proposal allocation</t>
  </si>
  <si>
    <t>Status</t>
  </si>
  <si>
    <t>Description</t>
  </si>
  <si>
    <t>Passed</t>
  </si>
  <si>
    <t>This project passed through a governance vote in the Token house.</t>
  </si>
  <si>
    <t>Not-passed</t>
  </si>
  <si>
    <t xml:space="preserve">This project's proposal did not pass governance.  </t>
  </si>
  <si>
    <t>Approved</t>
  </si>
  <si>
    <t xml:space="preserve">The passed proposal has passed through screening. This includes removing proposal creator(s) that are from sanctioned countries. </t>
  </si>
  <si>
    <t>Rejected</t>
  </si>
  <si>
    <t xml:space="preserve">The passed proposal failed to meet screening criteria. </t>
  </si>
  <si>
    <t xml:space="preserve">Clawed Back </t>
  </si>
  <si>
    <t xml:space="preserve">The funds were returned to the foundation </t>
  </si>
  <si>
    <t>Processing</t>
  </si>
  <si>
    <t xml:space="preserve">The foundation is processing the funding request. </t>
  </si>
  <si>
    <t>Verifying recipient information</t>
  </si>
  <si>
    <t xml:space="preserve">The foundation is verifying the recipient address, amounts, etc. </t>
  </si>
  <si>
    <t>Team non responsive</t>
  </si>
  <si>
    <t xml:space="preserve">The grant recipients have not returned communications </t>
  </si>
  <si>
    <t>Sent to locked Multisig</t>
  </si>
  <si>
    <t>Sent</t>
  </si>
  <si>
    <t>The project has been sent the balance of their grant.</t>
  </si>
  <si>
    <t>Cycle #</t>
  </si>
  <si>
    <t>Project Name</t>
  </si>
  <si>
    <t>Delivery Date</t>
  </si>
  <si>
    <t>Amount (OP)</t>
  </si>
  <si>
    <t>Incentive Program Launched?</t>
  </si>
  <si>
    <t>Proposal Link</t>
  </si>
  <si>
    <t>L2 Address</t>
  </si>
  <si>
    <t>Msig Nonce</t>
  </si>
  <si>
    <t>L2 OP Return txn</t>
  </si>
  <si>
    <t>Cycle 1 (Phase 0)</t>
  </si>
  <si>
    <t>Uniswap V3</t>
  </si>
  <si>
    <t>Yes</t>
  </si>
  <si>
    <t>https://gov.optimism.io/t/gf-phase-0-proposal-uniswap/2133/5</t>
  </si>
  <si>
    <t>0x0D162447B8dF47C2e7910441bF3C8c1b55b9B124</t>
  </si>
  <si>
    <t>Oneinch</t>
  </si>
  <si>
    <t>https://gov.optimism.io/t/gf-phase-0-proposal-1inch-network/655</t>
  </si>
  <si>
    <t>0x1bd315E3F029083DA8731a6b1c6F2959A0d15376</t>
  </si>
  <si>
    <t>Celer</t>
  </si>
  <si>
    <t>https://gov.optimism.io/t/gf-phase-0-proposal-celer-network/1749</t>
  </si>
  <si>
    <t>0xF5e9D550C3c50364D630eDB4753bE404Cd109121</t>
  </si>
  <si>
    <t>Aave</t>
  </si>
  <si>
    <t>https://gov.optimism.io/t/gf-phase-0-proposal-aave/1712</t>
  </si>
  <si>
    <t>0xcd150D9CFDb39D287D69B9b1bb7111E58414aCA8</t>
  </si>
  <si>
    <t>Chainlink</t>
  </si>
  <si>
    <t>https://gov.optimism.io/t/gf-phase-0-proposal-chainlink/1701</t>
  </si>
  <si>
    <t>0x7EE753e87f20eb3262967c2Fc54762b0B4Ff4D75</t>
  </si>
  <si>
    <t>Polynomial Protocol</t>
  </si>
  <si>
    <t>https://gov.optimism.io/t/gf-phase-0-proposal-polynomial-protocol/1625</t>
  </si>
  <si>
    <t>0x59672D112d680CE34C20fF1507197993CC0bA430</t>
  </si>
  <si>
    <t>0x</t>
  </si>
  <si>
    <t>https://gov.optimism.io/t/gf-phase-0-proposal-0x-zeroex/1299/6</t>
  </si>
  <si>
    <t>0xba9493f97BEF07a272998139A268398b80AB9Dd5</t>
  </si>
  <si>
    <t>https://optimistic.etherscan.io/tx/0xb399278ff6a7c4741f187e70cf1cc33a11288affa2b01b6afd5ba3b5a4bec348</t>
  </si>
  <si>
    <t>Aelin</t>
  </si>
  <si>
    <t>https://gov.optimism.io/t/gf-phase-0-proposal-aelin-protocol/1157</t>
  </si>
  <si>
    <t>0x5B8F3fb479571Eca6A06240b21926Db586Cdf10f</t>
  </si>
  <si>
    <t>https://optimistic.etherscan.io/tx/0xd75c860e836dbf086346a0411c3dea988f53f1420d2b4a0f4f8b488ea2918072</t>
  </si>
  <si>
    <t>Slingshot</t>
  </si>
  <si>
    <t>https://gov.optimism.io/t/gf-phase-0-proposal-slingshot/1326</t>
  </si>
  <si>
    <t>0x9D439E524F214Fb0cb5fA42030E578F60E64D98C</t>
  </si>
  <si>
    <t>https://optimistic.etherscan.io/tx/0xd15e40c5456a1cacc9135d60a8fe56e1c1e30680090bdc4ca20495e077f9af7f</t>
  </si>
  <si>
    <t>Wepiggy</t>
  </si>
  <si>
    <t>https://gov.optimism.io/t/gf-phase-0-proposal-wepiggy/437/5</t>
  </si>
  <si>
    <t>0x75F7b331bbDbAcAfe1Ec5ba5215a0FBfc002B3B8</t>
  </si>
  <si>
    <t>Thales</t>
  </si>
  <si>
    <t>https://gov.optimism.io/t/gf-phase-0-proposal-thales/1078/2</t>
  </si>
  <si>
    <t>0x489863b61C625a15C74FB4C21486baCb4A3937AB</t>
  </si>
  <si>
    <t>https://optimistic.etherscan.io/tx/0xd21775be5b3d7f5fe0ad37ce6e781c0e5762265c5d8ab99127c7d069fb4afd99</t>
  </si>
  <si>
    <t>Pika Protocol</t>
  </si>
  <si>
    <t>https://gov.optimism.io/t/gf-phase-0-proposal-pika-protocol/1103</t>
  </si>
  <si>
    <t>0xA9Cd2563C2ccE7db8eDBe7aACDB0393c68151A28</t>
  </si>
  <si>
    <t>Layer2dao</t>
  </si>
  <si>
    <t>https://gov.optimism.io/t/gf-phase-0-proposal-layer2dao/1198/8</t>
  </si>
  <si>
    <t>0xaF5a0068f5465260A1a88A6264D0dcE4469609CF</t>
  </si>
  <si>
    <t>https://optimistic.etherscan.io/tx/0x3ab743a39a44334303ada7857aac43bc3743c0d46700876089824f430095def4</t>
  </si>
  <si>
    <t>Synthetix</t>
  </si>
  <si>
    <t>https://gov.optimism.io/t/gf-phase-0-proposal-synthetix/1381</t>
  </si>
  <si>
    <t>0x9644A6920bd0a1923C2C6C1DddF691b7a42e8A65</t>
  </si>
  <si>
    <t>Clipper</t>
  </si>
  <si>
    <t>https://gov.optimism.io/t/gf-phase-0-proposal-clipper/1322/7</t>
  </si>
  <si>
    <t>0x1Dd174bF2e090d0F1b1360Ac8905780429B2642B</t>
  </si>
  <si>
    <t>https://optimistic.etherscan.io/tx/0x121fa4d8799c3839dd90a3a101efe75a53a02112b45fb3593a79a1a83afb085f</t>
  </si>
  <si>
    <t>Zipswap</t>
  </si>
  <si>
    <t>https://gov.optimism.io/t/gf-phase-0-proposal-zipswap/1131</t>
  </si>
  <si>
    <t>0x8602EE2f8AaEb671E409b26d48E36DD8Cc3B7ED7</t>
  </si>
  <si>
    <t>Kwenta</t>
  </si>
  <si>
    <t>https://gov.optimism.io/t/gf-phase-0-proposal-kwenta-protocol/1122/2</t>
  </si>
  <si>
    <t>0x82d2242257115351899894eF384f779b5ba8c695</t>
  </si>
  <si>
    <t>https://optimistic.etherscan.io/tx/0x4ed473ce743be1e9fe30bae839b0cfc16947b87e32fa47a149203ae222a1ba0c</t>
  </si>
  <si>
    <t>Hop Protocol</t>
  </si>
  <si>
    <t>https://gov.optimism.io/t/gf-phase-0-proposal-hop-protocol/944</t>
  </si>
  <si>
    <t>0xC988107688b750dee6237B85A3ca49ba0a65DaB0</t>
  </si>
  <si>
    <t>Synapse</t>
  </si>
  <si>
    <t>https://gov.optimism.io/t/gf-phase-0-proposal-synapse-protocol/928</t>
  </si>
  <si>
    <t>0x2431CBdc0792F5485c4cb0a9bEf06C4f21541D52</t>
  </si>
  <si>
    <t>Connext</t>
  </si>
  <si>
    <t>https://gov.optimism.io/t/gf-phase-0-proposal-connext/851</t>
  </si>
  <si>
    <t>0x3576aafaffe4c07f894447265b391856377157db</t>
  </si>
  <si>
    <t>Rubicon</t>
  </si>
  <si>
    <t>https://gov.optimism.io/t/gf-phase-0-proposal-rubicon/794/5</t>
  </si>
  <si>
    <t>0x3204AC6F848e05557c6c7876E09059882e07962F</t>
  </si>
  <si>
    <t>https://optimistic.etherscan.io/tx/0xde90c2607421131ebc402f053cdec9d99a2d7ae08de1822b3ca3b88d057b48b6</t>
  </si>
  <si>
    <t>Gelato</t>
  </si>
  <si>
    <t>https://gov.optimism.io/t/gf-phase-0-proposal-gelato/873/4</t>
  </si>
  <si>
    <t>0x01ea687Be2937D4Bfd9e302b8dbD3be8d9bDb14e</t>
  </si>
  <si>
    <t>https://optimistic.etherscan.io/tx/0x1ba86caeef6f2aaa24612b9aa4852e6cba03fb4d254b4ef70c27f2553be4066b</t>
  </si>
  <si>
    <t>Stargate Finance</t>
  </si>
  <si>
    <t>https://gov.optimism.io/t/gf-phase-0-proposal-stargate-finance/721/5</t>
  </si>
  <si>
    <t>0x392AC17A9028515a3bFA6CCe51F8b70306C6bd43</t>
  </si>
  <si>
    <t>Lyra V1</t>
  </si>
  <si>
    <t>https://gov.optimism.io/t/gf-phase-0-proposal-lyra-finance/202/22</t>
  </si>
  <si>
    <t>0xB6DACAE4eF97b4817d54df8e005269f509f803f9</t>
  </si>
  <si>
    <t>https://optimistic.etherscan.io/tx/0x86dce1a09dacea7fac24be1bc5df4ba480b9b684d3e52fb7541bdc9700c8a43d</t>
  </si>
  <si>
    <t>Perpetual Protocol</t>
  </si>
  <si>
    <t>https://gov.optimism.io/t/gf-phase-0-proposal-perpetual-protocol/201/13</t>
  </si>
  <si>
    <t>0xDcf664d0f76E99eaA2DBD569474d0E75dC899FCD</t>
  </si>
  <si>
    <t>https://optimistic.etherscan.io/tx/0xdb0e5e1d23073e4330f9c18fe9fca9d9f587be94222442dbcd71ddc72213fb47</t>
  </si>
  <si>
    <t>Total proposals</t>
  </si>
  <si>
    <t xml:space="preserve">Total OP Approved </t>
  </si>
  <si>
    <t>Total proposals passed</t>
  </si>
  <si>
    <t xml:space="preserve">Total OP Distributed </t>
  </si>
  <si>
    <t>Proposals that received GovFund allocation</t>
  </si>
  <si>
    <t>% of total GovFund</t>
  </si>
  <si>
    <t>% of Season total</t>
  </si>
  <si>
    <t>Cycle 2 (Phase 1)</t>
  </si>
  <si>
    <t>Optimistic Railway</t>
  </si>
  <si>
    <t>---</t>
  </si>
  <si>
    <t>https://gov.optimism.io/t/ready-gf-phase-1-proposal-optimistic-railway/2309</t>
  </si>
  <si>
    <t>dForce</t>
  </si>
  <si>
    <t>https://gov.optimism.io/t/ready-gf-phase-1-proposal-dforce/2420/15</t>
  </si>
  <si>
    <t>0x69C1a51711B061E5935c648beb16e349898B17dF</t>
  </si>
  <si>
    <t>GYSR</t>
  </si>
  <si>
    <t>https://gov.optimism.io/t/ready-gf-phase-1-proposal-gysr/2463</t>
  </si>
  <si>
    <t>Mean Finance</t>
  </si>
  <si>
    <t>https://gov.optimism.io/t/ready-gf-phase-1-proposal-mean-finance/2537</t>
  </si>
  <si>
    <t>0x308810881807189cAe91950888b2cB73A1CC5920</t>
  </si>
  <si>
    <t>Raptor</t>
  </si>
  <si>
    <t>https://gov.optimism.io/t/ready-gf-phase-1-proposal-raptor/2547</t>
  </si>
  <si>
    <t>Balancer &amp; BeethovenX</t>
  </si>
  <si>
    <t>https://gov.optimism.io/t/ready-gf-phase-1-proposal-balancer-beethovenx/2658</t>
  </si>
  <si>
    <t>0x2a185C8A3C63d7bFe63aD5d950244FFe9d0a4b60</t>
  </si>
  <si>
    <t>Summa</t>
  </si>
  <si>
    <t>https://gov.optimism.io/t/ready-gf-phase-1-proposal-summa/2678</t>
  </si>
  <si>
    <t>WardenSwap</t>
  </si>
  <si>
    <t>https://gov.optimism.io/t/ready-gf-phase-1-proposal-wardenswap/2712</t>
  </si>
  <si>
    <t>0xc146a672c85b408a9a7bc00f74ad567b7684134c</t>
  </si>
  <si>
    <t>Pickle Finance</t>
  </si>
  <si>
    <t>https://gov.optimism.io/t/ready-gf-phase-1-proposal-pickle-finance/2723</t>
  </si>
  <si>
    <t>0x7A79e2e867d36a91Bb47e0929787305c95E793C5</t>
  </si>
  <si>
    <t>Ooki Protocol</t>
  </si>
  <si>
    <t>https://gov.optimism.io/t/ready-gf-phase-1-proposal-ooki-protocol/1025</t>
  </si>
  <si>
    <t>Infinity Wallet</t>
  </si>
  <si>
    <t>https://gov.optimism.io/t/ready-gf-phase-1-proposal-infinity-wallet/2713</t>
  </si>
  <si>
    <t>Beefy</t>
  </si>
  <si>
    <t>https://gov.optimism.io/t/ready-gf-phase-1-proposal-beefy/2719</t>
  </si>
  <si>
    <t>0xHabitat</t>
  </si>
  <si>
    <t>https://gov.optimism.io/t/ready-gf-phase-1-proposal-0xhabitat/2730</t>
  </si>
  <si>
    <t>https://gov.optimism.io/t/ready-gf-phase-1-thales/2743</t>
  </si>
  <si>
    <t>ParaSwap</t>
  </si>
  <si>
    <t>https://gov.optimism.io/t/live-gf-phase-1-proposal-paraswap/2228</t>
  </si>
  <si>
    <t>0x0740374d74Ee4424398f3A16fcC5b301FCf47F92</t>
  </si>
  <si>
    <t>Rotki</t>
  </si>
  <si>
    <t>https://gov.optimism.io/t/ready-gf-phase-1-rotki/2732/</t>
  </si>
  <si>
    <t>0x9531C059098e3d194fF87FebB587aB07B30B1306</t>
  </si>
  <si>
    <t>Candide Wallet</t>
  </si>
  <si>
    <t>https://gov.optimism.io/t/ready-gf-phase-1-proposal-candide-wallet/2656/</t>
  </si>
  <si>
    <t>0xA60b3402051eC75B17abb81b4c92BF88d5e49Aa8</t>
  </si>
  <si>
    <t>Cycle 3 (Phase 1)</t>
  </si>
  <si>
    <t>Superfluid</t>
  </si>
  <si>
    <t>https://gov.optimism.io/t/ready-gf-phase-1-proposal-superfluid/2314</t>
  </si>
  <si>
    <t>0x719cf569FFc5C09625B2b5c68a1078F73C6A1a6F</t>
  </si>
  <si>
    <t>Kromatika</t>
  </si>
  <si>
    <t>https://gov.optimism.io/t/ready-gf-phase-1-proposal-kromatika/2650</t>
  </si>
  <si>
    <t>Hundred Finance</t>
  </si>
  <si>
    <t>https://gov.optimism.io/t/ready-gf-phase-1-hundred-finance/2733/4</t>
  </si>
  <si>
    <t>0x641f26c67A5D0829Ae61019131093B6a7c7d18a3</t>
  </si>
  <si>
    <t>Biconomy</t>
  </si>
  <si>
    <t>https://gov.optimism.io/t/ready-gf-phase-1-proposal-biconomy/2880</t>
  </si>
  <si>
    <t>0x31B73B0549E0151b6233C5d179580B8A840B83fb</t>
  </si>
  <si>
    <t>Dope Wars</t>
  </si>
  <si>
    <t>https://gov.optimism.io/t/draft-gf-phase-1-proposal-dope-wars/2722</t>
  </si>
  <si>
    <t>https://gov.optimism.io/t/ready-gf-phase-1-cycle-3-proposal-infinity-wallet/2713/73</t>
  </si>
  <si>
    <t>Dexguru</t>
  </si>
  <si>
    <t>https://gov.optimism.io/t/ready-gf-phase-1-proposal-dexguru/2536/4</t>
  </si>
  <si>
    <t>Overnight.fi</t>
  </si>
  <si>
    <t>https://gov.optimism.io/t/ready-gf-phase-1-overnight-fi/2816</t>
  </si>
  <si>
    <t>Saddle Finance</t>
  </si>
  <si>
    <t>https://gov.optimism.io/t/ready-gf-phase-1-proposal-saddle-finance/2842</t>
  </si>
  <si>
    <t>Cycle 4 (Phase 1)</t>
  </si>
  <si>
    <t>Rocket Pool</t>
  </si>
  <si>
    <t>https://gov.optimism.io/t/ready-gf-phase-1-rocket-pool/2822</t>
  </si>
  <si>
    <t>0x2319D8e71268FF128e3a9CfA0E62d32596d4DC02</t>
  </si>
  <si>
    <t>Boardroom</t>
  </si>
  <si>
    <t>https://gov.optimism.io/t/ready-gf-phase-1-proposal-boardroom/2978</t>
  </si>
  <si>
    <t>0xF6a4475a006b28b9996c92bEE27DEEDc38032cDe</t>
  </si>
  <si>
    <t>dHedge</t>
  </si>
  <si>
    <t>https://gov.optimism.io/t/ready-gf-phase-1-proposal-dhedge/2982</t>
  </si>
  <si>
    <t>xToken Terminal and Gamma Strategies</t>
  </si>
  <si>
    <t>https://gov.optimism.io/t/ready-gf-phase-1-xtoken-terminal-and-gamma-strategies/3001</t>
  </si>
  <si>
    <t>0x38138586AedB29B436eAB16105b09c317F5a79dd</t>
  </si>
  <si>
    <t>Beefy Finance</t>
  </si>
  <si>
    <t>https://gov.optimism.io/t/ready-gf-phase-1-proposal-beefy/2967/</t>
  </si>
  <si>
    <t>0x4ABa01FB8E1f6BFE80c56Deb367f19F35Df0f4aE</t>
  </si>
  <si>
    <t>Byte Mason Product Suite</t>
  </si>
  <si>
    <t>https://gov.optimism.io/t/ready-gf-phase-1-proposal-byte-mason-product-suite/2887</t>
  </si>
  <si>
    <t>QiDao</t>
  </si>
  <si>
    <t>https://gov.optimism.io/t/ready-gf-phase-1-proposal-qidao-protocol/2863</t>
  </si>
  <si>
    <t>0xB1a8D1D6Dc07ca0e1E78a0004aa0bB034Fa73d60</t>
  </si>
  <si>
    <t>BarnBridge</t>
  </si>
  <si>
    <t>https://gov.optimism.io/t/ready-gf-phase-1-proposal-barnbridge/2885</t>
  </si>
  <si>
    <t>GARD</t>
  </si>
  <si>
    <t>https://gov.optimism.io/t/ready-gf-phase-1-proposal-gard/3024</t>
  </si>
  <si>
    <t>Season totals</t>
  </si>
  <si>
    <t>Season Total OP Approved</t>
  </si>
  <si>
    <t>Season % of total token house governance pool</t>
  </si>
  <si>
    <t># of proposals voted on this cycle</t>
  </si>
  <si>
    <t># of proposals that passed governance</t>
  </si>
  <si>
    <t>Total OP requested in approved proposals</t>
  </si>
  <si>
    <t>Distributed</t>
  </si>
  <si>
    <t># of proposals that have received allocation</t>
  </si>
  <si>
    <t>Amount of OP allocated</t>
  </si>
  <si>
    <t>% of OP allocated against total approved this season</t>
  </si>
  <si>
    <t>Cycle 6 (Phase 1)</t>
  </si>
  <si>
    <t>dHEDGE DAO</t>
  </si>
  <si>
    <t>https://gov.optimism.io/t/review-gf-phase-1-proposal-dhedge-v2-revised/3321</t>
  </si>
  <si>
    <t>0x352Fb838A3ae9b0ef2f0EBF24191AcAf4aB9EcEc</t>
  </si>
  <si>
    <t>Otterspace</t>
  </si>
  <si>
    <t>https://gov.optimism.io/t/ready-gf-phase-1-proposal-otterspace/3445</t>
  </si>
  <si>
    <t>Tarot</t>
  </si>
  <si>
    <t>https://gov.optimism.io/t/review-gf-phase-1-proposal-tarot/3002</t>
  </si>
  <si>
    <t>Across Protocol</t>
  </si>
  <si>
    <t>https://gov.optimism.io/t/ready-gf-phase-1-proposal-across-protocol-updated-template/3401</t>
  </si>
  <si>
    <t>0x787B66d5281D45126bf0e0f3C9aC682D1E119d6C</t>
  </si>
  <si>
    <t>Bankless Academy v2</t>
  </si>
  <si>
    <t>https://gov.optimism.io/t/ready-gf-phase-1-proposal-bankless-academy-v2/3353</t>
  </si>
  <si>
    <t>0xbFBceA2a72Bc2e62E967fA0c79458dD507708469</t>
  </si>
  <si>
    <t>Revert Compoundor</t>
  </si>
  <si>
    <t>https://gov.optimism.io/t/ready-gf-phase-1-revert-finance-compoundor/3242</t>
  </si>
  <si>
    <t>0x8cadb20a4811f363dadb863a190708bed26245f8</t>
  </si>
  <si>
    <t>https://gov.optimism.io/t/ready-gf-phase-1-proposal-cycle-6-kromatika/3306</t>
  </si>
  <si>
    <t>0x05d235d8Ba95bfc457f9a11F64cf869f0f3f60F9</t>
  </si>
  <si>
    <t>OptiChads</t>
  </si>
  <si>
    <t>https://gov.optimism.io/t/ready-gf-phase-1-proposal-optichads-nft-project/3430</t>
  </si>
  <si>
    <t>0x10850762bac0dc6660630c1effe188a7cbfddc88</t>
  </si>
  <si>
    <t>Socket</t>
  </si>
  <si>
    <t>https://gov.optimism.io/t/ready-gf-phase-1-proposal-socket/3368</t>
  </si>
  <si>
    <t>Interest Protocol 2</t>
  </si>
  <si>
    <t>https://gov.optimism.io/t/review-gf-phase-1-interest-protocol-development-deployment-to-optimism/2951?u=gfxlabs</t>
  </si>
  <si>
    <t>0xa6e8772af29b29B9202a073f8E36f447689BEef6</t>
  </si>
  <si>
    <t>Cycle 7 (Phase 1)</t>
  </si>
  <si>
    <t xml:space="preserve">Abracadabra Money </t>
  </si>
  <si>
    <t>--</t>
  </si>
  <si>
    <t>https://gov.optimism.io/t/ready-gf-phase-1-proposal-abracadabra-money/2918/15</t>
  </si>
  <si>
    <t>Overtime Markets</t>
  </si>
  <si>
    <t>https://gov.optimism.io/t/review-gf-phase-1-voting-cycle-7-overtime-markets/3579</t>
  </si>
  <si>
    <t>https://gov.optimism.io/t/review-gf-phase-1-proposal-overnight-fi/3536</t>
  </si>
  <si>
    <t>Sushiswap</t>
  </si>
  <si>
    <t>https://gov.optimism.io/t/ready-gf-phase-1-sushi-part-1/3301</t>
  </si>
  <si>
    <t>0x1219Bfa3A499548507b4917E33F17439b67A2177</t>
  </si>
  <si>
    <t>https://gov.optimism.io/t/review-gf-phase-1-voting-cycle-7-tarot/3567</t>
  </si>
  <si>
    <t>0x63D5554b748598C191aB0cBd0E0e1C638FFEBEe6</t>
  </si>
  <si>
    <t>Alchemix</t>
  </si>
  <si>
    <t>https://gov.optimism.io/t/review-gf-phase-1-cycle-7-proposal-alchemix/3475</t>
  </si>
  <si>
    <t>https://gov.optimism.io/t/review-gf-phase-1-proposal-cycle-7-dope-wars/3592</t>
  </si>
  <si>
    <t>0x90103beDCfbE1eeE44ded89cEd88bA8503580b3D</t>
  </si>
  <si>
    <t>https://gov.optimism.io/t/ready-gf-phase-1-proposal-otterspace-v2/3583</t>
  </si>
  <si>
    <t>0x2696170bf5fD36320c3932fd9e85fe5b798385FE</t>
  </si>
  <si>
    <t>Rainbow Wallet</t>
  </si>
  <si>
    <t>https://gov.optimism.io/t/review-gf-phase-1-proposal-optimism-rainbow/3564</t>
  </si>
  <si>
    <t>0x9d62e3f4f5a2ef4F446dA692B07860F3C78CEAa4</t>
  </si>
  <si>
    <t>Karma Dashboard</t>
  </si>
  <si>
    <t>https://gov.optimism.io/t/ready-gf-phase-1-proposal-karma-delegate-dashboard/3411/1</t>
  </si>
  <si>
    <t>0x627f84bb4bBA3333f253F09fe22A445F195bCF34</t>
  </si>
  <si>
    <t>Karma Discourse</t>
  </si>
  <si>
    <t>https://gov.optimism.io/t/ready-gf-phase-1-proposal-karma-discourse-forum-plugin/3412</t>
  </si>
  <si>
    <t>Safe</t>
  </si>
  <si>
    <t>https://gov.optimism.io/t/review-gf-phase-1-proposal-updated-template-safe/3426</t>
  </si>
  <si>
    <t>0x3EDf6868d7c42863E44072DaEcC16eCA2804Dea1</t>
  </si>
  <si>
    <t>LI.FI</t>
  </si>
  <si>
    <t>https://gov.optimism.io/t/review-gf-phase-1-proposal-li-fi/3360</t>
  </si>
  <si>
    <t>0x4D218d77cDdD700565826A31837277e9e2Ea0564</t>
  </si>
  <si>
    <t>Yearn</t>
  </si>
  <si>
    <t>https://gov.optimism.io/t/ready-gf-phase-1-proposal-yearn/3509/6</t>
  </si>
  <si>
    <t>0xF5d9D6133b698cE29567a90Ab35CfB874204B3A7</t>
  </si>
  <si>
    <t>Cycle 8 (Phase 1)</t>
  </si>
  <si>
    <t>https://gov.optimism.io/t/ready-gf-phase-1-cycle-8-proposal-alchemix/3764/2</t>
  </si>
  <si>
    <t>0xC224bf25Dcc99236F00843c7D8C4194abE8AA94a</t>
  </si>
  <si>
    <t>Arrakis</t>
  </si>
  <si>
    <t>https://gov.optimism.io/t/draft-gf-phase-1-proposal-arrakis-finance/3805/2</t>
  </si>
  <si>
    <t>Symphony</t>
  </si>
  <si>
    <t>https://gov.optimism.io/t/review-gf-phase-1-proposal-symphony-finance/3694</t>
  </si>
  <si>
    <t>Homora</t>
  </si>
  <si>
    <t>https://gov.optimism.io/t/review-gf-phase1-homora-v2-x-ironbank-on-optimism/3425/30</t>
  </si>
  <si>
    <t>Angle</t>
  </si>
  <si>
    <t>https://gov.optimism.io/t/review-gf-phase-1-proposal-angle-protocol/2552</t>
  </si>
  <si>
    <t>0x3245d3204eeb67afba7b0ba9143e8081365e08a6</t>
  </si>
  <si>
    <t>InsureDAO</t>
  </si>
  <si>
    <t>https://gov.optimism.io/t/review-gf-phase-1-insuredao/3584</t>
  </si>
  <si>
    <t>0x29C8942C7fDDe7fCFB46eb6d0FE62f9dED75361c</t>
  </si>
  <si>
    <t>Curve</t>
  </si>
  <si>
    <t>https://gov.optimism.io/t/draft-gf-phase-1-proposal-curve/3089</t>
  </si>
  <si>
    <t>0xD166EEdf272B860E991d331B71041799379185D5</t>
  </si>
  <si>
    <t>PoolTogether</t>
  </si>
  <si>
    <t>https://gov.optimism.io/t/review-gf-phase-1-pooltogether/3747</t>
  </si>
  <si>
    <t>0xfB0dADb835fAdE151aBf6780BeAfB12FC5BA0e1F</t>
  </si>
  <si>
    <t>https://gov.optimism.io/t/review-gf-phase-1-proposal-overnight-fi-v2/3772</t>
  </si>
  <si>
    <t xml:space="preserve"> 0xe497285e466227F4E8648209E34B465dAA1F90a0</t>
  </si>
  <si>
    <t>https://gov.optimism.io/t/review-gf-phase-1-proposal-socket/3647/2</t>
  </si>
  <si>
    <t>0x803CE4f6A0e064a01C56f7Ca21223a7b65e4b869</t>
  </si>
  <si>
    <t>EthernautDAO</t>
  </si>
  <si>
    <t>https://gov.optimism.io/t/review-gf-phase-1-proposal-cycle-8-ethernautdao/3800</t>
  </si>
  <si>
    <t>0x2431BFA47bB3d494Bd720FaC71960F27a54b6FE7</t>
  </si>
  <si>
    <t xml:space="preserve">Tally Ho </t>
  </si>
  <si>
    <t>https://gov.optimism.io/t/review-gf-phase-1-proposal-optimism-tally-ho/3517/41</t>
  </si>
  <si>
    <t>0x99b36fDbC582D113aF36A21EBa06BFEAb7b9bE12</t>
  </si>
  <si>
    <t>Messari</t>
  </si>
  <si>
    <t>https://gov.optimism.io/t/ready-gf-phase-1-proposal-messari/3739/15</t>
  </si>
  <si>
    <t>DefiLlama</t>
  </si>
  <si>
    <t>https://gov.optimism.io/t/review-gf-phase-1-proposal-defillama/3562</t>
  </si>
  <si>
    <t>0x08a3c2A819E3de7ACa384c798269B3Ce1CD0e437</t>
  </si>
  <si>
    <t>Agora</t>
  </si>
  <si>
    <t>https://gov.optimism.io/t/review-gf-phase-1-proposal-agora/3752</t>
  </si>
  <si>
    <t>0x0e2cd794602152772a19c5eb7bf221ccafdabd9d</t>
  </si>
  <si>
    <t>Ambire</t>
  </si>
  <si>
    <t>https://gov.optimism.io/t/draft-gf-phase-1-proposal-ambire-wallet/3806</t>
  </si>
  <si>
    <t>Mochi</t>
  </si>
  <si>
    <t>https://gov.optimism.io/t/review-gf-phase-1-mochi/3427/3</t>
  </si>
  <si>
    <t>0x41693B7c0E41CBEa0d4F68Dc73898CB79e390f29</t>
  </si>
  <si>
    <t>Velodrome</t>
  </si>
  <si>
    <t>https://gov.optimism.io/t/ready-gf-phase-1-proposal-velodrome-finance/3736</t>
  </si>
  <si>
    <t>0xb074ec6c37659525EEf2Fb44478077901F878012</t>
  </si>
  <si>
    <t>Initial Delivery Date</t>
  </si>
  <si>
    <t>(OP) Delivered</t>
  </si>
  <si>
    <t>Total Amount (OP)</t>
  </si>
  <si>
    <t>Milestones</t>
  </si>
  <si>
    <t>Cycle 10</t>
  </si>
  <si>
    <t>Atomic Links</t>
  </si>
  <si>
    <t>Locked</t>
  </si>
  <si>
    <t>Builders</t>
  </si>
  <si>
    <t>https://gov.optimism.io/t/draft-gf-phase-1-proposal-atomic-links/5029</t>
  </si>
  <si>
    <t>0xd873d124D79cA220eBEd2b93Eb1205c61d228864</t>
  </si>
  <si>
    <t>Attestation Station Interface</t>
  </si>
  <si>
    <t>https://gov.optimism.io/t/draft-gf-phase-1-proposal-attestation-station-interface/4827</t>
  </si>
  <si>
    <t>0x5EfF4B8c042AA6003cBDA6E32C4aA23657d3b6AF</t>
  </si>
  <si>
    <t>Clique</t>
  </si>
  <si>
    <t>https://gov.optimism.io/t/draft-gf-phase-1-proposal-clique/4980</t>
  </si>
  <si>
    <t>0xeF43993D36145a74ED34bc17656789A28a7c60C7</t>
  </si>
  <si>
    <t>DeFunds</t>
  </si>
  <si>
    <t>https://gov.optimism.io/t/gf-phase-1-proposal-defunds-co-decentralized-finance/4912</t>
  </si>
  <si>
    <t>0x92978b0d605c5ec59f9dbd9f11b689604f64ca3a</t>
  </si>
  <si>
    <t>Edge Wallet</t>
  </si>
  <si>
    <t>https://gov.optimism.io/t/gf-phase-1-proposal-edge-wallet-integration-of-optimism-velodrome-lp-staking-swaps-tarot-lp-staking/3994</t>
  </si>
  <si>
    <t>0xf473edfaaef8cb2e5cdd246b7d5b285e4f56f721</t>
  </si>
  <si>
    <t>ENS Wildcard Domains</t>
  </si>
  <si>
    <t>https://gov.optimism.io/t/draft-gf-phase-1-proposal-ens-wildcard-domains/5044</t>
  </si>
  <si>
    <t>0x1D7b8D3c6c896d7eB4f9118Ea377C359073d4083</t>
  </si>
  <si>
    <t>Front running protection</t>
  </si>
  <si>
    <t>https://gov.optimism.io/t/draft-gf-phase-1-proposal-front-running-protection-via-shielded-mempool-for-op-stack-using-threshold-encryption/5036</t>
  </si>
  <si>
    <t>0xB476Ee7D610DAe7B23B671EBC7Bd6112E9772969</t>
  </si>
  <si>
    <t>Karma delegate registry</t>
  </si>
  <si>
    <t>https://gov.optimism.io/t/draft-gf-phase-1-proposal-karma-delegate-registry/4982</t>
  </si>
  <si>
    <t>Metronomo</t>
  </si>
  <si>
    <t>https://gov.optimism.io/t/draft-gf-phase-1-proposal-metronomo/5021</t>
  </si>
  <si>
    <t>0x1A44AE850933Cc7B3bb464Da6D500dF1745dF0Ba</t>
  </si>
  <si>
    <t>https://gov.optimism.io/t/draft-gf-phase-1-proposal-rotki/5025</t>
  </si>
  <si>
    <t>Crypto LDFM</t>
  </si>
  <si>
    <t>https://gov.optimism.io/t/draft-gf-phase-1-proposal-crypto-lfdm/5030</t>
  </si>
  <si>
    <t>0x61ee892250c03c1d7bc673e661be87116caba2ac</t>
  </si>
  <si>
    <t>KyberSwap</t>
  </si>
  <si>
    <t>https://gov.optimism.io/t/ready-gf-phase-1-proposal-kyberswap/4068</t>
  </si>
  <si>
    <t>0x5891be896ed4a79ed928c55b17fbbecdb46f8a00</t>
  </si>
  <si>
    <t>Mux</t>
  </si>
  <si>
    <t>https://gov.optimism.io/t/draft-gf-phase-1-proposal-mux-protocol/5037</t>
  </si>
  <si>
    <t>0x7C8126ef43c09C22bf0CcdF7426180e6c48068A5</t>
  </si>
  <si>
    <t>Nested</t>
  </si>
  <si>
    <t>https://gov.optimism.io/t/ready-gf-phase-1-proposal-nested/4965</t>
  </si>
  <si>
    <t>0x07963001638c2e8283Ef7F3dABF4242Eaf5d4F79</t>
  </si>
  <si>
    <t>OPWeave</t>
  </si>
  <si>
    <t>https://gov.optimism.io/t/draft-gf-phase-1-proposal-opweave-coverage-of-everything-optimism/4990</t>
  </si>
  <si>
    <t>0x66A44DAB44D21E2631e61B21759A30b73E94ae69</t>
  </si>
  <si>
    <t>Parcel</t>
  </si>
  <si>
    <t>https://gov.optimism.io/t/draft-gf-phase-1-proposal-parcel/5032</t>
  </si>
  <si>
    <t>0xF95CeD2c9a8defD9378208aD84019866a3787233</t>
  </si>
  <si>
    <t>Premia</t>
  </si>
  <si>
    <t>https://gov.optimism.io/t/draft-gf-phase-1-proposal-premia/5034</t>
  </si>
  <si>
    <t>0xfc5538E1E9814eD6487b407FaD7b5710739A1cC2</t>
  </si>
  <si>
    <t>https://gov.optimism.io/t/gf-phase-1-proposal-rubicon/5068</t>
  </si>
  <si>
    <t>Sonne Finance</t>
  </si>
  <si>
    <t>https://gov.optimism.io/t/draft-2-gf-phase-1-proposal-sonne-finance/4779</t>
  </si>
  <si>
    <t>0x784B82a27029C9E114b521abcC39D02B3D1DEAf2</t>
  </si>
  <si>
    <t>https://gov.optimism.io/t/draft-gf-phase-1-proposal-thales/4984</t>
  </si>
  <si>
    <t>The Optimistic Series</t>
  </si>
  <si>
    <t>https://gov.optimism.io/t/draft-gf-phase-1-proposal-the-optimistic-series/4911</t>
  </si>
  <si>
    <t>0x6b492bbbe311f3c1e15e3d4ccc00cc2a412089ff</t>
  </si>
  <si>
    <t>Via Protocol</t>
  </si>
  <si>
    <t>https://gov.optimism.io/t/gf-phase-1-proposal-via-protocol/4917</t>
  </si>
  <si>
    <t>0x1A27cdf069F2E8cc5b77b72BeA43851086aF5D83</t>
  </si>
  <si>
    <t>DeFi Edge</t>
  </si>
  <si>
    <t>https://gov.optimism.io/t/draft-gf-phase-1-proposal-defiedge/4985/34</t>
  </si>
  <si>
    <t>Elk Finance</t>
  </si>
  <si>
    <t>https://gov.optimism.io/t/draft-gf-phase-1-proposal-elk-finance/4981</t>
  </si>
  <si>
    <t>OP Name Service</t>
  </si>
  <si>
    <t>https://gov.optimism.io/t/draft-gf-phase-1-proposal-op-name-service/5096</t>
  </si>
  <si>
    <t>Search Finance</t>
  </si>
  <si>
    <t>https://gov.optimism.io/t/draft-gf-phase-1-proposal-search-finance/5076</t>
  </si>
  <si>
    <t xml:space="preserve">Bored Town </t>
  </si>
  <si>
    <t>https://gov.optimism.io/t/bored-town-nft-project/5007</t>
  </si>
  <si>
    <t>https://gov.optimism.io/t/draft-gf-phase-1-proposal-dforce/5004</t>
  </si>
  <si>
    <t>Optichads</t>
  </si>
  <si>
    <t>https://gov.optimism.io/t/draft-gf-phase-1-proposal-optichads/4858</t>
  </si>
  <si>
    <t>Questbook</t>
  </si>
  <si>
    <t>https://gov.optimism.io/t/gf-phase-1-proposal-questbook-optimism-grants-tooling/5069</t>
  </si>
  <si>
    <t>Geo Web</t>
  </si>
  <si>
    <t>https://gov.optimism.io/t/draft-gf-phase-1-proposal-geo-web/5042</t>
  </si>
  <si>
    <t>Rigoblock Protocol</t>
  </si>
  <si>
    <t>https://gov.optimism.io/t/draft-gf-phase-1-proposal-rigoblock/5028</t>
  </si>
  <si>
    <t>Liquity</t>
  </si>
  <si>
    <t>https://gov.optimism.io/t/draft-gf-phase-1-proposal-liquity/4979</t>
  </si>
  <si>
    <t xml:space="preserve">ShapeShift </t>
  </si>
  <si>
    <t>https://gov.optimism.io/t/draft-gf-phase-1-proposal-shapeshift-dao/4968</t>
  </si>
  <si>
    <t xml:space="preserve">Giveth </t>
  </si>
  <si>
    <t>https://gov.optimism.io/t/draft-gf-phase-1-proposal-giveth-cycle-10-archived-original/3735</t>
  </si>
  <si>
    <t>Messari Protocol Services</t>
  </si>
  <si>
    <t>https://gov.optimism.io/t/draft-gf-phase-1-proposal-messari-protocol-services/4989</t>
  </si>
  <si>
    <t>Hats Finance</t>
  </si>
  <si>
    <t>https://gov.optimism.io/t/gf-phase-1-proposal-hats-finance/4918</t>
  </si>
  <si>
    <t>Pass On</t>
  </si>
  <si>
    <t>https://gov.optimism.io/t/draft-gf-phase-1-proposal-pass-on/5039</t>
  </si>
  <si>
    <t>Marsbase</t>
  </si>
  <si>
    <t>https://gov.optimism.io/t/draft-gf-phase-1-proposal-marsbase/4974</t>
  </si>
  <si>
    <t>Mava</t>
  </si>
  <si>
    <t>https://gov.optimism.io/t/draft-gf-phase-1-proposal-mava/5040</t>
  </si>
  <si>
    <t>Longship</t>
  </si>
  <si>
    <t>https://gov.optimism.io/t/draft-gf-phase-1-proposal-longship/5005/1</t>
  </si>
  <si>
    <t>fam</t>
  </si>
  <si>
    <t>https://gov.optimism.io/t/draft-gf-phase-1-proposal-fam/5035/3</t>
  </si>
  <si>
    <t>Pairwise</t>
  </si>
  <si>
    <t>https://gov.optimism.io/t/draft-gf-phase-1-proposal-pairwise/4976/3</t>
  </si>
  <si>
    <t>Praise</t>
  </si>
  <si>
    <t>https://gov.optimism.io/t/draft-gf-phase-1-proposal-praise/4986</t>
  </si>
  <si>
    <t>Poolz Finance</t>
  </si>
  <si>
    <t>https://gov.optimism.io/t/draft-gf-phase-1-proposal-poolz-finance/4977</t>
  </si>
  <si>
    <t>Resonate</t>
  </si>
  <si>
    <t>https://gov.optimism.io/t/gf-phase-1-proposal-resonate/4920</t>
  </si>
  <si>
    <t>Intswap</t>
  </si>
  <si>
    <t>https://gov.optimism.io/t/gf-phase-1-proposal-intswap/4913</t>
  </si>
  <si>
    <t>Optimism Educational Video Encyclopedia on YouTube</t>
  </si>
  <si>
    <t>https://gov.optimism.io/t/optimism-educational-video-encyclopedia-on-youtube-phase-1-grant-proposal/4585</t>
  </si>
  <si>
    <t>Cycle 11</t>
  </si>
  <si>
    <t>Airgap Wallet</t>
  </si>
  <si>
    <t>https://gov.optimism.io/t/ready-builders-cycle-11-integration-of-optimism-into-airgap-vault-airgap-wallet-and-airgap-coin-lib/5402</t>
  </si>
  <si>
    <t>0x276dcbb22b41F272F626C6D7348e93618C0ec5B4</t>
  </si>
  <si>
    <t>Chaintrap</t>
  </si>
  <si>
    <t>https://gov.optimism.io/t/final-chaintrap-builders-cycle-11/5526</t>
  </si>
  <si>
    <t>0xb053216998E4E11c655e3C9CEe086Bf3cc7c8Ed7</t>
  </si>
  <si>
    <t>CharmVerse</t>
  </si>
  <si>
    <t>https://gov.optimism.io/t/draft-gf-phase-1-charmverse/5546</t>
  </si>
  <si>
    <t>0xD3581888a0890Fb3270F8349588F3f4Cc25Fb2c9</t>
  </si>
  <si>
    <t>DeNotify</t>
  </si>
  <si>
    <t>https://gov.optimism.io/t/denotify-builder-grant-cycle-11/5480</t>
  </si>
  <si>
    <t>0x7601630eC802952ba1ED2B6e4db16F699A0a5A87</t>
  </si>
  <si>
    <t>dm3 Protocol</t>
  </si>
  <si>
    <t>https://gov.optimism.io/t/dm3-protocol-messaging-as-a-public-good/5505</t>
  </si>
  <si>
    <t>0x11Ee133A1408FE2d7c62296D7eB33F234b774503</t>
  </si>
  <si>
    <t>Footprint Analytics</t>
  </si>
  <si>
    <t>https://gov.optimism.io/t/footprint-analytics-optimism-builders-grant-cycle-11/5603</t>
  </si>
  <si>
    <t>0x1f0A4eb02d9BEfBd1538E8D230699d4e434CDbEE</t>
  </si>
  <si>
    <t>Herodotus</t>
  </si>
  <si>
    <t>https://gov.optimism.io/t/cycle-11-herodotus-storage-proofs/5630</t>
  </si>
  <si>
    <t>0x17C2D875CB397D813eAE817DaFD25807E348Df07</t>
  </si>
  <si>
    <t>Infinity Keys</t>
  </si>
  <si>
    <t>https://gov.optimism.io/t/infinity-keys-build-grant-cycle-11/5635</t>
  </si>
  <si>
    <t>x37c752aA952CFb62cc403fd810F2a01801675Bcc</t>
  </si>
  <si>
    <t>Inverter</t>
  </si>
  <si>
    <t>https://gov.optimism.io/t/builders-cycle-11-inverter-network-conditional-streaming-protocol-on-optimism/5623</t>
  </si>
  <si>
    <t>0x7878AefB660AF2B0928b6E1A8AcD2b97ECB37C2c</t>
  </si>
  <si>
    <t>JiffyScan</t>
  </si>
  <si>
    <t>https://gov.optimism.io/t/jiffyscan-builder-grant-cycle-11/5562</t>
  </si>
  <si>
    <t>0xdd347ad6aA6D26ae6840ed3574E6Ce4b0E002066</t>
  </si>
  <si>
    <t>Opti.domains</t>
  </si>
  <si>
    <t>https://gov.optimism.io/t/ready-gf-phase-1-proposal-opti-domains-interoperable-domain-name-for-the-op-stack/5510</t>
  </si>
  <si>
    <t>0x8b6c27ec466923fad66Ada94c78AA320eA876969</t>
  </si>
  <si>
    <t>Synpress</t>
  </si>
  <si>
    <t>https://gov.optimism.io/t/synpress-builders-grant-cycle-11/5578</t>
  </si>
  <si>
    <t>0x7b57c388e6149b5c197B925037602d5B6bafFbCc</t>
  </si>
  <si>
    <t>Another World</t>
  </si>
  <si>
    <t>https://gov.optimism.io/t/another-world-growth-experiments-cycle-11/5538</t>
  </si>
  <si>
    <t>0x93501fddb36ea67ffa2c361b3da035c142299d4f</t>
  </si>
  <si>
    <t>Bored Town</t>
  </si>
  <si>
    <t>https://gov.optimism.io/t/growth-experiment-bored-town-nft-art-community/5612</t>
  </si>
  <si>
    <t>0x99a9cC2Aaf54F6bE94A437641692A72810f6E9d5</t>
  </si>
  <si>
    <t>https://gov.optimism.io/t/draft-gf-cycle-11-proposall-dforce-one-stop-shop-for-defi-solutions-on-optimism/5482</t>
  </si>
  <si>
    <t>Fairmint</t>
  </si>
  <si>
    <t>https://gov.optimism.io/t/ready-fairmint-growth-experiments-cycle-11/5508</t>
  </si>
  <si>
    <t>0x926E2d35053e2d9d1CC72C6eDA23F13a33270a76</t>
  </si>
  <si>
    <t>https://gov.optimism.io/t/geo-web-growth-experiments-cycle-11/5594</t>
  </si>
  <si>
    <t>0xDE798cD9C53F4806B9Cc7dD27aDf7c641540167c</t>
  </si>
  <si>
    <t>Giveth</t>
  </si>
  <si>
    <t>https://gov.optimism.io/t/giveth-growth-experiment/5637</t>
  </si>
  <si>
    <t>0x4D9339dd97db55e3B9bCBE65dE39fF9c04d1C2cd (giv.eth)</t>
  </si>
  <si>
    <t>Metalswap</t>
  </si>
  <si>
    <t>https://gov.optimism.io/t/metalswap-growth-experiments-grant-cycle-11/5613</t>
  </si>
  <si>
    <t>0xB0E9021096d7d6458D747CFe959E5E066Fc52dED</t>
  </si>
  <si>
    <t>Galxe (Oat)</t>
  </si>
  <si>
    <t>https://gov.optimism.io/t/growth-experiments-grant-optimism-oat-subsidization-on-galxe-cycle-11/5535</t>
  </si>
  <si>
    <t>0x5aB0Fdc6F0CA9Ea178c95cECCf944A4ce1AedDdD</t>
  </si>
  <si>
    <t>Optiland Quests</t>
  </si>
  <si>
    <t>https://gov.optimism.io/t/optiland-quests/5425</t>
  </si>
  <si>
    <t>0x14fF422F5bacc52E20BE81B184F4CE1f0367402B</t>
  </si>
  <si>
    <t>Paytrie</t>
  </si>
  <si>
    <t>https://gov.optimism.io/t/ready-gf-phase-1-proposal-paytrie-stablecoin-on-off-ramp-in-canada/5380</t>
  </si>
  <si>
    <t>0x5B5ECfc8122bA166b21d6Ea26268Ef97e09B2E9F</t>
  </si>
  <si>
    <t>Rabbit Hole</t>
  </si>
  <si>
    <t>https://gov.optimism.io/t/draft-gf-phase-1-proposal-rabbithole-quests-on-optimism/5377</t>
  </si>
  <si>
    <t>0xbD72a3Cd66B3e40E5151B153164905FD65b55145</t>
  </si>
  <si>
    <t>ShapeShift</t>
  </si>
  <si>
    <t>https://gov.optimism.io/t/gf-phase-2-growth-proposal-shapeshift-dao/5568</t>
  </si>
  <si>
    <t>0x6268d07327f4fb7380732dc6d63d95F88c0E083b</t>
  </si>
  <si>
    <t>Threshold</t>
  </si>
  <si>
    <t>https://gov.optimism.io/t/draft-gf-phase-1-growth-experiments-grant-btc-holders-bridge-to-ethereum-in-a-trust-minimized-way/5638</t>
  </si>
  <si>
    <t>0x7fB50BBabeDEE52b8760Ba15c0c199aF33Fc2EfA</t>
  </si>
  <si>
    <t>Vesper</t>
  </si>
  <si>
    <t>https://gov.optimism.io/t/ready-vesper-finance/5389</t>
  </si>
  <si>
    <t>0x76d266dfd3754f090488ae12f6bd115cd7e77ebd</t>
  </si>
  <si>
    <t>Acurast</t>
  </si>
  <si>
    <t>https://gov.optimism.io/t/builders-cycle-11-acurast-universal-interoperability/5599</t>
  </si>
  <si>
    <t xml:space="preserve">Swapline </t>
  </si>
  <si>
    <t>https://gov.optimism.io/t/ready-builders-grand-phase-1-proposal-swapline-dex-development-and-launch-on-optimism/5431</t>
  </si>
  <si>
    <t xml:space="preserve">InteractWith </t>
  </si>
  <si>
    <t>https://gov.optimism.io/t/interactwith-fiat-to-nft-onramp-infrastructure-for-apps/5475/2</t>
  </si>
  <si>
    <t>DappLooker</t>
  </si>
  <si>
    <t>https://gov.optimism.io/t/optimism-no-code-smart-contract-subgraph-analytics-network-dashboards/5576</t>
  </si>
  <si>
    <t>https://gov.optimism.io/t/infinity-wallet-builders-cycle-11/5428</t>
  </si>
  <si>
    <t>Carbon</t>
  </si>
  <si>
    <t>https://gov.optimism.io/t/carbon-growth-experiment/5632</t>
  </si>
  <si>
    <t>Alpha Drops</t>
  </si>
  <si>
    <t>https://gov.optimism.io/t/alpha-drops-growth-experiments-cycle-11/5591</t>
  </si>
  <si>
    <t>Symbiosis</t>
  </si>
  <si>
    <t>https://gov.optimism.io/t/symbiosis-optimism-growth-experiments-grant-request-cycle-11/5513</t>
  </si>
  <si>
    <t>Impermax Finance</t>
  </si>
  <si>
    <t>https://gov.optimism.io/t/impermax-finance-op-grant-growth-experiments-for-cycle-11/5339</t>
  </si>
  <si>
    <t>CIAN Protocol</t>
  </si>
  <si>
    <t>https://gov.optimism.io/t/cian-protocol-growth-experiments-cycle-11/5545</t>
  </si>
  <si>
    <t>Pendle</t>
  </si>
  <si>
    <t>https://gov.optimism.io/t/draft-gf-phase-1-proposal-pendle/5495</t>
  </si>
  <si>
    <t>OP Medicine</t>
  </si>
  <si>
    <t>https://gov.optimism.io/t/growth-experiments-proposal-op-medicine-with-electronic-medicine-trial-and-test-records-as-a-service-ehr-and-radiology-services/5537</t>
  </si>
  <si>
    <t xml:space="preserve">Alluo </t>
  </si>
  <si>
    <t>https://gov.optimism.io/t/alluo-builder-grant-cycle-11/5381</t>
  </si>
  <si>
    <t>Forward</t>
  </si>
  <si>
    <t>https://gov.optimism.io/t/forward-growth-experiment-cycle-11/5539</t>
  </si>
  <si>
    <t>https://gov.optimism.io/t/gysr-growth-experiment-cycle-11/5626</t>
  </si>
  <si>
    <t>Scry</t>
  </si>
  <si>
    <t>https://gov.optimism.io/t/draft-gf-phase-1-proposal-scry-protocol-permissionless-high-scale-oracles/5483</t>
  </si>
  <si>
    <t xml:space="preserve">Jarvis Network </t>
  </si>
  <si>
    <t>https://gov.optimism.io/t/growth-experiment-cycle-11-jarvis-network/5625</t>
  </si>
  <si>
    <t>https://gov.optimism.io/t/draft-gf-phase-1-proposal-pairwise-tinder-ux-for-web3-community-signaling/5488</t>
  </si>
  <si>
    <t>Cycle 13</t>
  </si>
  <si>
    <t>HashBox Mail - The Smart Contract Mail</t>
  </si>
  <si>
    <t>Builders (Locked)</t>
  </si>
  <si>
    <t>https://app.charmverse.io/op-grants/proposals?id=273814be-281b-4361-a7c0-5bc731406a20</t>
  </si>
  <si>
    <t>Gauntlet</t>
  </si>
  <si>
    <t>https://app.charmverse.io/op-grants/proposals?id=32330ef8-c3ef-4949-888b-8e1990f8216e</t>
  </si>
  <si>
    <t xml:space="preserve">Pyth Network </t>
  </si>
  <si>
    <t>https://app.charmverse.io/op-grants/proposals?id=2aa53df9-afe5-4977-a630-53b719caa0fc</t>
  </si>
  <si>
    <t>0xf238BfB8C323123439B3C811eB7223f4fa84Cc18</t>
  </si>
  <si>
    <t>DeSciWorld: Bringing DeSci to Optimism</t>
  </si>
  <si>
    <t>https://app.charmverse.io/op-grants/proposals?id=35e1cf72-3a28-48b0-9df2-0e9c8c167c28</t>
  </si>
  <si>
    <t>0xBAC78374F87D02d3b0d6FAf82d8794201D40b35B</t>
  </si>
  <si>
    <t>Accord: LLM-powered deliberation</t>
  </si>
  <si>
    <t>https://app.charmverse.io/op-grants/proposals?id=4f144a9c-da0b-4ebf-b286-7fa8fd3e26d4</t>
  </si>
  <si>
    <t>Holograph Proposal</t>
  </si>
  <si>
    <t>https://app.charmverse.io/op-grants/proposals?id=193a5f28-7f64-4bae-bb74-adc4f0600493</t>
  </si>
  <si>
    <t>Autonomous World Ecosystem - AW House</t>
  </si>
  <si>
    <t>https://app.charmverse.io/op-grants/proposals?id=a7f5fdac-e613-4e8c-bcc5-e9653c509760</t>
  </si>
  <si>
    <t>Unitap: Attestation-based retroactive funding faucet for Optimism</t>
  </si>
  <si>
    <t>https://app.charmverse.io/op-grants/proposals?id=f8a33855-9c4d-42c2-bf37-3927e80b27c0</t>
  </si>
  <si>
    <t>Easy Web3 LLC</t>
  </si>
  <si>
    <t>https://app.charmverse.io/op-grants/proposals?id=473ea14b-973b-41bd-9880-acdae160cc11</t>
  </si>
  <si>
    <t>RedStone Oracles on Optimism</t>
  </si>
  <si>
    <t>https://app.charmverse.io/op-grants/proposals?id=68dc0853-0009-4348-8df8-e9d4d3e393e8</t>
  </si>
  <si>
    <t>0xe6B210F1299a3B0D74BfA24D678A9dC1e2a27e34</t>
  </si>
  <si>
    <t>DAOstar: DAO Onboarding &amp; Attestation List</t>
  </si>
  <si>
    <t>https://app.charmverse.io/op-grants/proposals?id=fa615667-86b8-4ce1-a406-6ee2ff7c6d10</t>
  </si>
  <si>
    <t>0xd39D6d3F7433A0caBD90c0Ea74d76dA29b718314</t>
  </si>
  <si>
    <t>JiffyScan - Adding 4337 Bundler Service</t>
  </si>
  <si>
    <t>https://app.charmverse.io/op-grants/proposals?id=fac981d0-64d0-4aef-8722-d0221ea028bc</t>
  </si>
  <si>
    <t>Unruggable Names</t>
  </si>
  <si>
    <t>https://app.charmverse.io/op-grants/proposals?id=96c0464c-ca98-4608-8e11-d8881f8b24e8</t>
  </si>
  <si>
    <t>0x8b1f85a93Ac6E4F62695Ea8EF2410d248605FEff</t>
  </si>
  <si>
    <t>DeFiSafety Evolution Cycle</t>
  </si>
  <si>
    <t>https://app.charmverse.io/op-grants/proposals?id=34a950aa-b8cd-41fa-a09f-4b2a6660d003</t>
  </si>
  <si>
    <t>Bring Aragon and Augmented Bonding Curves to Optimism</t>
  </si>
  <si>
    <t>https://app.charmverse.io/op-grants/proposals?id=628c674f-26c4-4bd0-b667-be7d666b3886</t>
  </si>
  <si>
    <t>0xB25fEF9755dD6e3635FBC7770b1f6c588f379689</t>
  </si>
  <si>
    <t>deFarm Protocol</t>
  </si>
  <si>
    <t>Atlantis World</t>
  </si>
  <si>
    <t>https://app.charmverse.io/op-grants/proposals?id=c75c2bba-71d0-4287-9481-e81204148f40</t>
  </si>
  <si>
    <t>0x036C545Ae4f68059b4C83f7E3814429d4c73c089</t>
  </si>
  <si>
    <t>Epoch Protocol - Smart Contract Automation using Account Abstraction</t>
  </si>
  <si>
    <t>https://app.charmverse.io/op-grants/proposals?id=be31e2f9-3683-4b7d-9877-471fea317710</t>
  </si>
  <si>
    <t>Rakku App - A Composable, On-chain Autonomous Gaming World</t>
  </si>
  <si>
    <t>https://app.charmverse.io/op-grants/proposals?id=8d5bdceb-fc41-46f7-afd5-1f5487cc9d62</t>
  </si>
  <si>
    <t>DRPC.ORG - a more affordable, cost-efficient, and scalable RPC solution for Optimism</t>
  </si>
  <si>
    <t>https://app.charmverse.io/op-grants/proposals?id=dd72e00c-4ab4-4c7d-8296-8a790a071202</t>
  </si>
  <si>
    <t>0xB646C68578835F44d7C5b3F44ed51174FD1A89DE</t>
  </si>
  <si>
    <t>Security Innovation - GPT4 Tool Fed with Thousands of Audit Reports</t>
  </si>
  <si>
    <t>https://app.charmverse.io/op-grants/proposals?id=0d240e3b-8641-411b-a18b-4b661b0131a7</t>
  </si>
  <si>
    <t>MERLIN: portfolio P&amp;L data</t>
  </si>
  <si>
    <t>https://app.charmverse.io/op-grants/proposals?id=06c71858-2a6c-4123-8581-fb0159b91d92</t>
  </si>
  <si>
    <t>EAS: Supercharged Attestation Explorer</t>
  </si>
  <si>
    <t>https://app.charmverse.io/op-grants/proposals?id=a02dac5b-677c-4f53-abf5-4e2ebeeecac2</t>
  </si>
  <si>
    <t>0xC63caBe93bB29c61E337a87B2E3d4D7C5F5556c0</t>
  </si>
  <si>
    <t>Hiro: Wallet with an educational focus and Optimistic values for Spanish-speaking LATAM</t>
  </si>
  <si>
    <t>https://app.charmverse.io/op-grants/proposals?id=6361ec19-35f4-4e36-8e06-76062984df1d</t>
  </si>
  <si>
    <t>Open Source Observer: Impact Measurement for RPGF</t>
  </si>
  <si>
    <t>https://app.charmverse.io/op-grants/proposals?id=545ad6f5-a605-4d15-b7ee-c4fb7115a457</t>
  </si>
  <si>
    <t xml:space="preserve">0xC5BFCe27e0e7A7d7731bC23B92eBC62B9Ed63B83 </t>
  </si>
  <si>
    <t>Consensus Tax - Tracking Crypto Taxes</t>
  </si>
  <si>
    <t>https://app.charmverse.io/op-grants/proposals?id=dc6a2cbe-f30a-47f7-97e7-d16d9d05c00e</t>
  </si>
  <si>
    <t>Cielo - Builders Grant</t>
  </si>
  <si>
    <t>https://app.charmverse.io/op-grants/proposals?id=8e3d9808-6f5e-4024-8484-76a950c8e997</t>
  </si>
  <si>
    <t>evm-runners</t>
  </si>
  <si>
    <t>https://app.charmverse.io/op-grants/proposals?id=4f197e3e-8fae-401a-ab04-b54ff70cfed8</t>
  </si>
  <si>
    <t>0x72e41a80b0a952590d2e9edc16ba9464b7b9e312</t>
  </si>
  <si>
    <t>Stackles: "Linktree+Dropbox" for DAOs</t>
  </si>
  <si>
    <t>https://app.charmverse.io/op-grants/proposals?id=2c0d0a4b-1671-45cb-b2cd-15eec5232447</t>
  </si>
  <si>
    <t>Citizen Wallet: a wallet to onboard non crypto citizens to your dApp/DAO</t>
  </si>
  <si>
    <t>https://app.charmverse.io/op-grants/proposals?id=56ac8ea4-54d9-4cb2-b841-33617ceb6411</t>
  </si>
  <si>
    <t>Speaketh: The attestation-based social network</t>
  </si>
  <si>
    <t>https://app.charmverse.io/op-grants/proposals?id=93f4a490-2e7d-47d0-81a4-83003d441e5a</t>
  </si>
  <si>
    <t>Palmera: DAO orchestrator - Grant Proposal</t>
  </si>
  <si>
    <t>https://app.charmverse.io/op-grants/proposals?id=4316368c-96f0-4994-b661-39f6c10b34d6</t>
  </si>
  <si>
    <t>WakeUp Labs - Swap-Service</t>
  </si>
  <si>
    <t>https://app.charmverse.io/op-grants/proposals?id=30c01c2e-3159-4b09-a4aa-8ca0859f30ab</t>
  </si>
  <si>
    <t>FairDrop: Advancing Decentralized Data Exchange</t>
  </si>
  <si>
    <t>https://app.charmverse.io/op-grants/proposals?id=f054abc5-e283-41cf-be4e-fb00ca77bfd0</t>
  </si>
  <si>
    <t>Hildr: Optimism-java stack</t>
  </si>
  <si>
    <t>https://app.charmverse.io/op-grants/proposals?id=e5613e76-a26f-41e4-9f0d-4e2dbfccf5b8</t>
  </si>
  <si>
    <t>0x56EdF679B0C80D528E17c5Ffe514dc9a1b254b9c</t>
  </si>
  <si>
    <t>Chaineye - OP dashboard V2</t>
  </si>
  <si>
    <t>https://app.charmverse.io/op-grants/proposals?id=a27141e8-426c-496e-957a-41f091592a13</t>
  </si>
  <si>
    <t>Integrating ChainIDE: Empowering OP Developers with a Cloud-Based Multichain Development Platform</t>
  </si>
  <si>
    <t>https://app.charmverse.io/op-grants/proposals?id=850d9a09-f8a4-4334-b024-2aacf1ea6a0b</t>
  </si>
  <si>
    <t>An Optizens' Assembly</t>
  </si>
  <si>
    <t>https://app.charmverse.io/op-grants/proposals?id=b67d33c0-9bec-444a-aee2-dc3ed4a5ae03</t>
  </si>
  <si>
    <t>OpenBlock Labs Data-Driven Grant Recommendations</t>
  </si>
  <si>
    <t>https://app.charmverse.io/op-grants/proposals?id=67721657-2915-42a9-810e-4c24a3d28033</t>
  </si>
  <si>
    <t>Ethereum Guatemala: Building grassroots adoption and education where Optimism has strong PMF</t>
  </si>
  <si>
    <t>https://app.charmverse.io/op-grants/proposals?id=5321d621-59b7-4d6c-94a0-8805c65a007b</t>
  </si>
  <si>
    <t>Karma Grantee Accountability Platform</t>
  </si>
  <si>
    <t>https://app.charmverse.io/op-grants/proposals?id=87b242c9-0190-4624-ae9e-09bbce4ee032</t>
  </si>
  <si>
    <t>0xC98786D5A7a03C1e74AffCb97fF7eF8a710DA09B</t>
  </si>
  <si>
    <t>MC² Finance - Crosschain Token Strategies</t>
  </si>
  <si>
    <t>https://app.charmverse.io/op-grants/proposals?id=3600ac23-ca28-4cab-8068-19e4fef0b6a0</t>
  </si>
  <si>
    <t>simple-op-stack-rollup</t>
  </si>
  <si>
    <t>https://app.charmverse.io/op-grants/proposals?id=a6e6bfb8-75bd-41bd-acb1-618c3c62e667</t>
  </si>
  <si>
    <t>0x3a1fE8c10796Dbb03007cFf324bc904d4aa031b8</t>
  </si>
  <si>
    <t>Cannon</t>
  </si>
  <si>
    <t>https://app.charmverse.io/op-grants/proposals?id=dc826682-9388-425b-9cf6-b18dcba9add8</t>
  </si>
  <si>
    <t>noahlitvin.eth</t>
  </si>
  <si>
    <t>DeepVenture.io</t>
  </si>
  <si>
    <t>https://app.charmverse.io/op-grants/proposals?id=5b4a7f2a-5073-40f7-95bd-c6d2cb4cb7ea</t>
  </si>
  <si>
    <t>Armity Service NFT Creator Hub</t>
  </si>
  <si>
    <t>https://app.charmverse.io/op-grants/proposals?id=8e6252df-25ff-415c-86dd-53c5dcecb0f9</t>
  </si>
  <si>
    <t>MultiBaas blockchain middleware</t>
  </si>
  <si>
    <t>https://app.charmverse.io/op-grants/proposals?id=517eca54-cedd-45e7-8662-a83db23dd85a</t>
  </si>
  <si>
    <t>Kangaroo Court 🦘 A Decentralized Dispute Resolution Platform for AI Decision-making</t>
  </si>
  <si>
    <t>https://app.charmverse.io/op-grants/proposals?id=5e61f5c8-5512-461e-9a12-68c8478fa5f3</t>
  </si>
  <si>
    <t>Concrete</t>
  </si>
  <si>
    <t>https://app.charmverse.io/op-grants/proposals?id=d17cdba7-adcc-48d5-bad2-c84b8cb91409</t>
  </si>
  <si>
    <t>0x5b71c4B33a871f32A402cE243195a727D1775512</t>
  </si>
  <si>
    <t>Smart LTV by B.Protocol</t>
  </si>
  <si>
    <t>https://app.charmverse.io/op-grants/proposals?id=7d3d60e4-a159-45ed-b1e1-1f1343130f86</t>
  </si>
  <si>
    <t>Upnode Deploy</t>
  </si>
  <si>
    <t>https://app.charmverse.io/op-grants/proposals?id=4c18dfae-8f33-4db9-9aa0-7eb99fa79311</t>
  </si>
  <si>
    <t>Peerwork</t>
  </si>
  <si>
    <t>https://app.charmverse.io/op-grants/proposals?id=690e9a91-ed58-46f6-9ee5-1b21c5b649f8</t>
  </si>
  <si>
    <t>BlockVision</t>
  </si>
  <si>
    <t>https://app.charmverse.io/op-grants/proposals?id=1c3d4d1b-ded5-4de5-adea-9e596685ec8a</t>
  </si>
  <si>
    <t>viaPrize</t>
  </si>
  <si>
    <t>https://app.charmverse.io/op-grants/proposals?id=16b5ba1a-bdeb-4a61-a32d-545844252110</t>
  </si>
  <si>
    <t>Semita Optimistic Rollup on BNBChain</t>
  </si>
  <si>
    <t>https://app.charmverse.io/op-grants/proposals?id=71583c3b-00b4-4e0d-8149-b9328d8f7f62</t>
  </si>
  <si>
    <t>REYIELD - AI Investment Platform</t>
  </si>
  <si>
    <t>https://app.charmverse.io/op-grants/proposals?id=547ba6e2-547f-434d-9202-49fcc8f491d7</t>
  </si>
  <si>
    <t>Nfticks</t>
  </si>
  <si>
    <t>https://app.charmverse.io/op-grants/proposals?id=e4819299-e782-480f-a134-0875d4e8e7f2</t>
  </si>
  <si>
    <t>BRBL: Fitness with Benefits</t>
  </si>
  <si>
    <t>https://app.charmverse.io/op-grants/proposals?id=f5d5bd0a-dac3-4abe-ba78-6aa8c07b370f</t>
  </si>
  <si>
    <t>Infinity Wallet - Builder</t>
  </si>
  <si>
    <t>https://app.charmverse.io/op-grants/proposals?id=3caaaa7f-23d5-4964-9055-6c6c7a159760</t>
  </si>
  <si>
    <t>Scry Protocol</t>
  </si>
  <si>
    <t>https://app.charmverse.io/op-grants/proposals?id=685b490d-48bd-48a4-90cd-c5915eb5bc7e</t>
  </si>
  <si>
    <t>RabbitHole Quests on Optimism</t>
  </si>
  <si>
    <t>Growth (Unlocked)</t>
  </si>
  <si>
    <t>https://app.charmverse.io/op-grants/proposals?id=d8b013c4-b470-4030-9055-ac9e056790f4</t>
  </si>
  <si>
    <t>Timeswap</t>
  </si>
  <si>
    <t>https://app.charmverse.io/op-grants/proposals?id=67f5fa10-9e55-45fa-8c2c-2a659be48b0a</t>
  </si>
  <si>
    <t>Optimism Analyzer</t>
  </si>
  <si>
    <t>https://app.charmverse.io/op-grants/proposals?id=4c6fa1d6-0b29-4550-b4b7-4333f9513e4d</t>
  </si>
  <si>
    <t>Quadratic Funding - Funding Real World Impact with Giveth &amp; Optimism</t>
  </si>
  <si>
    <t>https://app.charmverse.io/op-grants/proposals?id=340679d5-1003-402e-b643-8127fce9f616</t>
  </si>
  <si>
    <t>Omni X: NFT Cross Chain Exploration &amp; Incentivized User Growth Campaign</t>
  </si>
  <si>
    <t>https://app.charmverse.io/op-grants/proposals?id=6a83a0b6-229f-47d0-ab19-1727e6a74258</t>
  </si>
  <si>
    <t>OP Medicine for affordable and accessible healthcare</t>
  </si>
  <si>
    <t>https://app.charmverse.io/op-grants/proposals?id=4e5d92fa-77c0-4f4e-b0c6-2d4881b5183a</t>
  </si>
  <si>
    <t>Bringing the Token Engineering Commons (TEC) &amp; Token Engineering Academy (TEA) Community to Optimism</t>
  </si>
  <si>
    <t>https://app.charmverse.io/op-grants/proposals?id=8d33fd6e-8f43-47d3-82f9-bde037b819e8</t>
  </si>
  <si>
    <t>Furrend - a video-sharing app for pet lovers to share, enjoy &amp; collect pawsome content</t>
  </si>
  <si>
    <t>https://app.charmverse.io/op-grants/proposals?id=80f56227-c0b6-44ea-9162-d7d38dbda964</t>
  </si>
  <si>
    <t>Extra Finance - Growth</t>
  </si>
  <si>
    <t>https://app.charmverse.io/op-grants/proposals?id=7d410c5a-9eff-45fb-ad66-38097ff47695</t>
  </si>
  <si>
    <t>0xb04a484387a7242339da615a63d2d49d8968aada</t>
  </si>
  <si>
    <t>Qubit Wallet</t>
  </si>
  <si>
    <t>https://app.charmverse.io/op-grants/proposals?id=dfe9de69-66ac-46b7-8cbd-5fa863757b7b</t>
  </si>
  <si>
    <t>Amawta, Ayni Education, with crypto payment in Peru</t>
  </si>
  <si>
    <t>https://app.charmverse.io/op-grants/proposals?id=c28af90f-0a10-4585-acc5-0a6c7a33d4cf</t>
  </si>
  <si>
    <t>Let's Get HAI: a multi-collateral fork of RAI</t>
  </si>
  <si>
    <t>https://app.charmverse.io/op-grants/proposals?id=a486cc19-d609-43c1-8b87-fe585dd51950</t>
  </si>
  <si>
    <t>deBridge</t>
  </si>
  <si>
    <t>https://app.charmverse.io/op-grants/proposals?id=43a2729f-877f-4fed-a392-36b5bd30233c</t>
  </si>
  <si>
    <t>0xbd4C65cd759D79074D5E87022Fb369b4DAC6b485</t>
  </si>
  <si>
    <t>Layerswap: Onboarding to Optimism from everywhere</t>
  </si>
  <si>
    <t>https://app.charmverse.io/op-grants/proposals?id=82cbcf7d-397c-472a-b576-f09089311919</t>
  </si>
  <si>
    <t>0xB9228e60fb71aB886950eCbc196d0dEc58ff8e11</t>
  </si>
  <si>
    <t>ETHSafari Hackathon</t>
  </si>
  <si>
    <t>https://app.charmverse.io/op-grants/proposals?id=30b72d8f-b2d2-4555-921c-808a1758b900</t>
  </si>
  <si>
    <t>Plural Energy Growth Proposal</t>
  </si>
  <si>
    <t>https://app.charmverse.io/op-grants/proposals?id=66c0abae-f0c0-43bb-b3bc-d4e2926cf256</t>
  </si>
  <si>
    <t>Lore - Superchain Explorer</t>
  </si>
  <si>
    <t>https://app.charmverse.io/op-grants/proposals?id=40a49ba8-b6bb-43fa-89d7-b28e26418989</t>
  </si>
  <si>
    <t>Clique -- Accelerating the Growth for OP AttestationStation</t>
  </si>
  <si>
    <t>https://app.charmverse.io/op-grants/proposals?id=6fe3e506-62f1-464c-83f9-c955d2c62102</t>
  </si>
  <si>
    <t>Hypeshot</t>
  </si>
  <si>
    <t>https://app.charmverse.io/op-grants/proposals?id=f904bdd6-36b1-4c58-8436-f40def03d6e7</t>
  </si>
  <si>
    <t>EtherCraft: Solidity Series</t>
  </si>
  <si>
    <t>https://app.charmverse.io/op-grants/proposals?id=d5edca8b-1b20-42b5-b893-7d6bc8a8e73a</t>
  </si>
  <si>
    <t>OP Podcast NFTs</t>
  </si>
  <si>
    <t>https://app.charmverse.io/op-grants/proposals?id=94da44b5-73c0-4835-badc-b7cf3451f3fe</t>
  </si>
  <si>
    <t>ethdaily.eth</t>
  </si>
  <si>
    <t>Velodrome Finance</t>
  </si>
  <si>
    <t>https://app.charmverse.io/op-grants/proposals?id=41a63476-0515-4b94-b1fc-c57b3145fcd3</t>
  </si>
  <si>
    <t>0xb074ec6c37659525eef2fb44478077901f878012</t>
  </si>
  <si>
    <t>Metronome - Growth Experiments Grant</t>
  </si>
  <si>
    <t>https://app.charmverse.io/op-grants/proposals?id=0a036d87-7394-4279-8fc1-8815f966861a</t>
  </si>
  <si>
    <t>0xE01Df4ac1E1e57266900E62C37F12C986495A618</t>
  </si>
  <si>
    <t>Uplift Couponing for Optimism</t>
  </si>
  <si>
    <t>https://app.charmverse.io/op-grants/proposals?id=a231020b-9c20-42a5-9a57-be2ff07dc8a9</t>
  </si>
  <si>
    <t>Relay Chain</t>
  </si>
  <si>
    <t>https://app.charmverse.io/op-grants/proposals?id=3f9617b9-6c29-42cc-b0d7-5f93abdf304c</t>
  </si>
  <si>
    <t>Opti Social - web3 social network on Optimism</t>
  </si>
  <si>
    <t>https://app.charmverse.io/op-grants/proposals?id=d3be6b9c-69dd-4771-83f3-2cbd8d4a1369</t>
  </si>
  <si>
    <t>web3beach - accelerating OP education and (real) adoption in LatAm</t>
  </si>
  <si>
    <t>https://app.charmverse.io/op-grants/proposals?id=1dff5152-36c1-4f77-8783-bb8e9a9b9db9</t>
  </si>
  <si>
    <t>DZap - A DeFi Meta-Aggregator</t>
  </si>
  <si>
    <t>https://app.charmverse.io/op-grants/proposals?id=f03d5277-a182-46f4-b98b-bf732157bffa</t>
  </si>
  <si>
    <t>Pure Stable Money</t>
  </si>
  <si>
    <t>https://app.charmverse.io/op-grants/proposals?id=eb3cc3a7-16a1-4b53-8fad-0ed8ac51215c</t>
  </si>
  <si>
    <t>https://app.charmverse.io/op-grants/proposals?id=9ea8a89a-9892-47fb-85a6-19344ff9fd6a</t>
  </si>
  <si>
    <t>0xa06C863fcf17cA6f24AA81aeA75E23953193fF6A</t>
  </si>
  <si>
    <t>Arcadia Finance</t>
  </si>
  <si>
    <t>https://app.charmverse.io/op-grants/proposals?id=9dc76f4c-1e9f-40d6-bcb5-f77a33d4d77d</t>
  </si>
  <si>
    <t>The Open X Project</t>
  </si>
  <si>
    <t>https://app.charmverse.io/op-grants/proposals?id=6da2bf60-6ca5-40e7-8a7d-15e35f2b27b4</t>
  </si>
  <si>
    <t xml:space="preserve">Quidli </t>
  </si>
  <si>
    <t>https://app.charmverse.io/op-grants/proposals?id=2ddcfcf2-0e11-4aeb-94f4-41b6dea683fc</t>
  </si>
  <si>
    <t>Bit Island - Bi.Social RFG</t>
  </si>
  <si>
    <t>https://app.charmverse.io/op-grants/proposals?id=ee2eb338-d383-4cc8-adc3-5fcedae80cf2</t>
  </si>
  <si>
    <t>Tide protocol Growth Campaigns</t>
  </si>
  <si>
    <t>https://app.charmverse.io/op-grants/proposals?id=d438c900-8247-45aa-9193-f398c22cf1fb</t>
  </si>
  <si>
    <t>0xf40CBa950163941BEf7733F5958a00E5458325fb</t>
  </si>
  <si>
    <t>OmniBTC</t>
  </si>
  <si>
    <t>https://app.charmverse.io/op-grants/proposals?id=0914d238-81b8-42c1-9cbb-41cfe4b795b7</t>
  </si>
  <si>
    <t>0xC8a3ae7aC306Df0Ba9F0fC90406367AC6C31765b</t>
  </si>
  <si>
    <t>Inverse Finance</t>
  </si>
  <si>
    <t>https://app.charmverse.io/op-grants/proposals?id=4c1eec28-b5b1-491b-9911-55d605aef1ec</t>
  </si>
  <si>
    <t>https://app.charmverse.io/op-grants/proposals?id=17f53d41-a711-4cd9-bb05-52d0d7dc8f19</t>
  </si>
  <si>
    <t>xToken Terminal &lt;&gt; Flashstake</t>
  </si>
  <si>
    <t>https://app.charmverse.io/op-grants/proposals?id=ee7a0b79-2f21-4195-9297-13b84737a2c7</t>
  </si>
  <si>
    <t>Decent.xyz Mobile Ticketing App</t>
  </si>
  <si>
    <t>https://app.charmverse.io/op-grants/proposals?id=dbc3465e-da78-45de-a265-d7d7feaa325a</t>
  </si>
  <si>
    <t>Aura Finance</t>
  </si>
  <si>
    <t>https://app.charmverse.io/op-grants/proposals?id=0d288198-b4f6-4b1d-844e-01779ccc5d2f</t>
  </si>
  <si>
    <t>0x57ACb721FcF3d900B480A90A55191CF8F37ad478</t>
  </si>
  <si>
    <t>DevPool by Ubiquity DAO</t>
  </si>
  <si>
    <t>https://app.charmverse.io/op-grants/proposals?id=256513c4-968f-423e-8db6-4a290ac0f172</t>
  </si>
  <si>
    <t>https://app.charmverse.io/op-grants/proposals?id=4b641214-5ac7-4983-a8ea-44972af970df</t>
  </si>
  <si>
    <t>CygnusDAO</t>
  </si>
  <si>
    <t>https://app.charmverse.io/op-grants/proposals?id=18f8e5ad-1166-4aab-ab4e-14fbe2dbf557</t>
  </si>
  <si>
    <t>OP Focused YouTube Channel</t>
  </si>
  <si>
    <t>https://app.charmverse.io/op-grants/proposals?id=cbc15d02-aada-4b12-a6fd-997b864d15e3</t>
  </si>
  <si>
    <t>Invest in Music Growth Experiment</t>
  </si>
  <si>
    <t>RFG 1 (Locked)</t>
  </si>
  <si>
    <t>https://app.charmverse.io/op-grants/proposals?id=8e236b32-00fe-45d8-bccc-61b135fa73b8</t>
  </si>
  <si>
    <t>RFG-1: Chainsight:Onchain Data/application</t>
  </si>
  <si>
    <t>https://app.charmverse.io/op-grants/proposals?id=c25498fa-a88d-494d-92e7-b4f1a834b074</t>
  </si>
  <si>
    <t>RFG-1: ENS and EAS Lightweight indexer</t>
  </si>
  <si>
    <t>https://app.charmverse.io/op-grants/proposals?id=4e2eefd3-8902-4a9d-b6cc-3f343112a7fe</t>
  </si>
  <si>
    <t>RFG-1: Public subgraph API for Optimism Governance</t>
  </si>
  <si>
    <t>https://app.charmverse.io/op-grants/proposals?id=8a3ca455-31fe-4a7a-a05e-ffe91cbb9342</t>
  </si>
  <si>
    <t>RFG-1: WakeUp Labs</t>
  </si>
  <si>
    <t>https://app.charmverse.io/op-grants/proposals?id=c43e489d-4c60-4e40-b9b2-e69f1a962e24</t>
  </si>
  <si>
    <t>0xab4f5A7fcd1Bb66C8c5f01bB77F6142759f46107</t>
  </si>
  <si>
    <t>Cycle 14</t>
  </si>
  <si>
    <t>Acme</t>
  </si>
  <si>
    <t>https://app.charmverse.io/op-grants/page-5223480081729883</t>
  </si>
  <si>
    <t>Africa Founder Residency</t>
  </si>
  <si>
    <t>https://app.charmverse.io/op-grants/page-6082415987686511</t>
  </si>
  <si>
    <t>Alphacaster: Farcaster-based DAO client on Optimism</t>
  </si>
  <si>
    <t>https://app.charmverse.io/op-grants/page-0516751458242497</t>
  </si>
  <si>
    <t>Autonomous World Ecosystem - AW House (Cycle 14)</t>
  </si>
  <si>
    <t>https://app.charmverse.io/op-grants/page-13074688313136718</t>
  </si>
  <si>
    <t>Axelathon</t>
  </si>
  <si>
    <t>https://app.charmverse.io/op-grants/page-987659395635089</t>
  </si>
  <si>
    <t>BaseX - new definition of value, accouting for impact</t>
  </si>
  <si>
    <t>https://app.charmverse.io/op-grants/page-9144861640873319</t>
  </si>
  <si>
    <t>Creato</t>
  </si>
  <si>
    <t>https://app.charmverse.io/op-grants/page-5154775735601556</t>
  </si>
  <si>
    <t>Cubic</t>
  </si>
  <si>
    <t>https://app.charmverse.io/op-grants/page-4471399867874597</t>
  </si>
  <si>
    <t>Culture Blocks</t>
  </si>
  <si>
    <t>https://app.charmverse.io/op-grants/page-15839212306939565</t>
  </si>
  <si>
    <t>0xabeEb05bA4764F45e5c0e8Acb02059d7164aD35d</t>
  </si>
  <si>
    <t>DAO_Terminal</t>
  </si>
  <si>
    <t>https://app.charmverse.io/op-grants/page-3149072451438404</t>
  </si>
  <si>
    <t>DappyKit - SDK for social apps</t>
  </si>
  <si>
    <t>https://app.charmverse.io/op-grants/page-3087363271203305</t>
  </si>
  <si>
    <t>0x65671615f3B0b0a08FCbea7248c5f886f10003C9</t>
  </si>
  <si>
    <t>DeCommas</t>
  </si>
  <si>
    <t>https://app.charmverse.io/op-grants/page-41264905632741833</t>
  </si>
  <si>
    <t>0xa1ED69e92025B65100779A4774410409049a1d6e</t>
  </si>
  <si>
    <t>https://app.charmverse.io/op-grants/page-851650235365695</t>
  </si>
  <si>
    <t>EUROe – A MiCA-compliant euro stablecoin</t>
  </si>
  <si>
    <t>https://app.charmverse.io/op-grants/page-6388174495761412</t>
  </si>
  <si>
    <t>0xF15722C5f90A8e104b284098254b3949d212672c</t>
  </si>
  <si>
    <t>Fractal Visions NFT Marketplace</t>
  </si>
  <si>
    <t>https://app.charmverse.io/op-grants/page-9159338358701148</t>
  </si>
  <si>
    <t>http://gashawk.io/</t>
  </si>
  <si>
    <t>https://app.charmverse.io/op-grants/page-39236545934980094</t>
  </si>
  <si>
    <t>0x44F00C29a0b8514D017ac20fBDb0AA5078b860cE</t>
  </si>
  <si>
    <t>Grindery Delight</t>
  </si>
  <si>
    <t>https://app.charmverse.io/op-grants/page-564118893844912</t>
  </si>
  <si>
    <t>0xF7Dda96007Bcf22C6e42e90C8d94737172Fb754f</t>
  </si>
  <si>
    <t>growthepie OP Stack Metrics, Blockspace &amp; Developer’s Resources</t>
  </si>
  <si>
    <t>https://app.charmverse.io/op-grants/page-39058541725517215</t>
  </si>
  <si>
    <t>0x700E73d289DE10b6143465E02E6931E6e6a0CA15</t>
  </si>
  <si>
    <t>Hamster</t>
  </si>
  <si>
    <t>https://app.charmverse.io/op-grants/page-6041417980868986</t>
  </si>
  <si>
    <t>0x402118B500e37E9a948195fd55822fC393CB215F</t>
  </si>
  <si>
    <t>https://app.charmverse.io/op-grants/page-002935803507057466</t>
  </si>
  <si>
    <t>Hedgehog Protocol</t>
  </si>
  <si>
    <t>https://app.charmverse.io/op-grants/page-31600792617195284</t>
  </si>
  <si>
    <t xml:space="preserve">Holograph OP </t>
  </si>
  <si>
    <t>https://app.charmverse.io/op-grants/page-7252415998455066</t>
  </si>
  <si>
    <t>Infinity Wallet - Builder Cycle 14</t>
  </si>
  <si>
    <t>https://app.charmverse.io/op-grants/page-7756747193290157</t>
  </si>
  <si>
    <t>Integrating Optimism in SafeSwap, atomic swap bridge for native tokens</t>
  </si>
  <si>
    <t>https://app.charmverse.io/op-grants/page-16476408930919728</t>
  </si>
  <si>
    <t>0xF5B286151558ffEdaE80CcE3a98246EedA34FA08</t>
  </si>
  <si>
    <t>JobStash</t>
  </si>
  <si>
    <t>https://app.charmverse.io/op-grants/page-37556400123922873</t>
  </si>
  <si>
    <t>Launchcaster OP Ecosystem Explorer</t>
  </si>
  <si>
    <t>https://app.charmverse.io/op-grants/page-048525168377153705</t>
  </si>
  <si>
    <t>0xD0DA14f46595850627bcDB19060bdFb0F4Cc5E8f</t>
  </si>
  <si>
    <t>Liquid Resilience</t>
  </si>
  <si>
    <t>https://app.charmverse.io/op-grants/page-32348106058763193</t>
  </si>
  <si>
    <t>0x0FF67acA2B2fD18C7caa5fC0B0a6d2e057898afD</t>
  </si>
  <si>
    <t>Locksmith Wallet &amp; Smart Contracts</t>
  </si>
  <si>
    <t>https://app.charmverse.io/op-grants/page-8035332025592417</t>
  </si>
  <si>
    <t>0xb66f8eb1682589F9dFa3cFC3da9FAECEfCd7E525</t>
  </si>
  <si>
    <t>Mobula Labs</t>
  </si>
  <si>
    <t>https://app.charmverse.io/op-grants/page-1763290369904491</t>
  </si>
  <si>
    <t>Mosaic: better insights, better rewards</t>
  </si>
  <si>
    <t>https://app.charmverse.io/op-grants/page-042185059906293176</t>
  </si>
  <si>
    <t>motoDEX (top 1 game) grant proposal</t>
  </si>
  <si>
    <t>https://app.charmverse.io/op-grants/page-7578496166502553</t>
  </si>
  <si>
    <t>NFTScan (Cycle14)</t>
  </si>
  <si>
    <t>https://app.charmverse.io/op-grants/proposals?id=bcaedc5b-fbc5-46af-a9e4-d292bbf1cde2</t>
  </si>
  <si>
    <t>0x0003603F7a929c304be73661C254312647a5E4BA</t>
  </si>
  <si>
    <t>Nomis, a wallet-scoring infra that enables web3 personalization</t>
  </si>
  <si>
    <t>https://app.charmverse.io/op-grants/page-3830393115475954</t>
  </si>
  <si>
    <t xml:space="preserve">Meta Game: Onboard &amp; prepare builders that will help to create new socioeconomic systems. </t>
  </si>
  <si>
    <t>https://app.charmverse.io/op-grants/page-27013511701775395</t>
  </si>
  <si>
    <t>0xdf43d4C93c600EA8dd7ba469E5A05AB57E9867c9</t>
  </si>
  <si>
    <t>OnlyDust</t>
  </si>
  <si>
    <t>https://app.charmverse.io/op-grants/page-6225720466674716</t>
  </si>
  <si>
    <t>0x51f190B6A9CC76BF76BC56C730149604731D4d29</t>
  </si>
  <si>
    <t>OP twit analytics - improvement for educator/ambassador works</t>
  </si>
  <si>
    <t>https://app.charmverse.io/op-grants/page-8773206826432054</t>
  </si>
  <si>
    <t>Optimism Copilot</t>
  </si>
  <si>
    <t>https://app.charmverse.io/op-grants/page-3655961393478986</t>
  </si>
  <si>
    <t>Optimism Genie - AI-Powered Personal Data Scientist</t>
  </si>
  <si>
    <t>https://app.charmverse.io/op-grants/page-8489336034812556</t>
  </si>
  <si>
    <t>Optimism Solidity Survivor Bootcamp</t>
  </si>
  <si>
    <t>https://app.charmverse.io/op-grants/page-6305100104213606</t>
  </si>
  <si>
    <t>0x0E73F03b5B553CD295842Cb5f9A04768B6225aAc</t>
  </si>
  <si>
    <t>Programable Retroactive Rewards for Builders &amp; Sybil-resistant Gas Faucet for Optimism on Unitap</t>
  </si>
  <si>
    <t>https://app.charmverse.io/op-grants/page-3032540141204927</t>
  </si>
  <si>
    <t>SmartLTV on Optimism</t>
  </si>
  <si>
    <t>https://app.charmverse.io/op-grants/page-49896086236783055</t>
  </si>
  <si>
    <t>Solid Grinder : smart contract CLI to do gas optimization on Optimism</t>
  </si>
  <si>
    <t>https://app.charmverse.io/op-grants/page-14817603934853052</t>
  </si>
  <si>
    <t>0x7AAF799516404A8d69Ef3F0b55746D15613ae04e</t>
  </si>
  <si>
    <t>Upblock</t>
  </si>
  <si>
    <t>https://app.charmverse.io/op-grants/page-17951486933492156</t>
  </si>
  <si>
    <t>Upnode Deploy Revised</t>
  </si>
  <si>
    <t>https://app.charmverse.io/op-grants/page-5705679072018564</t>
  </si>
  <si>
    <t>0xc26E6125B3ec9255fF2b576258742d448e941635</t>
  </si>
  <si>
    <t>Very Insure - Early Redemption and Protection Pool for RetroPGF &amp; Growth Experiment</t>
  </si>
  <si>
    <t>https://app.charmverse.io/op-grants/page-0021613424316719865</t>
  </si>
  <si>
    <t>WaterWheel: a decentralized AIGC Layer3 network</t>
  </si>
  <si>
    <t>https://app.charmverse.io/op-grants/page-40691563548198606</t>
  </si>
  <si>
    <t>XP.NETWORK NFT Bridge</t>
  </si>
  <si>
    <t>https://app.charmverse.io/op-grants/page-18901527235011129</t>
  </si>
  <si>
    <t>Bike Grant Proposal</t>
  </si>
  <si>
    <t>https://app.charmverse.io/op-grants/page-19377959390071453</t>
  </si>
  <si>
    <t>Bored Artist</t>
  </si>
  <si>
    <t>https://app.charmverse.io/op-grants/page-8747665679955641</t>
  </si>
  <si>
    <t>Buidl Studio’s Discourse Services</t>
  </si>
  <si>
    <t>https://app.charmverse.io/op-grants/page-984066230932563</t>
  </si>
  <si>
    <t xml:space="preserve">Clearpool </t>
  </si>
  <si>
    <t>https://app.charmverse.io/op-grants/page-07234089012500222</t>
  </si>
  <si>
    <t>0x70ad50958312814e7370A52BDa2b5DA797ab64Bc</t>
  </si>
  <si>
    <t>https://app.charmverse.io/op-grants/page-04871591080646143</t>
  </si>
  <si>
    <t>0xC17A59dC5Fc0Df4853Ee71e6Dd7640e5E4954F0F</t>
  </si>
  <si>
    <t>DAO_Terminal. Enhancing User Involvement in Governance</t>
  </si>
  <si>
    <t>https://app.charmverse.io/op-grants/page-891124206306203</t>
  </si>
  <si>
    <t>Espresso</t>
  </si>
  <si>
    <t>https://app.charmverse.io/op-grants/page-5152281929164138</t>
  </si>
  <si>
    <t>Eternal Garden: ORIGINS</t>
  </si>
  <si>
    <t>https://app.charmverse.io/op-grants/page-3260445236671512</t>
  </si>
  <si>
    <t>Exponential Dynamic Dao</t>
  </si>
  <si>
    <t>https://app.charmverse.io/op-grants/page-3841231445841462</t>
  </si>
  <si>
    <t>Guild.xyz</t>
  </si>
  <si>
    <t>https://app.charmverse.io/op-grants/page-96092948569456</t>
  </si>
  <si>
    <t>Hypeshot (Cycle 14)</t>
  </si>
  <si>
    <t>https://app.charmverse.io/op-grants/page-42803218173466107</t>
  </si>
  <si>
    <t>Idle x Optimism</t>
  </si>
  <si>
    <t>https://app.charmverse.io/op-grants/page-5487372006410718</t>
  </si>
  <si>
    <t>0xFDbB4d606C199F091143BD604C85c191a526fbd0</t>
  </si>
  <si>
    <t xml:space="preserve">inBetweeners by Gianpiero and Justin Bieber </t>
  </si>
  <si>
    <t>https://app.charmverse.io/op-grants/page-16683118125179197</t>
  </si>
  <si>
    <t>https://app.charmverse.io/op-grants/page-46778410851292995</t>
  </si>
  <si>
    <t>https://app.charmverse.io/op-grants/page-6889866496736461</t>
  </si>
  <si>
    <t>0x193a6a37F99D18b0F262985DBfC5E22e43cc36Be</t>
  </si>
  <si>
    <t>LangWallet: AI Powered Crypto Wallet</t>
  </si>
  <si>
    <t>https://app.charmverse.io/op-grants/page-2540030955209098</t>
  </si>
  <si>
    <t xml:space="preserve">Let's Get HAI: a multi-collateral fork of RAI </t>
  </si>
  <si>
    <t>https://app.charmverse.io/op-grants/page-5989100035328812</t>
  </si>
  <si>
    <t>0x7Cb4a147A54e1406AEA3C8BE623A26bdd554322B</t>
  </si>
  <si>
    <t>Liquity Protocol</t>
  </si>
  <si>
    <t>https://app.charmverse.io/op-grants/page-4220122436183489</t>
  </si>
  <si>
    <t>0x2f593f151aF4bb9A71bcA6cAce1d3c56C2844117</t>
  </si>
  <si>
    <t>Musii - Social NFT Marketplace and Ticket Sales</t>
  </si>
  <si>
    <t>https://app.charmverse.io/op-grants/page-5673466898190462</t>
  </si>
  <si>
    <t xml:space="preserve">MUTUAL Research Library </t>
  </si>
  <si>
    <t>https://app.charmverse.io/op-grants/page-41316858303722204</t>
  </si>
  <si>
    <t>0xEfFE6b3DBA2E39aA1085f88a93AB8563Ba45bAa6</t>
  </si>
  <si>
    <t>NFTEarth Proposal</t>
  </si>
  <si>
    <t>https://app.charmverse.io/op-grants/page-8648292074638295</t>
  </si>
  <si>
    <t>Octav, the On-Chain Portfolio Tracker</t>
  </si>
  <si>
    <t>https://app.charmverse.io/op-grants/page-9085631343096263</t>
  </si>
  <si>
    <t>0xA5d26Ce9eC851B6Ec473fac0630D5A087221Cd34</t>
  </si>
  <si>
    <t>Omni X Incentivized NFT Minting &amp; Bridging Campaigns on OP</t>
  </si>
  <si>
    <t>https://app.charmverse.io/op-grants/page-8025368472394339</t>
  </si>
  <si>
    <t>Open-source NFT Marketplace</t>
  </si>
  <si>
    <t>https://app.charmverse.io/op-grants/page-4266737578688615</t>
  </si>
  <si>
    <t>Opti Social - web3 social network on Optimism (Cycle 14)</t>
  </si>
  <si>
    <t>https://app.charmverse.io/op-grants/page-5557451415244865</t>
  </si>
  <si>
    <t>OptiChads Fitness Challenges</t>
  </si>
  <si>
    <t>https://app.charmverse.io/op-grants/page-3536962491483433</t>
  </si>
  <si>
    <t>Optimism Ecosystem Website</t>
  </si>
  <si>
    <t>https://app.charmverse.io/op-grants/page-4041319506221779</t>
  </si>
  <si>
    <t>Optimism OAT Subsidization on Galxe - (Cycle 14)</t>
  </si>
  <si>
    <t>https://app.charmverse.io/op-grants/page-5039230724230939</t>
  </si>
  <si>
    <t>OptimismGrants Website</t>
  </si>
  <si>
    <t>https://app.charmverse.io/op-grants/page-33202911458355633</t>
  </si>
  <si>
    <t xml:space="preserve">PENPIE XYZ </t>
  </si>
  <si>
    <t>https://app.charmverse.io/op-grants/page-8685220523585324</t>
  </si>
  <si>
    <t>Programmable rewards to bring more builders to Optimism</t>
  </si>
  <si>
    <t>https://app.charmverse.io/op-grants/page-8486067311326082</t>
  </si>
  <si>
    <t>Quadrat Protocol (by 0xPlasma Labs)</t>
  </si>
  <si>
    <t>https://app.charmverse.io/op-grants/page-982384903794012</t>
  </si>
  <si>
    <t>Qubit Wallet - Cycle 14</t>
  </si>
  <si>
    <t>https://app.charmverse.io/op-grants/page-11674564580610602</t>
  </si>
  <si>
    <t>0xD91dEf14811407aa73C47d8683755526df07C44F</t>
  </si>
  <si>
    <t xml:space="preserve">Querio Bot for the Optimism ecosystem </t>
  </si>
  <si>
    <t>https://app.charmverse.io/op-grants/page-5255261961733189</t>
  </si>
  <si>
    <t>Regens Unite: IRL onboarding to RGPF</t>
  </si>
  <si>
    <t>https://app.charmverse.io/op-grants/page-8652825763454264</t>
  </si>
  <si>
    <t>RubyDex</t>
  </si>
  <si>
    <t>https://app.charmverse.io/op-grants/page-7074697221383739</t>
  </si>
  <si>
    <t xml:space="preserve">Station Labs x Pimlico: new meta for creating and engaging onchain accounts on Optimism </t>
  </si>
  <si>
    <t>https://app.charmverse.io/op-grants/page-708939868800462</t>
  </si>
  <si>
    <t>Support Club – recurrent donations</t>
  </si>
  <si>
    <t>https://app.charmverse.io/op-grants/page-5888853619555807</t>
  </si>
  <si>
    <t>Sybil Defense for Public Goods - with privacy</t>
  </si>
  <si>
    <t>https://app.charmverse.io/op-grants/page-006608002085820797</t>
  </si>
  <si>
    <t>Terrabellum/ Game with innovations in economic system</t>
  </si>
  <si>
    <t>https://app.charmverse.io/op-grants/page-3542407307283082</t>
  </si>
  <si>
    <t>The Open X Project (Cycle 14)</t>
  </si>
  <si>
    <t>https://app.charmverse.io/op-grants/page-3435583129705302</t>
  </si>
  <si>
    <t>https://app.charmverse.io/op-grants/page-061049023189431395</t>
  </si>
  <si>
    <t>TProtocol</t>
  </si>
  <si>
    <t>https://app.charmverse.io/op-grants/page-465506273315933</t>
  </si>
  <si>
    <t>TRIPSTER LUCKY BOX Round 1</t>
  </si>
  <si>
    <t>https://app.charmverse.io/op-grants/page-6561971810999856</t>
  </si>
  <si>
    <t>Ucollect.me | Tokenized Communities</t>
  </si>
  <si>
    <t>https://app.charmverse.io/op-grants/page-9165952622612872</t>
  </si>
  <si>
    <t xml:space="preserve">Velodrome Finance </t>
  </si>
  <si>
    <t>https://app.charmverse.io/op-grants/page-5774358316165986</t>
  </si>
  <si>
    <t>Velvet.Capital (by Velvet DAO)</t>
  </si>
  <si>
    <t>https://app.charmverse.io/op-grants/page-8453921468580432</t>
  </si>
  <si>
    <t>Web3 ATL Hackathon Sponsorship presented by 404 DAO and Blockchain at Georgia Tech</t>
  </si>
  <si>
    <t>https://app.charmverse.io/op-grants/page-30922248801835606</t>
  </si>
  <si>
    <t>Web3beach - a coordiNATION exporting public goods</t>
  </si>
  <si>
    <t>https://app.charmverse.io/op-grants/page-641531423822882</t>
  </si>
  <si>
    <t>Wombat Exchange</t>
  </si>
  <si>
    <t>https://app.charmverse.io/op-grants/page-836663139821324</t>
  </si>
  <si>
    <t>0x9A104004ef083b0980F19Aa5D0Cfaaf2b5FFe388</t>
  </si>
  <si>
    <t>zkBob</t>
  </si>
  <si>
    <t>https://app.charmverse.io/op-grants/page-040680474285722745</t>
  </si>
  <si>
    <t>AnyTx Explorer for Optimism</t>
  </si>
  <si>
    <t>https://app.charmverse.io/op-grants/page-037501910272004224</t>
  </si>
  <si>
    <t>REAL home connection platform</t>
  </si>
  <si>
    <t>https://app.charmverse.io/op-grants/page-1477789990194054</t>
  </si>
  <si>
    <t xml:space="preserve">LlamaNodes | RPC
</t>
  </si>
  <si>
    <t>https://app.charmverse.io/op-grants/page-7551038068293459</t>
  </si>
  <si>
    <t>OKcontract ABI2UI</t>
  </si>
  <si>
    <t>RFG 2 (Locked)</t>
  </si>
  <si>
    <t>https://app.charmverse.io/op-grants/page-2222165204079123</t>
  </si>
  <si>
    <t>Wonderful widget: tx.friend</t>
  </si>
  <si>
    <t>https://app.charmverse.io/op-grants/page-6976945239680636</t>
  </si>
  <si>
    <t>Cycle 15</t>
  </si>
  <si>
    <t>https://app.charmverse.io/op-grants/page-5705466835310178</t>
  </si>
  <si>
    <t>0x4a8aB737cdB7DC3c56Dd59266591B9D2EB1e55aB</t>
  </si>
  <si>
    <t>Alphaday Optimism Community Dashboard</t>
  </si>
  <si>
    <t>https://app.charmverse.io/op-grants/page-13585052320942648</t>
  </si>
  <si>
    <t>AnChain AI- Web3 Security and Operations Center</t>
  </si>
  <si>
    <t>https://app.charmverse.io/op-grants/page-3411086919480142</t>
  </si>
  <si>
    <t>Artcoin</t>
  </si>
  <si>
    <t>https://app.charmverse.io/op-grants/page-3129474343456191</t>
  </si>
  <si>
    <t>Autonomous World Ecosystem - AW House (Cycle 15)</t>
  </si>
  <si>
    <t>https://app.charmverse.io/op-grants/page-7215315141818317</t>
  </si>
  <si>
    <t>0x1626Cc835842C480c1689A0A69AA419B9F761a4e</t>
  </si>
  <si>
    <t xml:space="preserve">Beaaam Protocol </t>
  </si>
  <si>
    <t>https://app.charmverse.io/op-grants/page-4622957753403092</t>
  </si>
  <si>
    <t>Blio</t>
  </si>
  <si>
    <t>https://app.charmverse.io/op-grants/page-057579616928828736</t>
  </si>
  <si>
    <t>BlockAIDS</t>
  </si>
  <si>
    <t>https://app.charmverse.io/op-grants/page-8237591750535247</t>
  </si>
  <si>
    <t>Breadcrumbs.app</t>
  </si>
  <si>
    <t>https://app.charmverse.io/op-grants/page-9658342917491014</t>
  </si>
  <si>
    <t>0x7B8c3d5B19c9A9f7D611244d0C2C86f6921FcE3e</t>
  </si>
  <si>
    <t>Cellula: fully on-chain autonomous life simulation game(Cycle 15)</t>
  </si>
  <si>
    <t>https://app.charmverse.io/op-grants/page-16520996187338777</t>
  </si>
  <si>
    <t>Community Copy-Trading on-chain for Optimism Ecosystem</t>
  </si>
  <si>
    <t>https://app.charmverse.io/op-grants/page-3183127262712937</t>
  </si>
  <si>
    <t>Copernic Space</t>
  </si>
  <si>
    <t>https://app.charmverse.io/op-grants/page-7909258344215697</t>
  </si>
  <si>
    <t>Creath Art Marketplace</t>
  </si>
  <si>
    <t>https://app.charmverse.io/op-grants/page-3152071499867384</t>
  </si>
  <si>
    <t>Cryptofonts API</t>
  </si>
  <si>
    <t>https://app.charmverse.io/op-grants/page-8776250436636381</t>
  </si>
  <si>
    <t>Culture Blocks - OP governance culture</t>
  </si>
  <si>
    <t>https://app.charmverse.io/op-grants/page-9468364437775327</t>
  </si>
  <si>
    <t>DAOmeter</t>
  </si>
  <si>
    <t>https://app.charmverse.io/op-grants/page-5748516218566226</t>
  </si>
  <si>
    <t>DappLooker Subscription Payments Integration on Optimism</t>
  </si>
  <si>
    <t>https://app.charmverse.io/op-grants/page-10951331993751134</t>
  </si>
  <si>
    <t>Double - Builders Grant</t>
  </si>
  <si>
    <t>https://app.charmverse.io/op-grants/page-6490910427238259</t>
  </si>
  <si>
    <t>Ecosystem Project Ideas--l2scan for OPstack</t>
  </si>
  <si>
    <t>https://app.charmverse.io/op-grants/page-3179496479753938</t>
  </si>
  <si>
    <t>Fractal Visions</t>
  </si>
  <si>
    <t>https://app.charmverse.io/op-grants/page-27323268327477357</t>
  </si>
  <si>
    <t>Frontier Registry - Science Published On-chain</t>
  </si>
  <si>
    <t>https://app.charmverse.io/op-grants/page-8075317656912162</t>
  </si>
  <si>
    <t>Gas.Zip</t>
  </si>
  <si>
    <t>https://app.charmverse.io/op-grants/page-03866404384376043</t>
  </si>
  <si>
    <t xml:space="preserve">GumBall Protocol - Digital / Physical NFTs </t>
  </si>
  <si>
    <t>https://app.charmverse.io/op-grants/page-3961395740112825</t>
  </si>
  <si>
    <t>Harberger Tax implementation &amp; EIP Draft</t>
  </si>
  <si>
    <t>https://app.charmverse.io/op-grants/page-4531848727548431</t>
  </si>
  <si>
    <t>0x9783fc02e07c04e691412f3f125c0fb0ffdf0f64</t>
  </si>
  <si>
    <t>https://app.charmverse.io/op-grants/page-781875301575714</t>
  </si>
  <si>
    <t>0xAd7954fa5f0Fc6ddC0B2Db6A5efD410b4F5cbeB1</t>
  </si>
  <si>
    <t>HEMIFY</t>
  </si>
  <si>
    <t>https://app.charmverse.io/op-grants/page-8345955865680592</t>
  </si>
  <si>
    <t>Infinity Wallet - Builder Cycle 15</t>
  </si>
  <si>
    <t>https://app.charmverse.io/op-grants/page-11908812258760593</t>
  </si>
  <si>
    <t>0x15D645E363c6A2c83Bb3c55325C1Ca9E6936492E</t>
  </si>
  <si>
    <t>Inheriti® Data Backup and Digital Inheritance Solution</t>
  </si>
  <si>
    <t>https://app.charmverse.io/op-grants/page-958486149785867</t>
  </si>
  <si>
    <t>Interactive AI Knowledge Base &amp; "Treasure Hunt" Platform for Optimism Ecosystem</t>
  </si>
  <si>
    <t>https://app.charmverse.io/op-grants/page-4063141547270912</t>
  </si>
  <si>
    <t>Iron Wallet</t>
  </si>
  <si>
    <t>https://app.charmverse.io/op-grants/page-623421975337419</t>
  </si>
  <si>
    <t>LagrangeDAO-GitHub for Web3</t>
  </si>
  <si>
    <t>https://app.charmverse.io/op-grants/page-32947539309111984</t>
  </si>
  <si>
    <t xml:space="preserve">Mercury </t>
  </si>
  <si>
    <t>https://app.charmverse.io/op-grants/page-14309787157356202</t>
  </si>
  <si>
    <t>https://app.charmverse.io/op-grants/page-7416874939270843</t>
  </si>
  <si>
    <t>0x707f310DD0325f48Fe06e1D44Cb5fdb522EDf723</t>
  </si>
  <si>
    <t>Nata Social</t>
  </si>
  <si>
    <t>https://app.charmverse.io/op-grants/page-539814274545825</t>
  </si>
  <si>
    <t>Ocean Protocol for AI on Optimism</t>
  </si>
  <si>
    <t>https://app.charmverse.io/op-grants/page-7976798372220861</t>
  </si>
  <si>
    <t>0x275aB2f4e5DD3CB7AA8Ec4f16a79F4023cc5f7Ef</t>
  </si>
  <si>
    <t>On-Chain Firewalls: runtime exploit prevention</t>
  </si>
  <si>
    <t>https://app.charmverse.io/op-grants/page-13545432334134366</t>
  </si>
  <si>
    <t>Onboarding Brazilian Developers</t>
  </si>
  <si>
    <t>https://app.charmverse.io/op-grants/page-007115651760448705</t>
  </si>
  <si>
    <t>0x7950aeE3952D6c6297Bf349E0d2731a745AaBB32</t>
  </si>
  <si>
    <t>https://app.charmverse.io/op-grants/page-9976992624949337</t>
  </si>
  <si>
    <t>Optimism EcofuseAI: Your AI-Powered Pathway to Web3 Excellence</t>
  </si>
  <si>
    <t>https://app.charmverse.io/op-grants/page-8366307015654308</t>
  </si>
  <si>
    <t>Optimism Explorer by BlockVision</t>
  </si>
  <si>
    <t>https://app.charmverse.io/op-grants/page-45267699560616026</t>
  </si>
  <si>
    <t>Optimism Fractal</t>
  </si>
  <si>
    <t>https://app.charmverse.io/op-grants/page-8947154553563161</t>
  </si>
  <si>
    <t>PEERUP Builders proposal</t>
  </si>
  <si>
    <t>https://app.charmverse.io/op-grants/page-8389012659754349</t>
  </si>
  <si>
    <t>REALhomeconnect.io</t>
  </si>
  <si>
    <t>https://app.charmverse.io/op-grants/page-2542397798811158</t>
  </si>
  <si>
    <t>Reputation &amp; Roles</t>
  </si>
  <si>
    <t>https://app.charmverse.io/op-grants/page-23303127376120303</t>
  </si>
  <si>
    <t>0x407Cf0e5Dd3C2c4bCE5a32B92109c2c6f7f1ce23</t>
  </si>
  <si>
    <t>Scalind - OP Chains constructor</t>
  </si>
  <si>
    <t>https://app.charmverse.io/op-grants/page-5043319536236994</t>
  </si>
  <si>
    <t>0x3eb6Bf5B7AC2B683c787f7aac59683A8d05d885d</t>
  </si>
  <si>
    <t>Soldeer</t>
  </si>
  <si>
    <t>https://app.charmverse.io/op-grants/page-6940426090315701</t>
  </si>
  <si>
    <t>0xc8E2806A97413b5496A1ba6050b517CC98D0EfCA</t>
  </si>
  <si>
    <t>Star Quest Online</t>
  </si>
  <si>
    <t>https://app.charmverse.io/op-grants/page-13717491696272566</t>
  </si>
  <si>
    <t xml:space="preserve">Station Labs | A new meta for activating and engaging smart accounts </t>
  </si>
  <si>
    <t>https://app.charmverse.io/op-grants/page-8575536123758014</t>
  </si>
  <si>
    <t>0xbaa8bF587EEb3Cf12F8D80EbB49F929C7D62115e</t>
  </si>
  <si>
    <t>Superchain Eco</t>
  </si>
  <si>
    <t>https://app.charmverse.io/op-grants/page-09647077215369282</t>
  </si>
  <si>
    <t>Superchain Resolver: Manage ENS Records on OP Chains (storage proofs)</t>
  </si>
  <si>
    <t>https://app.charmverse.io/op-grants/page-2502347076963445</t>
  </si>
  <si>
    <t>Term Finance - Fixed-Term, Fixed-Rate Lending</t>
  </si>
  <si>
    <t>https://app.charmverse.io/op-grants/page-1382446578653913</t>
  </si>
  <si>
    <t>UtcPay</t>
  </si>
  <si>
    <t>https://app.charmverse.io/op-grants/page-6005192882231041</t>
  </si>
  <si>
    <t>Very Insure - Early Redemption and Protection Pool for RetroPGF &amp; Growth Experiment [C15]</t>
  </si>
  <si>
    <t>https://app.charmverse.io/op-grants/page-07313989199719706</t>
  </si>
  <si>
    <t>https://app.charmverse.io/op-grants/page-7482769025043443</t>
  </si>
  <si>
    <t>0x850a146D7478dAAa98Fc26Fd85e6A24e50846A9d</t>
  </si>
  <si>
    <t>🔴CREATING THE MUSIC OF THE FUTURE</t>
  </si>
  <si>
    <t>https://app.charmverse.io/op-grants/page-42446974329679854</t>
  </si>
  <si>
    <t>Artizen Match Fund for Creative Coders</t>
  </si>
  <si>
    <t>https://app.charmverse.io/op-grants/page-8065090318553638</t>
  </si>
  <si>
    <t>Autify Network, Building trust protocol to increase transparency in the global Supply-chain</t>
  </si>
  <si>
    <t>https://app.charmverse.io/op-grants/page-5333843568201524</t>
  </si>
  <si>
    <t>Beefy - Universal Zap</t>
  </si>
  <si>
    <t>https://app.charmverse.io/op-grants/page-11504029675210492</t>
  </si>
  <si>
    <t>Bored Town Sustainable Meme Contest</t>
  </si>
  <si>
    <t>https://app.charmverse.io/op-grants/page-3737653993131862</t>
  </si>
  <si>
    <t>Celebratix</t>
  </si>
  <si>
    <t>https://app.charmverse.io/op-grants/page-17918441063202728</t>
  </si>
  <si>
    <t>Community-Driven Gaming by Cubic Games</t>
  </si>
  <si>
    <t>https://app.charmverse.io/op-grants/page-46540991920710795</t>
  </si>
  <si>
    <t>https://app.charmverse.io/op-grants/page-9205647233924499</t>
  </si>
  <si>
    <t>Cryptonikas - Kiwi tool</t>
  </si>
  <si>
    <t>https://app.charmverse.io/op-grants/page-3059021634930075</t>
  </si>
  <si>
    <t>CyberWallet by CyberConnect</t>
  </si>
  <si>
    <t>https://app.charmverse.io/op-grants/page-4077993806205271</t>
  </si>
  <si>
    <t>DocIT - Discord document chat bot</t>
  </si>
  <si>
    <t>https://app.charmverse.io/op-grants/page-4246021502319821</t>
  </si>
  <si>
    <t>Double - Growth Experiments Grant</t>
  </si>
  <si>
    <t>https://app.charmverse.io/op-grants/page-6132354610094377</t>
  </si>
  <si>
    <t>DRPC - a more affordable, cost-efficient, and scalable RPC solution for Optimism</t>
  </si>
  <si>
    <t>https://app.charmverse.io/op-grants/page-021194932007580602</t>
  </si>
  <si>
    <t>Exactly Protocol Proposal</t>
  </si>
  <si>
    <t>https://app.charmverse.io/op-grants/page-0993579325429641</t>
  </si>
  <si>
    <t>Gyroscope</t>
  </si>
  <si>
    <t>https://app.charmverse.io/op-grants/page-24711432281142365</t>
  </si>
  <si>
    <t>HamsIDO</t>
  </si>
  <si>
    <t>https://app.charmverse.io/op-grants/page-38491091362044694</t>
  </si>
  <si>
    <t>Hedge- Protecting Volatility for Grantees and Users Using Collateralized Put Options</t>
  </si>
  <si>
    <t>https://app.charmverse.io/op-grants/page-9716842679439821</t>
  </si>
  <si>
    <t>https://app.charmverse.io/op-grants/page-9885871528787618</t>
  </si>
  <si>
    <t>Holograph: OP Grant for Cycle 15</t>
  </si>
  <si>
    <t>https://app.charmverse.io/op-grants/page-5889066454459928</t>
  </si>
  <si>
    <t>IDriss: meta-infinite public goods funding round on Twitter</t>
  </si>
  <si>
    <t>https://app.charmverse.io/op-grants/page-6789681217862995</t>
  </si>
  <si>
    <t>Immunefi Bug Bounty Program for Protocols building on Optimism</t>
  </si>
  <si>
    <t>https://app.charmverse.io/op-grants/page-6599670971221563</t>
  </si>
  <si>
    <t>TBD Henry Shen, hen@immunefi.com</t>
  </si>
  <si>
    <t>InsureDAO: Modify Approved Grant Usage</t>
  </si>
  <si>
    <t>https://app.charmverse.io/op-grants/page-5644884699775381</t>
  </si>
  <si>
    <t>Kwenta Referral Program</t>
  </si>
  <si>
    <t>https://app.charmverse.io/op-grants/page-5311906072594612</t>
  </si>
  <si>
    <t>Lemon Cash Grant Proposal</t>
  </si>
  <si>
    <t>https://app.charmverse.io/op-grants/page-0751418438700624</t>
  </si>
  <si>
    <t>0xBBEa9BA18e457303D666b6bd27AdE10221E3635f - Coinbase address, please send a test transaction and check with us for correct receival first</t>
  </si>
  <si>
    <t>Liquid Resilience OP Vaults</t>
  </si>
  <si>
    <t>https://app.charmverse.io/op-grants/page-6205028879926129</t>
  </si>
  <si>
    <t>LYRA V2</t>
  </si>
  <si>
    <t>https://app.charmverse.io/op-grants/page-8973550421901375</t>
  </si>
  <si>
    <t>0xD4C00FE7657791C2A43025dE483F05E49A5f76A6</t>
  </si>
  <si>
    <t>Online Casino</t>
  </si>
  <si>
    <t>https://app.charmverse.io/op-grants/page-04874945381468687</t>
  </si>
  <si>
    <t>https://app.charmverse.io/op-grants/page-5754317894827077</t>
  </si>
  <si>
    <t>OpenOcean</t>
  </si>
  <si>
    <t>https://app.charmverse.io/op-grants/page-652470193379387</t>
  </si>
  <si>
    <t>Optimism Bridges Series</t>
  </si>
  <si>
    <t>https://app.charmverse.io/op-grants/page-20189709811283718</t>
  </si>
  <si>
    <t>Optimism OAT Subsidization on Galxe - (Cycle 15)</t>
  </si>
  <si>
    <t>https://app.charmverse.io/op-grants/page-5811398298746235</t>
  </si>
  <si>
    <t>PADO: Web3 credit protocol</t>
  </si>
  <si>
    <t>https://app.charmverse.io/op-grants/page-6863658271415776</t>
  </si>
  <si>
    <t>Pods Finance</t>
  </si>
  <si>
    <t>https://app.charmverse.io/op-grants/page-6644594952053391</t>
  </si>
  <si>
    <t>Quadrat Protocol</t>
  </si>
  <si>
    <t>https://app.charmverse.io/op-grants/page-20042252102002833</t>
  </si>
  <si>
    <t>Quidli OP Integration - Cycle 15</t>
  </si>
  <si>
    <t>https://app.charmverse.io/op-grants/page-4855347634565146</t>
  </si>
  <si>
    <t>REALchange DAO</t>
  </si>
  <si>
    <t>https://app.charmverse.io/op-grants/page-9166378261077723</t>
  </si>
  <si>
    <t>Start Basic Tutorial Optimism</t>
  </si>
  <si>
    <t>https://app.charmverse.io/op-grants/page-6306628692203611</t>
  </si>
  <si>
    <t>Symbiosis (Cycle 15)</t>
  </si>
  <si>
    <t>https://app.charmverse.io/op-grants/page-20134995980072312</t>
  </si>
  <si>
    <t>The Open X Project - opxVELO</t>
  </si>
  <si>
    <t>https://app.charmverse.io/op-grants/page-2481324285537596</t>
  </si>
  <si>
    <t xml:space="preserve">The Optimist (ex The Optimistic Series) </t>
  </si>
  <si>
    <t>https://app.charmverse.io/op-grants/page-8048848884625277</t>
  </si>
  <si>
    <t xml:space="preserve">TRIPSTER LUCKY BOX OP </t>
  </si>
  <si>
    <t>https://app.charmverse.io/op-grants/page-5093116371032171</t>
  </si>
  <si>
    <t>Ucollect.me - Cycle 15</t>
  </si>
  <si>
    <t>https://app.charmverse.io/op-grants/page-04482234697779486</t>
  </si>
  <si>
    <t>UNIT</t>
  </si>
  <si>
    <t>https://app.charmverse.io/op-grants/page-7907270527637442</t>
  </si>
  <si>
    <t>UpResearch Technical Content</t>
  </si>
  <si>
    <t>https://app.charmverse.io/op-grants/page-23226378384228408</t>
  </si>
  <si>
    <t>https://app.charmverse.io/op-grants/page-04321665122632923</t>
  </si>
  <si>
    <t>Web3GameX: Dynamic Educational Game in Optimism</t>
  </si>
  <si>
    <t>https://app.charmverse.io/op-grants/page-28572183863880785</t>
  </si>
  <si>
    <t>Welcome to t0wn</t>
  </si>
  <si>
    <t>https://app.charmverse.io/op-grants/page-5995144853766088</t>
  </si>
  <si>
    <t>Wombex Finance</t>
  </si>
  <si>
    <t>https://app.charmverse.io/op-grants/page-9325865671972773</t>
  </si>
  <si>
    <t xml:space="preserve">Wox Bet - Web3 Peer-to-Peer Betting Platform </t>
  </si>
  <si>
    <t>https://app.charmverse.io/op-grants/page-6136528162963353</t>
  </si>
  <si>
    <t>ZKCross - Empower OP with ZK - Cycle 15</t>
  </si>
  <si>
    <t>https://app.charmverse.io/op-grants/page-4415753468223593</t>
  </si>
  <si>
    <t xml:space="preserve">Blocknative Open Transaction Explorer with Optimism L2 mainnet support | RFG-1
</t>
  </si>
  <si>
    <t>RFG1 (Locked)</t>
  </si>
  <si>
    <t>https://app.charmverse.io/op-grants/page-3483779137072336</t>
  </si>
  <si>
    <t>0x93177Ac28Ce5Fd1878Bd940081BA8D0D7bA3682c</t>
  </si>
  <si>
    <t>LlamaFolio - Portfolio tracker</t>
  </si>
  <si>
    <t>https://app.charmverse.io/op-grants/page-8751300185364819</t>
  </si>
  <si>
    <t>MultiBaas historical data</t>
  </si>
  <si>
    <t>https://app.charmverse.io/op-grants/page-4678452668524904</t>
  </si>
  <si>
    <t xml:space="preserve">OP Project Liquidity Verifier Dashboard </t>
  </si>
  <si>
    <t>https://app.charmverse.io/op-grants/page-40278389714528307</t>
  </si>
  <si>
    <t>Web4</t>
  </si>
  <si>
    <t>https://app.charmverse.io/op-grants/page-23516761107008555</t>
  </si>
  <si>
    <t>Events by Unlock Labs</t>
  </si>
  <si>
    <t>RFG2 (Locked)</t>
  </si>
  <si>
    <t>https://app.charmverse.io/op-grants/page-17391828388985342</t>
  </si>
  <si>
    <t>Laika | Postman for Web3</t>
  </si>
  <si>
    <t>https://app.charmverse.io/op-grants/page-20646772997388108</t>
  </si>
  <si>
    <t>Loki.code: UI for contracts</t>
  </si>
  <si>
    <t>https://app.charmverse.io/op-grants/page-12543689367778432</t>
  </si>
  <si>
    <t>Opsheet</t>
  </si>
  <si>
    <t>https://app.charmverse.io/op-grants/page-24117862336456142</t>
  </si>
  <si>
    <t xml:space="preserve">Optimism - Blockgregator </t>
  </si>
  <si>
    <t>https://app.charmverse.io/op-grants/page-9370791874688227</t>
  </si>
  <si>
    <t>seal: UI for smart contracts</t>
  </si>
  <si>
    <t>https://app.charmverse.io/op-grants/page-27099331034968377</t>
  </si>
  <si>
    <t>0x811Cc10d5a80B037dCcbC467C33736Ce7e6690fB</t>
  </si>
  <si>
    <t>[RFG-3] Sherlock Audits</t>
  </si>
  <si>
    <t>RFG3 (Locked)</t>
  </si>
  <si>
    <t>https://app.charmverse.io/op-grants/page-8451256064211878</t>
  </si>
  <si>
    <t>0x5A973117Dd273676bf4D14313b80562DC8973ba9</t>
  </si>
  <si>
    <t>[RFG-3] Trail of Bits Security Reviews</t>
  </si>
  <si>
    <t>https://app.charmverse.io/op-grants/page-5155094715852848</t>
  </si>
  <si>
    <t>TBD josselin@trailofbits.com</t>
  </si>
  <si>
    <t>Cantina.xyx and Spearbit Labs: RFG-3</t>
  </si>
  <si>
    <t>https://app.charmverse.io/op-grants/page-06581358639748647</t>
  </si>
  <si>
    <t>0xB6B9E9e56AB5a4AF927faa802ac93786352f3af9</t>
  </si>
  <si>
    <t>yAudit - RFG-3: SC auditing services</t>
  </si>
  <si>
    <t>https://app.charmverse.io/op-grants/page-06454466043947682</t>
  </si>
  <si>
    <t>AnChain AI-Smart Contract Risk Evaluation Engine (SCREEN)</t>
  </si>
  <si>
    <t>RFG4 (Locked)</t>
  </si>
  <si>
    <t>https://app.charmverse.io/op-grants/page-18235591935248352</t>
  </si>
  <si>
    <t>Contract Guardian: Empowering Smart Contracts with AI Auditing</t>
  </si>
  <si>
    <t>https://app.charmverse.io/op-grants/page-8965039315647547</t>
  </si>
  <si>
    <t>Eiger AI - Training an AI model to audit Solidity contracts</t>
  </si>
  <si>
    <t>https://app.charmverse.io/op-grants/page-6137028084305354</t>
  </si>
  <si>
    <t>Graphium - RFG-4: AI SC audit assistance</t>
  </si>
  <si>
    <t>https://app.charmverse.io/op-grants/page-8501730132816885</t>
  </si>
  <si>
    <t>KeyBox.AI Smart Contract Auditing Assistant Tool</t>
  </si>
  <si>
    <t>https://app.charmverse.io/op-grants/page-750415335405475</t>
  </si>
  <si>
    <t>LedgerScan - Early Risk Scanner</t>
  </si>
  <si>
    <t>https://app.charmverse.io/op-grants/page-8819289984653451</t>
  </si>
  <si>
    <t>BlockPI's High Performance &amp; Low Cost RPC Service</t>
  </si>
  <si>
    <t>RFG5 (Locked)</t>
  </si>
  <si>
    <t>https://app.charmverse.io/op-grants/page-9764487318473409</t>
  </si>
  <si>
    <t>BlockVision RPC Subsidization</t>
  </si>
  <si>
    <t>https://app.charmverse.io/op-grants/page-7053685338833484</t>
  </si>
  <si>
    <t>EthWatch</t>
  </si>
  <si>
    <t>https://app.charmverse.io/op-grants/page-141996216647309</t>
  </si>
  <si>
    <t>LlamaNodes | High-Performant &amp; Cost-Effective RPCs</t>
  </si>
  <si>
    <t>https://app.charmverse.io/op-grants/page-0012423812683026725</t>
  </si>
  <si>
    <t>0x697008C9CcA249eB5AbE9583f041A18A850453A4</t>
  </si>
  <si>
    <t>Nodies DLB - Infrastructure Services</t>
  </si>
  <si>
    <t>https://app.charmverse.io/op-grants/page-8825893178140582</t>
  </si>
  <si>
    <t>Optimism Global RPC endpoints by Chainstack</t>
  </si>
  <si>
    <t>https://app.charmverse.io/op-grants/page-41542701966024476</t>
  </si>
  <si>
    <t>Pocket Network / Grove RPC</t>
  </si>
  <si>
    <t>https://app.charmverse.io/op-grants/page-5465882174575767</t>
  </si>
  <si>
    <t>Upnode Subgraph RPC Subsidization</t>
  </si>
  <si>
    <t>https://app.charmverse.io/op-grants/page-8233313312399342</t>
  </si>
  <si>
    <t>An Examination of 'Restaking' in Decentralised Finance</t>
  </si>
  <si>
    <t>RFG6 (Locked)</t>
  </si>
  <si>
    <t>https://app.charmverse.io/op-grants/page-8126700932470929</t>
  </si>
  <si>
    <t>Decentralization Research Center (DRC) — Grant Application</t>
  </si>
  <si>
    <t>https://app.charmverse.io/op-grants/page-34013577093210845</t>
  </si>
  <si>
    <t>DeSpace QF</t>
  </si>
  <si>
    <t>https://app.charmverse.io/op-grants/page-9881185535338977</t>
  </si>
  <si>
    <t>EIP-1559 Modification for Revenue Share</t>
  </si>
  <si>
    <t>https://app.charmverse.io/op-grants/page-2277242295768409</t>
  </si>
  <si>
    <t xml:space="preserve">FHE x OP </t>
  </si>
  <si>
    <t>https://app.charmverse.io/op-grants/page-2764105307198814</t>
  </si>
  <si>
    <t>TBD</t>
  </si>
  <si>
    <t>Grantee Accountability Experiment &amp; Research</t>
  </si>
  <si>
    <t>https://app.charmverse.io/op-grants/page-23299951842298228</t>
  </si>
  <si>
    <t xml:space="preserve">Identity Fusion in the Optimism Ecosystem </t>
  </si>
  <si>
    <t>https://app.charmverse.io/op-grants/page-6729876631574907</t>
  </si>
  <si>
    <t>TBD joseybeets@gmail.com</t>
  </si>
  <si>
    <t>Metagov</t>
  </si>
  <si>
    <t>https://app.charmverse.io/op-grants/page-19870254990933112</t>
  </si>
  <si>
    <t>OP Builders House</t>
  </si>
  <si>
    <t>https://app.charmverse.io/op-grants/op-builders-house-533660489659431</t>
  </si>
  <si>
    <t>Open Problems in DAOs</t>
  </si>
  <si>
    <t>https://app.charmverse.io/op-grants/page-4557859434999352</t>
  </si>
  <si>
    <t>Open Source Ecosystem on Optimism for Scientific Research</t>
  </si>
  <si>
    <t>https://app.charmverse.io/op-grants/page-9926474386141744</t>
  </si>
  <si>
    <t>Optimism Buildathon in Latam powered by ETH Kipu</t>
  </si>
  <si>
    <t>https://app.charmverse.io/op-grants/page-15185761365511574</t>
  </si>
  <si>
    <t>Optimism Governance Study</t>
  </si>
  <si>
    <t>https://app.charmverse.io/op-grants/page-7729126051078024</t>
  </si>
  <si>
    <t>Optimism Grantee Assessment &amp; Web2 Literature Review</t>
  </si>
  <si>
    <t>https://app.charmverse.io/op-grants/page-9821624404884672</t>
  </si>
  <si>
    <t>Proposal for Spreading the Optimistic Vision in the Turkish Blockchain Ecosystem</t>
  </si>
  <si>
    <t>https://app.charmverse.io/op-grants/page-8872320967490757</t>
  </si>
  <si>
    <t>Shapley Values</t>
  </si>
  <si>
    <t>https://app.charmverse.io/op-grants/page-7735850863654088</t>
  </si>
  <si>
    <t>TBD mimsd@sas.upenn.edu</t>
  </si>
  <si>
    <t>3Suite Grant Application for 3Wallet &amp; Web 3CRM</t>
  </si>
  <si>
    <t>RFG7 (Locked)</t>
  </si>
  <si>
    <t>https://app.charmverse.io/op-grants/page-47234350319810736</t>
  </si>
  <si>
    <t>Kiosk - The App Store for Smart NFTs</t>
  </si>
  <si>
    <t>https://app.charmverse.io/op-grants/page-47626078935667704</t>
  </si>
  <si>
    <t>Opti.domains 6551: Domain and Tokenbound account</t>
  </si>
  <si>
    <t>https://app.charmverse.io/op-grants/page-8279510986419036</t>
  </si>
  <si>
    <t>Optimism onboarding for Cre8ors (#1 6551 project)</t>
  </si>
  <si>
    <t>https://app.charmverse.io/op-grants/page-36993742504947624</t>
  </si>
  <si>
    <t>Pin Save - decentralized Pinterest ERC 6551 tooling</t>
  </si>
  <si>
    <t>https://app.charmverse.io/op-grants/page-36667301277022224</t>
  </si>
  <si>
    <t>PowerBridge.ai NFT : Skill Certification &amp; Job Gating</t>
  </si>
  <si>
    <t>https://app.charmverse.io/op-grants/page-6874404092195345</t>
  </si>
  <si>
    <t>SiloHaus - ERC6551 NFT Membership DAOs</t>
  </si>
  <si>
    <t>https://app.charmverse.io/op-grants/page-21285761775589718</t>
  </si>
  <si>
    <t>Tokenbound: Tooling for 6551</t>
  </si>
  <si>
    <t>https://app.charmverse.io/op-grants/page-39047688783064927</t>
  </si>
  <si>
    <t>0xd6E193cb08efaaF78ec2559fc0617F2ef7245e49</t>
  </si>
  <si>
    <t>WakeUp Labs | RFG-7: Tooling for 6551 - Tokenbound accounts</t>
  </si>
  <si>
    <t>https://app.charmverse.io/op-grants/page-16996178545862084</t>
  </si>
  <si>
    <t>Blocknative | Improved Observability to enable Cross-Chain Interoperability | RFG-8</t>
  </si>
  <si>
    <t>RFG8 (Locked)</t>
  </si>
  <si>
    <t>https://app.charmverse.io/op-grants/page-8916236324550566</t>
  </si>
  <si>
    <t>Compete Guide To Cross Chain / Rollup Interoperability</t>
  </si>
  <si>
    <t>https://app.charmverse.io/op-grants/page-6494402652772964</t>
  </si>
  <si>
    <t>0x4a364125054B47b669af9D16cc65dCE6C6Fbd573</t>
  </si>
  <si>
    <t>Cross-chain interoperability research</t>
  </si>
  <si>
    <t>https://app.charmverse.io/op-grants/page-2498144202521042</t>
  </si>
  <si>
    <t>0x6297Be9555d698916F1148507e6bA28B67cFbc54</t>
  </si>
  <si>
    <t>CrossStack - Cross-chain &amp; Shared Sequencer Research Grant</t>
  </si>
  <si>
    <t>https://app.charmverse.io/op-grants/page-7118244177492106</t>
  </si>
  <si>
    <t>ERC1155 Bridge</t>
  </si>
  <si>
    <t>https://app.charmverse.io/op-grants/page-8659059551913766</t>
  </si>
  <si>
    <t>Gravity Bridge for Optimism</t>
  </si>
  <si>
    <t>https://app.charmverse.io/op-grants/page-8661604268105176</t>
  </si>
  <si>
    <t>Hyperlane for the Superchain ⏩🔴</t>
  </si>
  <si>
    <t>https://app.charmverse.io/op-grants/page-8950533353055605</t>
  </si>
  <si>
    <t>IBC: Bringing the Superchain to Life</t>
  </si>
  <si>
    <t>https://app.charmverse.io/op-grants/page-2367205753084609</t>
  </si>
  <si>
    <t>RFG8 - Crosschain tools by Scry Protocol</t>
  </si>
  <si>
    <t>https://app.charmverse.io/op-grants/page-8199010060366829</t>
  </si>
  <si>
    <t xml:space="preserve">Intent </t>
  </si>
  <si>
    <t>Trust Tier</t>
  </si>
  <si>
    <t>Delivered (OP)</t>
  </si>
  <si>
    <t xml:space="preserve">Tally: Superchain Governance Deep Dive </t>
  </si>
  <si>
    <t xml:space="preserve">Intent 1 </t>
  </si>
  <si>
    <t>Ember</t>
  </si>
  <si>
    <t>https://gov.optimism.io/t/final-superchain-governance-deep-dive/5920</t>
  </si>
  <si>
    <t>0xec1C77AC05915F099C7c56900D63823Fa4308800</t>
  </si>
  <si>
    <t>Scry: Fully Decentralized and Independent Oracle and Data Infrastructure</t>
  </si>
  <si>
    <t>Fledgling</t>
  </si>
  <si>
    <t>https://gov.optimism.io/t/final-scry-protocol-fully-decentralized-and-independent-oracle-and-data-infrastructure/6141</t>
  </si>
  <si>
    <t>0x9D31e30003f253563Ff108BC60B16Fdf2c93abb5</t>
  </si>
  <si>
    <t xml:space="preserve">OP Labs: TechNERD program </t>
  </si>
  <si>
    <t>Phoenix</t>
  </si>
  <si>
    <t>https://gov.optimism.io/t/final-technerd-program/6087</t>
  </si>
  <si>
    <t>LimeChain: Extend the L1Block contract to store historical block hash da</t>
  </si>
  <si>
    <t>https://gov.optimism.io/t/final-extend-the-l1block-contract-to-store-historical-block-hash-data/6103</t>
  </si>
  <si>
    <t>0x6eDf76FD16Bb290A544fDc14fBB4b403D1DEeD9f</t>
  </si>
  <si>
    <t>Spearbit + Immunefi: Bug Bounty Program for Large Protocols Building on Optimism</t>
  </si>
  <si>
    <t>https://gov.optimism.io/t/final-spearbit-immunefi-bug-bounty-program-for-large-protocols-building-on-optimism/6187</t>
  </si>
  <si>
    <t>Dappnode: Future-proofing UI/UX of OP nodes</t>
  </si>
  <si>
    <t>https://gov.optimism.io/t/final-dappnode-future-proofing-ui-ux-of-op-nodes/6189</t>
  </si>
  <si>
    <t>0x2A5b95c0770BD74B66D7214E60ea6619FD233687</t>
  </si>
  <si>
    <t>Velodrome: Spread Awareness Through Direct Outreach and Onboarding</t>
  </si>
  <si>
    <t>Intent 3</t>
  </si>
  <si>
    <t>https://gov.optimism.io/t/final-velodrome-spread-awareness-through-direct-outreach-and-onboarding/6180</t>
  </si>
  <si>
    <t>Bankless DAO: Global Campaign to spread the Optimistic vision</t>
  </si>
  <si>
    <t>https://gov.optimism.io/t/final-banklessdao-s-global-campaign-to-spread-the-optimistic-vision/6113</t>
  </si>
  <si>
    <t>0xe3a9ad8a2b39ff6983f1582abd26c06afa6cce96</t>
  </si>
  <si>
    <t>Latruite.eth: Create and maintain the ‘Optimism Vision Reservoir’</t>
  </si>
  <si>
    <t>https://gov.optimism.io/t/final-create-and-maintain-the-optimism-vision-reservoir/6102</t>
  </si>
  <si>
    <t>0x66D071A20d7942767739BBca130E08e4848D12Bc</t>
  </si>
  <si>
    <t>H.E.R., LatAm: Optimistic Womxn Shinning in Blockchain</t>
  </si>
  <si>
    <t>https://gov.optimism.io/t/final-optimistic-womxn-shining-in-blockchain/6140</t>
  </si>
  <si>
    <t>0x2948A68525287fB8252032a300D50d3fd63d9C22</t>
  </si>
  <si>
    <t>Solow: Spread Optimistic values accross Latam with Solow</t>
  </si>
  <si>
    <t>https://gov.optimism.io/t/final-spread-optimistic-values-accross-latam-with-solow/6174</t>
  </si>
  <si>
    <t>0x929e1b374fb07486c9a64570e5bda99383f48785</t>
  </si>
  <si>
    <t>Espacio Cripto: Let’s take the Optimistic Vision to LATAM</t>
  </si>
  <si>
    <t>https://gov.optimism.io/t/final-lets-take-the-optimistic-vision-to-latam-with-espacio-cripto/6157</t>
  </si>
  <si>
    <t>0x1d4d44Bca3F094A64db1f5C2AAdc636B8e557772</t>
  </si>
  <si>
    <t>Cryptoversidad Team: Develop the most relevant and aligned audiovisual content for the Optimism Collective</t>
  </si>
  <si>
    <t>https://gov.optimism.io/t/final-develop-the-most-relevant-and-aligned-audiovisual-content-for-the-optimism-collective/6153</t>
  </si>
  <si>
    <t>0xb6d60c8D85609846D4e1a40B409Ac08ec413D27F</t>
  </si>
  <si>
    <t>Thank Optimism: powered by ThriveCoin</t>
  </si>
  <si>
    <t>https://gov.optimism.io/t/final-thank-optimism-powered-by-thrivecoin/6104</t>
  </si>
  <si>
    <t>Web3xplorer: A curated web platform to discover useful web3 apps, resources and tools</t>
  </si>
  <si>
    <t xml:space="preserve">Ember </t>
  </si>
  <si>
    <t>https://gov.optimism.io/t/final-web3xplorer-a-curated-web-platform-to-discover-useful-web3-apps-resources-and-tools/6143</t>
  </si>
  <si>
    <t>0x376229C26a903647B0bd0411530cbD5787AcF50d</t>
  </si>
  <si>
    <t>Ethereum Mexico: Rumbo optimista: hacia Ethereum Mexico</t>
  </si>
  <si>
    <t>https://gov.optimism.io/t/final-rumbo-optimista-hacia-ethereum-mexico-the-event-optimistic-road-in-the-way-to-ethereum-mexico-the-event/6179</t>
  </si>
  <si>
    <t>0x7674D60760918Ae89cA71F2ce1Af2b2E740E2c8E</t>
  </si>
  <si>
    <t>Bankless Academy: Multi-lingual Lesson on Optimism Governance</t>
  </si>
  <si>
    <t>Intent 4</t>
  </si>
  <si>
    <t>Eagle</t>
  </si>
  <si>
    <t>https://gov.optimism.io/t/final-multi-lingual-lesson-on-optimism-governance-by-bankless-academy/6134</t>
  </si>
  <si>
    <t>0x60529042d2ff2e82d5140e60dbccf8242cd114ae</t>
  </si>
  <si>
    <t>The RetroPGF Podcast</t>
  </si>
  <si>
    <t>https://gov.optimism.io/t/final-the-retropgf-podcast/6182</t>
  </si>
  <si>
    <t>0x6EdA5aCafF7F5964E1EcC3FD61C62570C186cA0C</t>
  </si>
  <si>
    <t>Delegate Corner</t>
  </si>
  <si>
    <t>https://gov.optimism.io/t/final-delegate-corner-podcast-mission-proposal/6058</t>
  </si>
  <si>
    <t>0xc8F8C7634e12C45266FC1110640BB318cdbF2373</t>
  </si>
  <si>
    <t>Trusted Seed: REGEN Score</t>
  </si>
  <si>
    <t>https://gov.optimism.io/t/final-regen-score/6167</t>
  </si>
  <si>
    <t>0xeCd54dB84c80f451b8dbC91ac31f6b7b900b61C0</t>
  </si>
  <si>
    <t>Praise: Improving Governance Accessibility through Contribution Based Attestations</t>
  </si>
  <si>
    <t xml:space="preserve">Fledgling </t>
  </si>
  <si>
    <t>https://gov.optimism.io/t/final-improving-governance-accessibility-through-praise-and-contribution-based-attestations/6150</t>
  </si>
  <si>
    <t>0x0B7246eF74Ca7b37Fdc3D15be4f0b49876622F95</t>
  </si>
  <si>
    <t>Pairwise: Tinder UX for web3 community signaling</t>
  </si>
  <si>
    <t>https://gov.optimism.io/t/final-pairwise-tinder-ux-for-web3-community-signaling/6142</t>
  </si>
  <si>
    <t>0xc8D65E1Bd67f16522e3117B980E1c9D2CaeB9dC3</t>
  </si>
  <si>
    <t>DAOStar: Governance standards for the Optimism ecosystem</t>
  </si>
  <si>
    <t>https://gov.optimism.io/t/final-daostar-governance-standards-for-the-optimism-ecosystem/6181</t>
  </si>
  <si>
    <t>Velodrome: Fostering Inclusive Governance through Leading Optimism Builders and Long-term Users</t>
  </si>
  <si>
    <t>https://gov.optimism.io/t/final-velodrome-fostering-inclusive-governance-through-leading-optimism-builders-and-long-term-users/6186</t>
  </si>
  <si>
    <t>Governance Analytics Dashboard</t>
  </si>
  <si>
    <t>https://gov.optimism.io/t/final-op-governance-analytics-dashboard/6171</t>
  </si>
  <si>
    <t>0x17296956b4e07ff8931e4ff4ea06709fab70b879</t>
  </si>
  <si>
    <t xml:space="preserve">OPdelegate.com </t>
  </si>
  <si>
    <t>https://gov.optimism.io/t/final-opdelegate-com/6176</t>
  </si>
  <si>
    <t>OP Labs: numbaNERD Program</t>
  </si>
  <si>
    <t>https://gov.optimism.io/t/final-numbanerd-program/6086</t>
  </si>
  <si>
    <t>Giveth: Fueling RetroPGF Growth through Education, Collaboration, and Active Marketing</t>
  </si>
  <si>
    <t xml:space="preserve">Phoenix </t>
  </si>
  <si>
    <t>https://gov.optimism.io/t/final-fueling-retropgf-growth-through-education-collaboration-and-active-marketing/6146</t>
  </si>
  <si>
    <t>Common Stack: Economic Co-design of Gas Fees for the OP Stack</t>
  </si>
  <si>
    <t>https://gov.optimism.io/t/final-economic-co-design-of-gas-fees-for-the-op-stack/6117/1</t>
  </si>
  <si>
    <t>Flipside Crypto: Enable aOP as A Votable Token in Optimism's Governance</t>
  </si>
  <si>
    <t>https://gov.optimism.io/t/final-enable-aop-as-a-votable-token-in-optimisms-governance/6199/1</t>
  </si>
  <si>
    <t>Cryptoversidad Team: Facilitate and empower community members to actively engage in governance through an educational course</t>
  </si>
  <si>
    <t>https://gov.optimism.io/t/final-facilitate-and-empower-community-members-to-actively-engage-in-governance-through-an-educational-course/6154</t>
  </si>
  <si>
    <t>Mission Total OP Approved</t>
  </si>
  <si>
    <t>Intent</t>
  </si>
  <si>
    <t>Cycle 19</t>
  </si>
  <si>
    <t>Audio Galleries</t>
  </si>
  <si>
    <t>https://app.charmverse.io/op-grants/audio-galleries-48394010617808436</t>
  </si>
  <si>
    <t>0x9571F51b11f86d878d9d512228fe7b266E807432</t>
  </si>
  <si>
    <t>Doxa: The Governance Game</t>
  </si>
  <si>
    <t>Growth</t>
  </si>
  <si>
    <t>https://app.charmverse.io/op-grants/page-4085199193924518</t>
  </si>
  <si>
    <t>0x627B01aA037B19483297fd69b219e790D3598249</t>
  </si>
  <si>
    <t>Burrito In NFT NYC</t>
  </si>
  <si>
    <t>https://app.charmverse.io/op-grants/page-49337110542685325</t>
  </si>
  <si>
    <t>0x3B80663503DAE28100CB3aADD46f0DD88AECc0dC</t>
  </si>
  <si>
    <t>Community builder: IRL Age of Empires Governance Platform</t>
  </si>
  <si>
    <t>Intent 2</t>
  </si>
  <si>
    <t>https://app.charmverse.io/op-grants/community-builder-irl-age-of-empires-governance-platform-5307843531819139</t>
  </si>
  <si>
    <t>0x365659242D26c4BE14378056f2D55EbC0F7C90ee</t>
  </si>
  <si>
    <t xml:space="preserve">Decentralized rollup-as-a-service - WakeUp Labs </t>
  </si>
  <si>
    <t>Intent 1</t>
  </si>
  <si>
    <t>https://app.charmverse.io/op-grants/page-3054181115871304</t>
  </si>
  <si>
    <t>0xAABA37Fb284667647D315B9D45C1830598B24081</t>
  </si>
  <si>
    <t>Decentralized Vouching via Attestations</t>
  </si>
  <si>
    <t>https://app.charmverse.io/op-grants/page-12691590758764404</t>
  </si>
  <si>
    <t>0x634977e11C823a436e587C1a1Eca959588C64287</t>
  </si>
  <si>
    <t>DelegateKit - A complete Farcaster DAO toolkit</t>
  </si>
  <si>
    <t>https://app.charmverse.io/op-grants/delegatekit-a-complete-farcaster-dao-toolkit-5127535289761294</t>
  </si>
  <si>
    <t>EasyRetroPGF.xyz</t>
  </si>
  <si>
    <t>https://app.charmverse.io/op-grants/easyretropgf-xyz-16908203122976806</t>
  </si>
  <si>
    <t>0x00De4B13153673BCAE2616b67bf822500d325Fc3</t>
  </si>
  <si>
    <t>Edge City</t>
  </si>
  <si>
    <t>https://app.charmverse.io/op-grants/page-752387536271468</t>
  </si>
  <si>
    <t>0x2660F4F0154784eB5606E253C854A28048A819cd</t>
  </si>
  <si>
    <t>Enhancing Decision-Making with Quadratic Voting on Optimism</t>
  </si>
  <si>
    <t>https://app.charmverse.io/op-grants/page-6372885922099296</t>
  </si>
  <si>
    <t>0x0c587DEDc43FCf39DA2199C6650c6990C221F7Ba</t>
  </si>
  <si>
    <t>ERC-7265 Security Tooling</t>
  </si>
  <si>
    <t>https://app.charmverse.io/op-grants/page-13415614066687764</t>
  </si>
  <si>
    <t>0xD478230AC12b747d9796222B8Ac9989ABEDf5B00</t>
  </si>
  <si>
    <t>ERC-7412 Tooling + Education</t>
  </si>
  <si>
    <t>https://app.charmverse.io/op-grants/page-7805364576656899</t>
  </si>
  <si>
    <t>ether.fi - DeFi integrations to Optimism</t>
  </si>
  <si>
    <t>https://app.charmverse.io/op-grants/ether-fi-defi-integrations-to-optimism-3942203772796271</t>
  </si>
  <si>
    <t>0xfDBD90D71edCbBab380EfffCC2F4a53118bd04eE</t>
  </si>
  <si>
    <t xml:space="preserve">Gearbox Protocol </t>
  </si>
  <si>
    <t>https://app.charmverse.io/op-grants/gearbox-protocol-22211914786751796</t>
  </si>
  <si>
    <t>0x1ACc5BC353f23B901801f3Ba48e1E51a14263808</t>
  </si>
  <si>
    <t>grants supertracker</t>
  </si>
  <si>
    <t>https://app.charmverse.io/op-grants/grants-supertracker-8486580772559915</t>
  </si>
  <si>
    <t>0xCFDc043cd3A3b2A86e4FE2b5E74ff3369b26F628</t>
  </si>
  <si>
    <t>Impact Visualization Platform</t>
  </si>
  <si>
    <t>https://app.charmverse.io/op-grants/impact-visualization-platform-08252204623500092</t>
  </si>
  <si>
    <t>0x62101902aA08D00B1D3d2e66CD77e2A4F4D18c51</t>
  </si>
  <si>
    <t>Karma GAP - RetroPGF Project Discovery and impact evaluation</t>
  </si>
  <si>
    <t>https://app.charmverse.io/op-grants/karma-gap-retropgf-project-discovery-and-impact-evaluation-008175679206510633</t>
  </si>
  <si>
    <t>KelpDAO - Bringing restaking to Optimism</t>
  </si>
  <si>
    <t>https://app.charmverse.io/op-grants/kelpdao-bringing-restaking-to-optimism-944732830601209</t>
  </si>
  <si>
    <t>0x0c5527B3ABFBD0c297104b12bE6f288D335B299c</t>
  </si>
  <si>
    <t>Lightweight Open Source Explorer for the Superchain</t>
  </si>
  <si>
    <t>https://app.charmverse.io/op-grants/lightweight-open-source-explorer-for-the-superchain-43245048461672386</t>
  </si>
  <si>
    <t>0x1225588117f705b36175F440C4BDFF61319F9847</t>
  </si>
  <si>
    <t>LOGX: Aggregated Orderbook Perp DEX</t>
  </si>
  <si>
    <t>https://app.charmverse.io/op-grants/page-4129228981302593</t>
  </si>
  <si>
    <t>0x05890dac80bf4b6931c7f57f6c748abe59a87a24</t>
  </si>
  <si>
    <t>Lumio - AltVM on Superchain</t>
  </si>
  <si>
    <t>https://app.charmverse.io/op-grants/page-5782827753195403</t>
  </si>
  <si>
    <t>0x4d626d6DB32C8cB1E20C70a5454c97f4De82282F</t>
  </si>
  <si>
    <t>Namespace</t>
  </si>
  <si>
    <t>https://app.charmverse.io/op-grants/namespace-47026143591884195</t>
  </si>
  <si>
    <t>0x888417743DE4dEeCD6f42726cE3fb9c15C040b07</t>
  </si>
  <si>
    <t>On-chain DAO Committee</t>
  </si>
  <si>
    <t>https://app.charmverse.io/op-grants/page-7128419920974485</t>
  </si>
  <si>
    <t>0xACB837A57025BB355B8a82826164Fd47C6d0c573</t>
  </si>
  <si>
    <t xml:space="preserve">Optimism at Boston University </t>
  </si>
  <si>
    <t>https://app.charmverse.io/op-grants/optimism-at-boston-university-6239438096099095</t>
  </si>
  <si>
    <t>anneconnelly.eth</t>
  </si>
  <si>
    <t>Optimism Gov and RPGF into Latin American University Courses</t>
  </si>
  <si>
    <t>https://app.charmverse.io/op-grants/optimism-gov-and-rpgf-into-latin-american-university-courses-06493673676117084</t>
  </si>
  <si>
    <t>0xfFEfb09aB0c64e00a78527Fa36262222004ab127</t>
  </si>
  <si>
    <t>PermaDA: Utilizing Arweave as a low-cost permanent data availability solution</t>
  </si>
  <si>
    <t>https://app.charmverse.io/op-grants/permada-utilizing-arweave-as-a-low-cost-permanent-data-availability-solution-6707330937293612</t>
  </si>
  <si>
    <t>0x1eb33Fc537c04B18E42D1cdd04593770F9d5aD01</t>
  </si>
  <si>
    <t>RADAR Launch Future Pools</t>
  </si>
  <si>
    <t>https://app.charmverse.io/op-grants/radar-launch-future-pools-23476330616230623</t>
  </si>
  <si>
    <t>0x149D46eC060e75AE188876AdB6b24024637003C7</t>
  </si>
  <si>
    <t>Research and development on multi-section dispute game</t>
  </si>
  <si>
    <t>https://app.charmverse.io/op-grants/page-29596258544520615</t>
  </si>
  <si>
    <t>0x83Ca8766Bac8018a5ff95A7E20F4a21370F147EC</t>
  </si>
  <si>
    <t>Research on Alternative OP Stack Zero Knowledge Fraud-Proof using Wasm</t>
  </si>
  <si>
    <t>https://app.charmverse.io/op-grants/research-on-alternative-op-stack-zero-knowledge-fraud-proof-using-wasm-5197627111945315</t>
  </si>
  <si>
    <t>Scale ENS to OP | Blockful – Official ENS Service Provider</t>
  </si>
  <si>
    <t>https://app.charmverse.io/op-grants/scale-ens-to-op-blockful-official-ens-service-provider-6112748728814419</t>
  </si>
  <si>
    <t>0xa4A4b18f747a48C8C57a09fD037Cefa770d86d57</t>
  </si>
  <si>
    <t>Superchain Accounts - WakeUp Labs</t>
  </si>
  <si>
    <t>https://app.charmverse.io/op-grants/superchain-accounts-wakeup-labs-5137420407693789</t>
  </si>
  <si>
    <t>Superchain Evolution: Engaging Users with Farcaster</t>
  </si>
  <si>
    <t>https://app.charmverse.io/op-grants/superchain-evolution-engaging-users-with-farcaster-7845721249891693</t>
  </si>
  <si>
    <t>0xE084ce2385eb56C42b65dA5d5B1205c3d4aD5d58</t>
  </si>
  <si>
    <t>Synthetix Growth Grant Request</t>
  </si>
  <si>
    <t>https://app.charmverse.io/op-grants/synthetix-growth-grant-request-4376972271806956</t>
  </si>
  <si>
    <t>Synthetix IPFS Node</t>
  </si>
  <si>
    <t>https://app.charmverse.io/op-grants/page-13769815258717144</t>
  </si>
  <si>
    <t>0x98f763Ceb9d4D921cDfA688cB7D6419F967d28E7</t>
  </si>
  <si>
    <t>Synthetix Mission Request for Perps DEX</t>
  </si>
  <si>
    <t>https://app.charmverse.io/op-grants/synthetix-mission-request-for-perps-dex-18198593785543293</t>
  </si>
  <si>
    <t>Thales Protocol</t>
  </si>
  <si>
    <t>https://app.charmverse.io/op-grants/page-08553684013434348</t>
  </si>
  <si>
    <t>Unruggable - Scale ENS to OP</t>
  </si>
  <si>
    <t>https://app.charmverse.io/op-grants/unruggable-scale-ens-to-op-5406472169146335</t>
  </si>
  <si>
    <t>premm.eth</t>
  </si>
  <si>
    <t>Velodrome Finance - Growth Experiments</t>
  </si>
  <si>
    <t>https://app.charmverse.io/op-grants/velodrome-finance-growth-experiments-7649707564836516</t>
  </si>
  <si>
    <t>Velodrome Finance - LST Support</t>
  </si>
  <si>
    <t>https://app.charmverse.io/op-grants/velodrome-finance-lst-support-3545254733389971</t>
  </si>
  <si>
    <t xml:space="preserve">Velodrome Finance - Perp Dex </t>
  </si>
  <si>
    <t>https://app.charmverse.io/op-grants/velodrome-finance-perp-dex-5323596864442492</t>
  </si>
  <si>
    <t>WakeUp Labs - Impact Evaluation Framework and Dashboard</t>
  </si>
  <si>
    <t>https://app.charmverse.io/op-grants/wakeup-labs-impact-evaluation-framework-and-dashboard-07747506628213086</t>
  </si>
  <si>
    <t>xOPTokens: enabling xERC20 on OP Mainnet Messaging Layer</t>
  </si>
  <si>
    <t>https://app.charmverse.io/op-grants/xoptokens-enabling-xerc20-on-op-mainnet-messaging-layer-9043286328737232</t>
  </si>
  <si>
    <t>0x74fEa3FB0eD030e9228026E7F413D66186d3D107</t>
  </si>
  <si>
    <t>ZK Toolkit for ZK Application Developers - WakeUp Labs</t>
  </si>
  <si>
    <t>https://app.charmverse.io/op-grants/page-6994526778836425</t>
  </si>
  <si>
    <t>Help to maintain OP EL clients</t>
  </si>
  <si>
    <t>https://app.charmverse.io/op-grants/page-9548282888807589</t>
  </si>
  <si>
    <t>op-besu - an OP Stack execution client based on hyperledger besu</t>
  </si>
  <si>
    <t>https://app.charmverse.io/op-grants/op-besu-an-op-stack-execution-client-based-on-hyperledger-besu-2818630304747294</t>
  </si>
  <si>
    <t>Decentralized Rollup as a Service - 4EVERLAND</t>
  </si>
  <si>
    <t>https://app.charmverse.io/op-grants/decentralized-rollup-as-a-service-4everland-6007809439918583</t>
  </si>
  <si>
    <t>Open RaaS - Open Sourced Rollup-as-a-Service</t>
  </si>
  <si>
    <t>https://app.charmverse.io/op-grants/page-7421312354311491</t>
  </si>
  <si>
    <t>Scalind - decentralized RaaS</t>
  </si>
  <si>
    <t>https://app.charmverse.io/op-grants/page-42640241263759115</t>
  </si>
  <si>
    <t>Analyze the risks of fraud proof system</t>
  </si>
  <si>
    <t>https://app.charmverse.io/op-grants/page-7353703323070655</t>
  </si>
  <si>
    <t>Generalized mempool encryption interface for OP Stack chains and deployment of a mempool encrypted OP Stack testnet using threshold encryption.</t>
  </si>
  <si>
    <t>https://app.charmverse.io/op-grants/generalized-mempool-encryption-interface-for-op-stack-chains-and-deployment-of-a-mempool-encrypted-op-stack-testnet-using-threshold-encryption-8763406955381605</t>
  </si>
  <si>
    <t>Extend the Availability of EIP-4844 Blobs by Integrating OP Stack with EthStorage</t>
  </si>
  <si>
    <t>https://app.charmverse.io/op-grants/page-36156815313550994</t>
  </si>
  <si>
    <t>OP Stack Research - Focus on End User Adoption</t>
  </si>
  <si>
    <t>https://app.charmverse.io/op-grants/op-stack-research-focus-on-end-user-adoption-687788535682476</t>
  </si>
  <si>
    <t>OPcity stack</t>
  </si>
  <si>
    <t>https://app.charmverse.io/op-grants/page-1306815702055122</t>
  </si>
  <si>
    <t>Research on Modeling the OP Stack as a Complex Adaptive System</t>
  </si>
  <si>
    <t>https://app.charmverse.io/op-grants/research-on-modeling-the-op-stack-as-a-complex-adaptive-system-5556346140692026</t>
  </si>
  <si>
    <t>Upnode OP Stack Research</t>
  </si>
  <si>
    <t>https://app.charmverse.io/op-grants/page-7022636858094637</t>
  </si>
  <si>
    <t>Velodrome Finance - OP Stack Research</t>
  </si>
  <si>
    <t>https://app.charmverse.io/op-grants/velodrome-finance-op-stack-research-4099571647719702</t>
  </si>
  <si>
    <t>Amphitheatre Developing Platform</t>
  </si>
  <si>
    <t>https://app.charmverse.io/op-grants/page-3680779317010907</t>
  </si>
  <si>
    <t>Cookbook.dev/chains/Optimism - OS OP Developer Tooling</t>
  </si>
  <si>
    <t>https://app.charmverse.io/op-grants/cookbook-dev-chains-optimism-os-op-developer-tooling-9855973141991121</t>
  </si>
  <si>
    <t xml:space="preserve">Developer Tool - Reclaim Protocol </t>
  </si>
  <si>
    <t>https://app.charmverse.io/op-grants/page-17787870923022298</t>
  </si>
  <si>
    <t>FairDrive</t>
  </si>
  <si>
    <t>https://app.charmverse.io/op-grants/page-22175183663470954</t>
  </si>
  <si>
    <t>Optimism Extension Suite</t>
  </si>
  <si>
    <t>https://app.charmverse.io/op-grants/optimism-extension-suite-7244693175118342</t>
  </si>
  <si>
    <t>Optimism sdk in rust</t>
  </si>
  <si>
    <t>https://app.charmverse.io/op-grants/page-5371495028621585</t>
  </si>
  <si>
    <t>Optimism-ONE: One Platform for Optimism Ecosystem</t>
  </si>
  <si>
    <t>https://app.charmverse.io/op-grants/optimism-one-one-platform-for-optimism-ecosystem-41114295552225144</t>
  </si>
  <si>
    <t>Python SDK</t>
  </si>
  <si>
    <t>https://app.charmverse.io/op-grants/python-sdk-026181260795175243</t>
  </si>
  <si>
    <t>Scry OP Focused Open Source Oracle Tool</t>
  </si>
  <si>
    <t>https://app.charmverse.io/op-grants/page-08565262633688575</t>
  </si>
  <si>
    <t>Veldrome Finance - OS Developer Tooling</t>
  </si>
  <si>
    <t>https://app.charmverse.io/op-grants/veldrome-finance-os-developer-tooling-9404967690150434</t>
  </si>
  <si>
    <t>https://app.charmverse.io/op-grants/page-5177778291890998</t>
  </si>
  <si>
    <t xml:space="preserve">RADAR Future-marker </t>
  </si>
  <si>
    <t>https://app.charmverse.io/op-grants/radar-future-marker-5458969280336095</t>
  </si>
  <si>
    <t>Tokens of Appreciation on OP</t>
  </si>
  <si>
    <t>https://app.charmverse.io/op-grants/tokens-of-appreciation-on-op-9390127149816412</t>
  </si>
  <si>
    <t>Webtree - Verified Identities Linktree</t>
  </si>
  <si>
    <t>https://app.charmverse.io/op-grants/webtree-verified-identities-linktree-4143247722875001</t>
  </si>
  <si>
    <t>Mississippi Game Hackathon</t>
  </si>
  <si>
    <t>https://app.charmverse.io/op-grants/page-528739678357524</t>
  </si>
  <si>
    <t>TRAMConnect</t>
  </si>
  <si>
    <t>https://app.charmverse.io/op-grants/tramconnect-6903980492243456</t>
  </si>
  <si>
    <t>Optimism Chinese Community - Increasing the spread of optimism in the Chinese-speaking world</t>
  </si>
  <si>
    <t>https://app.charmverse.io/op-grants/optimism-chinese-community-increasing-the-spread-of-optimism-in-the-chinese-speaking-world-38834791358184084</t>
  </si>
  <si>
    <t>Urbánika</t>
  </si>
  <si>
    <t>https://app.charmverse.io/op-grants/urb-nika-3039456545792274</t>
  </si>
  <si>
    <t>Manna Builders Grant Application</t>
  </si>
  <si>
    <t>https://app.charmverse.io/op-grants/page-9202856630715353</t>
  </si>
  <si>
    <t>Building an On-Chain Review System with EAS</t>
  </si>
  <si>
    <t>https://app.charmverse.io/op-grants/page-48025511288753076</t>
  </si>
  <si>
    <t>NerveNetwork</t>
  </si>
  <si>
    <t>https://app.charmverse.io/op-grants/page-7462450319983598</t>
  </si>
  <si>
    <t>Build Social Layer on Optimism</t>
  </si>
  <si>
    <t>https://app.charmverse.io/op-grants/build-social-layer-on-optimism-5326601068674495</t>
  </si>
  <si>
    <t>Moat - Lighthouse Security Tool</t>
  </si>
  <si>
    <t>https://app.charmverse.io/op-grants/moat-lighthouse-security-tool-9088582759970092</t>
  </si>
  <si>
    <t>DAOsign: Workflow Orchestration platform built on decentralized Smart Signature protocol</t>
  </si>
  <si>
    <t>https://app.charmverse.io/op-grants/daosign-workflow-orchestration-platform-built-on-decentralized-smart-signature-protocol-3463988761358261</t>
  </si>
  <si>
    <t>NFT Launchpad For Onboarding Artists and Creators to Optimism!</t>
  </si>
  <si>
    <t>https://app.charmverse.io/op-grants/page-5182884597873312</t>
  </si>
  <si>
    <t>Chora Club</t>
  </si>
  <si>
    <t>https://app.charmverse.io/op-grants/page-057876079641876466</t>
  </si>
  <si>
    <t>Developer Education Platform powered by Attestation on OP &amp; Launch OP Learning Track</t>
  </si>
  <si>
    <t>https://app.charmverse.io/op-grants/developer-education-platform-powered-by-attestation-on-op-launch-op-learning-track-6833630843777381</t>
  </si>
  <si>
    <t>Lotus - Data Infrastructure As a Service</t>
  </si>
  <si>
    <t>https://app.charmverse.io/op-grants/lotus-data-infrastructure-as-a-service-5584922291370109</t>
  </si>
  <si>
    <t>Mercury</t>
  </si>
  <si>
    <t>https://app.charmverse.io/op-grants/mercury-3024290699108212</t>
  </si>
  <si>
    <t>Dark Forest ARES</t>
  </si>
  <si>
    <t>https://app.charmverse.io/op-grants/dark-forest-ares-2473027417469651</t>
  </si>
  <si>
    <t>aDeal network</t>
  </si>
  <si>
    <t>https://app.charmverse.io/op-grants/page-33341252653367004</t>
  </si>
  <si>
    <t>https://app.charmverse.io/op-grants/page-5012207371248019</t>
  </si>
  <si>
    <t>Godot engine gdscript sdk for connect optimism</t>
  </si>
  <si>
    <t>https://app.charmverse.io/op-grants/godot-engine-gdscript-sdk-for-connect-optimism-39281823890488665</t>
  </si>
  <si>
    <t>Anti-rug Launchpad byDDD</t>
  </si>
  <si>
    <t>https://app.charmverse.io/op-grants/anti-rug-launchpad-byddd-770992139666479</t>
  </si>
  <si>
    <t>Understandable Signing Requests</t>
  </si>
  <si>
    <t>https://app.charmverse.io/op-grants/understandable-signing-requests-407191426032119</t>
  </si>
  <si>
    <t>Scalind dApp Store</t>
  </si>
  <si>
    <t>https://app.charmverse.io/op-grants/page-3387257988989558</t>
  </si>
  <si>
    <t>Protocol to automate on-chain coordination of capital for communities</t>
  </si>
  <si>
    <t>https://app.charmverse.io/op-grants/protocol-to-automate-on-chain-coordination-of-capital-for-communities-666744282872977</t>
  </si>
  <si>
    <t>Craft Beer Industry Gamified NFT loyalty program</t>
  </si>
  <si>
    <t>https://app.charmverse.io/op-grants/page-4373318198749938</t>
  </si>
  <si>
    <t>Decentralized News - Solutions not blame</t>
  </si>
  <si>
    <t>https://app.charmverse.io/op-grants/page-17980070396725156</t>
  </si>
  <si>
    <t>Champion dApps to the Superchain by AlphaGrowth</t>
  </si>
  <si>
    <t>https://app.charmverse.io/op-grants/champion-dapps-to-the-superchain-by-alphagrowth-38195998247344676</t>
  </si>
  <si>
    <t>Strands' Optimism Integration Acceleration</t>
  </si>
  <si>
    <t>https://app.charmverse.io/op-grants/strands-optimism-integration-acceleration-16940285136403044</t>
  </si>
  <si>
    <t>FairSharing - A PoW way to record/measure contributions, and allocate rewards, built on EAS and OP</t>
  </si>
  <si>
    <t>https://app.charmverse.io/op-grants/fairsharing-a-pow-way-to-record-measure-contributions-and-allocate-rewards-built-on-eas-and-op-6931611410062888</t>
  </si>
  <si>
    <t>Improving Optimism's retroPGF</t>
  </si>
  <si>
    <t>https://app.charmverse.io/op-grants/page-4049118302681536</t>
  </si>
  <si>
    <t>Coinkinex Developer Analytics &amp; Resources</t>
  </si>
  <si>
    <t>https://app.charmverse.io/op-grants/coinkinex-developer-analytics-resources-5876288036158934</t>
  </si>
  <si>
    <t>EtherScore - Web3 Reputation System</t>
  </si>
  <si>
    <t>https://app.charmverse.io/op-grants/page-3617076705322362</t>
  </si>
  <si>
    <t>QuantumFair - Building Raffles on OP</t>
  </si>
  <si>
    <t>https://app.charmverse.io/op-grants/quantumfair-building-raffles-on-op-43704552825220633</t>
  </si>
  <si>
    <t>LXDAO - A solution on supporting valuable Web3 Public Goods and Open Source sustainably in Optimism</t>
  </si>
  <si>
    <t>https://app.charmverse.io/op-grants/page-9930907506696862</t>
  </si>
  <si>
    <t>Governance Power Coalitions by DeepDAO</t>
  </si>
  <si>
    <t>https://app.charmverse.io/op-grants/page-3571698299581205</t>
  </si>
  <si>
    <t>Bitwave Payments - Optimism Mainnet</t>
  </si>
  <si>
    <t>https://app.charmverse.io/op-grants/page-4750283886768367</t>
  </si>
  <si>
    <t>Grateful - Recurring Payments</t>
  </si>
  <si>
    <t>https://app.charmverse.io/op-grants/grateful-recurring-payments-8098116110338125</t>
  </si>
  <si>
    <t>Upgrade Tidus Wallet with native in-wallet Optimism governance tooling, voting, and token distribution via airdrop and other novel mechanisms.</t>
  </si>
  <si>
    <t>https://app.charmverse.io/op-grants/page-4662040266159835</t>
  </si>
  <si>
    <t>Solidarity Superchain</t>
  </si>
  <si>
    <t>https://app.charmverse.io/op-grants/page-2569595664577755</t>
  </si>
  <si>
    <t>DeCert.me - Decentralized skills learning and certification platform</t>
  </si>
  <si>
    <t>https://app.charmverse.io/op-grants/page-2831812396795601</t>
  </si>
  <si>
    <t xml:space="preserve">Inverter Network: Modular Protocol Stack for Onboarding Real World Applications &amp; Organizations </t>
  </si>
  <si>
    <t>https://app.charmverse.io/op-grants/page-7976903353346425</t>
  </si>
  <si>
    <t xml:space="preserve">Polynomial Optimistic Indexer </t>
  </si>
  <si>
    <t>https://app.charmverse.io/op-grants/polynomial-optimistic-indexer-1538697994300977</t>
  </si>
  <si>
    <t>Reclaim Protocol - Bringing Web2 data to Web3</t>
  </si>
  <si>
    <t>https://app.charmverse.io/op-grants/page-9234626331025708</t>
  </si>
  <si>
    <t>On-chain Primitives for Valuable Public Content</t>
  </si>
  <si>
    <t>https://app.charmverse.io/op-grants/on-chain-primitives-for-valuable-public-content-23869903705842455</t>
  </si>
  <si>
    <t>WalletLabels - Open Source Labels for Optimism Addresses</t>
  </si>
  <si>
    <t>https://app.charmverse.io/op-grants/walletlabels-open-source-labels-for-optimism-addresses-46236033886061323</t>
  </si>
  <si>
    <t>Trustless Game Framework based on zkVM and Fraud Proof by Blade Games</t>
  </si>
  <si>
    <t>https://app.charmverse.io/op-grants/trustless-game-framework-based-on-zkvm-and-fraud-proof-by-blade-games-21771536608812903</t>
  </si>
  <si>
    <t>Enabling creator-led commerce with Crowdmuse</t>
  </si>
  <si>
    <t>https://app.charmverse.io/op-grants/enabling-creator-led-commerce-with-crowdmuse-32128730450665755</t>
  </si>
  <si>
    <t>NFTScan, leading NFT data infrastructure</t>
  </si>
  <si>
    <t>https://app.charmverse.io/op-grants/nftscan-leading-nft-data-infrastructure-0262053462688685</t>
  </si>
  <si>
    <t>Mufi &amp; Universal Music Distribution Protocol</t>
  </si>
  <si>
    <t>https://app.charmverse.io/op-grants/mufi-universal-music-distribution-protocol-8932847830027102</t>
  </si>
  <si>
    <t>Bring Chinese Public Goods Builders to OP Ecosystem</t>
  </si>
  <si>
    <t>https://app.charmverse.io/op-grants/bring-chinese-public-goods-builders-to-op-ecosystem-5462205484249867</t>
  </si>
  <si>
    <t>Metaforo- Web3 Community Governance tailored for OP</t>
  </si>
  <si>
    <t>https://app.charmverse.io/op-grants/metaforo-web3-community-governance-tailored-for-op-43200568883889723</t>
  </si>
  <si>
    <t>CrossSync Protocol</t>
  </si>
  <si>
    <t>https://app.charmverse.io/op-grants/crosssync-protocol-9778765991261069</t>
  </si>
  <si>
    <t>The OP Intern</t>
  </si>
  <si>
    <t>https://app.charmverse.io/op-grants/page-394830351196636</t>
  </si>
  <si>
    <t>AW Laboratory London</t>
  </si>
  <si>
    <t>https://app.charmverse.io/op-grants/aw-laboratory-london-946524827271588</t>
  </si>
  <si>
    <t>Numinia - An Adventure for Optimism</t>
  </si>
  <si>
    <t>https://app.charmverse.io/op-grants/numinia-an-adventure-for-optimism-30138786583725286</t>
  </si>
  <si>
    <t>Incentivize users to leave on-chain reviews</t>
  </si>
  <si>
    <t>https://app.charmverse.io/op-grants/page-27231346627873587</t>
  </si>
  <si>
    <t>Optimism Sdailynews Education &amp; News Platform</t>
  </si>
  <si>
    <t>https://app.charmverse.io/op-grants/optimism-sdailynews-education-news-platform-9397732742131086</t>
  </si>
  <si>
    <t>SoundView</t>
  </si>
  <si>
    <t>https://app.charmverse.io/op-grants/page-6928092233098735</t>
  </si>
  <si>
    <t>Growth grant to grow Tensorplex Labs stTAO liquidity and utility on Optimism</t>
  </si>
  <si>
    <t>https://app.charmverse.io/op-grants/page-18520193670564966</t>
  </si>
  <si>
    <t>ETHDam Conference &amp; Hackathon</t>
  </si>
  <si>
    <t>https://app.charmverse.io/op-grants/page-1555636053819116</t>
  </si>
  <si>
    <t>web3beach Impact Onboarding in Honduras, Venezuela, Nicaragua and Brazil</t>
  </si>
  <si>
    <t>https://app.charmverse.io/op-grants/web3beach-impact-onboarding-in-honduras-venezuela-nicaragua-and-brazil-7858070425340431</t>
  </si>
  <si>
    <t>ETHSamba BootCamp, Hackathon &amp; Educational Roadshow</t>
  </si>
  <si>
    <t>https://app.charmverse.io/op-grants/ethsamba-bootcamp-hackathon-educational-roadshow-9428127482724817</t>
  </si>
  <si>
    <t>ViaNFT - Educating and Engaging</t>
  </si>
  <si>
    <t>https://app.charmverse.io/op-grants/vianft-educating-and-engaging-2919933068034959</t>
  </si>
  <si>
    <t>Superchain Space Amsterdam: Hackathon and Co-Creation</t>
  </si>
  <si>
    <t>https://app.charmverse.io/op-grants/page-7653286448172443</t>
  </si>
  <si>
    <t>Mississippi - A Fully On-chain Simulation Strategy Game</t>
  </si>
  <si>
    <t>https://app.charmverse.io/op-grants/mississippi-a-fully-on-chain-simulation-strategy-game-5535075311503752</t>
  </si>
  <si>
    <t>VOYAGERz NFT ECOSYSTEM</t>
  </si>
  <si>
    <t>https://app.charmverse.io/op-grants/page-3984130322321744</t>
  </si>
  <si>
    <t>Vinyl Nation Launch</t>
  </si>
  <si>
    <t>https://app.charmverse.io/op-grants/vinyl-nation-launch-13865409153003094</t>
  </si>
  <si>
    <t xml:space="preserve">Treegens DAO GROWth Experiment </t>
  </si>
  <si>
    <t>https://app.charmverse.io/op-grants/page-8117842196055098</t>
  </si>
  <si>
    <t xml:space="preserve">Superchain Eco - Season 1 </t>
  </si>
  <si>
    <t>https://app.charmverse.io/op-grants/page-16658465540084166</t>
  </si>
  <si>
    <t>Tradao - Onchain Derivatives Portfolio &amp; Data Platform</t>
  </si>
  <si>
    <t>https://app.charmverse.io/op-grants/tradao-onchain-derivatives-portfolio-data-platform-31669460793850446</t>
  </si>
  <si>
    <t>Spongly Sports Markets Growth Proposal</t>
  </si>
  <si>
    <t>https://app.charmverse.io/op-grants/page-659336203753266</t>
  </si>
  <si>
    <t>QuantumFair- OP Raffle Hub for Growth</t>
  </si>
  <si>
    <t>https://app.charmverse.io/op-grants/quantumfair-op-raffle-hub-for-growth-3823155156886999</t>
  </si>
  <si>
    <t>https://app.charmverse.io/op-grants/upgrade-tidus-wallet-with-native-in-wallet-optimism-governance-tooling-voting-and-token-distribution-via-airdrop-and-other-novel-mechanisms-13493198267137463</t>
  </si>
  <si>
    <t>Rage Trade Perp Aggregator</t>
  </si>
  <si>
    <t>https://app.charmverse.io/op-grants/page-24933782121101822</t>
  </si>
  <si>
    <t>Contango.xyz</t>
  </si>
  <si>
    <t>https://app.charmverse.io/op-grants/page-26220924167927273</t>
  </si>
  <si>
    <t>OP Roadshow to Southeast Asia with APAC DAO</t>
  </si>
  <si>
    <t>https://app.charmverse.io/op-grants/page-8341378018635899</t>
  </si>
  <si>
    <t>Zanzalu (Zuzalu Zanzibar)</t>
  </si>
  <si>
    <t>https://app.charmverse.io/op-grants/page-6077082026913001</t>
  </si>
  <si>
    <t>Opti.domains incentivize users to connect ENS to OP</t>
  </si>
  <si>
    <t>https://app.charmverse.io/op-grants/opti-domains-incentivize-users-to-connect-ens-to-op-9794945184969377</t>
  </si>
  <si>
    <t>TLX - Leveraged Tokens Protocol</t>
  </si>
  <si>
    <t>https://app.charmverse.io/op-grants/page-30214846747356794</t>
  </si>
  <si>
    <t>Amulet Protocol</t>
  </si>
  <si>
    <t>https://app.charmverse.io/op-grants/page-9733616319894005</t>
  </si>
  <si>
    <t>Ajna permissionless lending protocol optimism expansion</t>
  </si>
  <si>
    <t>https://app.charmverse.io/op-grants/page-7433444994091691</t>
  </si>
  <si>
    <t>https://app.charmverse.io/op-grants/page-011670432856976554</t>
  </si>
  <si>
    <t xml:space="preserve">Macaw: The on-Chain Prediction Market </t>
  </si>
  <si>
    <t>https://app.charmverse.io/op-grants/page-8234266329367779</t>
  </si>
  <si>
    <t>Fuul: The affiliate marketing protocol</t>
  </si>
  <si>
    <t>https://app.charmverse.io/op-grants/page-7284934081887229</t>
  </si>
  <si>
    <t>YGG Questing Programs with OP Chains</t>
  </si>
  <si>
    <t>https://app.charmverse.io/op-grants/ygg-questing-programs-with-op-chains-44065927294023854</t>
  </si>
  <si>
    <t>OPBet - A Fair Casino Built on OP Ecosystem</t>
  </si>
  <si>
    <t>https://app.charmverse.io/op-grants/opbet-a-fair-casino-built-on-op-ecosystem-9595589897641927</t>
  </si>
  <si>
    <t>AlienSwap, leading NFT trading layer</t>
  </si>
  <si>
    <t>https://app.charmverse.io/op-grants/alienswap-leading-nft-trading-layer-5147460692491816</t>
  </si>
  <si>
    <t>Singular-The First  Cross-Chain NFT Lending Protocol With Risk-Based Interest Matching Model</t>
  </si>
  <si>
    <t>https://app.charmverse.io/op-grants/singular-the-first-cross-chain-nft-lending-protocol-with-risk-based-interest-matching-model-8729395426022453</t>
  </si>
  <si>
    <t>ether.fi - Growth incentives</t>
  </si>
  <si>
    <t>https://app.charmverse.io/op-grants/ether-fi-growth-incentives-4209723057542818</t>
  </si>
  <si>
    <t>Growing Superchain Solidarity</t>
  </si>
  <si>
    <t>https://app.charmverse.io/op-grants/growing-superchain-solidarity-6789013679670108</t>
  </si>
  <si>
    <t xml:space="preserve">Supporting first half of the mu's 2024 plan. </t>
  </si>
  <si>
    <t>https://app.charmverse.io/op-grants/supporting-first-half-of-the-mu-s-2024-plan-8979695993944359</t>
  </si>
  <si>
    <t>Gyroscope growth on Optimism</t>
  </si>
  <si>
    <t>https://app.charmverse.io/op-grants/gyroscope-growth-on-optimism-3718381490615803</t>
  </si>
  <si>
    <t>Soulcial</t>
  </si>
  <si>
    <t>https://app.charmverse.io/op-grants/soulcial-4190687926027279</t>
  </si>
  <si>
    <t>TripFlip - tokenized accommodations</t>
  </si>
  <si>
    <t>https://app.charmverse.io/op-grants/tripflip-tokenized-accommodations-9466019410152611</t>
  </si>
  <si>
    <t xml:space="preserve">Optimism Superchain Education - Cohorts </t>
  </si>
  <si>
    <t>https://app.charmverse.io/op-grants/optimism-superchain-education-cohorts-7005989985497783</t>
  </si>
  <si>
    <t>Grateful - Growth Experiment</t>
  </si>
  <si>
    <t>https://app.charmverse.io/op-grants/page-7861472964711631</t>
  </si>
  <si>
    <t>https://app.charmverse.io/op-grants/page-26982954667926595</t>
  </si>
  <si>
    <t>[OmniBTC] $100K Growth Grant Request</t>
  </si>
  <si>
    <t>https://app.charmverse.io/op-grants/omnibtc-100k-growth-grant-request-014812251314471725</t>
  </si>
  <si>
    <t>Signet - Onchain Autography for Digital Collectibles</t>
  </si>
  <si>
    <t>https://app.charmverse.io/op-grants/signet-onchain-autography-for-digital-collectibles-05229044327496091</t>
  </si>
  <si>
    <t>Exa App Aplication</t>
  </si>
  <si>
    <t>https://app.charmverse.io/op-grants/exa-app-aplication-9948720907682669</t>
  </si>
  <si>
    <t>Galxe - Discover Optimism and its Superchain through Token Rewards</t>
  </si>
  <si>
    <t>https://app.charmverse.io/op-grants/galxe-discover-optimism-and-its-superchain-through-token-rewards-7756844499294793</t>
  </si>
  <si>
    <t>Edge City Hackathons</t>
  </si>
  <si>
    <t>https://app.charmverse.io/op-grants/edge-city-hackathons-3114836983417848</t>
  </si>
  <si>
    <t>EasyRetroPGF.xyz - Pilot Round</t>
  </si>
  <si>
    <t>https://app.charmverse.io/op-grants/easyretropgf-xyz-pilot-round-5326981291349597</t>
  </si>
  <si>
    <t>Hype</t>
  </si>
  <si>
    <t>https://app.charmverse.io/op-grants/hype-4030846336983518</t>
  </si>
  <si>
    <t>Superchain Growth with Layer3</t>
  </si>
  <si>
    <t>https://app.charmverse.io/op-grants/page-8747637387607705</t>
  </si>
  <si>
    <t>Ministry of Marketing - Go-to-Market Advisory Services, Top Projects</t>
  </si>
  <si>
    <t>https://app.charmverse.io/op-grants/ministry-of-marketing-go-to-market-advisory-services-top-projects-013936971296834688</t>
  </si>
  <si>
    <t>The Showdown</t>
  </si>
  <si>
    <t>https://app.charmverse.io/op-grants/the-showdown-9695595911186541</t>
  </si>
  <si>
    <t>Telegram Optimism Network</t>
  </si>
  <si>
    <t>https://app.charmverse.io/op-grants/telegram-optimism-network-23299002788769663</t>
  </si>
  <si>
    <t>[Copin.io] 150k Growth Grant Request for Fee Rebates and Competitions</t>
  </si>
  <si>
    <t>https://app.charmverse.io/op-grants/copin-io-150k-growth-grant-request-for-fee-rebates-and-competitions-9904279561759515</t>
  </si>
  <si>
    <t>A GMX Competitor for Optimism</t>
  </si>
  <si>
    <t>https://app.charmverse.io/op-grants/a-gmx-competitor-for-optimism-7747950988588723</t>
  </si>
  <si>
    <t>Valio.xyz</t>
  </si>
  <si>
    <t>https://app.charmverse.io/op-grants/page-4496592124318164</t>
  </si>
  <si>
    <t>Gamma Strategies - Growth Experiments</t>
  </si>
  <si>
    <t>https://app.charmverse.io/op-grants/gamma-strategies-growth-experiments-1787541707471647</t>
  </si>
  <si>
    <t>Growth Grants for Farcaster Frames</t>
  </si>
  <si>
    <t>https://app.charmverse.io/op-grants/page-04234760348049216</t>
  </si>
  <si>
    <t>Education, Community Growth and Events India Growth Grants</t>
  </si>
  <si>
    <t>https://app.charmverse.io/op-grants/education-community-growth-and-events-india-growth-grants-9598801097143141</t>
  </si>
  <si>
    <t>Incentivizing Novel Use Cases on Optimism</t>
  </si>
  <si>
    <t>https://app.charmverse.io/op-grants/incentivizing-novel-use-cases-on-optimism-5203323896006538</t>
  </si>
  <si>
    <t>Galaxy Blitz: Empowering Blockchain Gaming with the Power of AI</t>
  </si>
  <si>
    <t>https://app.charmverse.io/op-grants/galaxy-blitz-empowering-blockchain-gaming-with-the-power-of-ai-026527556163643107</t>
  </si>
  <si>
    <t>Gitcoin: Growth Experiments Submission</t>
  </si>
  <si>
    <t>https://app.charmverse.io/op-grants/gitcoin-growth-experiments-submission-09910633160685567</t>
  </si>
  <si>
    <t>Blockchain-Ads Mass Growth Campaigns</t>
  </si>
  <si>
    <t>https://app.charmverse.io/op-grants/blockchain-ads-mass-growth-campaigns-9052854727948356</t>
  </si>
  <si>
    <t>Optimism Product Led Growth</t>
  </si>
  <si>
    <t>https://app.charmverse.io/op-grants/optimism-product-led-growth-46908790155298874</t>
  </si>
  <si>
    <t>[Polynomial Referral Optimism Grant] 200K Growth Grant Request</t>
  </si>
  <si>
    <t>https://app.charmverse.io/op-grants/polynomial-referral-optimism-grant-200k-growth-grant-request-905119642804245</t>
  </si>
  <si>
    <t>Ammalgam Application</t>
  </si>
  <si>
    <t>https://app.charmverse.io/op-grants/page-5456121826981397</t>
  </si>
  <si>
    <t>Cobo Argus Asset Management Platform for Safe{Wallet} Users</t>
  </si>
  <si>
    <t>https://app.charmverse.io/op-grants/page-38181650957102065</t>
  </si>
  <si>
    <t>Angle Protocol - A USD-yield bearing asset on Optimism to create network effects</t>
  </si>
  <si>
    <t>https://app.charmverse.io/op-grants/angle-protocol-a-usd-yield-bearing-asset-on-optimism-to-create-network-effects-060614698865930405</t>
  </si>
  <si>
    <t>f(x) Protocol on Optimism</t>
  </si>
  <si>
    <t>https://app.charmverse.io/op-grants/page-6167813694732951</t>
  </si>
  <si>
    <t>$IMF - Irrational Monetary Funkhouse</t>
  </si>
  <si>
    <t>https://app.charmverse.io/op-grants/imf-irrational-monetary-funkhouse-58439056455066</t>
  </si>
  <si>
    <t>Developer Recruitment/HeadHunting Service</t>
  </si>
  <si>
    <t>https://app.charmverse.io/op-grants/page-9995105786757545</t>
  </si>
  <si>
    <t>Frontend support</t>
  </si>
  <si>
    <t>https://app.charmverse.io/op-grants/page-8470453646890672</t>
  </si>
  <si>
    <t>General Magic - “Layerwide New Project Support”</t>
  </si>
  <si>
    <t>https://app.charmverse.io/op-grants/general-magic-layerwide-new-project-support-08710598068229936</t>
  </si>
  <si>
    <t>Grow on Optimism acceleration cohort, by Growlab</t>
  </si>
  <si>
    <t>https://app.charmverse.io/op-grants/page-5194865274286082</t>
  </si>
  <si>
    <t>QuantumFair- New Raffle dApp Project Support</t>
  </si>
  <si>
    <t>https://app.charmverse.io/op-grants/quantumfair-new-raffle-dapp-project-support-0957393248752827</t>
  </si>
  <si>
    <t>Velodrome Finance - Layer Wide Project Support</t>
  </si>
  <si>
    <t>https://app.charmverse.io/op-grants/velodrome-finance-layer-wide-project-support-4718099184776652</t>
  </si>
  <si>
    <t>WakeUp Labs - Layerwide new projects support</t>
  </si>
  <si>
    <t>https://app.charmverse.io/op-grants/page-6214903659846234</t>
  </si>
  <si>
    <t>Conjure - Revenue Sources for RetroPGF</t>
  </si>
  <si>
    <t>https://app.charmverse.io/op-grants/conjure-revenue-sources-for-retropgf-4062405315313822</t>
  </si>
  <si>
    <t>A New Avenue for Revenue</t>
  </si>
  <si>
    <t>https://app.charmverse.io/op-grants/page-3788282225395798</t>
  </si>
  <si>
    <t>EntityDAO</t>
  </si>
  <si>
    <t>https://app.charmverse.io/op-grants/page-0765293588038709</t>
  </si>
  <si>
    <t>Glo Dollar - upgrade to funding RetroPGF</t>
  </si>
  <si>
    <t>https://app.charmverse.io/op-grants/page-20626850753304682</t>
  </si>
  <si>
    <t xml:space="preserve">Opti.domains RetroPGF Revenue Sharing </t>
  </si>
  <si>
    <t>https://app.charmverse.io/op-grants/page-19086124521748693</t>
  </si>
  <si>
    <t xml:space="preserve">Velodrome Finance - Revenue Sources for RPGF </t>
  </si>
  <si>
    <t>https://app.charmverse.io/op-grants/velodrome-finance-revenue-sources-for-rpgf-6072245109137893</t>
  </si>
  <si>
    <t>Halborn - Smart Contract Auditing</t>
  </si>
  <si>
    <t>https://app.charmverse.io/op-grants/page-47037618149308247</t>
  </si>
  <si>
    <t>Omniscia</t>
  </si>
  <si>
    <t>https://app.charmverse.io/op-grants/omniscia-17349049907719816</t>
  </si>
  <si>
    <t>Sherlock - Smart Contract Audits Mission Request</t>
  </si>
  <si>
    <t>https://app.charmverse.io/op-grants/page-11949409404374878</t>
  </si>
  <si>
    <t xml:space="preserve">zk Toolkit by Reclaim Protocol </t>
  </si>
  <si>
    <t>https://app.charmverse.io/op-grants/page-4286494964460683</t>
  </si>
  <si>
    <t>zkPassport tooling - PinSave</t>
  </si>
  <si>
    <t>https://app.charmverse.io/op-grants/zkpassport-tooling-pinsave-06063179559413334</t>
  </si>
  <si>
    <t>Application Specific Anonymity via Attestations</t>
  </si>
  <si>
    <t>https://app.charmverse.io/op-grants/page-954564707825464</t>
  </si>
  <si>
    <t>Optimism’s Private Voting | Hack-a-chain &amp; Blockful</t>
  </si>
  <si>
    <t>https://app.charmverse.io/op-grants/optimism-s-private-voting-hack-a-chain-blockful-20519679414700942</t>
  </si>
  <si>
    <t>SneakyFRA</t>
  </si>
  <si>
    <t>https://app.charmverse.io/op-grants/sneakyfra-40979114943470774</t>
  </si>
  <si>
    <t xml:space="preserve">ArtFEST+ Hub For Bringing New Artists On-Chain </t>
  </si>
  <si>
    <t>https://app.charmverse.io/op-grants/page-29488453363846334</t>
  </si>
  <si>
    <t>Newtroarts aplication</t>
  </si>
  <si>
    <t>https://app.charmverse.io/op-grants/newtroarts-aplication-019376952733490826</t>
  </si>
  <si>
    <t xml:space="preserve">NFT to live Exhibition </t>
  </si>
  <si>
    <t>https://app.charmverse.io/op-grants/page-698411274731368</t>
  </si>
  <si>
    <t>OptimArt</t>
  </si>
  <si>
    <t>https://app.charmverse.io/op-grants/optimart-48225417659064007</t>
  </si>
  <si>
    <t>Optimistic Future of Art in Seoul</t>
  </si>
  <si>
    <t>https://app.charmverse.io/op-grants/optimistic-future-of-art-in-seoul-32158899878308045</t>
  </si>
  <si>
    <t xml:space="preserve">RADAR x OP The Future of Art Brief </t>
  </si>
  <si>
    <t>https://app.charmverse.io/op-grants/radar-x-op-the-future-of-art-brief-6063845588255037</t>
  </si>
  <si>
    <t>Re-sound Experimental Sonic Art Global Exhibition</t>
  </si>
  <si>
    <t>https://app.charmverse.io/op-grants/page-9017796870686039</t>
  </si>
  <si>
    <t>SHILLR NFT NYC 2024</t>
  </si>
  <si>
    <t>https://app.charmverse.io/op-grants/shillr-nft-nyc-2024-7188087238804495</t>
  </si>
  <si>
    <t>Start Optimistic Art Residency in CDMX</t>
  </si>
  <si>
    <t>https://app.charmverse.io/op-grants/start-optimistic-art-residency-in-cdmx-5189303161315719</t>
  </si>
  <si>
    <t>Van🔴Art Mural</t>
  </si>
  <si>
    <t>https://app.charmverse.io/op-grants/van-art-mural-7987758750589018</t>
  </si>
  <si>
    <t>We ❤️ the Arts (Graphic Node) - San Cristobal</t>
  </si>
  <si>
    <t>https://app.charmverse.io/op-grants/we-the-arts-graphic-node-san-cristobal-5846669911833922</t>
  </si>
  <si>
    <t>Y3K Quest</t>
  </si>
  <si>
    <t>https://app.charmverse.io/op-grants/y3k-quest-9152394162311528</t>
  </si>
  <si>
    <t>Elixir - Supercharging orderbook liquidity</t>
  </si>
  <si>
    <t>https://app.charmverse.io/op-grants/elixir-supercharging-orderbook-liquidity-8963065455765593</t>
  </si>
  <si>
    <t>LOGX: Orderbook Perp DEX</t>
  </si>
  <si>
    <t>https://app.charmverse.io/op-grants/page-3526160536759364</t>
  </si>
  <si>
    <t>UPEX: Universal Perp on Optimism</t>
  </si>
  <si>
    <t>https://app.charmverse.io/op-grants/page-8914961108335051</t>
  </si>
  <si>
    <t>Bankless Academy: fuelling Governance/Superchain/Attestation Actions via Farcaster</t>
  </si>
  <si>
    <t>https://app.charmverse.io/op-grants/bankless-academy-fuelling-governance-superchain-attestation-actions-via-farcaster-925876369726711</t>
  </si>
  <si>
    <t>Bytexplorers (ByteLight Experiment)</t>
  </si>
  <si>
    <t>https://app.charmverse.io/op-grants/bytexplorers-bytelight-experiment-7829106042732696</t>
  </si>
  <si>
    <t>Farcaster Toolkit</t>
  </si>
  <si>
    <t>https://app.charmverse.io/op-grants/page-8510128827408809</t>
  </si>
  <si>
    <t xml:space="preserve">Hype - Farcaster Integration </t>
  </si>
  <si>
    <t>https://app.charmverse.io/op-grants/hype-farcaster-integration-5718808688928239</t>
  </si>
  <si>
    <t>HyperArc - Make Social Graphs Great Again</t>
  </si>
  <si>
    <t>https://app.charmverse.io/op-grants/page-15106949611493015</t>
  </si>
  <si>
    <t>MetaGame: Boosting the multiplayer UX with Farcaster</t>
  </si>
  <si>
    <t>https://app.charmverse.io/op-grants/page-6486374046283367</t>
  </si>
  <si>
    <t>Moss - A decentralized social finance platform</t>
  </si>
  <si>
    <t>https://app.charmverse.io/op-grants/moss-a-decentralized-social-finance-platform-40427115306906924</t>
  </si>
  <si>
    <t>Noun PCs - Zynga for Farcaster</t>
  </si>
  <si>
    <t>https://app.charmverse.io/op-grants/noun-pcs-zynga-for-farcaster-7221383591291324</t>
  </si>
  <si>
    <t>Searchcaster</t>
  </si>
  <si>
    <t>https://app.charmverse.io/op-grants/searchcaster-5216314921251008</t>
  </si>
  <si>
    <t>Tribuni - Empower Optimism Governance on Warpcast</t>
  </si>
  <si>
    <t>https://app.charmverse.io/op-grants/page-5398692804733256</t>
  </si>
  <si>
    <t>Unitap: Empowering Farcaster users to incentivize actions in Farcaster.</t>
  </si>
  <si>
    <t>https://app.charmverse.io/op-grants/page-406525825049449</t>
  </si>
  <si>
    <t>Balancer LST and LRT Hub</t>
  </si>
  <si>
    <t>https://app.charmverse.io/op-grants/page-7483023484917983</t>
  </si>
  <si>
    <t>Boost LST Bridging to the OP Stack</t>
  </si>
  <si>
    <t>https://app.charmverse.io/op-grants/boost-lst-bridging-to-the-op-stack-6797401830862848</t>
  </si>
  <si>
    <t>ETHx on OP</t>
  </si>
  <si>
    <t>https://app.charmverse.io/op-grants/ethx-on-op-4676815087913837</t>
  </si>
  <si>
    <t>Extra Finance - Unleash L2 LST Efficiency</t>
  </si>
  <si>
    <t>https://app.charmverse.io/op-grants/extra-finance-unleash-l2-lst-efficiency-8498198620871622</t>
  </si>
  <si>
    <t>LSTs with leverage by Compound.Finance</t>
  </si>
  <si>
    <t>https://app.charmverse.io/op-grants/lsts-with-leverage-by-compound-finance-581660949782187</t>
  </si>
  <si>
    <t>Stake Together L2 Staking Products on Optimism</t>
  </si>
  <si>
    <t>https://app.charmverse.io/op-grants/stake-together-l2-staking-products-on-optimism-7670530949549383</t>
  </si>
  <si>
    <t>ENSrecords.xyz</t>
  </si>
  <si>
    <t>https://app.charmverse.io/op-grants/ensrecords-xyz-5030039649184253</t>
  </si>
  <si>
    <t>Opti.domains ENS L2 Development</t>
  </si>
  <si>
    <t>https://app.charmverse.io/op-grants/opti-domains-ens-l2-development-9893299892995353</t>
  </si>
  <si>
    <t>Resolver Works to Scale ENS to OP</t>
  </si>
  <si>
    <t>https://app.charmverse.io/op-grants/page-0040973403828261645</t>
  </si>
  <si>
    <t>Superchain Accounts | District Labs</t>
  </si>
  <si>
    <t>https://app.charmverse.io/op-grants/superchain-accounts-district-labs-432307871777436</t>
  </si>
  <si>
    <t>Superchain Accounts | Superchain Eco</t>
  </si>
  <si>
    <t>https://app.charmverse.io/op-grants/page-8070230974124393</t>
  </si>
  <si>
    <t>AI Assistant for OP Governance</t>
  </si>
  <si>
    <t>https://app.charmverse.io/op-grants/ai-assistant-for-op-governance-34106733848373394</t>
  </si>
  <si>
    <t>AI Assistant Governance Application</t>
  </si>
  <si>
    <t>https://app.charmverse.io/op-grants/ai-assistant-governance-application-5746868285284019</t>
  </si>
  <si>
    <t>AI gov assistant</t>
  </si>
  <si>
    <t>https://app.charmverse.io/op-grants/ai-gov-assistant-9419166972147286</t>
  </si>
  <si>
    <t>AwesomeQA AI: Governance support assistant</t>
  </si>
  <si>
    <t>https://app.charmverse.io/op-grants/page-4615123566586994</t>
  </si>
  <si>
    <t>GovGuide</t>
  </si>
  <si>
    <t>https://app.charmverse.io/op-grants/page-3407009045171989</t>
  </si>
  <si>
    <t>Hivemind for governance optimisation</t>
  </si>
  <si>
    <t>https://app.charmverse.io/op-grants/page-8455278572425797</t>
  </si>
  <si>
    <t>Mava AI Assistant Proposal</t>
  </si>
  <si>
    <t>https://app.charmverse.io/op-grants/page-7258140018857369</t>
  </si>
  <si>
    <t>Oppy the Optimism Governance Copilot</t>
  </si>
  <si>
    <t>https://app.charmverse.io/op-grants/page-34131185724234236</t>
  </si>
  <si>
    <t>x23: AI Assistant for governance support</t>
  </si>
  <si>
    <t>https://app.charmverse.io/op-grants/x23-ai-assistant-for-governance-support-19498087217877047</t>
  </si>
  <si>
    <t>Attesta Bot</t>
  </si>
  <si>
    <t>https://app.charmverse.io/op-grants/attesta-bot-27874584496595656</t>
  </si>
  <si>
    <t>Easy peasy</t>
  </si>
  <si>
    <t>https://app.charmverse.io/op-grants/easy-peasy-684928763135265</t>
  </si>
  <si>
    <t>Growing Attestation on Optimism</t>
  </si>
  <si>
    <t>https://app.charmverse.io/op-grants/page-7070663645480406</t>
  </si>
  <si>
    <t>Identity &amp; Onchain Updates</t>
  </si>
  <si>
    <t>https://app.charmverse.io/op-grants/page-12783044466266413</t>
  </si>
  <si>
    <t>OPassport - Governance Participants Attestation</t>
  </si>
  <si>
    <t>https://app.charmverse.io/op-grants/opassport-governance-participants-attestation-25330021369897815</t>
  </si>
  <si>
    <t>WID3 - Web3 Identity for DAOs and Education</t>
  </si>
  <si>
    <t>https://app.charmverse.io/op-grants/wid3-web3-identity-for-daos-and-education-5484776863828791</t>
  </si>
  <si>
    <t>Delegation Quest SDK Mission Request - WakeUp Labs</t>
  </si>
  <si>
    <t>https://app.charmverse.io/op-grants/page-022034918878519383</t>
  </si>
  <si>
    <t>Incentivizing Delegation with the BoostSDK</t>
  </si>
  <si>
    <t>https://app.charmverse.io/op-grants/incentivizing-delegation-with-the-boostsdk-5493116939014333</t>
  </si>
  <si>
    <t>Chinese Community Governance Course</t>
  </si>
  <si>
    <t>https://app.charmverse.io/op-grants/page-7294929841989719</t>
  </si>
  <si>
    <t>Empowering Decentralized Decision-Making: A Comprehensive Governance Mentorship Initiative</t>
  </si>
  <si>
    <t>https://app.charmverse.io/op-grants/empowering-decentralized-decision-making-a-comprehensive-governance-mentorship-initiative-7203031387508643</t>
  </si>
  <si>
    <t>Governance Mentorship Program</t>
  </si>
  <si>
    <t>https://app.charmverse.io/op-grants/governance-mentorship-program-04406369544239497</t>
  </si>
  <si>
    <t>GovTalks - Special Edition OP</t>
  </si>
  <si>
    <t>https://app.charmverse.io/op-grants/page-5494863782987285</t>
  </si>
  <si>
    <t>Gravity DAO Governance &amp; Leadership Study Club</t>
  </si>
  <si>
    <t>https://app.charmverse.io/op-grants/gravity-dao-governance-leadership-study-club-5266728183844835</t>
  </si>
  <si>
    <t>Multi-lingual Governance</t>
  </si>
  <si>
    <t>https://app.charmverse.io/op-grants/page-7970381428472435</t>
  </si>
  <si>
    <t xml:space="preserve">T2xOP LATAM Governance Mentorship Program </t>
  </si>
  <si>
    <t>https://app.charmverse.io/op-grants/t2xop-latam-governance-mentorship-program-8021661569307874</t>
  </si>
  <si>
    <t>ZEFIRIUM</t>
  </si>
  <si>
    <t>https://app.charmverse.io/op-grants/zefirium-8102607266659694</t>
  </si>
  <si>
    <t>Velodrome Finance - Governance Participation</t>
  </si>
  <si>
    <t>https://app.charmverse.io/op-grants/velodrome-finance-governance-participation-23531902138656102</t>
  </si>
  <si>
    <t>Digital Payment Methods, Blockchain and Crypto Assets Unit of the Master's Degree in Finance at the University of Buenos Aires</t>
  </si>
  <si>
    <t>https://app.charmverse.io/op-grants/digital-payment-methods-blockchain-and-crypto-assets-unit-of-the-master-s-degree-in-finance-at-the-university-of-buenos-aires-5607325445050819</t>
  </si>
  <si>
    <t xml:space="preserve">MIS41220 The Ethereum Ecosystem - University College Dublin </t>
  </si>
  <si>
    <t>https://app.charmverse.io/op-grants/page-7780168105400957</t>
  </si>
  <si>
    <t>Nounish Professor - Instructor for the Daveler Kauanui School of Entrepreneurship at Florida Gulf Coast University</t>
  </si>
  <si>
    <t>https://app.charmverse.io/op-grants/page-8030491255382866</t>
  </si>
  <si>
    <t>Optimism and RetroPGF - ITBA</t>
  </si>
  <si>
    <t>https://app.charmverse.io/op-grants/optimism-and-retropgf-itba-7376950438940226</t>
  </si>
  <si>
    <t>Optimism in Africa by Africa Blockchain Institute</t>
  </si>
  <si>
    <t>https://app.charmverse.io/op-grants/optimism-in-africa-by-africa-blockchain-institute-07147568065105925</t>
  </si>
  <si>
    <t>Postgraduate Programme at Architectural Association, London.</t>
  </si>
  <si>
    <t>https://app.charmverse.io/op-grants/postgraduate-programme-at-architectural-association-london-8746758412951787</t>
  </si>
  <si>
    <t>Public Goods In Crypto Bootcamp</t>
  </si>
  <si>
    <t>https://app.charmverse.io/op-grants/public-goods-in-crypto-bootcamp-6456039241864904</t>
  </si>
  <si>
    <t>DSPYT - into CodeVerse-Qualitative Analysis, Community Evaluation</t>
  </si>
  <si>
    <t>https://app.charmverse.io/op-grants/page-5019563459994414</t>
  </si>
  <si>
    <t>Optimisms Impact Tree - Empowering OP Governance Through Accessible Impact Evaluation</t>
  </si>
  <si>
    <t>https://app.charmverse.io/op-grants/optimisms-impact-tree-empowering-op-governance-through-accessible-impact-evaluation-7975912048122891</t>
  </si>
  <si>
    <t>Thoughtful &amp; Useful Impact Evaluation Framework</t>
  </si>
  <si>
    <t>https://app.charmverse.io/op-grants/thoughtful-useful-impact-evaluation-framework-017686554517651665</t>
  </si>
  <si>
    <t>United Nerds for Better Metrics</t>
  </si>
  <si>
    <t>https://app.charmverse.io/op-grants/united-nerds-for-better-metrics-17881152369629616</t>
  </si>
  <si>
    <t>bleu Grants Supertracker</t>
  </si>
  <si>
    <t>https://app.charmverse.io/op-grants/bleu-grants-supertracker-6664643519696938</t>
  </si>
  <si>
    <t xml:space="preserve">Curia OP Grants Supertracker </t>
  </si>
  <si>
    <t>https://app.charmverse.io/op-grants/curia-op-grants-supertracker-7907672598816466</t>
  </si>
  <si>
    <t>Data tracker across (super)chains</t>
  </si>
  <si>
    <t>https://app.charmverse.io/op-grants/data-tracker-across-super-chains-2868407243335471</t>
  </si>
  <si>
    <t>Grants Super Tracker Application</t>
  </si>
  <si>
    <t>https://app.charmverse.io/op-grants/page-006768086083683844</t>
  </si>
  <si>
    <t xml:space="preserve">Grants SuperTracker by AlphaGrowth </t>
  </si>
  <si>
    <t>https://app.charmverse.io/op-grants/grants-supertracker-by-alphagrowth-22797968935635238</t>
  </si>
  <si>
    <t>Grants Supertracker through Questbook</t>
  </si>
  <si>
    <t>https://app.charmverse.io/op-grants/grants-supertracker-through-questbook-7035112460118913</t>
  </si>
  <si>
    <t>Karma GAP Grants Supertracker</t>
  </si>
  <si>
    <t>https://app.charmverse.io/op-grants/karma-gap-grants-supertracker-23155687706403105</t>
  </si>
  <si>
    <t>Optimism Grants Dashboard</t>
  </si>
  <si>
    <t>https://app.charmverse.io/op-grants/page-858784990708503</t>
  </si>
  <si>
    <t xml:space="preserve">Super tracker </t>
  </si>
  <si>
    <t>https://app.charmverse.io/op-grants/super-tracker-9983268562515757</t>
  </si>
  <si>
    <t>Supertracker app</t>
  </si>
  <si>
    <t>https://app.charmverse.io/op-grants/supertracker-app-9176512630151588</t>
  </si>
  <si>
    <t>Alternative CL/EL Client</t>
  </si>
  <si>
    <t>Nethermind CL Client - C#</t>
  </si>
  <si>
    <t>https://app.charmverse.io/op-grants/nethermind-cl-client-c-14325524187153982</t>
  </si>
  <si>
    <t>0xDD71EbF2B1ce923E3e231388a8a7cDba253485c1</t>
  </si>
  <si>
    <t>Delegate Mission Request Alternative CL EL Client Mission Request</t>
  </si>
  <si>
    <t>https://app.charmverse.io/op-grants/delegate-mission-request-alternative-cl-el-client-mission-request-5581431405431407</t>
  </si>
  <si>
    <t>Ogul EL Client</t>
  </si>
  <si>
    <t>https://app.charmverse.io/op-grants/ogul-el-client-05733616449988577</t>
  </si>
  <si>
    <t>op-nimbus - an OP Stack execution client based on status-im/nimbus-eth1</t>
  </si>
  <si>
    <t>https://app.charmverse.io/op-grants/op-nimbus-an-op-stack-execution-client-based-on-status-im-nimbus-eth1-4026380954614257</t>
  </si>
  <si>
    <t>Decentralized rollup-as-a-service</t>
  </si>
  <si>
    <t>Buiding Layer3 on Optimism -ZKCross An Open Modular Dapp (More focus on On-chain Game) Rollup Framework based on zkWasm</t>
  </si>
  <si>
    <t>https://app.charmverse.io/op-grants/buiding-layer3-on-optimism-zkcross-an-open-modular-dapp-more-focus-on-on-chain-game-rollup-framework-based-on-zkwasm-643958962995093</t>
  </si>
  <si>
    <t>Fraud Proof CTF</t>
  </si>
  <si>
    <t>The OP Fault Proof CTF</t>
  </si>
  <si>
    <t>https://app.charmverse.io/op-grants/the-op-fault-proof-ctf-39249094150592323</t>
  </si>
  <si>
    <t>0x171C4c003d9a53578A83702DA4b558A288CDe60c</t>
  </si>
  <si>
    <t>Yokai proposal for Fraud Proof security posture event</t>
  </si>
  <si>
    <t>https://app.charmverse.io/op-grants/yokai-proposal-for-fraud-proof-security-posture-event-8718938680673873</t>
  </si>
  <si>
    <t>Implement a prototype of an OP stack chain with mempool encryption.</t>
  </si>
  <si>
    <t>OP Stack Research and Implementation</t>
  </si>
  <si>
    <t>Batcher Gas Fee Optimization Research and Implementation</t>
  </si>
  <si>
    <t>https://app.charmverse.io/op-grants/batcher-gas-fee-optimization-research-and-implementation-419013603973726</t>
  </si>
  <si>
    <t>0x111D456edA93461D831cEA8A1598293e12B98393</t>
  </si>
  <si>
    <t>Research on using YubiHSM and AWS KMS hardware signer on OP Stack</t>
  </si>
  <si>
    <t>https://app.charmverse.io/op-grants/research-on-using-yubihsm-and-aws-kms-hardware-signer-on-op-stack-41211765826072866</t>
  </si>
  <si>
    <t>ImpactVoice.xyz</t>
  </si>
  <si>
    <t>https://app.charmverse.io/op-grants/impactvoice-xyz-8424248588818946</t>
  </si>
  <si>
    <t>Open Source OP Stack Developer Tooling</t>
  </si>
  <si>
    <t>blob-archiver-rs - a robust blob-archiver service in rust</t>
  </si>
  <si>
    <t>https://app.charmverse.io/op-grants/blob-archiver-rs-a-robust-blob-archiver-service-in-rust-6388430437756178</t>
  </si>
  <si>
    <t>Node Guardians x OP Stack</t>
  </si>
  <si>
    <t>https://app.charmverse.io/op-grants/node-guardians-x-op-stack-8922710643472445</t>
  </si>
  <si>
    <t>0x6ef87E0Aaadb2c3d07fD98a098Af5FaD0aD45811</t>
  </si>
  <si>
    <t>PlasmaDA Translation Hub</t>
  </si>
  <si>
    <t>https://app.charmverse.io/op-grants/plasmada-translation-hub-1014033406866528</t>
  </si>
  <si>
    <t>Developer-Friendly Smart Contract SDK</t>
  </si>
  <si>
    <t>https://app.charmverse.io/op-grants/developer-friendly-smart-contract-sdk-0494675088467893</t>
  </si>
  <si>
    <t>ðŸ_x008f_—ï¸_x008f_ Scaffold-ETH-2</t>
  </si>
  <si>
    <t>https://app.charmverse.io/op-grants/scaffold-eth-2-1930950131226583</t>
  </si>
  <si>
    <t>https://app.charmverse.io/op-grants/fairdrive-8175962499663985</t>
  </si>
  <si>
    <t>OP Python SDK completion</t>
  </si>
  <si>
    <t>https://app.charmverse.io/op-grants/op-python-sdk-completion-7186017129022844</t>
  </si>
  <si>
    <t>Operator AgentKit - AI Agents on the Superchain</t>
  </si>
  <si>
    <t>https://app.charmverse.io/op-grants/operator-agentkit-ai-agents-on-the-superchain-8112361321528352</t>
  </si>
  <si>
    <t>Sandox IDE</t>
  </si>
  <si>
    <t>https://app.charmverse.io/op-grants/sandox-ide-8075313148253664</t>
  </si>
  <si>
    <t>Viem</t>
  </si>
  <si>
    <t>https://app.charmverse.io/op-grants/viem-8461444139472085</t>
  </si>
  <si>
    <t>Builders grants program mission request</t>
  </si>
  <si>
    <t>(Migrate) Inverter Network</t>
  </si>
  <si>
    <t>https://app.charmverse.io/op-grants/migrate-inverter-network-10310452077197252</t>
  </si>
  <si>
    <t>0x0bc89f54635167647aB0aa74d298fD3E6Dc83f4F</t>
  </si>
  <si>
    <t>A Multichain Modular Privacy Framework with a decentralized compliance network</t>
  </si>
  <si>
    <t>https://app.charmverse.io/op-grants/a-multichain-modular-privacy-framework-with-a-decentralized-compliance-network-4931843948755825</t>
  </si>
  <si>
    <t>0x3fa513bd4cdac6d1576d7834f44d5dafaa7a8370</t>
  </si>
  <si>
    <t>0x39D3E0c7AAcfbCa133f08cfb153B4888fd36bA9B</t>
  </si>
  <si>
    <t>Ame Network - Composable Social Network</t>
  </si>
  <si>
    <t>https://app.charmverse.io/op-grants/ame-network-composable-social-network-8201927441390269</t>
  </si>
  <si>
    <t>0xBFDc0906313Dec9DD0f38D5867060627e3ba5C9E</t>
  </si>
  <si>
    <t>BlockPI Account Abstraction Service</t>
  </si>
  <si>
    <t>https://app.charmverse.io/op-grants/blockpi-account-abstraction-service-6499713590466969</t>
  </si>
  <si>
    <t>0x928C49F159fDeeAB22246E66263628c7741e032b</t>
  </si>
  <si>
    <t>Bloom Metrics: The Optimism Impact Garden</t>
  </si>
  <si>
    <t>https://app.charmverse.io/op-grants/bloom-metrics-the-optimism-impact-garden-8064181919524971</t>
  </si>
  <si>
    <t>metricsgardenlabs.eth</t>
  </si>
  <si>
    <t>Bonadocs</t>
  </si>
  <si>
    <t>https://app.charmverse.io/op-grants/bonadocs-23948002871339513</t>
  </si>
  <si>
    <t>0x9d55D24105cd246115705A58CF92a5161A90B1fF</t>
  </si>
  <si>
    <t>https://app.charmverse.io/op-grants/building-an-on-chain-review-system-with-eas-745425000563134</t>
  </si>
  <si>
    <t>0x38FF116AD4d4d05548A0D3338384b2067B644f84</t>
  </si>
  <si>
    <t>dAppBooster: Frontend Starter Kit</t>
  </si>
  <si>
    <t>https://app.charmverse.io/op-grants/dappbooster-frontend-starter-kit-5538923919258636</t>
  </si>
  <si>
    <t>0x6b10D7Fc3774431aDD486265a9049e4c9b7eFE5B</t>
  </si>
  <si>
    <t>DappyKit - Superchain</t>
  </si>
  <si>
    <t>https://app.charmverse.io/op-grants/dappykit-superchain-42917102459787015</t>
  </si>
  <si>
    <t>0x026d2DBD90BfFaF08d90C30D30B218218fF6aE1d</t>
  </si>
  <si>
    <t>0xf0dBDe527c63B63178576578777f0b7E24755ABb</t>
  </si>
  <si>
    <t>Ethernaut CLI</t>
  </si>
  <si>
    <t>https://app.charmverse.io/op-grants/ethernaut-cli-5528017465072967</t>
  </si>
  <si>
    <t>Executable: An intent-oriented Multi-Tx Tool</t>
  </si>
  <si>
    <t>https://app.charmverse.io/op-grants/executable-an-intent-oriented-multi-tx-tool-011454040873412286</t>
  </si>
  <si>
    <t>https://app.charmverse.io/op-grants/godot-engine-gdscript-sdk-for-connect-optimism-144384517023338</t>
  </si>
  <si>
    <t>0x4166aCB87c49e7630F9053B0be6e990B8fa8783c</t>
  </si>
  <si>
    <t>growthepie ðŸ¥§ðŸ“_x008f_ Application-Level Analytics for the Superchain</t>
  </si>
  <si>
    <t>https://app.charmverse.io/op-grants/growthepie-application-level-analytics-for-the-superchain-250089520912399</t>
  </si>
  <si>
    <t>In-depth fee tracker for OP chains on fees.growthepie.xyz</t>
  </si>
  <si>
    <t>https://app.charmverse.io/op-grants/in-depth-fee-tracker-for-op-chains-on-fees-growthepie-xyz-9750095618885746</t>
  </si>
  <si>
    <t>0x56d0707e64cAB1825B0233274b7BC67cC9f2989b</t>
  </si>
  <si>
    <t>https://app.charmverse.io/op-grants/namespace-7842790596987093</t>
  </si>
  <si>
    <t>OP Passport</t>
  </si>
  <si>
    <t>https://app.charmverse.io/op-grants/op-passport-9302219415326576</t>
  </si>
  <si>
    <t>0xA8A2b3EA014BEDaBdD6a12EEB699f7E2dE33Dff0</t>
  </si>
  <si>
    <t>Optimistic Crowdstaking: Funding more Builders on Optimism</t>
  </si>
  <si>
    <t>https://app.charmverse.io/op-grants/optimistic-crowdstaking-funding-more-builders-on-optimism-8173089535454674</t>
  </si>
  <si>
    <t>0x918dEf5d593F46735f74F9E2B280Fe51AF3A99ad</t>
  </si>
  <si>
    <t>0x327C47c12f6675aF05AEa50bc1CAC2d537EBC596</t>
  </si>
  <si>
    <t>Redprint : toolkit an interactive code generator and a dev framework to modify &amp; deploy OPStack â€™s contracts</t>
  </si>
  <si>
    <t>https://app.charmverse.io/op-grants/redprint-toolkit-an-interactive-code-generator-and-a-dev-framework-to-modify-deploy-opstack-s-contracts-9499729065142495</t>
  </si>
  <si>
    <t>0x3d24D1F3234CAA8DAD7675D5fE2e3DA23aE18004</t>
  </si>
  <si>
    <t>https://app.charmverse.io/op-grants/strands-optimism-integration-acceleration-6171257133376422</t>
  </si>
  <si>
    <t>0x3960b0Eac90Aae9FeE27D0AeDBb81d951B72862A</t>
  </si>
  <si>
    <t>Superchain Trading Tools</t>
  </si>
  <si>
    <t>https://app.charmverse.io/op-grants/superchain-trading-tools-06248027711227655</t>
  </si>
  <si>
    <t>0x161EAf2af46177a55Ef6905A65FcB18Ac7CaeFDe</t>
  </si>
  <si>
    <t>Tribuni: Forum &amp; Proposal Alerts/Summary System</t>
  </si>
  <si>
    <t>https://app.charmverse.io/op-grants/tribuni-forum-proposal-alerts-summary-system-27035076138360314</t>
  </si>
  <si>
    <t>0x5c1D15dC3da43A18E60C2DdB87B3466097855530</t>
  </si>
  <si>
    <t>Unifra- Open Infrastructure for everyone</t>
  </si>
  <si>
    <t>https://app.charmverse.io/op-grants/unifra-open-infrastructure-for-everyone-9056352186275152</t>
  </si>
  <si>
    <t>0xFDBab5e7404bC92a33245651B1D1828d3BEb7C21</t>
  </si>
  <si>
    <t>Vain - An open marketplace for mining vanity ETH addresses</t>
  </si>
  <si>
    <t>https://app.charmverse.io/op-grants/vain-an-open-marketplace-for-mining-vanity-eth-addresses-96344105785214</t>
  </si>
  <si>
    <t>pay.eth</t>
  </si>
  <si>
    <t>[Copin.io] Optimism Perp-DEXs Indexer</t>
  </si>
  <si>
    <t>https://app.charmverse.io/op-grants/copin-io-optimism-perp-dexs-indexer-9294958388918173</t>
  </si>
  <si>
    <t>Abakhus: a dApp for healthcare data</t>
  </si>
  <si>
    <t>https://app.charmverse.io/op-grants/abakhus-a-dapp-for-healthcare-data-20485929645407208</t>
  </si>
  <si>
    <t>BitBhoomi</t>
  </si>
  <si>
    <t>https://app.charmverse.io/op-grants/bitbhoomi-08724128032094658</t>
  </si>
  <si>
    <t>Branche MatchMaking Protocol</t>
  </si>
  <si>
    <t>https://app.charmverse.io/op-grants/branche-matchmaking-protocol-21656533213530849</t>
  </si>
  <si>
    <t>https://app.charmverse.io/op-grants/chora-club-7850263226634862</t>
  </si>
  <si>
    <t>Crafted Resources to Integrate Builder Into the OP Ecosystem</t>
  </si>
  <si>
    <t>https://app.charmverse.io/op-grants/crafted-resources-to-integrate-builder-into-the-op-ecosystem-2191849032472757</t>
  </si>
  <si>
    <t>https://app.charmverse.io/op-grants/crosssync-protocol-22638476762764825</t>
  </si>
  <si>
    <t>CyberDEX Builders Grant Application</t>
  </si>
  <si>
    <t>https://app.charmverse.io/op-grants/cyberdex-builders-grant-application-6213582566794424</t>
  </si>
  <si>
    <t>DackieSwap request for Builders Grant Program</t>
  </si>
  <si>
    <t>https://app.charmverse.io/op-grants/dackieswap-request-for-builders-grant-program-08670055562921197</t>
  </si>
  <si>
    <t>DappLink</t>
  </si>
  <si>
    <t>https://app.charmverse.io/op-grants/dapplink-07741663004036692</t>
  </si>
  <si>
    <t>https://app.charmverse.io/op-grants/decert-me-decentralized-skills-learning-and-certification-platform-9006740388309169</t>
  </si>
  <si>
    <t>Donate3</t>
  </si>
  <si>
    <t>https://app.charmverse.io/op-grants/donate3-04677187467878707</t>
  </si>
  <si>
    <t>ðŸŒ³OperationWebTree - Buildout on Optimism</t>
  </si>
  <si>
    <t>https://app.charmverse.io/op-grants/operationwebtree-buildout-on-optimism-23118189602027606</t>
  </si>
  <si>
    <t>Espacio Cripto - Cohort based builder program for LATINXs</t>
  </si>
  <si>
    <t>https://app.charmverse.io/op-grants/espacio-cripto-cohort-based-builder-program-for-latinxs-9551493541435192</t>
  </si>
  <si>
    <t>https://app.charmverse.io/op-grants/etherscore-web3-reputation-system-9753315680853818</t>
  </si>
  <si>
    <t>Follows Finance: Increasing APY for LPs</t>
  </si>
  <si>
    <t>https://app.charmverse.io/op-grants/follows-finance-increasing-apy-for-lps-2237948615296057</t>
  </si>
  <si>
    <t>Gardens - Grants Platform featuring Conviction Voting</t>
  </si>
  <si>
    <t>https://app.charmverse.io/op-grants/gardens-grants-platform-featuring-conviction-voting-036616273748732775</t>
  </si>
  <si>
    <t>GifmeBeer - Onboarding the Craft Beer industry into W3</t>
  </si>
  <si>
    <t>https://app.charmverse.io/op-grants/gifmebeer-onboarding-the-craft-beer-industry-into-w3-6723767792301301</t>
  </si>
  <si>
    <t>Grateful - building our v2</t>
  </si>
  <si>
    <t>https://app.charmverse.io/op-grants/grateful-building-our-v2-12210139728047409</t>
  </si>
  <si>
    <t>Kingfishers Mediaâ„ OP LMS &amp; Course Marketplace</t>
  </si>
  <si>
    <t>https://app.charmverse.io/op-grants/kingfishers-media-op-lms-course-marketplace-2514759569805953</t>
  </si>
  <si>
    <t>La Incubadora web3</t>
  </si>
  <si>
    <t>https://app.charmverse.io/op-grants/la-incubadora-web3-6787496129327737</t>
  </si>
  <si>
    <t>Lighthouse | Governance</t>
  </si>
  <si>
    <t>https://app.charmverse.io/op-grants/lighthouse-governance-3955818868314629</t>
  </si>
  <si>
    <t>Lumina: A Reputation System Highlighting Relevancy</t>
  </si>
  <si>
    <t>https://app.charmverse.io/op-grants/lumina-a-reputation-system-highlighting-relevancy-7873158443590649</t>
  </si>
  <si>
    <t>LXDAO - Proof-of-Contribution-Based Superchain Onboarding and Contribution Networks</t>
  </si>
  <si>
    <t>https://app.charmverse.io/op-grants/lxdao-proof-of-contribution-based-superchain-onboarding-and-contribution-networks-30553707661274987</t>
  </si>
  <si>
    <t>Memoi Africa</t>
  </si>
  <si>
    <t>https://app.charmverse.io/op-grants/memoi-africa-4951025945423584</t>
  </si>
  <si>
    <t>Midcontract</t>
  </si>
  <si>
    <t>https://app.charmverse.io/op-grants/midcontract-10517749808649945</t>
  </si>
  <si>
    <t>MysGecko | Crosschain NFT Platform request for Builders Grant Program</t>
  </si>
  <si>
    <t>https://app.charmverse.io/op-grants/mysgecko-crosschain-nft-platform-request-for-builders-grant-program-2971254210021739</t>
  </si>
  <si>
    <t>NFTScan Leading NFT data infrastructure for Superchain</t>
  </si>
  <si>
    <t>https://app.charmverse.io/op-grants/nftscan-leading-nft-data-infrastructure-for-superchain-32082495603608163</t>
  </si>
  <si>
    <t>Onboarding developers (V2)</t>
  </si>
  <si>
    <t>https://app.charmverse.io/op-grants/onboarding-developers-v2-2613736595641696</t>
  </si>
  <si>
    <t>OP Hacker House</t>
  </si>
  <si>
    <t>https://app.charmverse.io/op-grants/op-hacker-house-39520667616429583</t>
  </si>
  <si>
    <t>Optimism Anti-rug Launchpad by DDD</t>
  </si>
  <si>
    <t>https://app.charmverse.io/op-grants/optimism-anti-rug-launchpad-by-ddd-8717346882311527</t>
  </si>
  <si>
    <t>https://app.charmverse.io/op-grants/optimism-sdailynews-education-news-platform-6757934283142393</t>
  </si>
  <si>
    <t>Practical Private Voting</t>
  </si>
  <si>
    <t>https://app.charmverse.io/op-grants/practical-private-voting-8127441920030594</t>
  </si>
  <si>
    <t>QuantumFair- Build onchain Raffles on OP</t>
  </si>
  <si>
    <t>https://app.charmverse.io/op-grants/quantumfair-build-onchain-raffles-on-op-9829539681356483</t>
  </si>
  <si>
    <t>Random Number Retailer</t>
  </si>
  <si>
    <t>https://app.charmverse.io/op-grants/random-number-retailer-8688774006336264</t>
  </si>
  <si>
    <t>Rantom - Open Source DeFi Activities Feed for Optimism Ecosystem</t>
  </si>
  <si>
    <t>https://app.charmverse.io/op-grants/rantom-open-source-defi-activities-feed-for-optimism-ecosystem-6630702565238467</t>
  </si>
  <si>
    <t>RetroList: Pioneering Community and Builder Vote for RetroPGF</t>
  </si>
  <si>
    <t>https://app.charmverse.io/op-grants/retrolist-pioneering-community-and-builder-vote-for-retropgf-633666325110178</t>
  </si>
  <si>
    <t>RubyScore Grant Program Mission Request</t>
  </si>
  <si>
    <t>https://app.charmverse.io/op-grants/rubyscore-grant-program-mission-request-2934537622233082</t>
  </si>
  <si>
    <t>Spyre: The Casual-Competitive Gaming Platform</t>
  </si>
  <si>
    <t>https://app.charmverse.io/op-grants/spyre-the-casual-competitive-gaming-platform-9654707981434987</t>
  </si>
  <si>
    <t>t0wn: Unleashing Etherâ€™s Phoenix IRL</t>
  </si>
  <si>
    <t>https://app.charmverse.io/op-grants/t0wn-unleashing-ether-s-phoenix-irl-49436970221886334</t>
  </si>
  <si>
    <t>Tagcaster | Universal Tagging System</t>
  </si>
  <si>
    <t>https://app.charmverse.io/op-grants/tagcaster-universal-tagging-system-11910211154331729</t>
  </si>
  <si>
    <t>The Ikigai Game - Builder Grant</t>
  </si>
  <si>
    <t>https://app.charmverse.io/op-grants/the-ikigai-game-builder-grant-6604538157689168</t>
  </si>
  <si>
    <t>TiTiTi: NFT Research Labs Focused on ERC6551 Ecosystem</t>
  </si>
  <si>
    <t>https://app.charmverse.io/op-grants/tititi-nft-research-labs-focused-on-erc6551-ecosystem-9023674996661462</t>
  </si>
  <si>
    <t>Violet Verse</t>
  </si>
  <si>
    <t>https://app.charmverse.io/op-grants/violet-verse-5123915019793679</t>
  </si>
  <si>
    <t>Web3 Freelancing Platform</t>
  </si>
  <si>
    <t>https://app.charmverse.io/op-grants/web3-freelancing-platform-03840067899765476</t>
  </si>
  <si>
    <t>Web3bridge Optimism proposal</t>
  </si>
  <si>
    <t>https://app.charmverse.io/op-grants/web3bridge-optimism-proposal-10907524131807289</t>
  </si>
  <si>
    <t>Growth and experiments grants program</t>
  </si>
  <si>
    <t>[Pike] Unlocking the Multichain Utility of OP</t>
  </si>
  <si>
    <t>https://app.charmverse.io/op-grants/pike-unlocking-the-multichain-utility-of-op-10175721236250412</t>
  </si>
  <si>
    <t>0x2e7992677ac2C018938999716cC2F747B2F43e7c</t>
  </si>
  <si>
    <t>Broaden &amp; Deepen Governance Token User Base</t>
  </si>
  <si>
    <t>https://app.charmverse.io/op-grants/broaden-deepen-governance-token-user-base-5887478528357895</t>
  </si>
  <si>
    <t>Cobo Argus: Optimism DeFi Automation Platform for Institutions</t>
  </si>
  <si>
    <t>https://app.charmverse.io/op-grants/cobo-argus-optimism-defi-automation-platform-for-institutions-3528347400277536</t>
  </si>
  <si>
    <t>0x6a084bbf7f968be100b005df8f0ac73ac39e4b03</t>
  </si>
  <si>
    <t>Compound Finance</t>
  </si>
  <si>
    <t>https://app.charmverse.io/op-grants/compound-finance-2527567543769036</t>
  </si>
  <si>
    <t>0xcb54808F5ef6FD88b933C55Dd4f4c365E61828bB</t>
  </si>
  <si>
    <t>0x6a189E0E8d3b6B0455DC49e81cC0df33904AF9E8</t>
  </si>
  <si>
    <t>Covenant - Tradeable Debt Markets Backed By Any Asset</t>
  </si>
  <si>
    <t>https://app.charmverse.io/op-grants/covenant-tradeable-debt-markets-backed-by-any-asset-48651255085780165</t>
  </si>
  <si>
    <t>0x6f167cF46189a1b5C3D9323A1034dB8b9F1Af9FE</t>
  </si>
  <si>
    <t>Curve Lending Proposal</t>
  </si>
  <si>
    <t>https://app.charmverse.io/op-grants/curve-lending-proposal-9157534743318139</t>
  </si>
  <si>
    <t>0x28c4A1Fa47EEE9226F8dE7D6AF0a41C62Ca98267</t>
  </si>
  <si>
    <t>https://app.charmverse.io/op-grants/debridge-2502174481807864</t>
  </si>
  <si>
    <t>0xfEc5aA835250104178733980D88358F508e32940</t>
  </si>
  <si>
    <t>Mountain Protocol</t>
  </si>
  <si>
    <t>https://app.charmverse.io/op-grants/mountain-protocol-6319306937100639</t>
  </si>
  <si>
    <t>0xAC7324426BE45849b1186BC1FBbA02dEa24832Ee</t>
  </si>
  <si>
    <t>Poolside</t>
  </si>
  <si>
    <t>https://app.charmverse.io/op-grants/poolside-6891940389736264</t>
  </si>
  <si>
    <t>0xF5B406AE818af6579142e9CD25441f016f729beC</t>
  </si>
  <si>
    <t>Proposal: Silo Finance</t>
  </si>
  <si>
    <t>https://app.charmverse.io/op-grants/proposal-silo-finance-7493304542273396</t>
  </si>
  <si>
    <t>0x468CD12aa9e9fe4301DB146B0f7037831B52382d</t>
  </si>
  <si>
    <t>Supercharge OP Mainnet</t>
  </si>
  <si>
    <t>https://app.charmverse.io/op-grants/supercharge-op-mainnet-8226050827659255</t>
  </si>
  <si>
    <t>0x42dB6448De205C4c1C274A1E75a2C62a5e51c141</t>
  </si>
  <si>
    <t>[Copin.io] Growth Grant Request for DCP Fee Rebates</t>
  </si>
  <si>
    <t>https://app.charmverse.io/op-grants/copin-io-growth-grant-request-for-dcp-fee-rebates-5765666061500199</t>
  </si>
  <si>
    <t>[Polynomial Referral Optimism Grant] 90K Growth Grant Request</t>
  </si>
  <si>
    <t>https://app.charmverse.io/op-grants/polynomial-referral-optimism-grant-90k-growth-grant-request-905119642804245</t>
  </si>
  <si>
    <t>1tx.network: Simplifying DeFi</t>
  </si>
  <si>
    <t>https://app.charmverse.io/op-grants/1tx-network-simplifying-defi-15772805536161338</t>
  </si>
  <si>
    <t>â€‹Matched Praise Rewards</t>
  </si>
  <si>
    <t>https://app.charmverse.io/op-grants/matched-praise-rewards-7470385860223159</t>
  </si>
  <si>
    <t>AgroforestDAO's Mentor Cohorts</t>
  </si>
  <si>
    <t>https://app.charmverse.io/op-grants/agroforestdao-s-mentor-cohorts-6350236088736592</t>
  </si>
  <si>
    <t>Ascendia - Blockchain Game Distribution Platform</t>
  </si>
  <si>
    <t>https://app.charmverse.io/op-grants/ascendia-blockchain-game-distribution-platform-47690354678259905</t>
  </si>
  <si>
    <t>Boosting Novel dApps on the Superchain</t>
  </si>
  <si>
    <t>https://app.charmverse.io/op-grants/boosting-novel-dapps-on-the-superchain-7363443284599933</t>
  </si>
  <si>
    <t>Bringing valuable public content to Optimism</t>
  </si>
  <si>
    <t>https://app.charmverse.io/op-grants/bringing-valuable-public-content-to-optimism-17063209805628188</t>
  </si>
  <si>
    <t>Buffer Finance - Zero Gas Price Prediction Markets</t>
  </si>
  <si>
    <t>https://app.charmverse.io/op-grants/buffer-finance-zero-gas-price-prediction-markets-36726071747791833</t>
  </si>
  <si>
    <t>Build OP into future infrastructure</t>
  </si>
  <si>
    <t>https://app.charmverse.io/op-grants/build-op-into-future-infrastructure-04948272337609705</t>
  </si>
  <si>
    <t>dForce - Lending &amp; Stablecoin &amp; LSD</t>
  </si>
  <si>
    <t>https://app.charmverse.io/op-grants/dforce-lending-stablecoin-lsd-7688561975873143</t>
  </si>
  <si>
    <t>Dynamic Credentials with Metopia and EAS</t>
  </si>
  <si>
    <t>https://app.charmverse.io/op-grants/dynamic-credentials-with-metopia-and-eas-7869059333519266</t>
  </si>
  <si>
    <t>ðŸŒ³OperationWebTree - Onboarding Optimism Users Through Tree Planting</t>
  </si>
  <si>
    <t>https://app.charmverse.io/op-grants/operationwebtree-onboarding-optimism-users-through-tree-planting-07634260066157306</t>
  </si>
  <si>
    <t>Empowering Optimism with Moss Innovative Solutions</t>
  </si>
  <si>
    <t>https://app.charmverse.io/op-grants/empowering-optimism-with-moss-innovative-solutions-6302580889698464</t>
  </si>
  <si>
    <t>Empowering optimism: Become the premier Web3 development network with 4EVERLAND</t>
  </si>
  <si>
    <t>https://app.charmverse.io/op-grants/empowering-optimism-become-the-premier-web3-development-network-with-4everland-1934929120200266</t>
  </si>
  <si>
    <t>Ethereal Forest is Building the PDXDAO Network on Optimism</t>
  </si>
  <si>
    <t>https://app.charmverse.io/op-grants/ethereal-forest-is-building-the-pdxdao-network-on-optimism-34572272747764266</t>
  </si>
  <si>
    <t>ETHZambezi</t>
  </si>
  <si>
    <t>https://app.charmverse.io/op-grants/ethzambezi-7523907885369763</t>
  </si>
  <si>
    <t>ExtraFi X - A Leverage 2.0 Protocol</t>
  </si>
  <si>
    <t>https://app.charmverse.io/op-grants/extrafi-x-a-leverage-2-0-protocol-7340861774066347</t>
  </si>
  <si>
    <t>https://app.charmverse.io/op-grants/follows-finance-increasing-apy-for-lps-5130584671470559</t>
  </si>
  <si>
    <t>Growing philanthropy-embedded dollars in Optimism (USDglo).</t>
  </si>
  <si>
    <t>https://app.charmverse.io/op-grants/growing-philanthropy-embedded-dollars-in-optimism-usdglo-7956096705995457</t>
  </si>
  <si>
    <t>Her Nation: Future Proofing - Tech and Humanity</t>
  </si>
  <si>
    <t>https://app.charmverse.io/op-grants/her-nation-future-proofing-tech-and-humanity-6384193594773002</t>
  </si>
  <si>
    <t>https://app.charmverse.io/op-grants/hop-protocol-05609313574623109</t>
  </si>
  <si>
    <t>https://app.charmverse.io/op-grants/hype-8639510078867523</t>
  </si>
  <si>
    <t>ImpactVoice.xyz(Foundation for Impact Measurement)</t>
  </si>
  <si>
    <t>https://app.charmverse.io/op-grants/impactvoice-xyz-foundation-for-impact-measurement-7299522586621083</t>
  </si>
  <si>
    <t>https://app.charmverse.io/op-grants/incentivize-users-to-leave-on-chain-reviews-8823551938728222</t>
  </si>
  <si>
    <t>Itan Worldâ€™s First Optimism Curation</t>
  </si>
  <si>
    <t>https://app.charmverse.io/op-grants/itan-world-s-first-optimism-curation-5442741721473878</t>
  </si>
  <si>
    <t>MÃºsica W3</t>
  </si>
  <si>
    <t>https://app.charmverse.io/op-grants/m-sica-w3-45651666154827475</t>
  </si>
  <si>
    <t>Mental Health Platform: Experimental Therapy-to-Earn powered by MotusDAO</t>
  </si>
  <si>
    <t>https://app.charmverse.io/op-grants/mental-health-platform-experimental-therapy-to-earn-powered-by-motusdao-496042814911112</t>
  </si>
  <si>
    <t>Nectar a game changing order book DEX on Optimism</t>
  </si>
  <si>
    <t>https://app.charmverse.io/op-grants/nectar-a-game-changing-order-book-dex-on-optimism-6279970895881555</t>
  </si>
  <si>
    <t>NerveNetwork:cross-chain infrastructure</t>
  </si>
  <si>
    <t>https://app.charmverse.io/op-grants/nervenetwork-cross-chain-infrastructure-387014520442003</t>
  </si>
  <si>
    <t>NounsOS 97 - farcaster mobile client focused on Nouns</t>
  </si>
  <si>
    <t>https://app.charmverse.io/op-grants/nounsos-97-farcaster-mobile-client-focused-on-nouns-61331868043911</t>
  </si>
  <si>
    <t>OP learning Hub for Colombia's Pacific Region</t>
  </si>
  <si>
    <t>https://app.charmverse.io/op-grants/op-learning-hub-for-colombia-s-pacific-region-486825154839281</t>
  </si>
  <si>
    <t>OPDay in Costa Rica</t>
  </si>
  <si>
    <t>https://app.charmverse.io/op-grants/opday-in-costa-rica-30235767647242406</t>
  </si>
  <si>
    <t>OPportunity Bolivia: Fostering Education Engagement and Innovation - Proposal for Optimism Grant</t>
  </si>
  <si>
    <t>https://app.charmverse.io/op-grants/opportunity-bolivia-fostering-education-engagement-and-innovation-proposal-for-optimism-grant-49887205337247176</t>
  </si>
  <si>
    <t>Pairwise - Community Signaling for RetroPGF</t>
  </si>
  <si>
    <t>https://app.charmverse.io/op-grants/pairwise-community-signaling-for-retropgf-902993202046972</t>
  </si>
  <si>
    <t>Play Nouns: Hypercasual Hypersocial Mobile Games</t>
  </si>
  <si>
    <t>https://app.charmverse.io/op-grants/play-nouns-hypercasual-hypersocial-mobile-games-5286407581161694</t>
  </si>
  <si>
    <t>QuantumFair- Grow onchain Raffles on OP</t>
  </si>
  <si>
    <t>https://app.charmverse.io/op-grants/quantumfair-grow-onchain-raffles-on-op-1236999295549297</t>
  </si>
  <si>
    <t>Randomswap</t>
  </si>
  <si>
    <t>https://app.charmverse.io/op-grants/randomswap-6090195434554218</t>
  </si>
  <si>
    <t>Relation - A Network for Immortalizing and Sharing Digital Moments</t>
  </si>
  <si>
    <t>https://app.charmverse.io/op-grants/relation-a-network-for-immortalizing-and-sharing-digital-moments-34483014611115936</t>
  </si>
  <si>
    <t>https://app.charmverse.io/op-grants/signet-onchain-autography-for-digital-collectibles-6761698655209911</t>
  </si>
  <si>
    <t>https://app.charmverse.io/op-grants/soundview-29185818869524494</t>
  </si>
  <si>
    <t>Superchain Eco - Season 0</t>
  </si>
  <si>
    <t>https://app.charmverse.io/op-grants/superchain-eco-season-0-06344464314378251</t>
  </si>
  <si>
    <t>Superchain Experience: Empowering Web3 Developers Across Cultures in Brazil</t>
  </si>
  <si>
    <t>https://app.charmverse.io/op-grants/superchain-experience-empowering-web3-developers-across-cultures-in-brazil-2476048884384543</t>
  </si>
  <si>
    <t>Surreal NFT-media Social App</t>
  </si>
  <si>
    <t>https://app.charmverse.io/op-grants/surreal-nft-media-social-app-44500433945229867</t>
  </si>
  <si>
    <t>Swanchain - DePIN Built for AI</t>
  </si>
  <si>
    <t>https://app.charmverse.io/op-grants/swanchain-depin-built-for-ai-5168679112798562</t>
  </si>
  <si>
    <t>Sweep nâ€™ Flip | NFT DEX - Boost NFT Ecosystem</t>
  </si>
  <si>
    <t>https://app.charmverse.io/op-grants/sweep-n-flip-nft-dex-boost-nft-ecosystem-3399135461736216</t>
  </si>
  <si>
    <t>The Ikigai Game - Growth &amp; Experiment</t>
  </si>
  <si>
    <t>https://app.charmverse.io/op-grants/the-ikigai-game-growth-experiment-48685273531841333</t>
  </si>
  <si>
    <t>Toros Finance</t>
  </si>
  <si>
    <t>https://app.charmverse.io/op-grants/toros-finance-25485143203443594</t>
  </si>
  <si>
    <t>Tradao - Onchain Derivatives Data &amp; Toolset Platform</t>
  </si>
  <si>
    <t>https://app.charmverse.io/op-grants/tradao-onchain-derivatives-data-toolset-platform-0011811665955008266</t>
  </si>
  <si>
    <t>Triple Alianza Exploring the Superchain</t>
  </si>
  <si>
    <t>https://app.charmverse.io/op-grants/triple-alianza-exploring-the-superchain-19489721384088665</t>
  </si>
  <si>
    <t>UFO â€” Onchain Radio Station and Club for Music Arts and Ideas</t>
  </si>
  <si>
    <t>https://app.charmverse.io/op-grants/ufo-onchain-radio-station-and-club-for-music-arts-and-ideas-24395726963250652</t>
  </si>
  <si>
    <t>vfat.io - A Multichain Portfolio Management and Yield Generation Application</t>
  </si>
  <si>
    <t>https://app.charmverse.io/op-grants/vfat-io-a-multichain-portfolio-management-and-yield-generation-application-394830873390293</t>
  </si>
  <si>
    <t>Vinyl Nation Launch- Resubmission</t>
  </si>
  <si>
    <t>https://app.charmverse.io/op-grants/vinyl-nation-launch-resubmission-45603389105471415</t>
  </si>
  <si>
    <t>Voicelip - optimism audio news and podcasts aggregator mobile app</t>
  </si>
  <si>
    <t>https://app.charmverse.io/op-grants/voicelip-optimism-audio-news-and-podcasts-aggregator-mobile-app-23933675368709406</t>
  </si>
  <si>
    <t>Layerwide new project support</t>
  </si>
  <si>
    <t>bleu - tech partner of OP native projects</t>
  </si>
  <si>
    <t>https://app.charmverse.io/op-grants/bleu-tech-partner-of-op-native-projects-8165387727000801</t>
  </si>
  <si>
    <t>0xa41214012d4462ecBB0724673897Ee0dCc0fDF49</t>
  </si>
  <si>
    <t>Building custom Ecosystem Pages for Superchain networks</t>
  </si>
  <si>
    <t>https://app.charmverse.io/op-grants/building-custom-ecosystem-pages-for-superchain-networks-6072626468448057</t>
  </si>
  <si>
    <t>DappLink: The 1 st Modular and Composable Layer3 Solutions</t>
  </si>
  <si>
    <t>https://app.charmverse.io/op-grants/dapplink-the-1-st-modular-and-composable-layer3-solutions-12877274985838438</t>
  </si>
  <si>
    <t>GrowLab - Grow on Optimism</t>
  </si>
  <si>
    <t>https://app.charmverse.io/op-grants/growlab-grow-on-optimism-08958373151752497</t>
  </si>
  <si>
    <t>Hiring Services for Optimism Ecosystem</t>
  </si>
  <si>
    <t>https://app.charmverse.io/op-grants/hiring-services-for-optimism-ecosystem-556065089651919</t>
  </si>
  <si>
    <t>Liquify RPC services and infrastructure support for new projects</t>
  </si>
  <si>
    <t>https://app.charmverse.io/op-grants/liquify-rpc-services-and-infrastructure-support-for-new-projects-43378098842137836</t>
  </si>
  <si>
    <t>Powerhouse Layerwide Operations Support</t>
  </si>
  <si>
    <t>https://app.charmverse.io/op-grants/powerhouse-layerwide-operations-support-49544201533646826</t>
  </si>
  <si>
    <t>Unitap: Helping Optimism projects onboard new users through missions (educational videos + incentive programs).</t>
  </si>
  <si>
    <t>https://app.charmverse.io/op-grants/unitap-helping-optimism-projects-onboard-new-users-through-missions-educational-videos-incentive-programs-2435117975088812</t>
  </si>
  <si>
    <t>Velodrome Finance Layer Wide New Project support</t>
  </si>
  <si>
    <t>https://app.charmverse.io/op-grants/velodrome-finance-layer-wide-new-project-support-04774224094604662</t>
  </si>
  <si>
    <t>Additional Revenue Sources to Fund RetroPGF Rounds</t>
  </si>
  <si>
    <t>0x85bDCb8c603FDe2a36624A59225D05AEe456f958</t>
  </si>
  <si>
    <t>RPGF.eth Proof of Contribution: Additional Revenue Sources via ENS Subnames</t>
  </si>
  <si>
    <t>https://app.charmverse.io/op-grants/rpgf-eth-proof-of-contribution-additional-revenue-sources-via-ens-subnames-9679227288462382</t>
  </si>
  <si>
    <t>ZK Toolkit for ZK Application Developers</t>
  </si>
  <si>
    <t>0xf1cbE9a3426F5a97D0943517598559F77Cf0d854</t>
  </si>
  <si>
    <t>https://app.charmverse.io/op-grants/buiding-layer3-on-optimism-zkcross-an-open-modular-dapp-more-focus-on-on-chain-game-rollup-framework-based-on-zkwasm-9653846105044885</t>
  </si>
  <si>
    <t>Electronic Passport Transactions</t>
  </si>
  <si>
    <t>https://app.charmverse.io/op-grants/electronic-passport-transactions-8245889346883744</t>
  </si>
  <si>
    <t>Advancing Optimism Anonymous Community and Governance Tooling</t>
  </si>
  <si>
    <t>Anonymous Voting PoC</t>
  </si>
  <si>
    <t>https://app.charmverse.io/op-grants/anonymous-voting-poc-8685683565142681</t>
  </si>
  <si>
    <t>DAOConnect - Advancing Anonymous Communities</t>
  </si>
  <si>
    <t>https://app.charmverse.io/op-grants/daoconnect-advancing-anonymous-communities-015426916730731044</t>
  </si>
  <si>
    <t>Introducing a Privacy-preserving Governance Framework to Optimsm</t>
  </si>
  <si>
    <t>https://app.charmverse.io/op-grants/introducing-a-privacy-preserving-governance-framework-to-optimsm-9301183766514682</t>
  </si>
  <si>
    <t>Optimismâ€™s Private Voting | Hack-a-chain &amp; Blockful</t>
  </si>
  <si>
    <t>https://app.charmverse.io/op-grants/optimism-s-private-voting-hack-a-chain-blockful-13428795901057322</t>
  </si>
  <si>
    <t>Shutter: Onchain Shielded Voting implementations in Optimism.</t>
  </si>
  <si>
    <t>https://app.charmverse.io/op-grants/shutter-onchain-shielded-voting-implementations-in-optimism-6152686855673055</t>
  </si>
  <si>
    <t>Deliver a Best-in-Class Perp Dex Mission Request</t>
  </si>
  <si>
    <t>Incentivize Projects to Integrate the Farcaster Social Graph</t>
  </si>
  <si>
    <t>AlfaFrens</t>
  </si>
  <si>
    <t>https://app.charmverse.io/op-grants/alfafrens-3623619361574304</t>
  </si>
  <si>
    <t>0x719cf569ffc5c09625b2b5c68a1078f73c6a1a6f</t>
  </si>
  <si>
    <t>Castpay: P2P Transaction and Yield Earning Tool on Warpcast</t>
  </si>
  <si>
    <t>https://app.charmverse.io/op-grants/castpay-p2p-transaction-and-yield-earning-tool-on-warpcast-956190181927133</t>
  </si>
  <si>
    <t>0xEdD95782d13902Ae535332b5D233041E47aD69E6</t>
  </si>
  <si>
    <t>Daimo</t>
  </si>
  <si>
    <t>https://app.charmverse.io/op-grants/daimo-08142527504624653</t>
  </si>
  <si>
    <t>daimo.eth</t>
  </si>
  <si>
    <t>GridExplore</t>
  </si>
  <si>
    <t>https://app.charmverse.io/op-grants/gridexplore-27975941097131307</t>
  </si>
  <si>
    <t>0x391A3aeC33F81AC00B15960bdBB66aEd42197f2B</t>
  </si>
  <si>
    <t>0x6Febe9978e126d3cd18665C1d0f2378c95463C03</t>
  </si>
  <si>
    <t>Implement Farcaster social graph data into CoLinks and CoSoul onchain reputation</t>
  </si>
  <si>
    <t>https://app.charmverse.io/op-grants/implement-farcaster-social-graph-data-into-colinks-and-cosoul-onchain-reputation-6222081767391467</t>
  </si>
  <si>
    <t>0x9CD4CfD632a382CdbB9ACeAf3e5c141e9b3377c8</t>
  </si>
  <si>
    <t>Interested.fyi: Building new Social Graphs on Farcaster</t>
  </si>
  <si>
    <t>https://app.charmverse.io/op-grants/interested-fyi-building-new-social-graphs-on-farcaster-4293677372148865</t>
  </si>
  <si>
    <t>0x049569adb8a1e8A9349E9F1111C7b7993A4612eB</t>
  </si>
  <si>
    <t>0xd2C99D74bE46f6d169beB4241dB2E4354e56363A</t>
  </si>
  <si>
    <t>Ponder surveys for superchain builders</t>
  </si>
  <si>
    <t>https://app.charmverse.io/op-grants/ponder-surveys-for-superchain-builders-43349586555154374</t>
  </si>
  <si>
    <t>0x81947AAdF64Cd22cE96999E4c76eFB0765839bEf</t>
  </si>
  <si>
    <t>Speedtracer</t>
  </si>
  <si>
    <t>https://app.charmverse.io/op-grants/speedtracer-5343696810950662</t>
  </si>
  <si>
    <t>0x0090720FeD7Fed66eD658118b7B3BB0189D3A495</t>
  </si>
  <si>
    <t>0xGraphix (working title)</t>
  </si>
  <si>
    <t>https://app.charmverse.io/op-grants/0xgraphix-working-title-37537920121474433</t>
  </si>
  <si>
    <t>BrightID: Scaling decentralized identity through Farcaster.</t>
  </si>
  <si>
    <t>https://app.charmverse.io/op-grants/brightid-scaling-decentralized-identity-through-farcaster-9840541151133202</t>
  </si>
  <si>
    <t>CryptoNomads.org Farcaster integration and frames</t>
  </si>
  <si>
    <t>https://app.charmverse.io/op-grants/cryptonomads-org-farcaster-integration-and-frames-09224469336720853</t>
  </si>
  <si>
    <t>Culture Blocks Macro UI Structure</t>
  </si>
  <si>
    <t>https://app.charmverse.io/op-grants/culture-blocks-macro-ui-structure-6307069451040026</t>
  </si>
  <si>
    <t>EdTheWise An AI powered Global Quiz Platform that uses OP chain for payments</t>
  </si>
  <si>
    <t>https://app.charmverse.io/op-grants/edthewise-an-ai-powered-global-quiz-platform-that-uses-op-chain-for-payments-5769078354672217</t>
  </si>
  <si>
    <t>Farcaster.in - Farcaster Index</t>
  </si>
  <si>
    <t>https://app.charmverse.io/op-grants/farcaster-in-farcaster-index-4520907580950566</t>
  </si>
  <si>
    <t>Freddie.Trade | Social trading and Trust scores for Farcaster.</t>
  </si>
  <si>
    <t>https://app.charmverse.io/op-grants/freddie-trade-social-trading-and-trust-scores-for-farcaster-9587019304535669</t>
  </si>
  <si>
    <t>Hyperion - Governance Trivia</t>
  </si>
  <si>
    <t>https://app.charmverse.io/op-grants/hyperion-governance-trivia-15754750035073828</t>
  </si>
  <si>
    <t>MetaGame: Making DAO onboarding a multiplayer experience with Farcaster.</t>
  </si>
  <si>
    <t>https://app.charmverse.io/op-grants/metagame-making-dao-onboarding-a-multiplayer-experience-with-farcaster-07143676577544666</t>
  </si>
  <si>
    <t>Party.app</t>
  </si>
  <si>
    <t>https://app.charmverse.io/op-grants/party-app-9733059216208679</t>
  </si>
  <si>
    <t>PixelNunc / Live feed visualisation of Superchain mints made by FC users</t>
  </si>
  <si>
    <t>https://app.charmverse.io/op-grants/pixelnunc-live-feed-visualisation-of-superchain-mints-made-by-fc-users-9319138165316083</t>
  </si>
  <si>
    <t>RetroList Farcaster RPGF Comment System</t>
  </si>
  <si>
    <t>https://app.charmverse.io/op-grants/retrolist-farcaster-rpgf-comment-system-1327769431956607</t>
  </si>
  <si>
    <t>Soucial: Reveal the Web3 Soul in Farcaster</t>
  </si>
  <si>
    <t>https://app.charmverse.io/op-grants/soucial-reveal-the-web3-soul-in-farcaster-21867413987621664</t>
  </si>
  <si>
    <t>Superchain Community Minting Economies</t>
  </si>
  <si>
    <t>https://app.charmverse.io/op-grants/superchain-community-minting-economies-5229417088097179</t>
  </si>
  <si>
    <t>https://app.charmverse.io/op-grants/tagcaster-universal-tagging-system-7788254579325493</t>
  </si>
  <si>
    <t>Unitap: Enabling Farcaster incentive programs and featuring the Join Farcaster mission.</t>
  </si>
  <si>
    <t>https://app.charmverse.io/op-grants/unitap-enabling-farcaster-incentive-programs-and-featuring-the-join-farcaster-mission-6967626996736458</t>
  </si>
  <si>
    <t>Userscan.xyz - A Superchain Block Explorer with Farcaster Social Graph Information</t>
  </si>
  <si>
    <t>https://app.charmverse.io/op-grants/userscan-xyz-a-superchain-block-explorer-with-farcaster-social-graph-information-23861797464591805</t>
  </si>
  <si>
    <t>Web3event.org Farcaster integration</t>
  </si>
  <si>
    <t>https://app.charmverse.io/op-grants/web3event-org-farcaster-integration-19877675200924116</t>
  </si>
  <si>
    <t>Making Optimism a primary home of liquid staked eth</t>
  </si>
  <si>
    <t>0x09Df1626110803C7b3b07085Ef1E053494155089</t>
  </si>
  <si>
    <t>0x67BB8f98DDff504204B9AF8e9C00E9C6926526e2</t>
  </si>
  <si>
    <t>PoolTogether Rocket Pool Prize Vaults</t>
  </si>
  <si>
    <t>https://app.charmverse.io/op-grants/pooltogether-rocket-pool-prize-vaults-2932225218365898</t>
  </si>
  <si>
    <t>0xbAab6adfd3bC6DA2b4F19A3F5659915F599BE472</t>
  </si>
  <si>
    <t>Sommelier Real Yield ETH (LST Vault) on OP</t>
  </si>
  <si>
    <t>https://app.charmverse.io/op-grants/sommelier-real-yield-eth-lst-vault-on-op-0035876006608450695</t>
  </si>
  <si>
    <t>0x85974Dc8978De3Ba84E8B1D0CC67b54F40028Eda</t>
  </si>
  <si>
    <t>0xebE8027500855342a7eC3541624BCBaE4B03743F</t>
  </si>
  <si>
    <t>Wormhole Foundation - wstETH Bridge</t>
  </si>
  <si>
    <t>https://app.charmverse.io/op-grants/wormhole-foundation-wsteth-bridge-21777030002965025</t>
  </si>
  <si>
    <t>0xF8a4c2e9903a922925F3b81b8ceAE05e5B667D26</t>
  </si>
  <si>
    <t>Aspida-saETH on OP</t>
  </si>
  <si>
    <t>https://app.charmverse.io/op-grants/aspida-saeth-on-op-09377529853381805</t>
  </si>
  <si>
    <t>Improve UX around LSTs on Superchain L2s</t>
  </si>
  <si>
    <t>https://app.charmverse.io/op-grants/improve-ux-around-lsts-on-superchain-l2s-11805812887846479</t>
  </si>
  <si>
    <t>Public Goods Staking Widget</t>
  </si>
  <si>
    <t>https://app.charmverse.io/op-grants/public-goods-staking-widget-10451194440229794</t>
  </si>
  <si>
    <t>Scale ENS to OP</t>
  </si>
  <si>
    <t>0x20eA23Db080E74aB964FEDd396440725385E70ba</t>
  </si>
  <si>
    <t>ENSrecords.xyz - Scale ENS to OP</t>
  </si>
  <si>
    <t>https://app.charmverse.io/op-grants/ensrecords-xyz-scale-ens-to-op-8912602693373868</t>
  </si>
  <si>
    <t>Smart contract auditing services</t>
  </si>
  <si>
    <t>0x47959DBE5755df97CB5FEc9957Bc4a2fAFdD0847</t>
  </si>
  <si>
    <t>Nethermind Security - Smart Contract Audit Services</t>
  </si>
  <si>
    <t>https://app.charmverse.io/op-grants/nethermind-security-smart-contract-audit-services-11530537120253204</t>
  </si>
  <si>
    <t>Spearbit/Cantina for SC auditing and security services</t>
  </si>
  <si>
    <t>https://app.charmverse.io/op-grants/spearbit-cantina-for-sc-auditing-and-security-services-07211205975125723</t>
  </si>
  <si>
    <t>Trail of Bits Security Reviews</t>
  </si>
  <si>
    <t>https://app.charmverse.io/op-grants/trail-of-bits-security-reviews-6640568925221075</t>
  </si>
  <si>
    <t>willproviduponselection</t>
  </si>
  <si>
    <t>Smart Guardians - smart contract auditing</t>
  </si>
  <si>
    <t>https://app.charmverse.io/op-grants/smart-guardians-smart-contract-auditing-8615466331726107</t>
  </si>
  <si>
    <t>AI Assistant for governance</t>
  </si>
  <si>
    <t>Bleu Assistant AI</t>
  </si>
  <si>
    <t>https://app.charmverse.io/op-grants/bleu-assistant-ai-6926133139021808</t>
  </si>
  <si>
    <t>x23.ai - AI governance summariser + chatbot</t>
  </si>
  <si>
    <t>https://app.charmverse.io/op-grants/x23-ai-ai-governance-summariser-chatbot-11953603162581583</t>
  </si>
  <si>
    <t>0xd48FbAF788EE2831086F074c208CD90269eAD050</t>
  </si>
  <si>
    <t>AI Assistant for Governance</t>
  </si>
  <si>
    <t>https://app.charmverse.io/op-grants/ai-assistant-for-governance-08739705064237957</t>
  </si>
  <si>
    <t>https://app.charmverse.io/op-grants/ai-assistant-governance-application-5741428135650293</t>
  </si>
  <si>
    <t>OP AI Assistant Build by Myosin.xyz</t>
  </si>
  <si>
    <t>https://app.charmverse.io/op-grants/op-ai-assistant-build-by-myosin-xyz-6638952984246502</t>
  </si>
  <si>
    <t>OPSeal - 100% Open source AI Governance for SEA languages</t>
  </si>
  <si>
    <t>https://app.charmverse.io/op-grants/opseal-100-open-source-ai-governance-for-sea-languages-9250819546799223</t>
  </si>
  <si>
    <t>Pointable Governance AI Chatbot and Summarizer</t>
  </si>
  <si>
    <t>https://app.charmverse.io/op-grants/pointable-governance-ai-chatbot-and-summarizer-12519408101329454</t>
  </si>
  <si>
    <t>TermiXAI-based web3 atomic universe</t>
  </si>
  <si>
    <t>https://app.charmverse.io/op-grants/termix-ai-based-web3-atomic-universe-120299476262401</t>
  </si>
  <si>
    <t>Delegation Quest SDK Mission Request</t>
  </si>
  <si>
    <t>Boosting Delegation on Optimism</t>
  </si>
  <si>
    <t>https://app.charmverse.io/op-grants/boosting-delegation-on-optimism-6612121850122266</t>
  </si>
  <si>
    <t>Embed Optimism governance in Farcaster Metagame Questchains and Unitap.</t>
  </si>
  <si>
    <t>https://app.charmverse.io/op-grants/embed-optimism-governance-in-farcaster-metagame-questchains-and-unitap-4510050770372671</t>
  </si>
  <si>
    <t>Trusted Governance Mentorship Program (Trusted GMP)</t>
  </si>
  <si>
    <t>https://app.charmverse.io/op-grants/trusted-governance-mentorship-program-trusted-gmp-5039403323743485</t>
  </si>
  <si>
    <t>OP Grantmaster</t>
  </si>
  <si>
    <t>https://app.charmverse.io/op-grants/op-grantmaster-527753511137512</t>
  </si>
  <si>
    <t>GovTalks: Unlocking Optimistic Potential</t>
  </si>
  <si>
    <t>https://app.charmverse.io/op-grants/govtalks-unlocking-optimistic-potential-2957594524260736</t>
  </si>
  <si>
    <t>Incentivize and increase governance participation</t>
  </si>
  <si>
    <t>DSPYT - into CodeVerse: Governance through govNFTs</t>
  </si>
  <si>
    <t>https://app.charmverse.io/op-grants/dspyt-into-codeverse-governance-through-govnfts-7095662086487666</t>
  </si>
  <si>
    <t>Governance notifier</t>
  </si>
  <si>
    <t>https://app.charmverse.io/op-grants/governance-notifier-7547647627663514</t>
  </si>
  <si>
    <t>GovernX</t>
  </si>
  <si>
    <t>https://app.charmverse.io/op-grants/governx-05930459400761712</t>
  </si>
  <si>
    <t>Optimism Governance module in LearnTap: Gamified missions to learn the basics of Optimism governance or become a governance active contributor.</t>
  </si>
  <si>
    <t>https://app.charmverse.io/op-grants/optimism-governance-module-in-learntap-gamified-missions-to-learn-the-basics-of-optimism-governance-or-become-a-governance-active-contributor-19774235661507045</t>
  </si>
  <si>
    <t>Pioneer Hub</t>
  </si>
  <si>
    <t>https://app.charmverse.io/op-grants/pioneer-hub-744153005481915</t>
  </si>
  <si>
    <t>WDYM - Fully On-Chain Social Layer-3 on Base Chain</t>
  </si>
  <si>
    <t>https://app.charmverse.io/op-grants/wdym-fully-on-chain-social-layer-3-on-base-chain-14395040434332085</t>
  </si>
  <si>
    <t>Integration of Optimism Gov and RPGF Modules into University Courses</t>
  </si>
  <si>
    <t>[CENFOTEC] Optimism in Costa Rica University</t>
  </si>
  <si>
    <t>https://app.charmverse.io/op-grants/cenfotec-optimism-in-costa-rica-university-36967085286006984</t>
  </si>
  <si>
    <t>0x721231a663564935b2E8fd11CEE1614441fBaf68</t>
  </si>
  <si>
    <t>Optimism at Rio de Janeiro Federal Universities: a collaboration with the Blockchain Innovation Hub</t>
  </si>
  <si>
    <t>https://app.charmverse.io/op-grants/optimism-at-rio-de-janeiro-federal-universities-a-collaboration-with-the-blockchain-innovation-hub-6395457446717472</t>
  </si>
  <si>
    <t>0x712D833533D9dB0359383Fb00564530d8cabf300</t>
  </si>
  <si>
    <t>Delivering a Governance and RetroPGF University Education Course at Central America's Largest University La Universidad de San Carlos</t>
  </si>
  <si>
    <t>https://app.charmverse.io/op-grants/delivering-a-governance-and-retropgf-university-education-course-at-central-america-s-largest-university-la-universidad-de-san-carlos-10411711850483218</t>
  </si>
  <si>
    <t>Optimism Dedicated Course at Unibit university - Sofia Bulgaria</t>
  </si>
  <si>
    <t>https://app.charmverse.io/op-grants/optimism-dedicated-course-at-unibit-university-sofia-bulgaria-2820392497401818</t>
  </si>
  <si>
    <t># of proposals voted on this season</t>
  </si>
  <si>
    <t>a</t>
  </si>
  <si>
    <t>Cycle 25</t>
  </si>
  <si>
    <t>4337 Data &amp; Standards Group</t>
  </si>
  <si>
    <t>https://app.charmverse.io/op-grants/4337-data-standards-group-5830432563761476</t>
  </si>
  <si>
    <t>0xE639CcCE1AB5479B6de7Ee559072379b5b2fc57c</t>
  </si>
  <si>
    <t>Analyzing DAO Failures - Voting Analysis</t>
  </si>
  <si>
    <t>https://app.charmverse.io/op-grants/analyzing-dao-failures-voting-analysis-16194743814548462</t>
  </si>
  <si>
    <t>0xfad384709d78fdd8b3cb557a9943bfaab0a31391</t>
  </si>
  <si>
    <t>Ether.fi OP Mainnet LRT Grant</t>
  </si>
  <si>
    <t>Intent 3A</t>
  </si>
  <si>
    <t>https://app.charmverse.io/op-grants/ether-fi-op-mainnet-lrt-grant-46198635300198077</t>
  </si>
  <si>
    <t>0x5c8c76f2e990f194462dc5f8a8c76ba16966ed42</t>
  </si>
  <si>
    <t>Expanding restaking on Optimism</t>
  </si>
  <si>
    <t>https://app.charmverse.io/op-grants/expanding-restaking-on-optimism-882168603000568</t>
  </si>
  <si>
    <t>Expansion of Soldeer</t>
  </si>
  <si>
    <t>https://app.charmverse.io/op-grants/expansion-of-soldeer-530289534468612</t>
  </si>
  <si>
    <t>Farcaster Social Graph</t>
  </si>
  <si>
    <t>https://app.charmverse.io/op-grants/farcaster-social-graph-13991200096869738</t>
  </si>
  <si>
    <t>FrameHack #2</t>
  </si>
  <si>
    <t>https://app.charmverse.io/op-grants/framehack-2-1877138093587576</t>
  </si>
  <si>
    <t>0xe7910f8A4b7eFCf2964F017e34e4E2D9AA06EDc3</t>
  </si>
  <si>
    <t>Governance Audit and Dashboard by Blockful</t>
  </si>
  <si>
    <t>https://app.charmverse.io/op-grants/governance-audit-and-dashboard-by-blockful-22656444457292424</t>
  </si>
  <si>
    <t>0x000ee9A6Bcec9AadCc883bD52B2c9A75FB098991</t>
  </si>
  <si>
    <t>Open-source Transaction Debugger and Simulator</t>
  </si>
  <si>
    <t>https://app.charmverse.io/op-grants/open-source-transaction-debugger-and-simulator-4151002328908955</t>
  </si>
  <si>
    <t>0x368ac9Da9F793BaA41fA75cb2d75A7D6229cF35B</t>
  </si>
  <si>
    <t>Optimism GovQuests</t>
  </si>
  <si>
    <t>https://app.charmverse.io/op-grants/optimism-govquests-8512541302772494</t>
  </si>
  <si>
    <t>Renzo Optimism Season 6 Mission Request - Optimism as base for LRTs</t>
  </si>
  <si>
    <t>https://app.charmverse.io/op-grants/renzo-optimism-season-6-mission-request-optimism-as-base-for-lrts-10206774269051233</t>
  </si>
  <si>
    <t>0xdBdfd5b04fc3a19C40f2B12F6Ca29Bd772CCB822</t>
  </si>
  <si>
    <t>Sequencer Commitment Games Research</t>
  </si>
  <si>
    <t>https://app.charmverse.io/op-grants/sequencer-commitment-games-research-7535284832805569</t>
  </si>
  <si>
    <t>0xD0035063afF2b6067F5CBC437C2BBB678fc1a5DA</t>
  </si>
  <si>
    <t>Super Contributor Cohort</t>
  </si>
  <si>
    <t>https://app.charmverse.io/op-grants/super-contributor-cohort-develop-non-technical-solutions-for-increasin-both-voter-and-token-participation-in-the-dao-5911890577689976</t>
  </si>
  <si>
    <t>0x5eE94B80d60880f25048b61588d8CB23C79AA3Ae</t>
  </si>
  <si>
    <t>Tevm Transaction Simulator</t>
  </si>
  <si>
    <t>https://app.charmverse.io/op-grants/tevm-transaction-simulator-6671806535225608</t>
  </si>
  <si>
    <t>0x3bbFE9FF4Af794e074B2729b865a11981128E4ad</t>
  </si>
  <si>
    <t>WannaBet Weekly Tournaments</t>
  </si>
  <si>
    <t>https://app.charmverse.io/op-grants/wannabet-weekly-tournaments-6787943309761097</t>
  </si>
  <si>
    <t>0x14e09A1a78950B38Ab3B203cdaa0fCB331B9Ee26</t>
  </si>
  <si>
    <t>Cycle 26</t>
  </si>
  <si>
    <t>Event Horizon Public Access Voter Pool</t>
  </si>
  <si>
    <t>https://app.charmverse.io/op-grants/event-horizon-public-access-voter-pool-415135727941663</t>
  </si>
  <si>
    <t>0x5F451dA1b3Ad7bf2845573FccA2808d75065a6f4</t>
  </si>
  <si>
    <t>Cross chain voting with Snapshot and Herodotus</t>
  </si>
  <si>
    <t>https://app.charmverse.io/op-grants/cross-chain-voting-with-snapshot-and-herodotus-9256437713641799</t>
  </si>
  <si>
    <t>0x3e87e5bce4deb09fee5045ef15e18f873212e6a7</t>
  </si>
  <si>
    <t>Aragon &lt;&gt; RISC Zero - Joint partnership on crosschain voting</t>
  </si>
  <si>
    <t>https://app.charmverse.io/op-grants/aragon-risc-zero-joint-partnership-on-crosschain-voting-4808601679474991</t>
  </si>
  <si>
    <t>0xD6B270DFEE268B452c86251Fd7e12Db8dE9200FB</t>
  </si>
  <si>
    <t>Hedgey application</t>
  </si>
  <si>
    <t>https://app.charmverse.io/op-grants/hedgey-application-7178618046308203</t>
  </si>
  <si>
    <t>0x42D55F9c09bbcCc699820cF0AE399f7b2918D07F</t>
  </si>
  <si>
    <t>Boosting LRT adoption with Compound Finance</t>
  </si>
  <si>
    <t>https://app.charmverse.io/op-grants/boosting-lrt-adoption-with-compound-finance-4302288148086588</t>
  </si>
  <si>
    <t>https://app.charmverse.io/op-grants/tlx-leveraged-tokens-protocol-9777216613723387</t>
  </si>
  <si>
    <t>0x1BcBB33Ff4272c4fE3A00EAa7958953037A3a471</t>
  </si>
  <si>
    <t>Super Studios-Optimism as a Venture Studio</t>
  </si>
  <si>
    <t>https://app.charmverse.io/op-grants/super-studios-optimism-as-a-venture-studio-42298528157410686</t>
  </si>
  <si>
    <t>0xfAD384709D78fDd8B3Cb557a9943bfaab0a31391</t>
  </si>
  <si>
    <t>OETH on OP (1 of 3)</t>
  </si>
  <si>
    <t>https://app.charmverse.io/op-grants/oeth-on-op-1-of-3-20714213771547096</t>
  </si>
  <si>
    <t>0x6E3fddab68Bf1EBaf9daCF9F7907c7Bc0951D1dc</t>
  </si>
  <si>
    <t>OETH on OP (2 of 3)</t>
  </si>
  <si>
    <t>https://app.charmverse.io/op-grants/oeth-on-op-2-of-3-07697256675112008</t>
  </si>
  <si>
    <t>Extra Finance S6 Mission Application</t>
  </si>
  <si>
    <t>https://app.charmverse.io/op-grants/extra-finance-s6-mission-application-9060059472663584</t>
  </si>
  <si>
    <t>Let's Get HAI</t>
  </si>
  <si>
    <t>https://app.charmverse.io/op-grants/let-s-get-hai-7100512325516011</t>
  </si>
  <si>
    <t>0x2d13aC7AD45Fd3B0d146C8C9e508Aa0443123525</t>
  </si>
  <si>
    <t>Fraxtal Application</t>
  </si>
  <si>
    <t>Intent 3B</t>
  </si>
  <si>
    <t>https://app.charmverse.io/op-grants/fraxtal-application-2593578457179595</t>
  </si>
  <si>
    <t>0x0dF840dCbf1229262A4125C1fc559bd338eC9491</t>
  </si>
  <si>
    <t>Derive (Formerly Lyra) Chain - Intent 3B</t>
  </si>
  <si>
    <t>https://app.charmverse.io/op-grants/lyra-chain-intent-3b-9106030612947877</t>
  </si>
  <si>
    <t>0xd4c00fe7657791c2a43025de483f05e49a5f76a6</t>
  </si>
  <si>
    <t>Trail of Bits Audit Request for Shape Factory, Inc.</t>
  </si>
  <si>
    <t>S4 and 5 budget</t>
  </si>
  <si>
    <t>https://app.charmverse.io/op-grants/trail-of-bits-audit-request-for-shape-factory-inc-22225465662500232</t>
  </si>
  <si>
    <t>REQUESTED</t>
  </si>
  <si>
    <t>Trail of Bits Audit Request for Curvance</t>
  </si>
  <si>
    <t>https://app.charmverse.io/op-grants/trail-of-bits-audit-request-for-curvance-9021628211265511</t>
  </si>
  <si>
    <t>Trail of Bits Audit Request for cLabs</t>
  </si>
  <si>
    <t>https://app.charmverse.io/op-grants/trail-of-bits-audit-request-for-clabs-007670231923324833</t>
  </si>
  <si>
    <t>Strands Finance</t>
  </si>
  <si>
    <t>https://app.charmverse.io/op-grants/strands-finance-6264515341146633</t>
  </si>
  <si>
    <t>OP - Besu/Hildr</t>
  </si>
  <si>
    <t>https://app.charmverse.io/op-grants/op-besu-hildr-729952251744669</t>
  </si>
  <si>
    <t>Cycle 27</t>
  </si>
  <si>
    <t>Gitcoin: OG-C</t>
  </si>
  <si>
    <t>https://app.charmverse.io/op-grants/gitcoin-og-c-7068876388885614</t>
  </si>
  <si>
    <t>optimism.gitcoin.eth</t>
  </si>
  <si>
    <t>Yield Bearing asset utility with Compound</t>
  </si>
  <si>
    <t>https://app.charmverse.io/op-grants/yield-bearing-asset-utility-with-compound-5258253943922393</t>
  </si>
  <si>
    <t>Beefy - mooBIFI</t>
  </si>
  <si>
    <t>https://app.charmverse.io/op-grants/beefy-moobifi-6114661844871652</t>
  </si>
  <si>
    <t>Superproof - the first open source fault proof explorer</t>
  </si>
  <si>
    <t>https://app.charmverse.io/op-grants/superproof-the-first-open-source-fault-proof-explorer-7105947576259402</t>
  </si>
  <si>
    <t>0xc7555C2946BF370922f943fC43CC45b48d17C672</t>
  </si>
  <si>
    <t>Kontrol Dev Tooling Grant</t>
  </si>
  <si>
    <t>https://app.charmverse.io/op-grants/kontrol-dev-tooling-grant-902137607415239</t>
  </si>
  <si>
    <t>0xA3250Ab6292F2aAe7DE2DE5dC46Ba0D24dcf699E</t>
  </si>
  <si>
    <t>Token Resurrection</t>
  </si>
  <si>
    <t>https://app.charmverse.io/op-grants/token-resurrection-004187197049773106</t>
  </si>
  <si>
    <t>0xF3607c611649f43a0478Ad09E8A3CAc2D0d82B89</t>
  </si>
  <si>
    <t>Farcaster Social Graph &amp; Frame for Governance Participation</t>
  </si>
  <si>
    <t>https://app.charmverse.io/op-grants/farcaster-social-graph-frame-for-governance-participation-794913703862342</t>
  </si>
  <si>
    <t>Enable High-Frequency Execution Across the Superchain</t>
  </si>
  <si>
    <t>https://app.charmverse.io/op-grants/mission-application-enable-high-frequency-execution-across-the-superchain-18406669427164446</t>
  </si>
  <si>
    <t>0xA25c582874f984Dd58f729eF970922A3691a1C69</t>
  </si>
  <si>
    <t>Swan Superchain Application</t>
  </si>
  <si>
    <t>https://app.charmverse.io/op-grants/swan-superchain-application-2116176655047597</t>
  </si>
  <si>
    <t>0xe945D527De9c5121EdA9cF48e23CDF691894D4c0</t>
  </si>
  <si>
    <t>Grow the Superchain economy by incentivizing DeFi builders on Base</t>
  </si>
  <si>
    <t>https://app.charmverse.io/op-grants/grow-the-superchain-economy-by-incentivizing-defi-builders-on-base-19840544427340534</t>
  </si>
  <si>
    <t>0xA464887d54417B59be58103d05bDe8c194107F01</t>
  </si>
  <si>
    <t>Cyber</t>
  </si>
  <si>
    <t>https://app.charmverse.io/op-grants/cyber-8839404063326592</t>
  </si>
  <si>
    <t>0xde5990625c5b70b6af6d6991f17abfc8c27acc72</t>
  </si>
  <si>
    <t>Redstone Chain Grants Program Application</t>
  </si>
  <si>
    <t>https://app.charmverse.io/op-grants/redstone-chain-grants-program-application-8502083484866185</t>
  </si>
  <si>
    <t>0x85F042a88A0A7697e7Eb2ae6AC0AB23252042e06</t>
  </si>
  <si>
    <t>Mode</t>
  </si>
  <si>
    <t>https://app.charmverse.io/op-grants/mode-8040250934164535</t>
  </si>
  <si>
    <t>0xbe7946B7988a6556CFB78258592350e706786d36</t>
  </si>
  <si>
    <r>
      <rPr>
        <rFont val="Arial"/>
        <color rgb="FF1155CC"/>
        <u/>
      </rPr>
      <t>Lisk - Intent 3B Grant Application</t>
    </r>
  </si>
  <si>
    <t>https://app.charmverse.io/op-grants/lisk-intent-3b-grant-application-2607178917235111</t>
  </si>
  <si>
    <t>0xDe79e22b1b0b02CDbFF3325bfB62dbcF1e65Ca19</t>
  </si>
  <si>
    <t>Avantis Audit Grant Request</t>
  </si>
  <si>
    <t>https://app.charmverse.io/op-grants/avantis-audit-grant-request-9441679810816523</t>
  </si>
  <si>
    <t>Gamma Audit Grant Request</t>
  </si>
  <si>
    <t>https://app.charmverse.io/op-grants/gamma-audit-grant-request-186708991161338</t>
  </si>
  <si>
    <t>Trail of Bits Audit Request for SuperBridge</t>
  </si>
  <si>
    <t>Total req 122.222 OP, 43.739 from previous season budget. 72483 on S6</t>
  </si>
  <si>
    <t>https://app.charmverse.io/op-grants/trail-of-bits-audit-request-for-superbridge-5699337564876306</t>
  </si>
  <si>
    <t>provided-upon-acceptance</t>
  </si>
  <si>
    <t>Trail of Bits Audit Request for Beefy</t>
  </si>
  <si>
    <t>https://app.charmverse.io/op-grants/trail-of-bits-audit-request-for-beefy-2553526201258989</t>
  </si>
  <si>
    <t>Cycle 28</t>
  </si>
  <si>
    <t>DelegateMatch: Governance incentives for a delegation Farcaster frame.</t>
  </si>
  <si>
    <t>https://app.charmverse.io/op-grants/delegatematch-governance-incentives-for-a-delegation-farcaster-frame-7247453561607329</t>
  </si>
  <si>
    <t>0xE40714459D9493994BE025F04afc38D2BCF42f8E</t>
  </si>
  <si>
    <t>Gaming Infra in the Superchain</t>
  </si>
  <si>
    <t>https://app.charmverse.io/op-grants/gaming-infra-in-the-superchain-7368821385996498</t>
  </si>
  <si>
    <t>0xBDF2c87B28124eA08ca8e63569f4eec4D7968E18</t>
  </si>
  <si>
    <t>Scout Game: onchain gamified talent referral platform</t>
  </si>
  <si>
    <t>https://app.charmverse.io/op-grants/scout-game-onchain-gamified-talent-referral-platform-1895533757313108</t>
  </si>
  <si>
    <t>0x93326D53d1E8EBf0af1Ff1B233c46C67c96e4d8D</t>
  </si>
  <si>
    <t>OETH on OP 4</t>
  </si>
  <si>
    <t>https://app.charmverse.io/op-grants/oeth-on-op-4-3939994257661674</t>
  </si>
  <si>
    <t xml:space="preserve">Contango </t>
  </si>
  <si>
    <t>https://app.charmverse.io/op-grants/contango-715168209147812</t>
  </si>
  <si>
    <t>https://app.charmverse.io/op-grants/velodrome-finance-17955229174251075</t>
  </si>
  <si>
    <t>0x3b5a0Fc12f8fd8B26d251F28258D1d172F930f8A</t>
  </si>
  <si>
    <t>Uniswap: YBA Grant</t>
  </si>
  <si>
    <t>https://app.charmverse.io/op-grants/uniswap-yba-grant-4104398903684521</t>
  </si>
  <si>
    <t>0x1026D3D219098D7b1B0A180F7E557DEeA7DA82C1</t>
  </si>
  <si>
    <t>Uniswap: LRT Grant</t>
  </si>
  <si>
    <t>https://app.charmverse.io/op-grants/uniswap-lrt-grant-17738920278366765</t>
  </si>
  <si>
    <t>Mint Blockchain- grow the Superchain NFT economy</t>
  </si>
  <si>
    <t>https://app.charmverse.io/op-grants/mint-blockchain-grow-the-superchain-nft-economy-8452774737107762</t>
  </si>
  <si>
    <t>0x93d2118bdd8B5e243020F01a1391B2e3CB137a56</t>
  </si>
  <si>
    <t>Upnode Security review</t>
  </si>
  <si>
    <t>https://app.charmverse.io/op-grants/upnode-security-review-353624495308942</t>
  </si>
  <si>
    <t>Idle - Credit Vaults III</t>
  </si>
  <si>
    <t>dForce on OP (Resubmission II)</t>
  </si>
  <si>
    <t>0xF89E24BaD60D78386a5Fe6B6c897dd4d88A9Ed70</t>
  </si>
  <si>
    <t>Alchemix Grant Request</t>
  </si>
  <si>
    <t>0x8cca517370CBfc33CC9810bfC7440832C47D251C</t>
  </si>
  <si>
    <t>Solidity (Remix-like) VS Code extension</t>
  </si>
  <si>
    <t>0x4c7519b96A0cF82892Bc73404Bcf132590e27F25</t>
  </si>
  <si>
    <t>Syntra</t>
  </si>
  <si>
    <t>0xb407fc7fea122c280e073f5dfb820c224a5e338f</t>
  </si>
  <si>
    <t>0xDc1F5b81EeC7E6391Aeb6C8e5A2000D3A9AA8e6d</t>
  </si>
  <si>
    <t>Strands</t>
  </si>
  <si>
    <t>WakeUp Labs - Optimism as Venture Studio</t>
  </si>
  <si>
    <t>Pyth Network: Infrastructure Subsidies</t>
  </si>
  <si>
    <t>0x6c7D7714F536Cbdb0b3B0FDDea2747d5C4B2668E</t>
  </si>
  <si>
    <t>Ionic Superchain Borrow/Lend Aggregator</t>
  </si>
  <si>
    <t>0xfF0375667570d0e6572360e9DFbe8F2a6D85ae87</t>
  </si>
  <si>
    <t>WakeUp Labs Interop - Crosschain Alert Monitoring Tool</t>
  </si>
  <si>
    <t>Anthias Labs OP Interop Tooling Application</t>
  </si>
  <si>
    <t>0x7575F04A46B6D76142723E765f7546c354773406</t>
  </si>
  <si>
    <t>Pyth Network: Decentralized Solvers (Pyth Express Relay)</t>
  </si>
  <si>
    <t>Kroma Intent 3B Grants Application</t>
  </si>
  <si>
    <t>0x9d89Bca142498FE047bD3E169De8eD028AFaB07F</t>
  </si>
  <si>
    <t>Derive (Formerly Lyra) Chain - Intent 3B Take 2</t>
  </si>
  <si>
    <t>Polynomial Chain</t>
  </si>
  <si>
    <t>0xd6E27844a260998fA5ccD9908B63488eb73198F8</t>
  </si>
  <si>
    <t>Spearbit/Cantina for Balmy</t>
  </si>
  <si>
    <t>Budget from S4/S5</t>
  </si>
  <si>
    <t>Autonomint Security Grant Application</t>
  </si>
  <si>
    <t>Total req 49.5k, 10478 OP  from previous season budget. 39022 OP on S6</t>
  </si>
  <si>
    <t>Majora Security Grant Application</t>
  </si>
  <si>
    <t>PWN audit subsidy</t>
  </si>
  <si>
    <t>Extra Finance Security Grant Application</t>
  </si>
  <si>
    <t>Clusters.xyz</t>
  </si>
  <si>
    <t>Alchemix Audit Grant Request (Cyfrin)</t>
  </si>
  <si>
    <t>Resolv Labs Security Grant Application</t>
  </si>
  <si>
    <t>Spearbit/Cantina Review for Sweep N Flip</t>
  </si>
  <si>
    <t>Synonym Finance Audit Subsidy Request</t>
  </si>
  <si>
    <t>Leech Protocol audit subsidy</t>
  </si>
  <si>
    <t>QuantAMM Audit Grant Request (Cyfrin)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</si>
</sst>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m d, yyyy"/>
    <numFmt numFmtId="165" formatCode="mmm d, yyyy"/>
    <numFmt numFmtId="166" formatCode="mmm d. yyyy"/>
    <numFmt numFmtId="167" formatCode="mmm d"/>
    <numFmt numFmtId="168" formatCode="#,##0;(#,##0)"/>
    <numFmt numFmtId="169" formatCode="mmm&quot; , &quot;yyyy"/>
    <numFmt numFmtId="170" formatCode="mmm, yyyy"/>
    <numFmt numFmtId="171" formatCode="mmmm yyyy"/>
    <numFmt numFmtId="172" formatCode="#,##0_);(#,##0)"/>
  </numFmts>
  <fonts count="82">
    <font>
      <sz val="10.0"/>
      <color rgb="FF000000"/>
      <name val="Arial"/>
      <scheme val="minor"/>
    </font>
    <font>
      <b/>
      <sz val="12.0"/>
      <color theme="1"/>
      <name val="Roboto"/>
    </font>
    <font/>
    <font>
      <b/>
      <sz val="10.0"/>
      <color theme="1"/>
      <name val="Roboto"/>
    </font>
    <font>
      <sz val="10.0"/>
      <color theme="1"/>
      <name val="Roboto"/>
    </font>
    <font>
      <color theme="1"/>
      <name val="Roboto"/>
    </font>
    <font>
      <sz val="10.0"/>
      <color rgb="FF222222"/>
      <name val="Roboto"/>
    </font>
    <font>
      <sz val="10.0"/>
      <color rgb="FFFFFFFF"/>
      <name val="Roboto"/>
    </font>
    <font>
      <sz val="10.0"/>
      <color theme="0"/>
      <name val="Roboto"/>
    </font>
    <font>
      <b/>
      <sz val="12.0"/>
      <color theme="1"/>
      <name val="Arial"/>
      <scheme val="minor"/>
    </font>
    <font>
      <u/>
      <color rgb="FF0000FF"/>
      <name val="Roboto"/>
    </font>
    <font>
      <sz val="10.0"/>
      <color rgb="FF222222"/>
      <name val="Courier New"/>
    </font>
    <font>
      <sz val="11.0"/>
      <color rgb="FF222222"/>
      <name val="Roboto"/>
    </font>
    <font>
      <sz val="10.0"/>
      <color theme="1"/>
      <name val="Courier New"/>
    </font>
    <font>
      <color theme="1"/>
      <name val="Arial"/>
      <scheme val="minor"/>
    </font>
    <font>
      <u/>
      <color rgb="FF0000FF"/>
    </font>
    <font>
      <color rgb="FFB7B7B7"/>
      <name val="Roboto"/>
    </font>
    <font>
      <u/>
      <color rgb="FFA4C2F4"/>
      <name val="Roboto"/>
    </font>
    <font>
      <u/>
      <color rgb="FF1155CC"/>
      <name val="Roboto"/>
    </font>
    <font>
      <u/>
      <color rgb="FF1155CC"/>
      <name val="Roboto"/>
    </font>
    <font>
      <u/>
      <color rgb="FFA4C2F4"/>
      <name val="Roboto"/>
    </font>
    <font>
      <u/>
      <color rgb="FF0000FF"/>
      <name val="Roboto"/>
    </font>
    <font>
      <color rgb="FF000000"/>
      <name val="Arial"/>
      <scheme val="minor"/>
    </font>
    <font>
      <u/>
      <color rgb="FF1155CC"/>
      <name val="Roboto"/>
    </font>
    <font>
      <color rgb="FFA4C2F4"/>
      <name val="Roboto"/>
    </font>
    <font>
      <color theme="1"/>
      <name val="Courier New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00000"/>
      <name val="Roboto"/>
    </font>
    <font>
      <u/>
      <color rgb="FF0000FF"/>
      <name val="Roboto"/>
    </font>
    <font>
      <u/>
      <color rgb="FF0000FF"/>
      <name val="Roboto"/>
    </font>
    <font>
      <sz val="11.0"/>
      <color rgb="FF222222"/>
      <name val="Courier New"/>
    </font>
    <font>
      <u/>
      <color rgb="FFA4C2F4"/>
      <name val="Roboto"/>
    </font>
    <font>
      <color rgb="FFCCCCCC"/>
      <name val="Roboto"/>
    </font>
    <font>
      <u/>
      <color rgb="FF4A86E8"/>
      <name val="Roboto"/>
    </font>
    <font>
      <u/>
      <color rgb="FF000000"/>
      <name val="Roboto"/>
    </font>
    <font>
      <u/>
      <color rgb="FF4A86E8"/>
      <name val="Roboto"/>
    </font>
    <font>
      <sz val="12.0"/>
      <color theme="0"/>
      <name val="Roboto"/>
    </font>
    <font>
      <b/>
      <u/>
      <sz val="12.0"/>
      <color rgb="FF0000FF"/>
      <name val="Roboto"/>
    </font>
    <font>
      <color rgb="FF222222"/>
      <name val="Arial"/>
    </font>
    <font>
      <u/>
      <color rgb="FF1155CC"/>
      <name val="Arial"/>
    </font>
    <font>
      <color theme="1"/>
      <name val="Arial"/>
    </font>
    <font>
      <sz val="11.0"/>
      <color rgb="FF444746"/>
      <name val="&quot;Google Sans&quot;"/>
    </font>
    <font>
      <color rgb="FF222222"/>
      <name val="Helvetica"/>
    </font>
    <font>
      <u/>
      <color rgb="FF1155CC"/>
      <name val="Arial"/>
    </font>
    <font>
      <sz val="11.0"/>
      <color rgb="FF222222"/>
      <name val="Helvetica"/>
    </font>
    <font>
      <b/>
      <u/>
      <sz val="12.0"/>
      <color rgb="FF0000FF"/>
      <name val="Roboto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Roboto"/>
    </font>
    <font>
      <sz val="10.0"/>
      <color theme="1"/>
      <name val="Roboto Mono"/>
    </font>
    <font>
      <u/>
      <color rgb="FF1155CC"/>
      <name val="Arial"/>
    </font>
    <font>
      <color theme="1"/>
      <name val="&quot;Roboto Mono&quot;"/>
    </font>
    <font>
      <color rgb="FF222222"/>
      <name val="&quot;Roboto Mono&quot;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color theme="1"/>
      <name val="Arial"/>
    </font>
    <font>
      <u/>
      <color rgb="FF0000FF"/>
      <name val="Arial"/>
    </font>
    <font>
      <sz val="10.0"/>
      <color rgb="FF000000"/>
      <name val="Roboto"/>
    </font>
    <font>
      <u/>
      <color rgb="FF0000FF"/>
      <name val="Arial"/>
    </font>
    <font>
      <u/>
      <color rgb="FF1155CC"/>
      <name val="Arial"/>
    </font>
    <font>
      <u/>
      <sz val="10.0"/>
      <color rgb="FF222222"/>
      <name val="Roboto"/>
    </font>
    <font>
      <u/>
      <sz val="10.0"/>
      <color rgb="FF222222"/>
      <name val="Roboto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b/>
      <color theme="1"/>
      <name val="Roboto"/>
    </font>
    <font>
      <u/>
      <color rgb="FF0000FF"/>
      <name val="Roboto"/>
    </font>
    <font>
      <u/>
      <color rgb="FF1155CC"/>
      <name val="Arial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57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tted">
        <color rgb="FF000000"/>
      </top>
    </border>
    <border>
      <left style="dotted">
        <color rgb="FF000000"/>
      </left>
      <right style="double">
        <color rgb="FF000000"/>
      </right>
      <top style="dotted">
        <color rgb="FF000000"/>
      </top>
    </border>
    <border>
      <left style="double">
        <color rgb="FF000000"/>
      </left>
    </border>
    <border>
      <left style="dotted">
        <color rgb="FF000000"/>
      </left>
      <right style="double">
        <color rgb="FF000000"/>
      </right>
    </border>
    <border>
      <left style="double">
        <color rgb="FF000000"/>
      </left>
      <top style="dotted">
        <color rgb="FF000000"/>
      </top>
      <bottom style="dotted">
        <color rgb="FF000000"/>
      </bottom>
    </border>
    <border>
      <right style="double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right style="dotted">
        <color rgb="FF000000"/>
      </right>
      <top style="dotted">
        <color rgb="FF000000"/>
      </top>
    </border>
    <border>
      <left style="double">
        <color rgb="FF000000"/>
      </left>
      <right style="dotted">
        <color rgb="FF000000"/>
      </right>
    </border>
    <border>
      <left style="double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uble">
        <color rgb="FF000000"/>
      </right>
      <bottom style="dotted">
        <color rgb="FF000000"/>
      </bottom>
    </border>
    <border>
      <left style="double">
        <color rgb="FF000000"/>
      </left>
      <right style="dotted">
        <color rgb="FF000000"/>
      </right>
      <bottom style="double">
        <color rgb="FF000000"/>
      </bottom>
    </border>
    <border>
      <left style="dotted">
        <color rgb="FF000000"/>
      </left>
      <right style="double">
        <color rgb="FF000000"/>
      </right>
      <bottom style="double">
        <color rgb="FF000000"/>
      </bottom>
    </border>
    <border>
      <left style="dotted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tted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dotted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dotted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top style="double">
        <color rgb="FF000000"/>
      </top>
    </border>
    <border>
      <left style="dotted">
        <color rgb="FF000000"/>
      </left>
      <top style="dotted">
        <color rgb="FF000000"/>
      </top>
      <bottom style="double">
        <color rgb="FF000000"/>
      </bottom>
    </border>
    <border>
      <right style="dotted">
        <color rgb="FF000000"/>
      </right>
      <top style="dotted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 style="dotted">
        <color rgb="FF000000"/>
      </right>
      <top style="double">
        <color rgb="FF000000"/>
      </top>
    </border>
    <border>
      <right style="dotted">
        <color rgb="FF000000"/>
      </right>
      <top style="double">
        <color rgb="FF000000"/>
      </top>
    </border>
    <border>
      <right style="dotted">
        <color rgb="FF000000"/>
      </right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uble">
        <color rgb="FF000000"/>
      </bottom>
    </border>
    <border>
      <right style="double">
        <color rgb="FF000000"/>
      </right>
    </border>
    <border>
      <right style="double">
        <color rgb="FF000000"/>
      </right>
      <top style="thin">
        <color rgb="FF000000"/>
      </top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</border>
    <border>
      <left style="thin">
        <color rgb="FF000000"/>
      </left>
      <top style="double">
        <color rgb="FF000000"/>
      </top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0000"/>
      </left>
      <right style="thin">
        <color rgb="FFFF0000"/>
      </right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3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3" fontId="3" numFmtId="4" xfId="0" applyAlignment="1" applyBorder="1" applyFill="1" applyFont="1" applyNumberFormat="1">
      <alignment horizontal="right" readingOrder="0" vertical="center"/>
    </xf>
    <xf borderId="4" fillId="3" fontId="3" numFmtId="0" xfId="0" applyAlignment="1" applyBorder="1" applyFont="1">
      <alignment horizontal="left" readingOrder="0" shrinkToFit="0" vertical="center" wrapText="1"/>
    </xf>
    <xf borderId="5" fillId="3" fontId="4" numFmtId="10" xfId="0" applyAlignment="1" applyBorder="1" applyFont="1" applyNumberFormat="1">
      <alignment horizontal="right" readingOrder="0" vertical="center"/>
    </xf>
    <xf borderId="6" fillId="3" fontId="4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5" fillId="3" fontId="3" numFmtId="4" xfId="0" applyAlignment="1" applyBorder="1" applyFont="1" applyNumberFormat="1">
      <alignment horizontal="right" readingOrder="0" vertical="center"/>
    </xf>
    <xf borderId="6" fillId="3" fontId="3" numFmtId="0" xfId="0" applyAlignment="1" applyBorder="1" applyFont="1">
      <alignment horizontal="left" readingOrder="0" shrinkToFit="0" vertical="center" wrapText="1"/>
    </xf>
    <xf borderId="9" fillId="3" fontId="3" numFmtId="3" xfId="0" applyAlignment="1" applyBorder="1" applyFont="1" applyNumberFormat="1">
      <alignment horizontal="right" readingOrder="0" vertical="center"/>
    </xf>
    <xf borderId="10" fillId="3" fontId="4" numFmtId="3" xfId="0" applyAlignment="1" applyBorder="1" applyFont="1" applyNumberFormat="1">
      <alignment horizontal="right" readingOrder="0" vertical="center"/>
    </xf>
    <xf borderId="11" fillId="3" fontId="4" numFmtId="3" xfId="0" applyAlignment="1" applyBorder="1" applyFont="1" applyNumberFormat="1">
      <alignment horizontal="right" readingOrder="0" vertical="center"/>
    </xf>
    <xf borderId="12" fillId="3" fontId="4" numFmtId="0" xfId="0" applyAlignment="1" applyBorder="1" applyFont="1">
      <alignment horizontal="left" readingOrder="0" shrinkToFit="0" vertical="center" wrapText="1"/>
    </xf>
    <xf borderId="13" fillId="3" fontId="4" numFmtId="10" xfId="0" applyAlignment="1" applyBorder="1" applyFont="1" applyNumberFormat="1">
      <alignment horizontal="right" readingOrder="0" vertical="center"/>
    </xf>
    <xf borderId="14" fillId="3" fontId="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1" fillId="3" fontId="1" numFmtId="0" xfId="0" applyAlignment="1" applyBorder="1" applyFont="1">
      <alignment horizontal="left" readingOrder="0" vertical="center"/>
    </xf>
    <xf borderId="15" fillId="3" fontId="1" numFmtId="0" xfId="0" applyAlignment="1" applyBorder="1" applyFont="1">
      <alignment horizontal="left" readingOrder="0" shrinkToFit="0" wrapText="1"/>
    </xf>
    <xf borderId="16" fillId="0" fontId="4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readingOrder="0" shrinkToFit="0" vertical="center" wrapText="1"/>
    </xf>
    <xf borderId="18" fillId="0" fontId="4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readingOrder="0" shrinkToFit="0" vertical="center" wrapText="1"/>
    </xf>
    <xf borderId="5" fillId="4" fontId="4" numFmtId="0" xfId="0" applyAlignment="1" applyBorder="1" applyFill="1" applyFont="1">
      <alignment horizontal="center" readingOrder="0" vertical="center"/>
    </xf>
    <xf borderId="5" fillId="5" fontId="6" numFmtId="0" xfId="0" applyAlignment="1" applyBorder="1" applyFill="1" applyFont="1">
      <alignment horizontal="center" readingOrder="0"/>
    </xf>
    <xf borderId="18" fillId="6" fontId="4" numFmtId="0" xfId="0" applyAlignment="1" applyBorder="1" applyFill="1" applyFont="1">
      <alignment horizontal="center" readingOrder="0" shrinkToFit="0" vertical="center" wrapText="1"/>
    </xf>
    <xf borderId="20" fillId="7" fontId="4" numFmtId="0" xfId="0" applyAlignment="1" applyBorder="1" applyFill="1" applyFont="1">
      <alignment horizontal="center" readingOrder="0" shrinkToFit="0" vertical="center" wrapText="1"/>
    </xf>
    <xf borderId="21" fillId="0" fontId="5" numFmtId="0" xfId="0" applyAlignment="1" applyBorder="1" applyFont="1">
      <alignment readingOrder="0" shrinkToFit="0" vertical="center" wrapText="1"/>
    </xf>
    <xf borderId="20" fillId="8" fontId="7" numFmtId="0" xfId="0" applyAlignment="1" applyBorder="1" applyFill="1" applyFont="1">
      <alignment horizontal="center" readingOrder="0" vertical="center"/>
    </xf>
    <xf borderId="22" fillId="8" fontId="8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textRotation="90" vertical="center"/>
    </xf>
    <xf borderId="0" fillId="0" fontId="5" numFmtId="0" xfId="0" applyAlignment="1" applyFont="1">
      <alignment readingOrder="0"/>
    </xf>
    <xf borderId="26" fillId="9" fontId="6" numFmtId="0" xfId="0" applyAlignment="1" applyBorder="1" applyFill="1" applyFont="1">
      <alignment readingOrder="0" shrinkToFit="0" wrapText="1"/>
    </xf>
    <xf borderId="0" fillId="9" fontId="6" numFmtId="16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0" fillId="9" fontId="11" numFmtId="0" xfId="0" applyAlignment="1" applyFont="1">
      <alignment readingOrder="0" shrinkToFit="0" wrapText="1"/>
    </xf>
    <xf borderId="25" fillId="0" fontId="2" numFmtId="0" xfId="0" applyBorder="1" applyFont="1"/>
    <xf borderId="25" fillId="9" fontId="6" numFmtId="0" xfId="0" applyAlignment="1" applyBorder="1" applyFont="1">
      <alignment readingOrder="0" shrinkToFit="0" wrapText="1"/>
    </xf>
    <xf borderId="0" fillId="9" fontId="12" numFmtId="165" xfId="0" applyAlignment="1" applyFont="1" applyNumberFormat="1">
      <alignment readingOrder="0"/>
    </xf>
    <xf borderId="25" fillId="0" fontId="4" numFmtId="0" xfId="0" applyAlignment="1" applyBorder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25" fillId="9" fontId="7" numFmtId="0" xfId="0" applyAlignment="1" applyBorder="1" applyFont="1">
      <alignment readingOrder="0" shrinkToFit="0" wrapText="1"/>
    </xf>
    <xf borderId="0" fillId="0" fontId="4" numFmtId="165" xfId="0" applyAlignment="1" applyFont="1" applyNumberFormat="1">
      <alignment readingOrder="0"/>
    </xf>
    <xf borderId="25" fillId="0" fontId="7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9" fontId="6" numFmtId="0" xfId="0" applyAlignment="1" applyFont="1">
      <alignment readingOrder="0"/>
    </xf>
    <xf borderId="0" fillId="0" fontId="4" numFmtId="0" xfId="0" applyAlignment="1" applyFont="1">
      <alignment readingOrder="0"/>
    </xf>
    <xf borderId="27" fillId="3" fontId="3" numFmtId="0" xfId="0" applyAlignment="1" applyBorder="1" applyFont="1">
      <alignment readingOrder="0" vertical="center"/>
    </xf>
    <xf borderId="27" fillId="3" fontId="3" numFmtId="0" xfId="0" applyAlignment="1" applyBorder="1" applyFont="1">
      <alignment horizontal="center" readingOrder="0" shrinkToFit="0" vertical="center" wrapText="1"/>
    </xf>
    <xf borderId="27" fillId="3" fontId="3" numFmtId="4" xfId="0" applyAlignment="1" applyBorder="1" applyFont="1" applyNumberFormat="1">
      <alignment vertical="center"/>
    </xf>
    <xf borderId="28" fillId="0" fontId="5" numFmtId="0" xfId="0" applyAlignment="1" applyBorder="1" applyFont="1">
      <alignment horizontal="center" shrinkToFit="0" vertical="center" wrapText="1"/>
    </xf>
    <xf borderId="28" fillId="0" fontId="5" numFmtId="0" xfId="0" applyAlignment="1" applyBorder="1" applyFont="1">
      <alignment shrinkToFit="0" vertical="center" wrapText="1"/>
    </xf>
    <xf borderId="28" fillId="0" fontId="2" numFmtId="0" xfId="0" applyBorder="1" applyFont="1"/>
    <xf borderId="0" fillId="0" fontId="14" numFmtId="0" xfId="0" applyAlignment="1" applyFont="1">
      <alignment vertical="center"/>
    </xf>
    <xf borderId="29" fillId="3" fontId="3" numFmtId="0" xfId="0" applyAlignment="1" applyBorder="1" applyFont="1">
      <alignment readingOrder="0" shrinkToFit="0" vertical="center" wrapText="1"/>
    </xf>
    <xf borderId="29" fillId="3" fontId="3" numFmtId="0" xfId="0" applyAlignment="1" applyBorder="1" applyFont="1">
      <alignment horizontal="center" readingOrder="0" shrinkToFit="0" vertical="center" wrapText="1"/>
    </xf>
    <xf borderId="29" fillId="3" fontId="3" numFmtId="4" xfId="0" applyAlignment="1" applyBorder="1" applyFont="1" applyNumberFormat="1">
      <alignment vertical="center"/>
    </xf>
    <xf borderId="0" fillId="0" fontId="5" numFmtId="0" xfId="0" applyAlignment="1" applyFont="1">
      <alignment horizontal="center" shrinkToFit="0" vertical="center" wrapText="1"/>
    </xf>
    <xf borderId="30" fillId="3" fontId="3" numFmtId="0" xfId="0" applyAlignment="1" applyBorder="1" applyFont="1">
      <alignment horizontal="center" readingOrder="0" shrinkToFit="0" vertical="center" wrapText="1"/>
    </xf>
    <xf borderId="29" fillId="3" fontId="3" numFmtId="10" xfId="0" applyAlignment="1" applyBorder="1" applyFont="1" applyNumberFormat="1">
      <alignment horizontal="right" readingOrder="0" shrinkToFit="0" vertical="center" wrapText="1"/>
    </xf>
    <xf borderId="31" fillId="0" fontId="14" numFmtId="0" xfId="0" applyAlignment="1" applyBorder="1" applyFont="1">
      <alignment vertical="center"/>
    </xf>
    <xf borderId="32" fillId="0" fontId="2" numFmtId="0" xfId="0" applyBorder="1" applyFont="1"/>
    <xf borderId="33" fillId="3" fontId="3" numFmtId="0" xfId="0" applyAlignment="1" applyBorder="1" applyFont="1">
      <alignment horizontal="center" readingOrder="0" vertical="center"/>
    </xf>
    <xf borderId="34" fillId="0" fontId="2" numFmtId="0" xfId="0" applyBorder="1" applyFont="1"/>
    <xf borderId="33" fillId="3" fontId="3" numFmtId="10" xfId="0" applyAlignment="1" applyBorder="1" applyFont="1" applyNumberFormat="1">
      <alignment horizontal="center" readingOrder="0" shrinkToFit="0" vertical="center" wrapText="1"/>
    </xf>
    <xf borderId="31" fillId="0" fontId="2" numFmtId="0" xfId="0" applyBorder="1" applyFont="1"/>
    <xf borderId="26" fillId="0" fontId="3" numFmtId="0" xfId="0" applyAlignment="1" applyBorder="1" applyFont="1">
      <alignment horizontal="center" readingOrder="0" textRotation="90" vertical="center"/>
    </xf>
    <xf borderId="35" fillId="0" fontId="16" numFmtId="0" xfId="0" applyAlignment="1" applyBorder="1" applyFont="1">
      <alignment readingOrder="0"/>
    </xf>
    <xf borderId="26" fillId="0" fontId="4" numFmtId="0" xfId="0" applyAlignment="1" applyBorder="1" applyFont="1">
      <alignment readingOrder="0" shrinkToFit="0" wrapText="1"/>
    </xf>
    <xf borderId="35" fillId="0" fontId="4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 shrinkToFit="0" wrapText="1"/>
    </xf>
    <xf borderId="35" fillId="0" fontId="17" numFmtId="0" xfId="0" applyAlignment="1" applyBorder="1" applyFont="1">
      <alignment readingOrder="0" shrinkToFit="0" wrapText="1"/>
    </xf>
    <xf borderId="0" fillId="0" fontId="4" numFmtId="0" xfId="0" applyFont="1"/>
    <xf borderId="0" fillId="0" fontId="18" numFmtId="0" xfId="0" applyAlignment="1" applyFont="1">
      <alignment horizontal="center" readingOrder="0" shrinkToFit="0" wrapText="1"/>
    </xf>
    <xf borderId="0" fillId="0" fontId="19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horizontal="center" readingOrder="0" shrinkToFit="0" wrapText="1"/>
    </xf>
    <xf borderId="0" fillId="0" fontId="22" numFmtId="0" xfId="0" applyAlignment="1" applyFont="1">
      <alignment readingOrder="0"/>
    </xf>
    <xf borderId="28" fillId="0" fontId="5" numFmtId="0" xfId="0" applyAlignment="1" applyBorder="1" applyFont="1">
      <alignment horizontal="right" shrinkToFit="0" vertical="center" wrapText="1"/>
    </xf>
    <xf borderId="36" fillId="3" fontId="3" numFmtId="0" xfId="0" applyAlignment="1" applyBorder="1" applyFont="1">
      <alignment horizontal="center" readingOrder="0" vertical="center"/>
    </xf>
    <xf borderId="37" fillId="0" fontId="2" numFmtId="0" xfId="0" applyBorder="1" applyFont="1"/>
    <xf borderId="36" fillId="3" fontId="3" numFmtId="10" xfId="0" applyAlignment="1" applyBorder="1" applyFont="1" applyNumberFormat="1">
      <alignment horizontal="center" readingOrder="0" shrinkToFit="0" vertical="center" wrapText="1"/>
    </xf>
    <xf borderId="35" fillId="0" fontId="23" numFmtId="0" xfId="0" applyAlignment="1" applyBorder="1" applyFont="1">
      <alignment readingOrder="0" shrinkToFit="0" wrapText="1"/>
    </xf>
    <xf borderId="0" fillId="0" fontId="24" numFmtId="0" xfId="0" applyAlignment="1" applyFont="1">
      <alignment horizontal="center" readingOrder="0" shrinkToFit="0" wrapText="1"/>
    </xf>
    <xf borderId="0" fillId="0" fontId="25" numFmtId="0" xfId="0" applyAlignment="1" applyFont="1">
      <alignment horizontal="center" readingOrder="0"/>
    </xf>
    <xf borderId="28" fillId="0" fontId="5" numFmtId="0" xfId="0" applyAlignment="1" applyBorder="1" applyFont="1">
      <alignment horizontal="center" shrinkToFit="0" wrapText="1"/>
    </xf>
    <xf borderId="28" fillId="0" fontId="5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wrapText="1"/>
    </xf>
    <xf borderId="31" fillId="0" fontId="14" numFmtId="0" xfId="0" applyBorder="1" applyFont="1"/>
    <xf borderId="35" fillId="0" fontId="5" numFmtId="0" xfId="0" applyAlignment="1" applyBorder="1" applyFont="1">
      <alignment readingOrder="0"/>
    </xf>
    <xf borderId="35" fillId="0" fontId="4" numFmtId="0" xfId="0" applyBorder="1" applyFont="1"/>
    <xf borderId="35" fillId="0" fontId="5" numFmtId="4" xfId="0" applyAlignment="1" applyBorder="1" applyFont="1" applyNumberFormat="1">
      <alignment readingOrder="0"/>
    </xf>
    <xf borderId="35" fillId="0" fontId="26" numFmtId="0" xfId="0" applyAlignment="1" applyBorder="1" applyFont="1">
      <alignment readingOrder="0" shrinkToFit="0" wrapText="1"/>
    </xf>
    <xf borderId="35" fillId="0" fontId="13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38" fillId="0" fontId="2" numFmtId="0" xfId="0" applyBorder="1" applyFont="1"/>
    <xf borderId="24" fillId="0" fontId="5" numFmtId="0" xfId="0" applyAlignment="1" applyBorder="1" applyFont="1">
      <alignment horizontal="center" shrinkToFit="0" wrapText="1"/>
    </xf>
    <xf borderId="24" fillId="0" fontId="2" numFmtId="0" xfId="0" applyBorder="1" applyFont="1"/>
    <xf borderId="0" fillId="0" fontId="4" numFmtId="0" xfId="0" applyAlignment="1" applyFont="1">
      <alignment readingOrder="0" textRotation="90" vertical="center"/>
    </xf>
    <xf borderId="39" fillId="0" fontId="4" numFmtId="0" xfId="0" applyAlignment="1" applyBorder="1" applyFont="1">
      <alignment horizontal="center" readingOrder="0" shrinkToFit="0" textRotation="90" vertical="center" wrapText="1"/>
    </xf>
    <xf borderId="35" fillId="0" fontId="3" numFmtId="0" xfId="0" applyAlignment="1" applyBorder="1" applyFont="1">
      <alignment horizontal="right" readingOrder="0" vertical="center"/>
    </xf>
    <xf borderId="35" fillId="0" fontId="2" numFmtId="0" xfId="0" applyBorder="1" applyFont="1"/>
    <xf borderId="40" fillId="0" fontId="2" numFmtId="0" xfId="0" applyBorder="1" applyFont="1"/>
    <xf borderId="15" fillId="0" fontId="3" numFmtId="4" xfId="0" applyAlignment="1" applyBorder="1" applyFont="1" applyNumberFormat="1">
      <alignment vertical="center"/>
    </xf>
    <xf borderId="0" fillId="0" fontId="5" numFmtId="0" xfId="0" applyAlignment="1" applyFont="1">
      <alignment shrinkToFit="0" wrapText="1"/>
    </xf>
    <xf borderId="10" fillId="0" fontId="2" numFmtId="0" xfId="0" applyBorder="1" applyFont="1"/>
    <xf borderId="0" fillId="0" fontId="4" numFmtId="0" xfId="0" applyAlignment="1" applyFont="1">
      <alignment horizontal="right" readingOrder="0" vertical="center"/>
    </xf>
    <xf borderId="41" fillId="0" fontId="2" numFmtId="0" xfId="0" applyBorder="1" applyFont="1"/>
    <xf borderId="6" fillId="0" fontId="4" numFmtId="10" xfId="0" applyAlignment="1" applyBorder="1" applyFont="1" applyNumberFormat="1">
      <alignment vertical="center"/>
    </xf>
    <xf borderId="11" fillId="0" fontId="2" numFmtId="0" xfId="0" applyBorder="1" applyFont="1"/>
    <xf borderId="42" fillId="0" fontId="4" numFmtId="0" xfId="0" applyAlignment="1" applyBorder="1" applyFont="1">
      <alignment horizontal="right" readingOrder="0" vertical="center"/>
    </xf>
    <xf borderId="42" fillId="0" fontId="2" numFmtId="0" xfId="0" applyBorder="1" applyFont="1"/>
    <xf borderId="43" fillId="0" fontId="2" numFmtId="0" xfId="0" applyBorder="1" applyFont="1"/>
    <xf borderId="12" fillId="0" fontId="4" numFmtId="3" xfId="0" applyAlignment="1" applyBorder="1" applyFont="1" applyNumberFormat="1">
      <alignment vertical="center"/>
    </xf>
    <xf borderId="9" fillId="0" fontId="4" numFmtId="0" xfId="0" applyAlignment="1" applyBorder="1" applyFont="1">
      <alignment horizontal="center" readingOrder="0" shrinkToFit="0" textRotation="90" vertical="center" wrapText="1"/>
    </xf>
    <xf borderId="0" fillId="0" fontId="3" numFmtId="0" xfId="0" applyAlignment="1" applyFont="1">
      <alignment horizontal="right" readingOrder="0" vertical="center"/>
    </xf>
    <xf borderId="6" fillId="0" fontId="3" numFmtId="3" xfId="0" applyAlignment="1" applyBorder="1" applyFont="1" applyNumberFormat="1">
      <alignment vertical="center"/>
    </xf>
    <xf borderId="12" fillId="0" fontId="4" numFmtId="4" xfId="0" applyAlignment="1" applyBorder="1" applyFont="1" applyNumberFormat="1">
      <alignment vertical="center"/>
    </xf>
    <xf borderId="6" fillId="0" fontId="4" numFmtId="4" xfId="0" applyAlignment="1" applyBorder="1" applyFont="1" applyNumberFormat="1">
      <alignment vertical="center"/>
    </xf>
    <xf borderId="13" fillId="0" fontId="2" numFmtId="0" xfId="0" applyBorder="1" applyFont="1"/>
    <xf borderId="24" fillId="0" fontId="4" numFmtId="0" xfId="0" applyAlignment="1" applyBorder="1" applyFont="1">
      <alignment horizontal="right" readingOrder="0" vertical="center"/>
    </xf>
    <xf borderId="44" fillId="0" fontId="2" numFmtId="0" xfId="0" applyBorder="1" applyFont="1"/>
    <xf borderId="14" fillId="0" fontId="4" numFmtId="10" xfId="0" applyAlignment="1" applyBorder="1" applyFont="1" applyNumberFormat="1">
      <alignment vertical="center"/>
    </xf>
    <xf borderId="0" fillId="0" fontId="27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/>
    </xf>
    <xf borderId="25" fillId="9" fontId="4" numFmtId="0" xfId="0" applyAlignment="1" applyBorder="1" applyFont="1">
      <alignment readingOrder="0" shrinkToFit="0" wrapText="1"/>
    </xf>
    <xf borderId="24" fillId="0" fontId="28" numFmtId="0" xfId="0" applyAlignment="1" applyBorder="1" applyFont="1">
      <alignment readingOrder="0" shrinkToFit="0" wrapText="1"/>
    </xf>
    <xf borderId="24" fillId="0" fontId="13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vertical="center" wrapText="1"/>
    </xf>
    <xf borderId="35" fillId="0" fontId="24" numFmtId="0" xfId="0" applyAlignment="1" applyBorder="1" applyFont="1">
      <alignment horizontal="center" readingOrder="0" shrinkToFit="0" wrapText="1"/>
    </xf>
    <xf borderId="35" fillId="0" fontId="13" numFmtId="0" xfId="0" applyAlignment="1" applyBorder="1" applyFont="1">
      <alignment horizontal="center" readingOrder="0"/>
    </xf>
    <xf borderId="0" fillId="0" fontId="14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9" numFmtId="0" xfId="0" applyAlignment="1" applyFont="1">
      <alignment readingOrder="0"/>
    </xf>
    <xf borderId="24" fillId="0" fontId="30" numFmtId="0" xfId="0" applyAlignment="1" applyBorder="1" applyFont="1">
      <alignment readingOrder="0" shrinkToFit="0" wrapText="1"/>
    </xf>
    <xf borderId="24" fillId="9" fontId="11" numFmtId="0" xfId="0" applyAlignment="1" applyBorder="1" applyFont="1">
      <alignment readingOrder="0" shrinkToFit="0" wrapText="1"/>
    </xf>
    <xf borderId="0" fillId="0" fontId="5" numFmtId="0" xfId="0" applyAlignment="1" applyFont="1">
      <alignment horizontal="right" shrinkToFit="0" vertical="center" wrapText="1"/>
    </xf>
    <xf borderId="24" fillId="0" fontId="5" numFmtId="0" xfId="0" applyAlignment="1" applyBorder="1" applyFont="1">
      <alignment horizontal="center" shrinkToFit="0" vertical="center" wrapText="1"/>
    </xf>
    <xf borderId="0" fillId="0" fontId="5" numFmtId="3" xfId="0" applyAlignment="1" applyFont="1" applyNumberFormat="1">
      <alignment horizontal="center" readingOrder="0"/>
    </xf>
    <xf borderId="35" fillId="0" fontId="31" numFmtId="0" xfId="0" applyAlignment="1" applyBorder="1" applyFont="1">
      <alignment readingOrder="0" shrinkToFit="0" wrapText="1"/>
    </xf>
    <xf borderId="0" fillId="9" fontId="32" numFmtId="0" xfId="0" applyAlignment="1" applyFont="1">
      <alignment readingOrder="0"/>
    </xf>
    <xf borderId="0" fillId="0" fontId="33" numFmtId="0" xfId="0" applyAlignment="1" applyFont="1">
      <alignment readingOrder="0" shrinkToFit="0" wrapText="1"/>
    </xf>
    <xf borderId="45" fillId="0" fontId="13" numFmtId="0" xfId="0" applyAlignment="1" applyBorder="1" applyFont="1">
      <alignment horizontal="center" readingOrder="0" shrinkToFit="0" wrapText="1"/>
    </xf>
    <xf borderId="0" fillId="0" fontId="34" numFmtId="0" xfId="0" applyAlignment="1" applyFont="1">
      <alignment readingOrder="0"/>
    </xf>
    <xf borderId="0" fillId="0" fontId="5" numFmtId="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35" numFmtId="0" xfId="0" applyAlignment="1" applyFont="1">
      <alignment readingOrder="0" shrinkToFit="0" wrapText="1"/>
    </xf>
    <xf borderId="0" fillId="9" fontId="11" numFmtId="0" xfId="0" applyAlignment="1" applyFont="1">
      <alignment readingOrder="0"/>
    </xf>
    <xf borderId="0" fillId="0" fontId="4" numFmtId="166" xfId="0" applyAlignment="1" applyFont="1" applyNumberFormat="1">
      <alignment horizontal="center" readingOrder="0"/>
    </xf>
    <xf borderId="0" fillId="0" fontId="36" numFmtId="0" xfId="0" applyAlignment="1" applyFont="1">
      <alignment readingOrder="0"/>
    </xf>
    <xf borderId="0" fillId="9" fontId="11" numFmtId="0" xfId="0" applyAlignment="1" applyFont="1">
      <alignment horizontal="center" readingOrder="0"/>
    </xf>
    <xf borderId="0" fillId="0" fontId="37" numFmtId="0" xfId="0" applyAlignment="1" applyFont="1">
      <alignment readingOrder="0" shrinkToFit="0" wrapText="1"/>
    </xf>
    <xf borderId="46" fillId="0" fontId="2" numFmtId="0" xfId="0" applyBorder="1" applyFont="1"/>
    <xf borderId="45" fillId="0" fontId="2" numFmtId="0" xfId="0" applyBorder="1" applyFont="1"/>
    <xf borderId="47" fillId="0" fontId="2" numFmtId="0" xfId="0" applyBorder="1" applyFont="1"/>
    <xf borderId="0" fillId="0" fontId="38" numFmtId="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horizontal="center" readingOrder="0" shrinkToFit="0" vertical="center" wrapText="1"/>
    </xf>
    <xf borderId="48" fillId="0" fontId="5" numFmtId="0" xfId="0" applyAlignment="1" applyBorder="1" applyFont="1">
      <alignment readingOrder="0"/>
    </xf>
    <xf borderId="49" fillId="9" fontId="6" numFmtId="0" xfId="0" applyAlignment="1" applyBorder="1" applyFont="1">
      <alignment readingOrder="0" shrinkToFit="0" wrapText="1"/>
    </xf>
    <xf borderId="0" fillId="9" fontId="40" numFmtId="3" xfId="0" applyAlignment="1" applyFont="1" applyNumberFormat="1">
      <alignment horizontal="right" vertical="bottom"/>
    </xf>
    <xf borderId="0" fillId="0" fontId="41" numFmtId="0" xfId="0" applyAlignment="1" applyFont="1">
      <alignment vertical="bottom"/>
    </xf>
    <xf borderId="0" fillId="9" fontId="40" numFmtId="0" xfId="0" applyAlignment="1" applyFont="1">
      <alignment vertical="bottom"/>
    </xf>
    <xf borderId="0" fillId="9" fontId="6" numFmtId="0" xfId="0" applyAlignment="1" applyFont="1">
      <alignment readingOrder="0" shrinkToFit="0" wrapText="1"/>
    </xf>
    <xf borderId="0" fillId="0" fontId="42" numFmtId="3" xfId="0" applyAlignment="1" applyFont="1" applyNumberFormat="1">
      <alignment horizontal="right" vertical="bottom"/>
    </xf>
    <xf borderId="0" fillId="0" fontId="42" numFmtId="0" xfId="0" applyAlignment="1" applyFont="1">
      <alignment vertical="bottom"/>
    </xf>
    <xf borderId="50" fillId="9" fontId="6" numFmtId="0" xfId="0" applyAlignment="1" applyBorder="1" applyFont="1">
      <alignment readingOrder="0" shrinkToFit="0" wrapText="1"/>
    </xf>
    <xf borderId="0" fillId="0" fontId="42" numFmtId="3" xfId="0" applyAlignment="1" applyFont="1" applyNumberFormat="1">
      <alignment horizontal="right" readingOrder="0" vertical="bottom"/>
    </xf>
    <xf borderId="0" fillId="0" fontId="4" numFmtId="9" xfId="0" applyAlignment="1" applyFont="1" applyNumberFormat="1">
      <alignment horizontal="center" readingOrder="0"/>
    </xf>
    <xf borderId="0" fillId="9" fontId="43" numFmtId="0" xfId="0" applyAlignment="1" applyFont="1">
      <alignment horizontal="left" readingOrder="0"/>
    </xf>
    <xf borderId="0" fillId="9" fontId="44" numFmtId="0" xfId="0" applyAlignment="1" applyFont="1">
      <alignment vertical="bottom"/>
    </xf>
    <xf borderId="50" fillId="0" fontId="4" numFmtId="0" xfId="0" applyAlignment="1" applyBorder="1" applyFont="1">
      <alignment readingOrder="0" shrinkToFit="0" wrapText="1"/>
    </xf>
    <xf borderId="50" fillId="9" fontId="4" numFmtId="0" xfId="0" applyAlignment="1" applyBorder="1" applyFont="1">
      <alignment readingOrder="0" shrinkToFit="0" wrapText="1"/>
    </xf>
    <xf borderId="0" fillId="9" fontId="40" numFmtId="3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shrinkToFit="0" wrapText="1"/>
    </xf>
    <xf borderId="0" fillId="0" fontId="42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45" numFmtId="0" xfId="0" applyAlignment="1" applyFont="1">
      <alignment readingOrder="0" vertical="bottom"/>
    </xf>
    <xf borderId="51" fillId="3" fontId="3" numFmtId="0" xfId="0" applyAlignment="1" applyBorder="1" applyFont="1">
      <alignment horizontal="center" readingOrder="0" shrinkToFit="0" vertical="center" wrapText="1"/>
    </xf>
    <xf borderId="51" fillId="3" fontId="3" numFmtId="3" xfId="0" applyAlignment="1" applyBorder="1" applyFont="1" applyNumberFormat="1">
      <alignment vertical="center"/>
    </xf>
    <xf borderId="52" fillId="3" fontId="3" numFmtId="0" xfId="0" applyAlignment="1" applyBorder="1" applyFont="1">
      <alignment horizontal="center" readingOrder="0" vertical="center"/>
    </xf>
    <xf borderId="53" fillId="0" fontId="2" numFmtId="0" xfId="0" applyBorder="1" applyFont="1"/>
    <xf borderId="35" fillId="0" fontId="5" numFmtId="3" xfId="0" applyAlignment="1" applyBorder="1" applyFont="1" applyNumberFormat="1">
      <alignment horizontal="right" readingOrder="0"/>
    </xf>
    <xf borderId="0" fillId="0" fontId="14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9" fontId="46" numFmtId="0" xfId="0" applyAlignment="1" applyFont="1">
      <alignment readingOrder="0"/>
    </xf>
    <xf borderId="0" fillId="0" fontId="14" numFmtId="0" xfId="0" applyFont="1"/>
    <xf borderId="0" fillId="0" fontId="14" numFmtId="164" xfId="0" applyFont="1" applyNumberFormat="1"/>
    <xf borderId="0" fillId="0" fontId="14" numFmtId="4" xfId="0" applyFont="1" applyNumberFormat="1"/>
    <xf borderId="0" fillId="0" fontId="3" numFmtId="4" xfId="0" applyAlignment="1" applyFont="1" applyNumberFormat="1">
      <alignment horizontal="right" readingOrder="0" vertical="center"/>
    </xf>
    <xf borderId="0" fillId="0" fontId="14" numFmtId="10" xfId="0" applyFont="1" applyNumberFormat="1"/>
    <xf borderId="0" fillId="0" fontId="14" numFmtId="165" xfId="0" applyFont="1" applyNumberFormat="1"/>
    <xf borderId="0" fillId="0" fontId="14" numFmtId="3" xfId="0" applyFont="1" applyNumberFormat="1"/>
    <xf borderId="0" fillId="0" fontId="14" numFmtId="0" xfId="0" applyAlignment="1" applyFont="1">
      <alignment horizontal="center"/>
    </xf>
    <xf borderId="24" fillId="0" fontId="47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50" fillId="0" fontId="3" numFmtId="0" xfId="0" applyAlignment="1" applyBorder="1" applyFont="1">
      <alignment horizontal="center" readingOrder="0" textRotation="90" vertical="center"/>
    </xf>
    <xf borderId="50" fillId="0" fontId="2" numFmtId="0" xfId="0" applyBorder="1" applyFont="1"/>
    <xf borderId="0" fillId="9" fontId="40" numFmtId="0" xfId="0" applyAlignment="1" applyFont="1">
      <alignment readingOrder="0" vertical="bottom"/>
    </xf>
    <xf borderId="0" fillId="9" fontId="6" numFmtId="167" xfId="0" applyAlignment="1" applyFont="1" applyNumberFormat="1">
      <alignment horizontal="center" readingOrder="0"/>
    </xf>
    <xf borderId="0" fillId="9" fontId="40" numFmtId="3" xfId="0" applyAlignment="1" applyFont="1" applyNumberFormat="1">
      <alignment horizontal="center" readingOrder="0" vertical="bottom"/>
    </xf>
    <xf borderId="0" fillId="9" fontId="44" numFmtId="0" xfId="0" applyAlignment="1" applyFont="1">
      <alignment readingOrder="0" vertical="bottom"/>
    </xf>
    <xf borderId="50" fillId="4" fontId="4" numFmtId="0" xfId="0" applyAlignment="1" applyBorder="1" applyFont="1">
      <alignment readingOrder="0" shrinkToFit="0" wrapText="1"/>
    </xf>
    <xf borderId="0" fillId="0" fontId="42" numFmtId="3" xfId="0" applyAlignment="1" applyFont="1" applyNumberFormat="1">
      <alignment horizontal="left" readingOrder="0" vertical="bottom"/>
    </xf>
    <xf borderId="0" fillId="0" fontId="48" numFmtId="0" xfId="0" applyAlignment="1" applyFont="1">
      <alignment readingOrder="0" vertical="bottom"/>
    </xf>
    <xf borderId="0" fillId="0" fontId="42" numFmtId="0" xfId="0" applyAlignment="1" applyFont="1">
      <alignment readingOrder="0" vertical="bottom"/>
    </xf>
    <xf borderId="0" fillId="0" fontId="22" numFmtId="0" xfId="0" applyAlignment="1" applyFont="1">
      <alignment readingOrder="0"/>
    </xf>
    <xf borderId="0" fillId="0" fontId="49" numFmtId="0" xfId="0" applyAlignment="1" applyFont="1">
      <alignment readingOrder="0"/>
    </xf>
    <xf borderId="27" fillId="3" fontId="3" numFmtId="3" xfId="0" applyAlignment="1" applyBorder="1" applyFont="1" applyNumberFormat="1">
      <alignment vertical="center"/>
    </xf>
    <xf borderId="54" fillId="0" fontId="2" numFmtId="0" xfId="0" applyBorder="1" applyFont="1"/>
    <xf borderId="52" fillId="3" fontId="3" numFmtId="10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textRotation="90" vertical="center"/>
    </xf>
    <xf borderId="0" fillId="0" fontId="50" numFmtId="0" xfId="0" applyAlignment="1" applyFont="1">
      <alignment vertical="bottom"/>
    </xf>
    <xf borderId="0" fillId="0" fontId="42" numFmtId="0" xfId="0" applyAlignment="1" applyFont="1">
      <alignment vertical="bottom"/>
    </xf>
    <xf borderId="0" fillId="0" fontId="51" numFmtId="0" xfId="0" applyAlignment="1" applyFont="1">
      <alignment readingOrder="0" vertical="bottom"/>
    </xf>
    <xf borderId="0" fillId="0" fontId="42" numFmtId="0" xfId="0" applyAlignment="1" applyFont="1">
      <alignment horizontal="center" readingOrder="0" vertical="bottom"/>
    </xf>
    <xf borderId="0" fillId="0" fontId="42" numFmtId="3" xfId="0" applyAlignment="1" applyFont="1" applyNumberFormat="1">
      <alignment vertical="bottom"/>
    </xf>
    <xf borderId="0" fillId="0" fontId="52" numFmtId="167" xfId="0" applyAlignment="1" applyFont="1" applyNumberFormat="1">
      <alignment readingOrder="0"/>
    </xf>
    <xf borderId="0" fillId="0" fontId="52" numFmtId="168" xfId="0" applyAlignment="1" applyFont="1" applyNumberFormat="1">
      <alignment horizontal="right" readingOrder="0"/>
    </xf>
    <xf borderId="0" fillId="0" fontId="42" numFmtId="0" xfId="0" applyAlignment="1" applyFont="1">
      <alignment shrinkToFit="0" vertical="bottom" wrapText="0"/>
    </xf>
    <xf borderId="0" fillId="0" fontId="14" numFmtId="0" xfId="0" applyAlignment="1" applyFont="1">
      <alignment horizontal="center"/>
    </xf>
    <xf borderId="24" fillId="0" fontId="1" numFmtId="0" xfId="0" applyAlignment="1" applyBorder="1" applyFont="1">
      <alignment horizontal="left" readingOrder="0" shrinkToFit="0" vertical="center" wrapText="1"/>
    </xf>
    <xf borderId="25" fillId="0" fontId="3" numFmtId="0" xfId="0" applyAlignment="1" applyBorder="1" applyFont="1">
      <alignment horizontal="center" readingOrder="0" shrinkToFit="0" textRotation="90" vertical="center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9" fontId="6" numFmtId="164" xfId="0" applyAlignment="1" applyFont="1" applyNumberFormat="1">
      <alignment readingOrder="0" shrinkToFit="0" wrapText="0"/>
    </xf>
    <xf borderId="0" fillId="0" fontId="52" numFmtId="168" xfId="0" applyAlignment="1" applyFont="1" applyNumberFormat="1">
      <alignment horizontal="center" readingOrder="0" shrinkToFit="0" wrapText="0"/>
    </xf>
    <xf borderId="55" fillId="0" fontId="52" numFmtId="168" xfId="0" applyAlignment="1" applyBorder="1" applyFont="1" applyNumberFormat="1">
      <alignment horizontal="center" readingOrder="0" shrinkToFit="0" wrapText="0"/>
    </xf>
    <xf borderId="0" fillId="0" fontId="53" numFmtId="0" xfId="0" applyAlignment="1" applyFont="1">
      <alignment horizontal="left" readingOrder="0" shrinkToFit="0" wrapText="0"/>
    </xf>
    <xf borderId="0" fillId="0" fontId="5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0" fontId="4" numFmtId="169" xfId="0" applyAlignment="1" applyFont="1" applyNumberFormat="1">
      <alignment readingOrder="0"/>
    </xf>
    <xf borderId="55" fillId="3" fontId="42" numFmtId="168" xfId="0" applyAlignment="1" applyBorder="1" applyFont="1" applyNumberFormat="1">
      <alignment horizontal="center" vertical="bottom"/>
    </xf>
    <xf borderId="0" fillId="0" fontId="55" numFmtId="0" xfId="0" applyAlignment="1" applyFont="1">
      <alignment horizontal="left" shrinkToFit="0" vertical="bottom" wrapText="0"/>
    </xf>
    <xf borderId="0" fillId="0" fontId="56" numFmtId="0" xfId="0" applyAlignment="1" applyFont="1">
      <alignment vertical="bottom"/>
    </xf>
    <xf borderId="0" fillId="3" fontId="42" numFmtId="168" xfId="0" applyAlignment="1" applyFont="1" applyNumberFormat="1">
      <alignment horizontal="center" vertical="bottom"/>
    </xf>
    <xf borderId="0" fillId="9" fontId="6" numFmtId="170" xfId="0" applyAlignment="1" applyFont="1" applyNumberFormat="1">
      <alignment readingOrder="0"/>
    </xf>
    <xf borderId="55" fillId="3" fontId="42" numFmtId="168" xfId="0" applyAlignment="1" applyBorder="1" applyFont="1" applyNumberFormat="1">
      <alignment horizontal="center" readingOrder="0" vertical="bottom"/>
    </xf>
    <xf borderId="0" fillId="0" fontId="42" numFmtId="0" xfId="0" applyAlignment="1" applyFont="1">
      <alignment horizontal="center" vertical="bottom"/>
    </xf>
    <xf borderId="0" fillId="9" fontId="57" numFmtId="0" xfId="0" applyAlignment="1" applyFont="1">
      <alignment vertical="bottom"/>
    </xf>
    <xf borderId="0" fillId="0" fontId="58" numFmtId="0" xfId="0" applyAlignment="1" applyFont="1">
      <alignment horizontal="left" vertical="bottom"/>
    </xf>
    <xf borderId="0" fillId="3" fontId="42" numFmtId="168" xfId="0" applyAlignment="1" applyFont="1" applyNumberFormat="1">
      <alignment horizontal="center" readingOrder="0" vertical="bottom"/>
    </xf>
    <xf borderId="0" fillId="0" fontId="59" numFmtId="0" xfId="0" applyAlignment="1" applyFont="1">
      <alignment horizontal="left" readingOrder="0" shrinkToFit="0" vertical="bottom" wrapText="0"/>
    </xf>
    <xf borderId="27" fillId="0" fontId="3" numFmtId="0" xfId="0" applyAlignment="1" applyBorder="1" applyFont="1">
      <alignment horizontal="center" vertical="center"/>
    </xf>
    <xf borderId="27" fillId="0" fontId="3" numFmtId="168" xfId="0" applyAlignment="1" applyBorder="1" applyFont="1" applyNumberFormat="1">
      <alignment horizontal="center" vertical="center"/>
    </xf>
    <xf borderId="28" fillId="0" fontId="5" numFmtId="0" xfId="0" applyAlignment="1" applyBorder="1" applyFont="1">
      <alignment horizontal="left" shrinkToFit="0" vertical="center" wrapText="1"/>
    </xf>
    <xf borderId="29" fillId="0" fontId="3" numFmtId="4" xfId="0" applyAlignment="1" applyBorder="1" applyFont="1" applyNumberFormat="1">
      <alignment horizontal="center" vertical="center"/>
    </xf>
    <xf borderId="30" fillId="0" fontId="3" numFmtId="10" xfId="0" applyAlignment="1" applyBorder="1" applyFont="1" applyNumberFormat="1">
      <alignment horizontal="center" readingOrder="0" shrinkToFit="0" vertical="center" wrapText="1"/>
    </xf>
    <xf borderId="29" fillId="0" fontId="3" numFmtId="10" xfId="0" applyAlignment="1" applyBorder="1" applyFont="1" applyNumberFormat="1">
      <alignment horizontal="center" readingOrder="0" shrinkToFit="0" vertical="center" wrapText="1"/>
    </xf>
    <xf borderId="56" fillId="0" fontId="2" numFmtId="0" xfId="0" applyBorder="1" applyFont="1"/>
    <xf borderId="35" fillId="0" fontId="3" numFmtId="4" xfId="0" applyAlignment="1" applyBorder="1" applyFont="1" applyNumberFormat="1">
      <alignment horizontal="center" vertical="center"/>
    </xf>
    <xf borderId="15" fillId="0" fontId="3" numFmtId="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shrinkToFit="0" wrapText="1"/>
    </xf>
    <xf borderId="0" fillId="0" fontId="4" numFmtId="10" xfId="0" applyAlignment="1" applyFont="1" applyNumberFormat="1">
      <alignment horizontal="center" vertical="center"/>
    </xf>
    <xf borderId="6" fillId="0" fontId="4" numFmtId="10" xfId="0" applyAlignment="1" applyBorder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12" fillId="0" fontId="4" numFmtId="3" xfId="0" applyAlignment="1" applyBorder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6" fillId="0" fontId="3" numFmtId="3" xfId="0" applyAlignment="1" applyBorder="1" applyFont="1" applyNumberFormat="1">
      <alignment horizontal="center" vertical="center"/>
    </xf>
    <xf borderId="42" fillId="0" fontId="4" numFmtId="4" xfId="0" applyAlignment="1" applyBorder="1" applyFont="1" applyNumberFormat="1">
      <alignment horizontal="center" vertical="center"/>
    </xf>
    <xf borderId="12" fillId="0" fontId="4" numFmtId="4" xfId="0" applyAlignment="1" applyBorder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6" fillId="0" fontId="4" numFmtId="4" xfId="0" applyAlignment="1" applyBorder="1" applyFont="1" applyNumberFormat="1">
      <alignment horizontal="center" vertical="center"/>
    </xf>
    <xf borderId="24" fillId="0" fontId="4" numFmtId="10" xfId="0" applyAlignment="1" applyBorder="1" applyFont="1" applyNumberFormat="1">
      <alignment horizontal="center" vertical="center"/>
    </xf>
    <xf borderId="14" fillId="0" fontId="4" numFmtId="10" xfId="0" applyAlignment="1" applyBorder="1" applyFont="1" applyNumberFormat="1">
      <alignment horizontal="center" vertical="center"/>
    </xf>
    <xf borderId="0" fillId="0" fontId="14" numFmtId="0" xfId="0" applyAlignment="1" applyFont="1">
      <alignment horizontal="left"/>
    </xf>
    <xf borderId="0" fillId="0" fontId="5" numFmtId="1" xfId="0" applyAlignment="1" applyFont="1" applyNumberFormat="1">
      <alignment horizontal="center" readingOrder="0" vertical="bottom"/>
    </xf>
    <xf borderId="0" fillId="9" fontId="6" numFmtId="171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9" fontId="40" numFmtId="1" xfId="0" applyAlignment="1" applyFont="1" applyNumberFormat="1">
      <alignment horizontal="center" readingOrder="0" vertical="bottom"/>
    </xf>
    <xf borderId="0" fillId="0" fontId="14" numFmtId="1" xfId="0" applyAlignment="1" applyFont="1" applyNumberFormat="1">
      <alignment horizontal="center" readingOrder="0" shrinkToFit="0" wrapText="0"/>
    </xf>
    <xf borderId="0" fillId="9" fontId="60" numFmtId="3" xfId="0" applyAlignment="1" applyFont="1" applyNumberFormat="1">
      <alignment horizontal="right" readingOrder="0"/>
    </xf>
    <xf borderId="0" fillId="0" fontId="5" numFmtId="1" xfId="0" applyAlignment="1" applyFont="1" applyNumberFormat="1">
      <alignment horizontal="center" vertical="bottom"/>
    </xf>
    <xf borderId="35" fillId="3" fontId="61" numFmtId="0" xfId="0" applyAlignment="1" applyBorder="1" applyFont="1">
      <alignment vertical="bottom"/>
    </xf>
    <xf borderId="35" fillId="3" fontId="42" numFmtId="0" xfId="0" applyAlignment="1" applyBorder="1" applyFont="1">
      <alignment vertical="bottom"/>
    </xf>
    <xf borderId="35" fillId="3" fontId="42" numFmtId="167" xfId="0" applyAlignment="1" applyBorder="1" applyFont="1" applyNumberFormat="1">
      <alignment vertical="bottom"/>
    </xf>
    <xf borderId="35" fillId="3" fontId="42" numFmtId="3" xfId="0" applyAlignment="1" applyBorder="1" applyFont="1" applyNumberFormat="1">
      <alignment vertical="bottom"/>
    </xf>
    <xf borderId="35" fillId="3" fontId="42" numFmtId="0" xfId="0" applyAlignment="1" applyBorder="1" applyFont="1">
      <alignment vertical="bottom"/>
    </xf>
    <xf borderId="48" fillId="0" fontId="42" numFmtId="0" xfId="0" applyAlignment="1" applyBorder="1" applyFont="1">
      <alignment vertical="bottom"/>
    </xf>
    <xf borderId="0" fillId="0" fontId="42" numFmtId="167" xfId="0" applyAlignment="1" applyFont="1" applyNumberForma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2" numFmtId="0" xfId="0" applyAlignment="1" applyFont="1">
      <alignment vertical="bottom"/>
    </xf>
    <xf borderId="0" fillId="0" fontId="42" numFmtId="0" xfId="0" applyAlignment="1" applyFont="1">
      <alignment shrinkToFit="0" vertical="bottom" wrapText="0"/>
    </xf>
    <xf borderId="48" fillId="3" fontId="61" numFmtId="0" xfId="0" applyAlignment="1" applyBorder="1" applyFont="1">
      <alignment vertical="bottom"/>
    </xf>
    <xf borderId="0" fillId="3" fontId="42" numFmtId="0" xfId="0" applyAlignment="1" applyFont="1">
      <alignment vertical="bottom"/>
    </xf>
    <xf borderId="0" fillId="3" fontId="42" numFmtId="167" xfId="0" applyAlignment="1" applyFont="1" applyNumberFormat="1">
      <alignment vertical="bottom"/>
    </xf>
    <xf borderId="0" fillId="3" fontId="42" numFmtId="3" xfId="0" applyAlignment="1" applyFont="1" applyNumberFormat="1">
      <alignment vertical="bottom"/>
    </xf>
    <xf borderId="0" fillId="3" fontId="42" numFmtId="0" xfId="0" applyAlignment="1" applyFont="1">
      <alignment vertical="bottom"/>
    </xf>
    <xf borderId="0" fillId="0" fontId="42" numFmtId="3" xfId="0" applyAlignment="1" applyFont="1" applyNumberFormat="1">
      <alignment readingOrder="0" vertical="bottom"/>
    </xf>
    <xf borderId="0" fillId="3" fontId="61" numFmtId="0" xfId="0" applyAlignment="1" applyFont="1">
      <alignment shrinkToFit="0" vertical="bottom" wrapText="0"/>
    </xf>
    <xf borderId="0" fillId="9" fontId="42" numFmtId="0" xfId="0" applyAlignment="1" applyFont="1">
      <alignment shrinkToFit="0" vertical="bottom" wrapText="0"/>
    </xf>
    <xf borderId="0" fillId="0" fontId="42" numFmtId="167" xfId="0" applyAlignment="1" applyFont="1" applyNumberFormat="1">
      <alignment readingOrder="0" vertical="bottom"/>
    </xf>
    <xf borderId="0" fillId="0" fontId="52" numFmtId="3" xfId="0" applyAlignment="1" applyFont="1" applyNumberFormat="1">
      <alignment horizontal="right" readingOrder="0"/>
    </xf>
    <xf borderId="50" fillId="0" fontId="63" numFmtId="0" xfId="0" applyAlignment="1" applyBorder="1" applyFont="1">
      <alignment readingOrder="0" shrinkToFit="0" wrapText="1"/>
    </xf>
    <xf borderId="0" fillId="0" fontId="64" numFmtId="0" xfId="0" applyAlignment="1" applyFont="1">
      <alignment vertical="bottom"/>
    </xf>
    <xf borderId="48" fillId="0" fontId="42" numFmtId="0" xfId="0" applyAlignment="1" applyBorder="1" applyFont="1">
      <alignment vertical="bottom"/>
    </xf>
    <xf borderId="48" fillId="3" fontId="61" numFmtId="3" xfId="0" applyAlignment="1" applyBorder="1" applyFont="1" applyNumberFormat="1">
      <alignment vertical="bottom"/>
    </xf>
    <xf borderId="0" fillId="0" fontId="42" numFmtId="168" xfId="0" applyAlignment="1" applyFont="1" applyNumberFormat="1">
      <alignment vertical="bottom"/>
    </xf>
    <xf borderId="0" fillId="0" fontId="65" numFmtId="0" xfId="0" applyAlignment="1" applyFont="1">
      <alignment shrinkToFit="0" vertical="bottom" wrapText="1"/>
    </xf>
    <xf borderId="0" fillId="0" fontId="42" numFmtId="3" xfId="0" applyAlignment="1" applyFont="1" applyNumberFormat="1">
      <alignment vertical="bottom"/>
    </xf>
    <xf borderId="0" fillId="9" fontId="66" numFmtId="0" xfId="0" applyAlignment="1" applyFont="1">
      <alignment readingOrder="0"/>
    </xf>
    <xf borderId="0" fillId="0" fontId="14" numFmtId="171" xfId="0" applyAlignment="1" applyFont="1" applyNumberFormat="1">
      <alignment readingOrder="0"/>
    </xf>
    <xf borderId="0" fillId="0" fontId="52" numFmtId="3" xfId="0" applyAlignment="1" applyFont="1" applyNumberFormat="1">
      <alignment readingOrder="0"/>
    </xf>
    <xf borderId="0" fillId="9" fontId="67" numFmtId="0" xfId="0" applyAlignment="1" applyFont="1">
      <alignment horizontal="left" readingOrder="0"/>
    </xf>
    <xf borderId="0" fillId="0" fontId="68" numFmtId="3" xfId="0" applyAlignment="1" applyFont="1" applyNumberFormat="1">
      <alignment shrinkToFit="0" vertical="bottom" wrapText="1"/>
    </xf>
    <xf borderId="50" fillId="0" fontId="42" numFmtId="0" xfId="0" applyAlignment="1" applyBorder="1" applyFont="1">
      <alignment readingOrder="0" vertical="bottom"/>
    </xf>
    <xf borderId="0" fillId="0" fontId="42" numFmtId="3" xfId="0" applyAlignment="1" applyFont="1" applyNumberFormat="1">
      <alignment horizontal="right" vertical="bottom"/>
    </xf>
    <xf borderId="0" fillId="0" fontId="69" numFmtId="0" xfId="0" applyAlignment="1" applyFont="1">
      <alignment readingOrder="0" vertical="bottom"/>
    </xf>
    <xf borderId="48" fillId="0" fontId="70" numFmtId="0" xfId="0" applyAlignment="1" applyBorder="1" applyFont="1">
      <alignment shrinkToFit="0" vertical="bottom" wrapText="1"/>
    </xf>
    <xf borderId="48" fillId="0" fontId="71" numFmtId="0" xfId="0" applyAlignment="1" applyBorder="1" applyFont="1">
      <alignment vertical="bottom"/>
    </xf>
    <xf borderId="48" fillId="0" fontId="72" numFmtId="3" xfId="0" applyAlignment="1" applyBorder="1" applyFont="1" applyNumberFormat="1">
      <alignment vertical="bottom"/>
    </xf>
    <xf borderId="0" fillId="0" fontId="73" numFmtId="3" xfId="0" applyAlignment="1" applyFont="1" applyNumberFormat="1">
      <alignment vertical="bottom"/>
    </xf>
    <xf borderId="0" fillId="10" fontId="42" numFmtId="3" xfId="0" applyAlignment="1" applyFill="1" applyFont="1" applyNumberFormat="1">
      <alignment horizontal="right" readingOrder="0" vertical="bottom"/>
    </xf>
    <xf borderId="0" fillId="10" fontId="42" numFmtId="0" xfId="0" applyAlignment="1" applyFont="1">
      <alignment vertical="bottom"/>
    </xf>
    <xf borderId="0" fillId="0" fontId="74" numFmtId="3" xfId="0" applyAlignment="1" applyFont="1" applyNumberFormat="1">
      <alignment readingOrder="0" vertical="bottom"/>
    </xf>
    <xf borderId="0" fillId="0" fontId="42" numFmtId="3" xfId="0" applyAlignment="1" applyFont="1" applyNumberFormat="1">
      <alignment horizontal="right" readingOrder="0" vertical="bottom"/>
    </xf>
    <xf borderId="0" fillId="0" fontId="75" numFmtId="3" xfId="0" applyAlignment="1" applyFont="1" applyNumberFormat="1">
      <alignment readingOrder="0"/>
    </xf>
    <xf borderId="0" fillId="10" fontId="42" numFmtId="3" xfId="0" applyAlignment="1" applyFont="1" applyNumberFormat="1">
      <alignment horizontal="right" readingOrder="0" shrinkToFit="0" vertical="bottom" wrapText="1"/>
    </xf>
    <xf borderId="0" fillId="10" fontId="42" numFmtId="0" xfId="0" applyAlignment="1" applyFont="1">
      <alignment vertical="bottom"/>
    </xf>
    <xf borderId="0" fillId="0" fontId="76" numFmtId="0" xfId="0" applyAlignment="1" applyFont="1">
      <alignment textRotation="0" vertical="bottom"/>
    </xf>
    <xf borderId="50" fillId="0" fontId="42" numFmtId="0" xfId="0" applyAlignment="1" applyBorder="1" applyFont="1">
      <alignment vertical="bottom"/>
    </xf>
    <xf borderId="0" fillId="0" fontId="42" numFmtId="3" xfId="0" applyAlignment="1" applyFont="1" applyNumberFormat="1">
      <alignment horizontal="right" textRotation="0" vertical="bottom"/>
    </xf>
    <xf borderId="0" fillId="0" fontId="5" numFmtId="0" xfId="0" applyAlignment="1" applyFont="1">
      <alignment horizontal="center" shrinkToFit="0" textRotation="0" vertical="bottom" wrapText="1"/>
    </xf>
    <xf borderId="0" fillId="0" fontId="42" numFmtId="0" xfId="0" applyAlignment="1" applyFont="1">
      <alignment horizontal="center" textRotation="0" vertical="bottom"/>
    </xf>
    <xf borderId="0" fillId="0" fontId="77" numFmtId="0" xfId="0" applyAlignment="1" applyFont="1">
      <alignment textRotation="0" vertical="bottom"/>
    </xf>
    <xf borderId="0" fillId="10" fontId="42" numFmtId="0" xfId="0" applyAlignment="1" applyFont="1">
      <alignment textRotation="0" vertical="bottom"/>
    </xf>
    <xf borderId="27" fillId="3" fontId="78" numFmtId="0" xfId="0" applyBorder="1" applyFont="1"/>
    <xf borderId="27" fillId="3" fontId="78" numFmtId="0" xfId="0" applyAlignment="1" applyBorder="1" applyFont="1">
      <alignment horizontal="center" shrinkToFit="0" wrapText="1"/>
    </xf>
    <xf borderId="27" fillId="3" fontId="78" numFmtId="3" xfId="0" applyAlignment="1" applyBorder="1" applyFont="1" applyNumberFormat="1">
      <alignment horizontal="right"/>
    </xf>
    <xf borderId="29" fillId="3" fontId="78" numFmtId="0" xfId="0" applyAlignment="1" applyBorder="1" applyFont="1">
      <alignment shrinkToFit="0" wrapText="1"/>
    </xf>
    <xf borderId="29" fillId="3" fontId="78" numFmtId="0" xfId="0" applyAlignment="1" applyBorder="1" applyFont="1">
      <alignment horizontal="center" shrinkToFit="0" wrapText="1"/>
    </xf>
    <xf borderId="29" fillId="3" fontId="78" numFmtId="4" xfId="0" applyAlignment="1" applyBorder="1" applyFont="1" applyNumberFormat="1">
      <alignment horizontal="right"/>
    </xf>
    <xf borderId="30" fillId="3" fontId="78" numFmtId="0" xfId="0" applyAlignment="1" applyBorder="1" applyFont="1">
      <alignment horizontal="center" shrinkToFit="0" wrapText="1"/>
    </xf>
    <xf borderId="29" fillId="3" fontId="78" numFmtId="10" xfId="0" applyAlignment="1" applyBorder="1" applyFont="1" applyNumberFormat="1">
      <alignment horizontal="right" shrinkToFit="0" wrapText="1"/>
    </xf>
    <xf borderId="52" fillId="3" fontId="78" numFmtId="0" xfId="0" applyAlignment="1" applyBorder="1" applyFont="1">
      <alignment horizontal="center"/>
    </xf>
    <xf borderId="52" fillId="3" fontId="78" numFmtId="10" xfId="0" applyAlignment="1" applyBorder="1" applyFont="1" applyNumberFormat="1">
      <alignment horizontal="center" shrinkToFit="0" wrapText="1"/>
    </xf>
    <xf borderId="0" fillId="0" fontId="42" numFmtId="3" xfId="0" applyAlignment="1" applyFont="1" applyNumberFormat="1">
      <alignment readingOrder="0"/>
    </xf>
    <xf borderId="0" fillId="0" fontId="42" numFmtId="0" xfId="0" applyFont="1"/>
    <xf borderId="0" fillId="0" fontId="42" numFmtId="0" xfId="0" applyAlignment="1" applyFont="1">
      <alignment readingOrder="0"/>
    </xf>
    <xf borderId="0" fillId="0" fontId="79" numFmtId="0" xfId="0" applyAlignment="1" applyFont="1">
      <alignment textRotation="0"/>
    </xf>
    <xf borderId="0" fillId="0" fontId="5" numFmtId="0" xfId="0" applyAlignment="1" applyFont="1">
      <alignment textRotation="0"/>
    </xf>
    <xf borderId="27" fillId="3" fontId="78" numFmtId="0" xfId="0" applyAlignment="1" applyBorder="1" applyFont="1">
      <alignment vertical="bottom"/>
    </xf>
    <xf borderId="27" fillId="3" fontId="78" numFmtId="0" xfId="0" applyAlignment="1" applyBorder="1" applyFont="1">
      <alignment horizontal="center" shrinkToFit="0" vertical="bottom" wrapText="1"/>
    </xf>
    <xf borderId="27" fillId="3" fontId="78" numFmtId="3" xfId="0" applyAlignment="1" applyBorder="1" applyFont="1" applyNumberFormat="1">
      <alignment horizontal="right" vertical="bottom"/>
    </xf>
    <xf borderId="29" fillId="3" fontId="78" numFmtId="0" xfId="0" applyAlignment="1" applyBorder="1" applyFont="1">
      <alignment shrinkToFit="0" vertical="bottom" wrapText="1"/>
    </xf>
    <xf borderId="29" fillId="3" fontId="78" numFmtId="0" xfId="0" applyAlignment="1" applyBorder="1" applyFont="1">
      <alignment horizontal="center" shrinkToFit="0" vertical="bottom" wrapText="1"/>
    </xf>
    <xf borderId="29" fillId="3" fontId="78" numFmtId="4" xfId="0" applyAlignment="1" applyBorder="1" applyFont="1" applyNumberFormat="1">
      <alignment horizontal="right" vertical="bottom"/>
    </xf>
    <xf borderId="30" fillId="3" fontId="78" numFmtId="0" xfId="0" applyAlignment="1" applyBorder="1" applyFont="1">
      <alignment horizontal="center" shrinkToFit="0" vertical="bottom" wrapText="1"/>
    </xf>
    <xf borderId="29" fillId="3" fontId="78" numFmtId="10" xfId="0" applyAlignment="1" applyBorder="1" applyFont="1" applyNumberFormat="1">
      <alignment horizontal="right" shrinkToFit="0" vertical="bottom" wrapText="1"/>
    </xf>
    <xf borderId="33" fillId="3" fontId="78" numFmtId="0" xfId="0" applyAlignment="1" applyBorder="1" applyFont="1">
      <alignment horizontal="center" vertical="bottom"/>
    </xf>
    <xf borderId="33" fillId="3" fontId="78" numFmtId="10" xfId="0" applyAlignment="1" applyBorder="1" applyFont="1" applyNumberFormat="1">
      <alignment horizontal="center" shrinkToFit="0" vertical="bottom" wrapText="1"/>
    </xf>
    <xf borderId="0" fillId="0" fontId="42" numFmtId="171" xfId="0" applyAlignment="1" applyFont="1" applyNumberFormat="1">
      <alignment readingOrder="0"/>
    </xf>
    <xf borderId="0" fillId="0" fontId="42" numFmtId="0" xfId="0" applyAlignment="1" applyFont="1">
      <alignment textRotation="0" vertical="bottom"/>
    </xf>
    <xf borderId="0" fillId="0" fontId="80" numFmtId="0" xfId="0" applyAlignment="1" applyFont="1">
      <alignment shrinkToFit="0" textRotation="0" vertical="bottom" wrapText="1"/>
    </xf>
    <xf borderId="0" fillId="0" fontId="42" numFmtId="0" xfId="0" applyAlignment="1" applyFont="1">
      <alignment shrinkToFit="0" textRotation="0" vertical="bottom" wrapText="1"/>
    </xf>
    <xf borderId="0" fillId="0" fontId="42" numFmtId="172" xfId="0" applyAlignment="1" applyFont="1" applyNumberFormat="1">
      <alignment vertical="bottom"/>
    </xf>
    <xf borderId="0" fillId="10" fontId="42" numFmtId="172" xfId="0" applyAlignment="1" applyFont="1" applyNumberFormat="1">
      <alignment horizontal="right" textRotation="0" vertical="bottom"/>
    </xf>
    <xf borderId="0" fillId="0" fontId="42" numFmtId="172" xfId="0" applyAlignment="1" applyFont="1" applyNumberFormat="1">
      <alignment horizontal="right" textRotation="0" vertical="bottom"/>
    </xf>
    <xf borderId="0" fillId="10" fontId="42" numFmtId="172" xfId="0" applyAlignment="1" applyFont="1" applyNumberFormat="1">
      <alignment shrinkToFit="0" textRotation="0" vertical="bottom" wrapText="1"/>
    </xf>
    <xf borderId="0" fillId="0" fontId="81" numFmtId="0" xfId="0" applyAlignment="1" applyFont="1">
      <alignment readingOrder="0" textRotation="0" vertical="bottom"/>
    </xf>
    <xf borderId="0" fillId="0" fontId="42" numFmtId="172" xfId="0" applyAlignment="1" applyFont="1" applyNumberFormat="1">
      <alignment horizontal="right" readingOrder="0" textRotation="0" vertical="bottom"/>
    </xf>
    <xf borderId="0" fillId="11" fontId="5" numFmtId="0" xfId="0" applyAlignment="1" applyFill="1" applyFont="1">
      <alignment textRotation="0"/>
    </xf>
    <xf borderId="0" fillId="0" fontId="42" numFmtId="4" xfId="0" applyFont="1" applyNumberFormat="1"/>
    <xf borderId="0" fillId="0" fontId="42" numFmtId="0" xfId="0" applyFont="1"/>
    <xf borderId="27" fillId="3" fontId="78" numFmtId="0" xfId="0" applyAlignment="1" applyBorder="1" applyFont="1">
      <alignment textRotation="0" vertical="bottom"/>
    </xf>
    <xf borderId="27" fillId="3" fontId="78" numFmtId="0" xfId="0" applyAlignment="1" applyBorder="1" applyFont="1">
      <alignment horizontal="center" shrinkToFit="0" textRotation="0" vertical="bottom" wrapText="1"/>
    </xf>
    <xf borderId="27" fillId="3" fontId="78" numFmtId="3" xfId="0" applyAlignment="1" applyBorder="1" applyFont="1" applyNumberFormat="1">
      <alignment horizontal="right" textRotation="0" vertical="bottom"/>
    </xf>
    <xf borderId="29" fillId="3" fontId="78" numFmtId="0" xfId="0" applyAlignment="1" applyBorder="1" applyFont="1">
      <alignment shrinkToFit="0" textRotation="0" vertical="bottom" wrapText="1"/>
    </xf>
    <xf borderId="29" fillId="3" fontId="78" numFmtId="0" xfId="0" applyAlignment="1" applyBorder="1" applyFont="1">
      <alignment horizontal="center" shrinkToFit="0" textRotation="0" vertical="bottom" wrapText="1"/>
    </xf>
    <xf borderId="29" fillId="3" fontId="78" numFmtId="4" xfId="0" applyAlignment="1" applyBorder="1" applyFont="1" applyNumberFormat="1">
      <alignment horizontal="right" textRotation="0" vertical="bottom"/>
    </xf>
    <xf borderId="30" fillId="3" fontId="78" numFmtId="0" xfId="0" applyAlignment="1" applyBorder="1" applyFont="1">
      <alignment horizontal="center" shrinkToFit="0" textRotation="0" vertical="bottom" wrapText="1"/>
    </xf>
    <xf borderId="29" fillId="3" fontId="78" numFmtId="10" xfId="0" applyAlignment="1" applyBorder="1" applyFont="1" applyNumberFormat="1">
      <alignment horizontal="right" shrinkToFit="0" textRotation="0" vertical="bottom" wrapText="1"/>
    </xf>
    <xf borderId="33" fillId="3" fontId="78" numFmtId="0" xfId="0" applyAlignment="1" applyBorder="1" applyFont="1">
      <alignment horizontal="center" textRotation="0" vertical="bottom"/>
    </xf>
    <xf borderId="33" fillId="3" fontId="78" numFmtId="10" xfId="0" applyAlignment="1" applyBorder="1" applyFont="1" applyNumberFormat="1">
      <alignment horizontal="center" shrinkToFit="0" textRotation="0" vertical="bottom" wrapText="1"/>
    </xf>
    <xf borderId="12" fillId="0" fontId="4" numFmtId="3" xfId="0" applyAlignment="1" applyBorder="1" applyFont="1" applyNumberFormat="1">
      <alignment readingOrder="0" vertical="center"/>
    </xf>
  </cellXfs>
  <cellStyles count="1">
    <cellStyle xfId="0" name="Normal" builtinId="0"/>
  </cellStyles>
  <dxfs count="8">
    <dxf>
      <font>
        <color rgb="FF000000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ov.optimism.io/t/ready-gf-phase-1-proposal-mean-finance/2537" TargetMode="External"/><Relationship Id="rId42" Type="http://schemas.openxmlformats.org/officeDocument/2006/relationships/hyperlink" Target="https://gov.optimism.io/t/ready-gf-phase-1-proposal-balancer-beethovenx/2658" TargetMode="External"/><Relationship Id="rId41" Type="http://schemas.openxmlformats.org/officeDocument/2006/relationships/hyperlink" Target="https://gov.optimism.io/t/ready-gf-phase-1-proposal-raptor/2547" TargetMode="External"/><Relationship Id="rId44" Type="http://schemas.openxmlformats.org/officeDocument/2006/relationships/hyperlink" Target="https://gov.optimism.io/t/ready-gf-phase-1-proposal-wardenswap/2712" TargetMode="External"/><Relationship Id="rId43" Type="http://schemas.openxmlformats.org/officeDocument/2006/relationships/hyperlink" Target="https://gov.optimism.io/t/ready-gf-phase-1-proposal-summa/2678" TargetMode="External"/><Relationship Id="rId46" Type="http://schemas.openxmlformats.org/officeDocument/2006/relationships/hyperlink" Target="https://gov.optimism.io/t/ready-gf-phase-1-proposal-pickle-finance/2723" TargetMode="External"/><Relationship Id="rId45" Type="http://schemas.openxmlformats.org/officeDocument/2006/relationships/hyperlink" Target="https://twitter.com/picklefinance/status/1568242054425358337?s=46&amp;t=fXUQP5Ie32WCGmw85D_P7Q" TargetMode="External"/><Relationship Id="rId1" Type="http://schemas.openxmlformats.org/officeDocument/2006/relationships/hyperlink" Target="https://gov.optimism.io/t/gf-phase-0-proposal-uniswap/2133/5" TargetMode="External"/><Relationship Id="rId2" Type="http://schemas.openxmlformats.org/officeDocument/2006/relationships/hyperlink" Target="https://gov.optimism.io/t/gf-phase-0-proposal-1inch-network/655" TargetMode="External"/><Relationship Id="rId3" Type="http://schemas.openxmlformats.org/officeDocument/2006/relationships/hyperlink" Target="https://gov.optimism.io/t/gf-phase-0-proposal-celer-network/1749" TargetMode="External"/><Relationship Id="rId4" Type="http://schemas.openxmlformats.org/officeDocument/2006/relationships/hyperlink" Target="https://gov.optimism.io/t/gf-phase-0-proposal-aave/1712" TargetMode="External"/><Relationship Id="rId9" Type="http://schemas.openxmlformats.org/officeDocument/2006/relationships/hyperlink" Target="https://gov.optimism.io/t/gf-phase-0-proposal-aelin-protocol/1157" TargetMode="External"/><Relationship Id="rId48" Type="http://schemas.openxmlformats.org/officeDocument/2006/relationships/hyperlink" Target="https://gov.optimism.io/t/ready-gf-phase-1-proposal-infinity-wallet/2713" TargetMode="External"/><Relationship Id="rId47" Type="http://schemas.openxmlformats.org/officeDocument/2006/relationships/hyperlink" Target="https://gov.optimism.io/t/ready-gf-phase-1-proposal-ooki-protocol/1025" TargetMode="External"/><Relationship Id="rId49" Type="http://schemas.openxmlformats.org/officeDocument/2006/relationships/hyperlink" Target="https://gov.optimism.io/t/ready-gf-phase-1-proposal-beefy/2719" TargetMode="External"/><Relationship Id="rId5" Type="http://schemas.openxmlformats.org/officeDocument/2006/relationships/hyperlink" Target="https://gov.optimism.io/t/gf-phase-0-proposal-chainlink/1701" TargetMode="External"/><Relationship Id="rId6" Type="http://schemas.openxmlformats.org/officeDocument/2006/relationships/hyperlink" Target="https://gov.optimism.io/t/gf-phase-0-proposal-polynomial-protocol/1625" TargetMode="External"/><Relationship Id="rId7" Type="http://schemas.openxmlformats.org/officeDocument/2006/relationships/hyperlink" Target="https://gov.optimism.io/t/gf-phase-0-proposal-0x-zeroex/1299/6" TargetMode="External"/><Relationship Id="rId8" Type="http://schemas.openxmlformats.org/officeDocument/2006/relationships/hyperlink" Target="https://optimistic.etherscan.io/tx/0xb399278ff6a7c4741f187e70cf1cc33a11288affa2b01b6afd5ba3b5a4bec348" TargetMode="External"/><Relationship Id="rId73" Type="http://schemas.openxmlformats.org/officeDocument/2006/relationships/hyperlink" Target="https://gov.optimism.io/t/ready-gf-phase-1-proposal-gard/3024" TargetMode="External"/><Relationship Id="rId72" Type="http://schemas.openxmlformats.org/officeDocument/2006/relationships/hyperlink" Target="https://gov.optimism.io/t/ready-gf-phase-1-proposal-barnbridge/2885" TargetMode="External"/><Relationship Id="rId31" Type="http://schemas.openxmlformats.org/officeDocument/2006/relationships/hyperlink" Target="https://optimistic.etherscan.io/tx/0x1ba86caeef6f2aaa24612b9aa4852e6cba03fb4d254b4ef70c27f2553be4066b" TargetMode="External"/><Relationship Id="rId30" Type="http://schemas.openxmlformats.org/officeDocument/2006/relationships/hyperlink" Target="https://gov.optimism.io/t/gf-phase-0-proposal-gelato/873/4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gov.optimism.io/t/gf-phase-0-proposal-lyra-finance/202/22" TargetMode="External"/><Relationship Id="rId32" Type="http://schemas.openxmlformats.org/officeDocument/2006/relationships/hyperlink" Target="https://gov.optimism.io/t/gf-phase-0-proposal-stargate-finance/721/5" TargetMode="External"/><Relationship Id="rId35" Type="http://schemas.openxmlformats.org/officeDocument/2006/relationships/hyperlink" Target="https://gov.optimism.io/t/gf-phase-0-proposal-perpetual-protocol/201/13" TargetMode="External"/><Relationship Id="rId34" Type="http://schemas.openxmlformats.org/officeDocument/2006/relationships/hyperlink" Target="https://optimistic.etherscan.io/tx/0x86dce1a09dacea7fac24be1bc5df4ba480b9b684d3e52fb7541bdc9700c8a43d" TargetMode="External"/><Relationship Id="rId71" Type="http://schemas.openxmlformats.org/officeDocument/2006/relationships/hyperlink" Target="https://gov.optimism.io/t/ready-gf-phase-1-proposal-qidao-protocol/2863" TargetMode="External"/><Relationship Id="rId70" Type="http://schemas.openxmlformats.org/officeDocument/2006/relationships/hyperlink" Target="https://gov.optimism.io/t/ready-gf-phase-1-proposal-byte-mason-product-suite/2887" TargetMode="External"/><Relationship Id="rId37" Type="http://schemas.openxmlformats.org/officeDocument/2006/relationships/hyperlink" Target="https://gov.optimism.io/t/ready-gf-phase-1-proposal-optimistic-railway/2309" TargetMode="External"/><Relationship Id="rId36" Type="http://schemas.openxmlformats.org/officeDocument/2006/relationships/hyperlink" Target="https://optimistic.etherscan.io/tx/0xdb0e5e1d23073e4330f9c18fe9fca9d9f587be94222442dbcd71ddc72213fb47" TargetMode="External"/><Relationship Id="rId39" Type="http://schemas.openxmlformats.org/officeDocument/2006/relationships/hyperlink" Target="https://gov.optimism.io/t/ready-gf-phase-1-proposal-gysr/2463" TargetMode="External"/><Relationship Id="rId38" Type="http://schemas.openxmlformats.org/officeDocument/2006/relationships/hyperlink" Target="https://gov.optimism.io/t/ready-gf-phase-1-proposal-dforce/2420/15" TargetMode="External"/><Relationship Id="rId62" Type="http://schemas.openxmlformats.org/officeDocument/2006/relationships/hyperlink" Target="https://gov.optimism.io/t/ready-gf-phase-1-proposal-dexguru/2536/4" TargetMode="External"/><Relationship Id="rId61" Type="http://schemas.openxmlformats.org/officeDocument/2006/relationships/hyperlink" Target="https://gov.optimism.io/t/ready-gf-phase-1-cycle-3-proposal-infinity-wallet/2713/73" TargetMode="External"/><Relationship Id="rId20" Type="http://schemas.openxmlformats.org/officeDocument/2006/relationships/hyperlink" Target="https://gov.optimism.io/t/gf-phase-0-proposal-clipper/1322/7" TargetMode="External"/><Relationship Id="rId64" Type="http://schemas.openxmlformats.org/officeDocument/2006/relationships/hyperlink" Target="https://gov.optimism.io/t/ready-gf-phase-1-proposal-saddle-finance/2842" TargetMode="External"/><Relationship Id="rId63" Type="http://schemas.openxmlformats.org/officeDocument/2006/relationships/hyperlink" Target="https://gov.optimism.io/t/ready-gf-phase-1-overnight-fi/2816" TargetMode="External"/><Relationship Id="rId22" Type="http://schemas.openxmlformats.org/officeDocument/2006/relationships/hyperlink" Target="https://gov.optimism.io/t/gf-phase-0-proposal-zipswap/1131" TargetMode="External"/><Relationship Id="rId66" Type="http://schemas.openxmlformats.org/officeDocument/2006/relationships/hyperlink" Target="https://gov.optimism.io/t/ready-gf-phase-1-proposal-boardroom/2978" TargetMode="External"/><Relationship Id="rId21" Type="http://schemas.openxmlformats.org/officeDocument/2006/relationships/hyperlink" Target="https://optimistic.etherscan.io/tx/0x121fa4d8799c3839dd90a3a101efe75a53a02112b45fb3593a79a1a83afb085f" TargetMode="External"/><Relationship Id="rId65" Type="http://schemas.openxmlformats.org/officeDocument/2006/relationships/hyperlink" Target="https://gov.optimism.io/t/ready-gf-phase-1-rocket-pool/2822" TargetMode="External"/><Relationship Id="rId24" Type="http://schemas.openxmlformats.org/officeDocument/2006/relationships/hyperlink" Target="https://optimistic.etherscan.io/tx/0x4ed473ce743be1e9fe30bae839b0cfc16947b87e32fa47a149203ae222a1ba0c" TargetMode="External"/><Relationship Id="rId68" Type="http://schemas.openxmlformats.org/officeDocument/2006/relationships/hyperlink" Target="https://gov.optimism.io/t/ready-gf-phase-1-xtoken-terminal-and-gamma-strategies/3001" TargetMode="External"/><Relationship Id="rId23" Type="http://schemas.openxmlformats.org/officeDocument/2006/relationships/hyperlink" Target="https://gov.optimism.io/t/gf-phase-0-proposal-kwenta-protocol/1122/2" TargetMode="External"/><Relationship Id="rId67" Type="http://schemas.openxmlformats.org/officeDocument/2006/relationships/hyperlink" Target="https://gov.optimism.io/t/ready-gf-phase-1-proposal-dhedge/2982" TargetMode="External"/><Relationship Id="rId60" Type="http://schemas.openxmlformats.org/officeDocument/2006/relationships/hyperlink" Target="https://gov.optimism.io/t/draft-gf-phase-1-proposal-dope-wars/2722" TargetMode="External"/><Relationship Id="rId26" Type="http://schemas.openxmlformats.org/officeDocument/2006/relationships/hyperlink" Target="https://gov.optimism.io/t/gf-phase-0-proposal-synapse-protocol/928" TargetMode="External"/><Relationship Id="rId25" Type="http://schemas.openxmlformats.org/officeDocument/2006/relationships/hyperlink" Target="https://gov.optimism.io/t/gf-phase-0-proposal-hop-protocol/944" TargetMode="External"/><Relationship Id="rId69" Type="http://schemas.openxmlformats.org/officeDocument/2006/relationships/hyperlink" Target="https://gov.optimism.io/t/ready-gf-phase-1-proposal-beefy/2967/" TargetMode="External"/><Relationship Id="rId28" Type="http://schemas.openxmlformats.org/officeDocument/2006/relationships/hyperlink" Target="https://gov.optimism.io/t/gf-phase-0-proposal-rubicon/794/5" TargetMode="External"/><Relationship Id="rId27" Type="http://schemas.openxmlformats.org/officeDocument/2006/relationships/hyperlink" Target="https://gov.optimism.io/t/gf-phase-0-proposal-connext/851" TargetMode="External"/><Relationship Id="rId29" Type="http://schemas.openxmlformats.org/officeDocument/2006/relationships/hyperlink" Target="https://optimistic.etherscan.io/tx/0xde90c2607421131ebc402f053cdec9d99a2d7ae08de1822b3ca3b88d057b48b6" TargetMode="External"/><Relationship Id="rId51" Type="http://schemas.openxmlformats.org/officeDocument/2006/relationships/hyperlink" Target="https://gov.optimism.io/t/ready-gf-phase-1-thales/2743" TargetMode="External"/><Relationship Id="rId50" Type="http://schemas.openxmlformats.org/officeDocument/2006/relationships/hyperlink" Target="https://gov.optimism.io/t/ready-gf-phase-1-proposal-0xhabitat/2730" TargetMode="External"/><Relationship Id="rId53" Type="http://schemas.openxmlformats.org/officeDocument/2006/relationships/hyperlink" Target="https://gov.optimism.io/t/ready-gf-phase-1-rotki/2732/" TargetMode="External"/><Relationship Id="rId52" Type="http://schemas.openxmlformats.org/officeDocument/2006/relationships/hyperlink" Target="https://gov.optimism.io/t/live-gf-phase-1-proposal-paraswap/2228" TargetMode="External"/><Relationship Id="rId11" Type="http://schemas.openxmlformats.org/officeDocument/2006/relationships/hyperlink" Target="https://gov.optimism.io/t/gf-phase-0-proposal-slingshot/1326" TargetMode="External"/><Relationship Id="rId55" Type="http://schemas.openxmlformats.org/officeDocument/2006/relationships/hyperlink" Target="https://gov.optimism.io/t/ready-gf-phase-1-proposal-superfluid/2314" TargetMode="External"/><Relationship Id="rId10" Type="http://schemas.openxmlformats.org/officeDocument/2006/relationships/hyperlink" Target="https://optimistic.etherscan.io/tx/0xd75c860e836dbf086346a0411c3dea988f53f1420d2b4a0f4f8b488ea2918072" TargetMode="External"/><Relationship Id="rId54" Type="http://schemas.openxmlformats.org/officeDocument/2006/relationships/hyperlink" Target="https://gov.optimism.io/t/ready-gf-phase-1-proposal-candide-wallet/2656/" TargetMode="External"/><Relationship Id="rId13" Type="http://schemas.openxmlformats.org/officeDocument/2006/relationships/hyperlink" Target="https://gov.optimism.io/t/gf-phase-0-proposal-wepiggy/437/5" TargetMode="External"/><Relationship Id="rId57" Type="http://schemas.openxmlformats.org/officeDocument/2006/relationships/hyperlink" Target="https://twitter.com/HundredFinance/status/1597094830278316032" TargetMode="External"/><Relationship Id="rId12" Type="http://schemas.openxmlformats.org/officeDocument/2006/relationships/hyperlink" Target="https://optimistic.etherscan.io/tx/0xd15e40c5456a1cacc9135d60a8fe56e1c1e30680090bdc4ca20495e077f9af7f" TargetMode="External"/><Relationship Id="rId56" Type="http://schemas.openxmlformats.org/officeDocument/2006/relationships/hyperlink" Target="https://gov.optimism.io/t/ready-gf-phase-1-proposal-kromatika/2650" TargetMode="External"/><Relationship Id="rId15" Type="http://schemas.openxmlformats.org/officeDocument/2006/relationships/hyperlink" Target="https://optimistic.etherscan.io/tx/0xd21775be5b3d7f5fe0ad37ce6e781c0e5762265c5d8ab99127c7d069fb4afd99" TargetMode="External"/><Relationship Id="rId59" Type="http://schemas.openxmlformats.org/officeDocument/2006/relationships/hyperlink" Target="https://gov.optimism.io/t/ready-gf-phase-1-proposal-biconomy/2880" TargetMode="External"/><Relationship Id="rId14" Type="http://schemas.openxmlformats.org/officeDocument/2006/relationships/hyperlink" Target="https://gov.optimism.io/t/gf-phase-0-proposal-thales/1078/2" TargetMode="External"/><Relationship Id="rId58" Type="http://schemas.openxmlformats.org/officeDocument/2006/relationships/hyperlink" Target="https://gov.optimism.io/t/ready-gf-phase-1-hundred-finance/2733/4" TargetMode="External"/><Relationship Id="rId17" Type="http://schemas.openxmlformats.org/officeDocument/2006/relationships/hyperlink" Target="https://gov.optimism.io/t/gf-phase-0-proposal-layer2dao/1198/8" TargetMode="External"/><Relationship Id="rId16" Type="http://schemas.openxmlformats.org/officeDocument/2006/relationships/hyperlink" Target="https://gov.optimism.io/t/gf-phase-0-proposal-pika-protocol/1103" TargetMode="External"/><Relationship Id="rId19" Type="http://schemas.openxmlformats.org/officeDocument/2006/relationships/hyperlink" Target="https://gov.optimism.io/t/gf-phase-0-proposal-synthetix/1381" TargetMode="External"/><Relationship Id="rId18" Type="http://schemas.openxmlformats.org/officeDocument/2006/relationships/hyperlink" Target="https://optimistic.etherscan.io/tx/0x3ab743a39a44334303ada7857aac43bc3743c0d46700876089824f430095def4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overnight.fi/" TargetMode="External"/><Relationship Id="rId42" Type="http://schemas.openxmlformats.org/officeDocument/2006/relationships/hyperlink" Target="https://gov.optimism.io/t/review-gf-phase-1-proposal-socket/3647/2" TargetMode="External"/><Relationship Id="rId41" Type="http://schemas.openxmlformats.org/officeDocument/2006/relationships/hyperlink" Target="https://gov.optimism.io/t/review-gf-phase-1-proposal-overnight-fi-v2/3772" TargetMode="External"/><Relationship Id="rId44" Type="http://schemas.openxmlformats.org/officeDocument/2006/relationships/hyperlink" Target="https://gov.optimism.io/t/review-gf-phase-1-proposal-optimism-tally-ho/3517/41" TargetMode="External"/><Relationship Id="rId43" Type="http://schemas.openxmlformats.org/officeDocument/2006/relationships/hyperlink" Target="https://gov.optimism.io/t/review-gf-phase-1-proposal-cycle-8-ethernautdao/3800" TargetMode="External"/><Relationship Id="rId46" Type="http://schemas.openxmlformats.org/officeDocument/2006/relationships/hyperlink" Target="https://gov.optimism.io/t/review-gf-phase-1-proposal-defillama/3562" TargetMode="External"/><Relationship Id="rId45" Type="http://schemas.openxmlformats.org/officeDocument/2006/relationships/hyperlink" Target="https://gov.optimism.io/t/ready-gf-phase-1-proposal-messari/3739/15" TargetMode="External"/><Relationship Id="rId1" Type="http://schemas.openxmlformats.org/officeDocument/2006/relationships/hyperlink" Target="https://gov.optimism.io/t/review-gf-phase-1-proposal-dhedge-v2-revised/3321" TargetMode="External"/><Relationship Id="rId2" Type="http://schemas.openxmlformats.org/officeDocument/2006/relationships/hyperlink" Target="https://gov.optimism.io/t/ready-gf-phase-1-proposal-otterspace/3445" TargetMode="External"/><Relationship Id="rId3" Type="http://schemas.openxmlformats.org/officeDocument/2006/relationships/hyperlink" Target="https://gov.optimism.io/t/review-gf-phase-1-proposal-tarot/3002" TargetMode="External"/><Relationship Id="rId4" Type="http://schemas.openxmlformats.org/officeDocument/2006/relationships/hyperlink" Target="https://gov.optimism.io/t/ready-gf-phase-1-proposal-across-protocol-updated-template/3401" TargetMode="External"/><Relationship Id="rId9" Type="http://schemas.openxmlformats.org/officeDocument/2006/relationships/hyperlink" Target="https://optimistic.etherscan.io/tx/0xb399278ff6a7c4741f187e70cf1cc33a11288affa2b01b6afd5ba3b5a4bec348" TargetMode="External"/><Relationship Id="rId48" Type="http://schemas.openxmlformats.org/officeDocument/2006/relationships/hyperlink" Target="https://gov.optimism.io/t/draft-gf-phase-1-proposal-ambire-wallet/3806" TargetMode="External"/><Relationship Id="rId47" Type="http://schemas.openxmlformats.org/officeDocument/2006/relationships/hyperlink" Target="https://gov.optimism.io/t/review-gf-phase-1-proposal-agora/3752" TargetMode="External"/><Relationship Id="rId49" Type="http://schemas.openxmlformats.org/officeDocument/2006/relationships/hyperlink" Target="https://gov.optimism.io/t/review-gf-phase-1-mochi/3427/3" TargetMode="External"/><Relationship Id="rId5" Type="http://schemas.openxmlformats.org/officeDocument/2006/relationships/hyperlink" Target="https://gov.optimism.io/t/ready-gf-phase-1-proposal-bankless-academy-v2/3353" TargetMode="External"/><Relationship Id="rId6" Type="http://schemas.openxmlformats.org/officeDocument/2006/relationships/hyperlink" Target="https://twitter.com/revertfinance/status/1588238406282199040?s=20&amp;t=XqlByBEPoqSO0XK6lrmSsw" TargetMode="External"/><Relationship Id="rId7" Type="http://schemas.openxmlformats.org/officeDocument/2006/relationships/hyperlink" Target="https://gov.optimism.io/t/ready-gf-phase-1-revert-finance-compoundor/3242" TargetMode="External"/><Relationship Id="rId8" Type="http://schemas.openxmlformats.org/officeDocument/2006/relationships/hyperlink" Target="https://gov.optimism.io/t/ready-gf-phase-1-proposal-cycle-6-kromatika/3306" TargetMode="External"/><Relationship Id="rId31" Type="http://schemas.openxmlformats.org/officeDocument/2006/relationships/hyperlink" Target="https://gov.optimism.io/t/ready-gf-phase-1-proposal-yearn/3509/6" TargetMode="External"/><Relationship Id="rId30" Type="http://schemas.openxmlformats.org/officeDocument/2006/relationships/hyperlink" Target="https://gov.optimism.io/t/review-gf-phase-1-proposal-li-fi/3360" TargetMode="External"/><Relationship Id="rId33" Type="http://schemas.openxmlformats.org/officeDocument/2006/relationships/hyperlink" Target="https://gov.optimism.io/t/draft-gf-phase-1-proposal-arrakis-finance/3805/2" TargetMode="External"/><Relationship Id="rId32" Type="http://schemas.openxmlformats.org/officeDocument/2006/relationships/hyperlink" Target="https://gov.optimism.io/t/ready-gf-phase-1-cycle-8-proposal-alchemix/3764/2" TargetMode="External"/><Relationship Id="rId35" Type="http://schemas.openxmlformats.org/officeDocument/2006/relationships/hyperlink" Target="https://gov.optimism.io/t/review-gf-phase1-homora-v2-x-ironbank-on-optimism/3425/30" TargetMode="External"/><Relationship Id="rId34" Type="http://schemas.openxmlformats.org/officeDocument/2006/relationships/hyperlink" Target="https://gov.optimism.io/t/review-gf-phase-1-proposal-symphony-finance/3694" TargetMode="External"/><Relationship Id="rId37" Type="http://schemas.openxmlformats.org/officeDocument/2006/relationships/hyperlink" Target="https://gov.optimism.io/t/review-gf-phase-1-insuredao/3584" TargetMode="External"/><Relationship Id="rId36" Type="http://schemas.openxmlformats.org/officeDocument/2006/relationships/hyperlink" Target="https://gov.optimism.io/t/review-gf-phase-1-proposal-angle-protocol/2552" TargetMode="External"/><Relationship Id="rId39" Type="http://schemas.openxmlformats.org/officeDocument/2006/relationships/hyperlink" Target="https://gov.optimism.io/t/review-gf-phase-1-pooltogether/3747" TargetMode="External"/><Relationship Id="rId38" Type="http://schemas.openxmlformats.org/officeDocument/2006/relationships/hyperlink" Target="https://gov.optimism.io/t/draft-gf-phase-1-proposal-curve/3089" TargetMode="External"/><Relationship Id="rId20" Type="http://schemas.openxmlformats.org/officeDocument/2006/relationships/hyperlink" Target="https://gov.optimism.io/t/ready-gf-phase-1-sushi-part-1/3301" TargetMode="External"/><Relationship Id="rId22" Type="http://schemas.openxmlformats.org/officeDocument/2006/relationships/hyperlink" Target="https://gov.optimism.io/t/review-gf-phase-1-cycle-7-proposal-alchemix/3475" TargetMode="External"/><Relationship Id="rId21" Type="http://schemas.openxmlformats.org/officeDocument/2006/relationships/hyperlink" Target="https://gov.optimism.io/t/review-gf-phase-1-voting-cycle-7-tarot/3567" TargetMode="External"/><Relationship Id="rId24" Type="http://schemas.openxmlformats.org/officeDocument/2006/relationships/hyperlink" Target="https://gov.optimism.io/t/ready-gf-phase-1-proposal-otterspace-v2/3583" TargetMode="External"/><Relationship Id="rId23" Type="http://schemas.openxmlformats.org/officeDocument/2006/relationships/hyperlink" Target="https://gov.optimism.io/t/review-gf-phase-1-proposal-cycle-7-dope-wars/3592" TargetMode="External"/><Relationship Id="rId26" Type="http://schemas.openxmlformats.org/officeDocument/2006/relationships/hyperlink" Target="https://gov.optimism.io/t/ready-gf-phase-1-proposal-karma-delegate-dashboard/3411/1" TargetMode="External"/><Relationship Id="rId25" Type="http://schemas.openxmlformats.org/officeDocument/2006/relationships/hyperlink" Target="https://gov.optimism.io/t/review-gf-phase-1-proposal-optimism-rainbow/3564" TargetMode="External"/><Relationship Id="rId28" Type="http://schemas.openxmlformats.org/officeDocument/2006/relationships/hyperlink" Target="https://gov.optimism.io/t/review-gf-phase-1-proposal-updated-template-safe/3426" TargetMode="External"/><Relationship Id="rId27" Type="http://schemas.openxmlformats.org/officeDocument/2006/relationships/hyperlink" Target="https://gov.optimism.io/t/ready-gf-phase-1-proposal-karma-discourse-forum-plugin/3412" TargetMode="External"/><Relationship Id="rId29" Type="http://schemas.openxmlformats.org/officeDocument/2006/relationships/hyperlink" Target="http://li.fi/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s://gov.optimism.io/t/ready-gf-phase-1-proposal-velodrome-finance/3736" TargetMode="External"/><Relationship Id="rId11" Type="http://schemas.openxmlformats.org/officeDocument/2006/relationships/hyperlink" Target="https://gov.optimism.io/t/ready-gf-phase-1-proposal-optichads-nft-project/3430" TargetMode="External"/><Relationship Id="rId10" Type="http://schemas.openxmlformats.org/officeDocument/2006/relationships/hyperlink" Target="https://twitter.com/OptiChads/status/1585811109998907393?s=20&amp;t=PCqYYEoCjWepVkHV6MzDew" TargetMode="External"/><Relationship Id="rId13" Type="http://schemas.openxmlformats.org/officeDocument/2006/relationships/hyperlink" Target="https://gov.optimism.io/t/ready-gf-phase-1-proposal-socket/3368" TargetMode="External"/><Relationship Id="rId12" Type="http://schemas.openxmlformats.org/officeDocument/2006/relationships/hyperlink" Target="https://optimistic.etherscan.io/tx/0xd75c860e836dbf086346a0411c3dea988f53f1420d2b4a0f4f8b488ea2918072" TargetMode="External"/><Relationship Id="rId15" Type="http://schemas.openxmlformats.org/officeDocument/2006/relationships/hyperlink" Target="https://gov.optimism.io/t/review-gf-phase-1-interest-protocol-development-deployment-to-optimism/2951?u=gfxlabs" TargetMode="External"/><Relationship Id="rId14" Type="http://schemas.openxmlformats.org/officeDocument/2006/relationships/hyperlink" Target="https://optimistic.etherscan.io/tx/0xd15e40c5456a1cacc9135d60a8fe56e1c1e30680090bdc4ca20495e077f9af7f" TargetMode="External"/><Relationship Id="rId17" Type="http://schemas.openxmlformats.org/officeDocument/2006/relationships/hyperlink" Target="https://gov.optimism.io/t/review-gf-phase-1-voting-cycle-7-overtime-markets/3579" TargetMode="External"/><Relationship Id="rId16" Type="http://schemas.openxmlformats.org/officeDocument/2006/relationships/hyperlink" Target="https://gov.optimism.io/t/ready-gf-phase-1-proposal-abracadabra-money/2918/15" TargetMode="External"/><Relationship Id="rId19" Type="http://schemas.openxmlformats.org/officeDocument/2006/relationships/hyperlink" Target="https://gov.optimism.io/t/review-gf-phase-1-proposal-overnight-fi/3536" TargetMode="External"/><Relationship Id="rId18" Type="http://schemas.openxmlformats.org/officeDocument/2006/relationships/hyperlink" Target="http://overnight.fi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ov.optimism.io/t/draft-gf-phase-1-proposal-marsbase/4974" TargetMode="External"/><Relationship Id="rId84" Type="http://schemas.openxmlformats.org/officeDocument/2006/relationships/hyperlink" Target="https://gov.optimism.io/t/impermax-finance-op-grant-growth-experiments-for-cycle-11/5339" TargetMode="External"/><Relationship Id="rId83" Type="http://schemas.openxmlformats.org/officeDocument/2006/relationships/hyperlink" Target="https://gov.optimism.io/t/symbiosis-optimism-growth-experiments-grant-request-cycle-11/5513" TargetMode="External"/><Relationship Id="rId42" Type="http://schemas.openxmlformats.org/officeDocument/2006/relationships/hyperlink" Target="https://gov.optimism.io/t/draft-gf-phase-1-proposal-longship/5005/1" TargetMode="External"/><Relationship Id="rId86" Type="http://schemas.openxmlformats.org/officeDocument/2006/relationships/hyperlink" Target="https://gov.optimism.io/t/draft-gf-phase-1-proposal-pendle/5495" TargetMode="External"/><Relationship Id="rId41" Type="http://schemas.openxmlformats.org/officeDocument/2006/relationships/hyperlink" Target="https://gov.optimism.io/t/draft-gf-phase-1-proposal-mava/5040" TargetMode="External"/><Relationship Id="rId85" Type="http://schemas.openxmlformats.org/officeDocument/2006/relationships/hyperlink" Target="https://gov.optimism.io/t/cian-protocol-growth-experiments-cycle-11/5545" TargetMode="External"/><Relationship Id="rId44" Type="http://schemas.openxmlformats.org/officeDocument/2006/relationships/hyperlink" Target="https://gov.optimism.io/t/draft-gf-phase-1-proposal-pairwise/4976/3" TargetMode="External"/><Relationship Id="rId88" Type="http://schemas.openxmlformats.org/officeDocument/2006/relationships/hyperlink" Target="https://gov.optimism.io/t/alluo-builder-grant-cycle-11/5381" TargetMode="External"/><Relationship Id="rId43" Type="http://schemas.openxmlformats.org/officeDocument/2006/relationships/hyperlink" Target="https://gov.optimism.io/t/draft-gf-phase-1-proposal-fam/5035/3" TargetMode="External"/><Relationship Id="rId87" Type="http://schemas.openxmlformats.org/officeDocument/2006/relationships/hyperlink" Target="https://gov.optimism.io/t/growth-experiments-proposal-op-medicine-with-electronic-medicine-trial-and-test-records-as-a-service-ehr-and-radiology-services/5537" TargetMode="External"/><Relationship Id="rId46" Type="http://schemas.openxmlformats.org/officeDocument/2006/relationships/hyperlink" Target="https://gov.optimism.io/t/draft-gf-phase-1-proposal-poolz-finance/4977" TargetMode="External"/><Relationship Id="rId45" Type="http://schemas.openxmlformats.org/officeDocument/2006/relationships/hyperlink" Target="https://gov.optimism.io/t/draft-gf-phase-1-proposal-praise/4986" TargetMode="External"/><Relationship Id="rId89" Type="http://schemas.openxmlformats.org/officeDocument/2006/relationships/hyperlink" Target="https://gov.optimism.io/t/forward-growth-experiment-cycle-11/5539" TargetMode="External"/><Relationship Id="rId80" Type="http://schemas.openxmlformats.org/officeDocument/2006/relationships/hyperlink" Target="https://gov.optimism.io/t/infinity-wallet-builders-cycle-11/5428" TargetMode="External"/><Relationship Id="rId82" Type="http://schemas.openxmlformats.org/officeDocument/2006/relationships/hyperlink" Target="https://gov.optimism.io/t/alpha-drops-growth-experiments-cycle-11/5591" TargetMode="External"/><Relationship Id="rId81" Type="http://schemas.openxmlformats.org/officeDocument/2006/relationships/hyperlink" Target="https://gov.optimism.io/t/carbon-growth-experiment/5632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gov.optimism.io/t/draft-gf-phase-1-proposal-atomic-links/5029" TargetMode="External"/><Relationship Id="rId3" Type="http://schemas.openxmlformats.org/officeDocument/2006/relationships/hyperlink" Target="https://gov.optimism.io/t/draft-gf-phase-1-proposal-attestation-station-interface/4827" TargetMode="External"/><Relationship Id="rId4" Type="http://schemas.openxmlformats.org/officeDocument/2006/relationships/hyperlink" Target="https://gov.optimism.io/t/draft-gf-phase-1-proposal-clique/4980" TargetMode="External"/><Relationship Id="rId9" Type="http://schemas.openxmlformats.org/officeDocument/2006/relationships/hyperlink" Target="https://gov.optimism.io/t/draft-gf-phase-1-proposal-karma-delegate-registry/4982" TargetMode="External"/><Relationship Id="rId48" Type="http://schemas.openxmlformats.org/officeDocument/2006/relationships/hyperlink" Target="https://gov.optimism.io/t/gf-phase-1-proposal-intswap/4913" TargetMode="External"/><Relationship Id="rId47" Type="http://schemas.openxmlformats.org/officeDocument/2006/relationships/hyperlink" Target="https://gov.optimism.io/t/gf-phase-1-proposal-resonate/4920" TargetMode="External"/><Relationship Id="rId49" Type="http://schemas.openxmlformats.org/officeDocument/2006/relationships/hyperlink" Target="https://gov.optimism.io/t/optimism-educational-video-encyclopedia-on-youtube-phase-1-grant-proposal/4585" TargetMode="External"/><Relationship Id="rId5" Type="http://schemas.openxmlformats.org/officeDocument/2006/relationships/hyperlink" Target="https://gov.optimism.io/t/gf-phase-1-proposal-defunds-co-decentralized-finance/4912" TargetMode="External"/><Relationship Id="rId6" Type="http://schemas.openxmlformats.org/officeDocument/2006/relationships/hyperlink" Target="https://gov.optimism.io/t/gf-phase-1-proposal-edge-wallet-integration-of-optimism-velodrome-lp-staking-swaps-tarot-lp-staking/3994" TargetMode="External"/><Relationship Id="rId7" Type="http://schemas.openxmlformats.org/officeDocument/2006/relationships/hyperlink" Target="https://gov.optimism.io/t/draft-gf-phase-1-proposal-ens-wildcard-domains/5044" TargetMode="External"/><Relationship Id="rId8" Type="http://schemas.openxmlformats.org/officeDocument/2006/relationships/hyperlink" Target="https://gov.optimism.io/t/draft-gf-phase-1-proposal-front-running-protection-via-shielded-mempool-for-op-stack-using-threshold-encryption/5036" TargetMode="External"/><Relationship Id="rId73" Type="http://schemas.openxmlformats.org/officeDocument/2006/relationships/hyperlink" Target="https://gov.optimism.io/t/gf-phase-2-growth-proposal-shapeshift-dao/5568" TargetMode="External"/><Relationship Id="rId72" Type="http://schemas.openxmlformats.org/officeDocument/2006/relationships/hyperlink" Target="https://gov.optimism.io/t/draft-gf-phase-1-proposal-rabbithole-quests-on-optimism/5377" TargetMode="External"/><Relationship Id="rId31" Type="http://schemas.openxmlformats.org/officeDocument/2006/relationships/hyperlink" Target="https://gov.optimism.io/t/gf-phase-1-proposal-questbook-optimism-grants-tooling/5069" TargetMode="External"/><Relationship Id="rId75" Type="http://schemas.openxmlformats.org/officeDocument/2006/relationships/hyperlink" Target="https://gov.optimism.io/t/ready-vesper-finance/5389" TargetMode="External"/><Relationship Id="rId30" Type="http://schemas.openxmlformats.org/officeDocument/2006/relationships/hyperlink" Target="https://gov.optimism.io/t/draft-gf-phase-1-proposal-optichads/4858" TargetMode="External"/><Relationship Id="rId74" Type="http://schemas.openxmlformats.org/officeDocument/2006/relationships/hyperlink" Target="https://gov.optimism.io/t/draft-gf-phase-1-growth-experiments-grant-btc-holders-bridge-to-ethereum-in-a-trust-minimized-way/5638" TargetMode="External"/><Relationship Id="rId33" Type="http://schemas.openxmlformats.org/officeDocument/2006/relationships/hyperlink" Target="https://gov.optimism.io/t/draft-gf-phase-1-proposal-rigoblock/5028" TargetMode="External"/><Relationship Id="rId77" Type="http://schemas.openxmlformats.org/officeDocument/2006/relationships/hyperlink" Target="https://gov.optimism.io/t/ready-builders-grand-phase-1-proposal-swapline-dex-development-and-launch-on-optimism/5431" TargetMode="External"/><Relationship Id="rId32" Type="http://schemas.openxmlformats.org/officeDocument/2006/relationships/hyperlink" Target="https://gov.optimism.io/t/draft-gf-phase-1-proposal-geo-web/5042" TargetMode="External"/><Relationship Id="rId76" Type="http://schemas.openxmlformats.org/officeDocument/2006/relationships/hyperlink" Target="https://gov.optimism.io/t/builders-cycle-11-acurast-universal-interoperability/5599" TargetMode="External"/><Relationship Id="rId35" Type="http://schemas.openxmlformats.org/officeDocument/2006/relationships/hyperlink" Target="https://gov.optimism.io/t/draft-gf-phase-1-proposal-shapeshift-dao/4968" TargetMode="External"/><Relationship Id="rId79" Type="http://schemas.openxmlformats.org/officeDocument/2006/relationships/hyperlink" Target="https://gov.optimism.io/t/optimism-no-code-smart-contract-subgraph-analytics-network-dashboards/5576" TargetMode="External"/><Relationship Id="rId34" Type="http://schemas.openxmlformats.org/officeDocument/2006/relationships/hyperlink" Target="https://gov.optimism.io/t/draft-gf-phase-1-proposal-liquity/4979" TargetMode="External"/><Relationship Id="rId78" Type="http://schemas.openxmlformats.org/officeDocument/2006/relationships/hyperlink" Target="https://gov.optimism.io/t/interactwith-fiat-to-nft-onramp-infrastructure-for-apps/5475/2" TargetMode="External"/><Relationship Id="rId71" Type="http://schemas.openxmlformats.org/officeDocument/2006/relationships/hyperlink" Target="https://gov.optimism.io/t/ready-gf-phase-1-proposal-paytrie-stablecoin-on-off-ramp-in-canada/5380" TargetMode="External"/><Relationship Id="rId70" Type="http://schemas.openxmlformats.org/officeDocument/2006/relationships/hyperlink" Target="https://gov.optimism.io/t/optiland-quests/5425" TargetMode="External"/><Relationship Id="rId37" Type="http://schemas.openxmlformats.org/officeDocument/2006/relationships/hyperlink" Target="https://gov.optimism.io/t/draft-gf-phase-1-proposal-messari-protocol-services/4989" TargetMode="External"/><Relationship Id="rId36" Type="http://schemas.openxmlformats.org/officeDocument/2006/relationships/hyperlink" Target="https://gov.optimism.io/t/draft-gf-phase-1-proposal-giveth-cycle-10-archived-original/3735" TargetMode="External"/><Relationship Id="rId39" Type="http://schemas.openxmlformats.org/officeDocument/2006/relationships/hyperlink" Target="https://gov.optimism.io/t/draft-gf-phase-1-proposal-pass-on/5039" TargetMode="External"/><Relationship Id="rId38" Type="http://schemas.openxmlformats.org/officeDocument/2006/relationships/hyperlink" Target="https://gov.optimism.io/t/gf-phase-1-proposal-hats-finance/4918" TargetMode="External"/><Relationship Id="rId62" Type="http://schemas.openxmlformats.org/officeDocument/2006/relationships/hyperlink" Target="https://gov.optimism.io/t/another-world-growth-experiments-cycle-11/5538" TargetMode="External"/><Relationship Id="rId61" Type="http://schemas.openxmlformats.org/officeDocument/2006/relationships/hyperlink" Target="https://gov.optimism.io/t/synpress-builders-grant-cycle-11/5578" TargetMode="External"/><Relationship Id="rId20" Type="http://schemas.openxmlformats.org/officeDocument/2006/relationships/hyperlink" Target="https://gov.optimism.io/t/draft-2-gf-phase-1-proposal-sonne-finance/4779" TargetMode="External"/><Relationship Id="rId64" Type="http://schemas.openxmlformats.org/officeDocument/2006/relationships/hyperlink" Target="https://gov.optimism.io/t/draft-gf-cycle-11-proposall-dforce-one-stop-shop-for-defi-solutions-on-optimism/5482" TargetMode="External"/><Relationship Id="rId63" Type="http://schemas.openxmlformats.org/officeDocument/2006/relationships/hyperlink" Target="https://gov.optimism.io/t/growth-experiment-bored-town-nft-art-community/5612" TargetMode="External"/><Relationship Id="rId22" Type="http://schemas.openxmlformats.org/officeDocument/2006/relationships/hyperlink" Target="https://gov.optimism.io/t/draft-gf-phase-1-proposal-the-optimistic-series/4911" TargetMode="External"/><Relationship Id="rId66" Type="http://schemas.openxmlformats.org/officeDocument/2006/relationships/hyperlink" Target="https://gov.optimism.io/t/geo-web-growth-experiments-cycle-11/5594" TargetMode="External"/><Relationship Id="rId21" Type="http://schemas.openxmlformats.org/officeDocument/2006/relationships/hyperlink" Target="https://gov.optimism.io/t/draft-gf-phase-1-proposal-thales/4984" TargetMode="External"/><Relationship Id="rId65" Type="http://schemas.openxmlformats.org/officeDocument/2006/relationships/hyperlink" Target="https://gov.optimism.io/t/ready-fairmint-growth-experiments-cycle-11/5508" TargetMode="External"/><Relationship Id="rId24" Type="http://schemas.openxmlformats.org/officeDocument/2006/relationships/hyperlink" Target="https://gov.optimism.io/t/draft-gf-phase-1-proposal-defiedge/4985/34" TargetMode="External"/><Relationship Id="rId68" Type="http://schemas.openxmlformats.org/officeDocument/2006/relationships/hyperlink" Target="https://gov.optimism.io/t/metalswap-growth-experiments-grant-cycle-11/5613" TargetMode="External"/><Relationship Id="rId23" Type="http://schemas.openxmlformats.org/officeDocument/2006/relationships/hyperlink" Target="https://gov.optimism.io/t/gf-phase-1-proposal-via-protocol/4917" TargetMode="External"/><Relationship Id="rId67" Type="http://schemas.openxmlformats.org/officeDocument/2006/relationships/hyperlink" Target="https://gov.optimism.io/t/giveth-growth-experiment/5637" TargetMode="External"/><Relationship Id="rId60" Type="http://schemas.openxmlformats.org/officeDocument/2006/relationships/hyperlink" Target="https://gov.optimism.io/t/ready-gf-phase-1-proposal-opti-domains-interoperable-domain-name-for-the-op-stack/5510" TargetMode="External"/><Relationship Id="rId26" Type="http://schemas.openxmlformats.org/officeDocument/2006/relationships/hyperlink" Target="https://gov.optimism.io/t/draft-gf-phase-1-proposal-op-name-service/5096" TargetMode="External"/><Relationship Id="rId25" Type="http://schemas.openxmlformats.org/officeDocument/2006/relationships/hyperlink" Target="https://gov.optimism.io/t/draft-gf-phase-1-proposal-elk-finance/4981" TargetMode="External"/><Relationship Id="rId69" Type="http://schemas.openxmlformats.org/officeDocument/2006/relationships/hyperlink" Target="https://gov.optimism.io/t/growth-experiments-grant-optimism-oat-subsidization-on-galxe-cycle-11/5535" TargetMode="External"/><Relationship Id="rId28" Type="http://schemas.openxmlformats.org/officeDocument/2006/relationships/hyperlink" Target="https://gov.optimism.io/t/bored-town-nft-project/5007" TargetMode="External"/><Relationship Id="rId27" Type="http://schemas.openxmlformats.org/officeDocument/2006/relationships/hyperlink" Target="https://gov.optimism.io/t/draft-gf-phase-1-proposal-search-finance/5076" TargetMode="External"/><Relationship Id="rId29" Type="http://schemas.openxmlformats.org/officeDocument/2006/relationships/hyperlink" Target="https://gov.optimism.io/t/draft-gf-phase-1-proposal-dforce/5004" TargetMode="External"/><Relationship Id="rId51" Type="http://schemas.openxmlformats.org/officeDocument/2006/relationships/hyperlink" Target="https://gov.optimism.io/t/final-chaintrap-builders-cycle-11/5526" TargetMode="External"/><Relationship Id="rId50" Type="http://schemas.openxmlformats.org/officeDocument/2006/relationships/hyperlink" Target="https://gov.optimism.io/t/ready-builders-cycle-11-integration-of-optimism-into-airgap-vault-airgap-wallet-and-airgap-coin-lib/5402" TargetMode="External"/><Relationship Id="rId94" Type="http://schemas.openxmlformats.org/officeDocument/2006/relationships/drawing" Target="../drawings/drawing4.xml"/><Relationship Id="rId53" Type="http://schemas.openxmlformats.org/officeDocument/2006/relationships/hyperlink" Target="https://gov.optimism.io/t/denotify-builder-grant-cycle-11/5480" TargetMode="External"/><Relationship Id="rId52" Type="http://schemas.openxmlformats.org/officeDocument/2006/relationships/hyperlink" Target="https://gov.optimism.io/t/draft-gf-phase-1-charmverse/5546" TargetMode="External"/><Relationship Id="rId11" Type="http://schemas.openxmlformats.org/officeDocument/2006/relationships/hyperlink" Target="https://gov.optimism.io/t/draft-gf-phase-1-proposal-rotki/5025" TargetMode="External"/><Relationship Id="rId55" Type="http://schemas.openxmlformats.org/officeDocument/2006/relationships/hyperlink" Target="https://gov.optimism.io/t/footprint-analytics-optimism-builders-grant-cycle-11/5603" TargetMode="External"/><Relationship Id="rId10" Type="http://schemas.openxmlformats.org/officeDocument/2006/relationships/hyperlink" Target="https://gov.optimism.io/t/draft-gf-phase-1-proposal-metronomo/5021" TargetMode="External"/><Relationship Id="rId54" Type="http://schemas.openxmlformats.org/officeDocument/2006/relationships/hyperlink" Target="https://gov.optimism.io/t/dm3-protocol-messaging-as-a-public-good/5505" TargetMode="External"/><Relationship Id="rId13" Type="http://schemas.openxmlformats.org/officeDocument/2006/relationships/hyperlink" Target="https://gov.optimism.io/t/ready-gf-phase-1-proposal-kyberswap/4068" TargetMode="External"/><Relationship Id="rId57" Type="http://schemas.openxmlformats.org/officeDocument/2006/relationships/hyperlink" Target="https://gov.optimism.io/t/infinity-keys-build-grant-cycle-11/5635" TargetMode="External"/><Relationship Id="rId12" Type="http://schemas.openxmlformats.org/officeDocument/2006/relationships/hyperlink" Target="https://gov.optimism.io/t/draft-gf-phase-1-proposal-crypto-lfdm/5030" TargetMode="External"/><Relationship Id="rId56" Type="http://schemas.openxmlformats.org/officeDocument/2006/relationships/hyperlink" Target="https://gov.optimism.io/t/cycle-11-herodotus-storage-proofs/5630" TargetMode="External"/><Relationship Id="rId91" Type="http://schemas.openxmlformats.org/officeDocument/2006/relationships/hyperlink" Target="https://gov.optimism.io/t/draft-gf-phase-1-proposal-scry-protocol-permissionless-high-scale-oracles/5483" TargetMode="External"/><Relationship Id="rId90" Type="http://schemas.openxmlformats.org/officeDocument/2006/relationships/hyperlink" Target="https://gov.optimism.io/t/gysr-growth-experiment-cycle-11/5626" TargetMode="External"/><Relationship Id="rId93" Type="http://schemas.openxmlformats.org/officeDocument/2006/relationships/hyperlink" Target="https://gov.optimism.io/t/draft-gf-phase-1-proposal-pairwise-tinder-ux-for-web3-community-signaling/5488" TargetMode="External"/><Relationship Id="rId92" Type="http://schemas.openxmlformats.org/officeDocument/2006/relationships/hyperlink" Target="https://gov.optimism.io/t/growth-experiment-cycle-11-jarvis-network/5625" TargetMode="External"/><Relationship Id="rId15" Type="http://schemas.openxmlformats.org/officeDocument/2006/relationships/hyperlink" Target="https://gov.optimism.io/t/ready-gf-phase-1-proposal-nested/4965" TargetMode="External"/><Relationship Id="rId59" Type="http://schemas.openxmlformats.org/officeDocument/2006/relationships/hyperlink" Target="https://gov.optimism.io/t/jiffyscan-builder-grant-cycle-11/5562" TargetMode="External"/><Relationship Id="rId14" Type="http://schemas.openxmlformats.org/officeDocument/2006/relationships/hyperlink" Target="https://gov.optimism.io/t/draft-gf-phase-1-proposal-mux-protocol/5037" TargetMode="External"/><Relationship Id="rId58" Type="http://schemas.openxmlformats.org/officeDocument/2006/relationships/hyperlink" Target="https://gov.optimism.io/t/builders-cycle-11-inverter-network-conditional-streaming-protocol-on-optimism/5623" TargetMode="External"/><Relationship Id="rId17" Type="http://schemas.openxmlformats.org/officeDocument/2006/relationships/hyperlink" Target="https://gov.optimism.io/t/draft-gf-phase-1-proposal-parcel/5032" TargetMode="External"/><Relationship Id="rId16" Type="http://schemas.openxmlformats.org/officeDocument/2006/relationships/hyperlink" Target="https://gov.optimism.io/t/draft-gf-phase-1-proposal-opweave-coverage-of-everything-optimism/4990" TargetMode="External"/><Relationship Id="rId19" Type="http://schemas.openxmlformats.org/officeDocument/2006/relationships/hyperlink" Target="https://gov.optimism.io/t/gf-phase-1-proposal-rubicon/5068" TargetMode="External"/><Relationship Id="rId18" Type="http://schemas.openxmlformats.org/officeDocument/2006/relationships/hyperlink" Target="https://gov.optimism.io/t/draft-gf-phase-1-proposal-premia/5034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charmverse.io/op-grants/page-33202911458355633" TargetMode="External"/><Relationship Id="rId194" Type="http://schemas.openxmlformats.org/officeDocument/2006/relationships/hyperlink" Target="https://app.charmverse.io/op-grants/page-11674564580610602" TargetMode="External"/><Relationship Id="rId193" Type="http://schemas.openxmlformats.org/officeDocument/2006/relationships/hyperlink" Target="https://app.charmverse.io/op-grants/page-982384903794012" TargetMode="External"/><Relationship Id="rId192" Type="http://schemas.openxmlformats.org/officeDocument/2006/relationships/hyperlink" Target="https://app.charmverse.io/op-grants/page-8486067311326082" TargetMode="External"/><Relationship Id="rId191" Type="http://schemas.openxmlformats.org/officeDocument/2006/relationships/hyperlink" Target="https://app.charmverse.io/op-grants/page-8685220523585324" TargetMode="External"/><Relationship Id="rId187" Type="http://schemas.openxmlformats.org/officeDocument/2006/relationships/hyperlink" Target="https://app.charmverse.io/op-grants/page-3536962491483433" TargetMode="External"/><Relationship Id="rId186" Type="http://schemas.openxmlformats.org/officeDocument/2006/relationships/hyperlink" Target="https://app.charmverse.io/op-grants/page-5557451415244865" TargetMode="External"/><Relationship Id="rId185" Type="http://schemas.openxmlformats.org/officeDocument/2006/relationships/hyperlink" Target="https://app.charmverse.io/op-grants/page-4266737578688615" TargetMode="External"/><Relationship Id="rId184" Type="http://schemas.openxmlformats.org/officeDocument/2006/relationships/hyperlink" Target="https://app.charmverse.io/op-grants/page-8025368472394339" TargetMode="External"/><Relationship Id="rId189" Type="http://schemas.openxmlformats.org/officeDocument/2006/relationships/hyperlink" Target="https://app.charmverse.io/op-grants/page-5039230724230939" TargetMode="External"/><Relationship Id="rId188" Type="http://schemas.openxmlformats.org/officeDocument/2006/relationships/hyperlink" Target="https://app.charmverse.io/op-grants/page-4041319506221779" TargetMode="External"/><Relationship Id="rId183" Type="http://schemas.openxmlformats.org/officeDocument/2006/relationships/hyperlink" Target="https://app.charmverse.io/op-grants/page-9085631343096263" TargetMode="External"/><Relationship Id="rId182" Type="http://schemas.openxmlformats.org/officeDocument/2006/relationships/hyperlink" Target="https://app.charmverse.io/op-grants/page-8648292074638295" TargetMode="External"/><Relationship Id="rId181" Type="http://schemas.openxmlformats.org/officeDocument/2006/relationships/hyperlink" Target="https://app.charmverse.io/op-grants/page-41316858303722204" TargetMode="External"/><Relationship Id="rId180" Type="http://schemas.openxmlformats.org/officeDocument/2006/relationships/hyperlink" Target="https://app.charmverse.io/op-grants/page-5673466898190462" TargetMode="External"/><Relationship Id="rId176" Type="http://schemas.openxmlformats.org/officeDocument/2006/relationships/hyperlink" Target="https://app.charmverse.io/op-grants/page-6889866496736461" TargetMode="External"/><Relationship Id="rId297" Type="http://schemas.openxmlformats.org/officeDocument/2006/relationships/hyperlink" Target="https://app.charmverse.io/op-grants/page-6205028879926129" TargetMode="External"/><Relationship Id="rId175" Type="http://schemas.openxmlformats.org/officeDocument/2006/relationships/hyperlink" Target="https://app.charmverse.io/op-grants/page-46778410851292995" TargetMode="External"/><Relationship Id="rId296" Type="http://schemas.openxmlformats.org/officeDocument/2006/relationships/hyperlink" Target="https://app.charmverse.io/op-grants/page-0751418438700624" TargetMode="External"/><Relationship Id="rId174" Type="http://schemas.openxmlformats.org/officeDocument/2006/relationships/hyperlink" Target="https://app.charmverse.io/op-grants/page-16683118125179197" TargetMode="External"/><Relationship Id="rId295" Type="http://schemas.openxmlformats.org/officeDocument/2006/relationships/hyperlink" Target="https://app.charmverse.io/op-grants/page-5311906072594612" TargetMode="External"/><Relationship Id="rId173" Type="http://schemas.openxmlformats.org/officeDocument/2006/relationships/hyperlink" Target="https://app.charmverse.io/op-grants/page-5487372006410718" TargetMode="External"/><Relationship Id="rId294" Type="http://schemas.openxmlformats.org/officeDocument/2006/relationships/hyperlink" Target="https://app.charmverse.io/op-grants/page-5644884699775381" TargetMode="External"/><Relationship Id="rId179" Type="http://schemas.openxmlformats.org/officeDocument/2006/relationships/hyperlink" Target="https://app.charmverse.io/op-grants/page-4220122436183489" TargetMode="External"/><Relationship Id="rId178" Type="http://schemas.openxmlformats.org/officeDocument/2006/relationships/hyperlink" Target="https://app.charmverse.io/op-grants/page-5989100035328812" TargetMode="External"/><Relationship Id="rId299" Type="http://schemas.openxmlformats.org/officeDocument/2006/relationships/hyperlink" Target="https://app.charmverse.io/op-grants/page-04874945381468687" TargetMode="External"/><Relationship Id="rId177" Type="http://schemas.openxmlformats.org/officeDocument/2006/relationships/hyperlink" Target="https://app.charmverse.io/op-grants/page-2540030955209098" TargetMode="External"/><Relationship Id="rId298" Type="http://schemas.openxmlformats.org/officeDocument/2006/relationships/hyperlink" Target="https://app.charmverse.io/op-grants/page-8973550421901375" TargetMode="External"/><Relationship Id="rId198" Type="http://schemas.openxmlformats.org/officeDocument/2006/relationships/hyperlink" Target="https://app.charmverse.io/op-grants/page-708939868800462" TargetMode="External"/><Relationship Id="rId197" Type="http://schemas.openxmlformats.org/officeDocument/2006/relationships/hyperlink" Target="https://app.charmverse.io/op-grants/page-7074697221383739" TargetMode="External"/><Relationship Id="rId196" Type="http://schemas.openxmlformats.org/officeDocument/2006/relationships/hyperlink" Target="https://app.charmverse.io/op-grants/page-8652825763454264" TargetMode="External"/><Relationship Id="rId195" Type="http://schemas.openxmlformats.org/officeDocument/2006/relationships/hyperlink" Target="https://app.charmverse.io/op-grants/page-5255261961733189" TargetMode="External"/><Relationship Id="rId199" Type="http://schemas.openxmlformats.org/officeDocument/2006/relationships/hyperlink" Target="https://app.charmverse.io/op-grants/page-5888853619555807" TargetMode="External"/><Relationship Id="rId150" Type="http://schemas.openxmlformats.org/officeDocument/2006/relationships/hyperlink" Target="https://app.charmverse.io/op-grants/page-8773206826432054" TargetMode="External"/><Relationship Id="rId271" Type="http://schemas.openxmlformats.org/officeDocument/2006/relationships/hyperlink" Target="https://app.charmverse.io/op-grants/page-07313989199719706" TargetMode="External"/><Relationship Id="rId270" Type="http://schemas.openxmlformats.org/officeDocument/2006/relationships/hyperlink" Target="https://app.charmverse.io/op-grants/page-6005192882231041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proposals?id=273814be-281b-4361-a7c0-5bc731406a20" TargetMode="External"/><Relationship Id="rId3" Type="http://schemas.openxmlformats.org/officeDocument/2006/relationships/hyperlink" Target="https://app.charmverse.io/op-grants/proposals?id=32330ef8-c3ef-4949-888b-8e1990f8216e" TargetMode="External"/><Relationship Id="rId149" Type="http://schemas.openxmlformats.org/officeDocument/2006/relationships/hyperlink" Target="https://app.charmverse.io/op-grants/page-6225720466674716" TargetMode="External"/><Relationship Id="rId4" Type="http://schemas.openxmlformats.org/officeDocument/2006/relationships/hyperlink" Target="https://app.charmverse.io/op-grants/proposals?id=2aa53df9-afe5-4977-a630-53b719caa0fc" TargetMode="External"/><Relationship Id="rId148" Type="http://schemas.openxmlformats.org/officeDocument/2006/relationships/hyperlink" Target="https://app.charmverse.io/op-grants/page-27013511701775395" TargetMode="External"/><Relationship Id="rId269" Type="http://schemas.openxmlformats.org/officeDocument/2006/relationships/hyperlink" Target="https://app.charmverse.io/op-grants/page-1382446578653913" TargetMode="External"/><Relationship Id="rId9" Type="http://schemas.openxmlformats.org/officeDocument/2006/relationships/hyperlink" Target="https://app.charmverse.io/op-grants/proposals?id=f8a33855-9c4d-42c2-bf37-3927e80b27c0" TargetMode="External"/><Relationship Id="rId143" Type="http://schemas.openxmlformats.org/officeDocument/2006/relationships/hyperlink" Target="https://app.charmverse.io/op-grants/page-1763290369904491" TargetMode="External"/><Relationship Id="rId264" Type="http://schemas.openxmlformats.org/officeDocument/2006/relationships/hyperlink" Target="https://app.charmverse.io/op-grants/page-6940426090315701" TargetMode="External"/><Relationship Id="rId385" Type="http://schemas.openxmlformats.org/officeDocument/2006/relationships/hyperlink" Target="https://app.charmverse.io/op-grants/page-8199010060366829" TargetMode="External"/><Relationship Id="rId142" Type="http://schemas.openxmlformats.org/officeDocument/2006/relationships/hyperlink" Target="https://app.charmverse.io/op-grants/page-8035332025592417" TargetMode="External"/><Relationship Id="rId263" Type="http://schemas.openxmlformats.org/officeDocument/2006/relationships/hyperlink" Target="https://app.charmverse.io/op-grants/page-5043319536236994" TargetMode="External"/><Relationship Id="rId384" Type="http://schemas.openxmlformats.org/officeDocument/2006/relationships/hyperlink" Target="https://app.charmverse.io/op-grants/page-2367205753084609" TargetMode="External"/><Relationship Id="rId141" Type="http://schemas.openxmlformats.org/officeDocument/2006/relationships/hyperlink" Target="https://app.charmverse.io/op-grants/page-32348106058763193" TargetMode="External"/><Relationship Id="rId262" Type="http://schemas.openxmlformats.org/officeDocument/2006/relationships/hyperlink" Target="https://app.charmverse.io/op-grants/page-23303127376120303" TargetMode="External"/><Relationship Id="rId383" Type="http://schemas.openxmlformats.org/officeDocument/2006/relationships/hyperlink" Target="https://app.charmverse.io/op-grants/page-8950533353055605" TargetMode="External"/><Relationship Id="rId140" Type="http://schemas.openxmlformats.org/officeDocument/2006/relationships/hyperlink" Target="https://app.charmverse.io/op-grants/page-048525168377153705" TargetMode="External"/><Relationship Id="rId261" Type="http://schemas.openxmlformats.org/officeDocument/2006/relationships/hyperlink" Target="https://app.charmverse.io/op-grants/page-2542397798811158" TargetMode="External"/><Relationship Id="rId382" Type="http://schemas.openxmlformats.org/officeDocument/2006/relationships/hyperlink" Target="https://app.charmverse.io/op-grants/page-8661604268105176" TargetMode="External"/><Relationship Id="rId5" Type="http://schemas.openxmlformats.org/officeDocument/2006/relationships/hyperlink" Target="https://app.charmverse.io/op-grants/proposals?id=35e1cf72-3a28-48b0-9df2-0e9c8c167c28" TargetMode="External"/><Relationship Id="rId147" Type="http://schemas.openxmlformats.org/officeDocument/2006/relationships/hyperlink" Target="https://app.charmverse.io/op-grants/page-3830393115475954" TargetMode="External"/><Relationship Id="rId268" Type="http://schemas.openxmlformats.org/officeDocument/2006/relationships/hyperlink" Target="https://app.charmverse.io/op-grants/page-2502347076963445" TargetMode="External"/><Relationship Id="rId6" Type="http://schemas.openxmlformats.org/officeDocument/2006/relationships/hyperlink" Target="https://app.charmverse.io/op-grants/proposals?id=4f144a9c-da0b-4ebf-b286-7fa8fd3e26d4" TargetMode="External"/><Relationship Id="rId146" Type="http://schemas.openxmlformats.org/officeDocument/2006/relationships/hyperlink" Target="https://app.charmverse.io/op-grants/proposals?id=bcaedc5b-fbc5-46af-a9e4-d292bbf1cde2" TargetMode="External"/><Relationship Id="rId267" Type="http://schemas.openxmlformats.org/officeDocument/2006/relationships/hyperlink" Target="https://app.charmverse.io/op-grants/page-09647077215369282" TargetMode="External"/><Relationship Id="rId7" Type="http://schemas.openxmlformats.org/officeDocument/2006/relationships/hyperlink" Target="https://app.charmverse.io/op-grants/proposals?id=193a5f28-7f64-4bae-bb74-adc4f0600493" TargetMode="External"/><Relationship Id="rId145" Type="http://schemas.openxmlformats.org/officeDocument/2006/relationships/hyperlink" Target="https://app.charmverse.io/op-grants/page-7578496166502553" TargetMode="External"/><Relationship Id="rId266" Type="http://schemas.openxmlformats.org/officeDocument/2006/relationships/hyperlink" Target="https://app.charmverse.io/op-grants/page-8575536123758014" TargetMode="External"/><Relationship Id="rId8" Type="http://schemas.openxmlformats.org/officeDocument/2006/relationships/hyperlink" Target="https://app.charmverse.io/op-grants/proposals?id=a7f5fdac-e613-4e8c-bcc5-e9653c509760" TargetMode="External"/><Relationship Id="rId144" Type="http://schemas.openxmlformats.org/officeDocument/2006/relationships/hyperlink" Target="https://app.charmverse.io/op-grants/page-042185059906293176" TargetMode="External"/><Relationship Id="rId265" Type="http://schemas.openxmlformats.org/officeDocument/2006/relationships/hyperlink" Target="https://app.charmverse.io/op-grants/page-13717491696272566" TargetMode="External"/><Relationship Id="rId386" Type="http://schemas.openxmlformats.org/officeDocument/2006/relationships/drawing" Target="../drawings/drawing5.xml"/><Relationship Id="rId260" Type="http://schemas.openxmlformats.org/officeDocument/2006/relationships/hyperlink" Target="http://realhomeconnect.io" TargetMode="External"/><Relationship Id="rId381" Type="http://schemas.openxmlformats.org/officeDocument/2006/relationships/hyperlink" Target="https://app.charmverse.io/op-grants/page-8659059551913766" TargetMode="External"/><Relationship Id="rId380" Type="http://schemas.openxmlformats.org/officeDocument/2006/relationships/hyperlink" Target="https://app.charmverse.io/op-grants/page-7118244177492106" TargetMode="External"/><Relationship Id="rId139" Type="http://schemas.openxmlformats.org/officeDocument/2006/relationships/hyperlink" Target="https://app.charmverse.io/op-grants/page-37556400123922873" TargetMode="External"/><Relationship Id="rId138" Type="http://schemas.openxmlformats.org/officeDocument/2006/relationships/hyperlink" Target="https://app.charmverse.io/op-grants/page-16476408930919728" TargetMode="External"/><Relationship Id="rId259" Type="http://schemas.openxmlformats.org/officeDocument/2006/relationships/hyperlink" Target="https://app.charmverse.io/op-grants/page-8389012659754349" TargetMode="External"/><Relationship Id="rId137" Type="http://schemas.openxmlformats.org/officeDocument/2006/relationships/hyperlink" Target="https://app.charmverse.io/op-grants/page-7756747193290157" TargetMode="External"/><Relationship Id="rId258" Type="http://schemas.openxmlformats.org/officeDocument/2006/relationships/hyperlink" Target="https://app.charmverse.io/op-grants/page-8947154553563161" TargetMode="External"/><Relationship Id="rId379" Type="http://schemas.openxmlformats.org/officeDocument/2006/relationships/hyperlink" Target="https://app.charmverse.io/op-grants/page-2498144202521042" TargetMode="External"/><Relationship Id="rId132" Type="http://schemas.openxmlformats.org/officeDocument/2006/relationships/hyperlink" Target="https://app.charmverse.io/op-grants/page-39058541725517215" TargetMode="External"/><Relationship Id="rId253" Type="http://schemas.openxmlformats.org/officeDocument/2006/relationships/hyperlink" Target="https://app.charmverse.io/op-grants/page-13545432334134366" TargetMode="External"/><Relationship Id="rId374" Type="http://schemas.openxmlformats.org/officeDocument/2006/relationships/hyperlink" Target="https://app.charmverse.io/op-grants/page-21285761775589718" TargetMode="External"/><Relationship Id="rId131" Type="http://schemas.openxmlformats.org/officeDocument/2006/relationships/hyperlink" Target="https://app.charmverse.io/op-grants/page-564118893844912" TargetMode="External"/><Relationship Id="rId252" Type="http://schemas.openxmlformats.org/officeDocument/2006/relationships/hyperlink" Target="https://app.charmverse.io/op-grants/page-7976798372220861" TargetMode="External"/><Relationship Id="rId373" Type="http://schemas.openxmlformats.org/officeDocument/2006/relationships/hyperlink" Target="https://app.charmverse.io/op-grants/page-6874404092195345" TargetMode="External"/><Relationship Id="rId130" Type="http://schemas.openxmlformats.org/officeDocument/2006/relationships/hyperlink" Target="https://app.charmverse.io/op-grants/page-39236545934980094" TargetMode="External"/><Relationship Id="rId251" Type="http://schemas.openxmlformats.org/officeDocument/2006/relationships/hyperlink" Target="https://app.charmverse.io/op-grants/page-539814274545825" TargetMode="External"/><Relationship Id="rId372" Type="http://schemas.openxmlformats.org/officeDocument/2006/relationships/hyperlink" Target="https://app.charmverse.io/op-grants/page-36667301277022224" TargetMode="External"/><Relationship Id="rId250" Type="http://schemas.openxmlformats.org/officeDocument/2006/relationships/hyperlink" Target="https://app.charmverse.io/op-grants/page-7416874939270843" TargetMode="External"/><Relationship Id="rId371" Type="http://schemas.openxmlformats.org/officeDocument/2006/relationships/hyperlink" Target="https://app.charmverse.io/op-grants/page-36993742504947624" TargetMode="External"/><Relationship Id="rId136" Type="http://schemas.openxmlformats.org/officeDocument/2006/relationships/hyperlink" Target="https://app.charmverse.io/op-grants/page-7252415998455066" TargetMode="External"/><Relationship Id="rId257" Type="http://schemas.openxmlformats.org/officeDocument/2006/relationships/hyperlink" Target="https://app.charmverse.io/op-grants/page-45267699560616026" TargetMode="External"/><Relationship Id="rId378" Type="http://schemas.openxmlformats.org/officeDocument/2006/relationships/hyperlink" Target="https://app.charmverse.io/op-grants/page-6494402652772964" TargetMode="External"/><Relationship Id="rId135" Type="http://schemas.openxmlformats.org/officeDocument/2006/relationships/hyperlink" Target="https://app.charmverse.io/op-grants/page-31600792617195284" TargetMode="External"/><Relationship Id="rId256" Type="http://schemas.openxmlformats.org/officeDocument/2006/relationships/hyperlink" Target="https://app.charmverse.io/op-grants/page-8366307015654308" TargetMode="External"/><Relationship Id="rId377" Type="http://schemas.openxmlformats.org/officeDocument/2006/relationships/hyperlink" Target="https://app.charmverse.io/op-grants/page-8916236324550566" TargetMode="External"/><Relationship Id="rId134" Type="http://schemas.openxmlformats.org/officeDocument/2006/relationships/hyperlink" Target="https://app.charmverse.io/op-grants/page-002935803507057466" TargetMode="External"/><Relationship Id="rId255" Type="http://schemas.openxmlformats.org/officeDocument/2006/relationships/hyperlink" Target="https://app.charmverse.io/op-grants/page-9976992624949337" TargetMode="External"/><Relationship Id="rId376" Type="http://schemas.openxmlformats.org/officeDocument/2006/relationships/hyperlink" Target="https://app.charmverse.io/op-grants/page-16996178545862084" TargetMode="External"/><Relationship Id="rId133" Type="http://schemas.openxmlformats.org/officeDocument/2006/relationships/hyperlink" Target="https://app.charmverse.io/op-grants/page-6041417980868986" TargetMode="External"/><Relationship Id="rId254" Type="http://schemas.openxmlformats.org/officeDocument/2006/relationships/hyperlink" Target="https://app.charmverse.io/op-grants/page-007115651760448705" TargetMode="External"/><Relationship Id="rId375" Type="http://schemas.openxmlformats.org/officeDocument/2006/relationships/hyperlink" Target="https://app.charmverse.io/op-grants/page-39047688783064927" TargetMode="External"/><Relationship Id="rId172" Type="http://schemas.openxmlformats.org/officeDocument/2006/relationships/hyperlink" Target="https://app.charmverse.io/op-grants/page-42803218173466107" TargetMode="External"/><Relationship Id="rId293" Type="http://schemas.openxmlformats.org/officeDocument/2006/relationships/hyperlink" Target="https://app.charmverse.io/op-grants/page-6599670971221563" TargetMode="External"/><Relationship Id="rId171" Type="http://schemas.openxmlformats.org/officeDocument/2006/relationships/hyperlink" Target="https://app.charmverse.io/op-grants/page-96092948569456" TargetMode="External"/><Relationship Id="rId292" Type="http://schemas.openxmlformats.org/officeDocument/2006/relationships/hyperlink" Target="https://app.charmverse.io/op-grants/page-6789681217862995" TargetMode="External"/><Relationship Id="rId170" Type="http://schemas.openxmlformats.org/officeDocument/2006/relationships/hyperlink" Target="https://app.charmverse.io/op-grants/page-3841231445841462" TargetMode="External"/><Relationship Id="rId291" Type="http://schemas.openxmlformats.org/officeDocument/2006/relationships/hyperlink" Target="https://app.charmverse.io/op-grants/page-5889066454459928" TargetMode="External"/><Relationship Id="rId290" Type="http://schemas.openxmlformats.org/officeDocument/2006/relationships/hyperlink" Target="https://app.charmverse.io/op-grants/page-9885871528787618" TargetMode="External"/><Relationship Id="rId165" Type="http://schemas.openxmlformats.org/officeDocument/2006/relationships/hyperlink" Target="https://app.charmverse.io/op-grants/page-07234089012500222" TargetMode="External"/><Relationship Id="rId286" Type="http://schemas.openxmlformats.org/officeDocument/2006/relationships/hyperlink" Target="https://app.charmverse.io/op-grants/page-0993579325429641" TargetMode="External"/><Relationship Id="rId164" Type="http://schemas.openxmlformats.org/officeDocument/2006/relationships/hyperlink" Target="https://app.charmverse.io/op-grants/page-984066230932563" TargetMode="External"/><Relationship Id="rId285" Type="http://schemas.openxmlformats.org/officeDocument/2006/relationships/hyperlink" Target="https://app.charmverse.io/op-grants/page-021194932007580602" TargetMode="External"/><Relationship Id="rId163" Type="http://schemas.openxmlformats.org/officeDocument/2006/relationships/hyperlink" Target="https://app.charmverse.io/op-grants/page-8747665679955641" TargetMode="External"/><Relationship Id="rId284" Type="http://schemas.openxmlformats.org/officeDocument/2006/relationships/hyperlink" Target="https://app.charmverse.io/op-grants/page-6132354610094377" TargetMode="External"/><Relationship Id="rId162" Type="http://schemas.openxmlformats.org/officeDocument/2006/relationships/hyperlink" Target="https://app.charmverse.io/op-grants/page-19377959390071453" TargetMode="External"/><Relationship Id="rId283" Type="http://schemas.openxmlformats.org/officeDocument/2006/relationships/hyperlink" Target="https://app.charmverse.io/op-grants/page-4246021502319821" TargetMode="External"/><Relationship Id="rId169" Type="http://schemas.openxmlformats.org/officeDocument/2006/relationships/hyperlink" Target="https://app.charmverse.io/op-grants/page-3260445236671512" TargetMode="External"/><Relationship Id="rId168" Type="http://schemas.openxmlformats.org/officeDocument/2006/relationships/hyperlink" Target="https://app.charmverse.io/op-grants/page-5152281929164138" TargetMode="External"/><Relationship Id="rId289" Type="http://schemas.openxmlformats.org/officeDocument/2006/relationships/hyperlink" Target="https://app.charmverse.io/op-grants/page-9716842679439821" TargetMode="External"/><Relationship Id="rId167" Type="http://schemas.openxmlformats.org/officeDocument/2006/relationships/hyperlink" Target="https://app.charmverse.io/op-grants/page-891124206306203" TargetMode="External"/><Relationship Id="rId288" Type="http://schemas.openxmlformats.org/officeDocument/2006/relationships/hyperlink" Target="https://app.charmverse.io/op-grants/page-38491091362044694" TargetMode="External"/><Relationship Id="rId166" Type="http://schemas.openxmlformats.org/officeDocument/2006/relationships/hyperlink" Target="https://app.charmverse.io/op-grants/page-04871591080646143" TargetMode="External"/><Relationship Id="rId287" Type="http://schemas.openxmlformats.org/officeDocument/2006/relationships/hyperlink" Target="https://app.charmverse.io/op-grants/page-24711432281142365" TargetMode="External"/><Relationship Id="rId161" Type="http://schemas.openxmlformats.org/officeDocument/2006/relationships/hyperlink" Target="https://app.charmverse.io/op-grants/page-18901527235011129" TargetMode="External"/><Relationship Id="rId282" Type="http://schemas.openxmlformats.org/officeDocument/2006/relationships/hyperlink" Target="https://app.charmverse.io/op-grants/page-4077993806205271" TargetMode="External"/><Relationship Id="rId160" Type="http://schemas.openxmlformats.org/officeDocument/2006/relationships/hyperlink" Target="https://app.charmverse.io/op-grants/page-40691563548198606" TargetMode="External"/><Relationship Id="rId281" Type="http://schemas.openxmlformats.org/officeDocument/2006/relationships/hyperlink" Target="https://app.charmverse.io/op-grants/page-3059021634930075" TargetMode="External"/><Relationship Id="rId280" Type="http://schemas.openxmlformats.org/officeDocument/2006/relationships/hyperlink" Target="https://app.charmverse.io/op-grants/page-9205647233924499" TargetMode="External"/><Relationship Id="rId159" Type="http://schemas.openxmlformats.org/officeDocument/2006/relationships/hyperlink" Target="https://app.charmverse.io/op-grants/page-0021613424316719865" TargetMode="External"/><Relationship Id="rId154" Type="http://schemas.openxmlformats.org/officeDocument/2006/relationships/hyperlink" Target="https://app.charmverse.io/op-grants/page-3032540141204927" TargetMode="External"/><Relationship Id="rId275" Type="http://schemas.openxmlformats.org/officeDocument/2006/relationships/hyperlink" Target="https://app.charmverse.io/op-grants/page-5333843568201524" TargetMode="External"/><Relationship Id="rId153" Type="http://schemas.openxmlformats.org/officeDocument/2006/relationships/hyperlink" Target="https://app.charmverse.io/op-grants/page-6305100104213606" TargetMode="External"/><Relationship Id="rId274" Type="http://schemas.openxmlformats.org/officeDocument/2006/relationships/hyperlink" Target="https://app.charmverse.io/op-grants/page-8065090318553638" TargetMode="External"/><Relationship Id="rId152" Type="http://schemas.openxmlformats.org/officeDocument/2006/relationships/hyperlink" Target="https://app.charmverse.io/op-grants/page-8489336034812556" TargetMode="External"/><Relationship Id="rId273" Type="http://schemas.openxmlformats.org/officeDocument/2006/relationships/hyperlink" Target="https://app.charmverse.io/op-grants/page-42446974329679854" TargetMode="External"/><Relationship Id="rId151" Type="http://schemas.openxmlformats.org/officeDocument/2006/relationships/hyperlink" Target="https://app.charmverse.io/op-grants/page-3655961393478986" TargetMode="External"/><Relationship Id="rId272" Type="http://schemas.openxmlformats.org/officeDocument/2006/relationships/hyperlink" Target="https://app.charmverse.io/op-grants/page-7482769025043443" TargetMode="External"/><Relationship Id="rId158" Type="http://schemas.openxmlformats.org/officeDocument/2006/relationships/hyperlink" Target="https://app.charmverse.io/op-grants/page-5705679072018564" TargetMode="External"/><Relationship Id="rId279" Type="http://schemas.openxmlformats.org/officeDocument/2006/relationships/hyperlink" Target="https://app.charmverse.io/op-grants/page-46540991920710795" TargetMode="External"/><Relationship Id="rId157" Type="http://schemas.openxmlformats.org/officeDocument/2006/relationships/hyperlink" Target="https://app.charmverse.io/op-grants/page-17951486933492156" TargetMode="External"/><Relationship Id="rId278" Type="http://schemas.openxmlformats.org/officeDocument/2006/relationships/hyperlink" Target="https://app.charmverse.io/op-grants/page-17918441063202728" TargetMode="External"/><Relationship Id="rId156" Type="http://schemas.openxmlformats.org/officeDocument/2006/relationships/hyperlink" Target="https://app.charmverse.io/op-grants/page-14817603934853052" TargetMode="External"/><Relationship Id="rId277" Type="http://schemas.openxmlformats.org/officeDocument/2006/relationships/hyperlink" Target="https://app.charmverse.io/op-grants/page-3737653993131862" TargetMode="External"/><Relationship Id="rId155" Type="http://schemas.openxmlformats.org/officeDocument/2006/relationships/hyperlink" Target="https://app.charmverse.io/op-grants/page-49896086236783055" TargetMode="External"/><Relationship Id="rId276" Type="http://schemas.openxmlformats.org/officeDocument/2006/relationships/hyperlink" Target="https://app.charmverse.io/op-grants/page-11504029675210492" TargetMode="External"/><Relationship Id="rId40" Type="http://schemas.openxmlformats.org/officeDocument/2006/relationships/hyperlink" Target="https://app.charmverse.io/op-grants/proposals?id=67721657-2915-42a9-810e-4c24a3d28033" TargetMode="External"/><Relationship Id="rId42" Type="http://schemas.openxmlformats.org/officeDocument/2006/relationships/hyperlink" Target="https://app.charmverse.io/op-grants/proposals?id=87b242c9-0190-4624-ae9e-09bbce4ee032" TargetMode="External"/><Relationship Id="rId41" Type="http://schemas.openxmlformats.org/officeDocument/2006/relationships/hyperlink" Target="https://app.charmverse.io/op-grants/proposals?id=5321d621-59b7-4d6c-94a0-8805c65a007b" TargetMode="External"/><Relationship Id="rId44" Type="http://schemas.openxmlformats.org/officeDocument/2006/relationships/hyperlink" Target="https://app.charmverse.io/op-grants/proposals?id=a6e6bfb8-75bd-41bd-acb1-618c3c62e667" TargetMode="External"/><Relationship Id="rId43" Type="http://schemas.openxmlformats.org/officeDocument/2006/relationships/hyperlink" Target="https://app.charmverse.io/op-grants/proposals?id=3600ac23-ca28-4cab-8068-19e4fef0b6a0" TargetMode="External"/><Relationship Id="rId46" Type="http://schemas.openxmlformats.org/officeDocument/2006/relationships/hyperlink" Target="http://deepventure.io" TargetMode="External"/><Relationship Id="rId45" Type="http://schemas.openxmlformats.org/officeDocument/2006/relationships/hyperlink" Target="https://app.charmverse.io/op-grants/proposals?id=dc826682-9388-425b-9cf6-b18dcba9add8" TargetMode="External"/><Relationship Id="rId48" Type="http://schemas.openxmlformats.org/officeDocument/2006/relationships/hyperlink" Target="https://app.charmverse.io/op-grants/proposals?id=8e6252df-25ff-415c-86dd-53c5dcecb0f9" TargetMode="External"/><Relationship Id="rId47" Type="http://schemas.openxmlformats.org/officeDocument/2006/relationships/hyperlink" Target="https://app.charmverse.io/op-grants/proposals?id=5b4a7f2a-5073-40f7-95bd-c6d2cb4cb7ea" TargetMode="External"/><Relationship Id="rId49" Type="http://schemas.openxmlformats.org/officeDocument/2006/relationships/hyperlink" Target="https://app.charmverse.io/op-grants/proposals?id=517eca54-cedd-45e7-8662-a83db23dd85a" TargetMode="External"/><Relationship Id="rId31" Type="http://schemas.openxmlformats.org/officeDocument/2006/relationships/hyperlink" Target="https://app.charmverse.io/op-grants/proposals?id=56ac8ea4-54d9-4cb2-b841-33617ceb6411" TargetMode="External"/><Relationship Id="rId30" Type="http://schemas.openxmlformats.org/officeDocument/2006/relationships/hyperlink" Target="https://app.charmverse.io/op-grants/proposals?id=2c0d0a4b-1671-45cb-b2cd-15eec5232447" TargetMode="External"/><Relationship Id="rId33" Type="http://schemas.openxmlformats.org/officeDocument/2006/relationships/hyperlink" Target="https://app.charmverse.io/op-grants/proposals?id=4316368c-96f0-4994-b661-39f6c10b34d6" TargetMode="External"/><Relationship Id="rId32" Type="http://schemas.openxmlformats.org/officeDocument/2006/relationships/hyperlink" Target="https://app.charmverse.io/op-grants/proposals?id=93f4a490-2e7d-47d0-81a4-83003d441e5a" TargetMode="External"/><Relationship Id="rId35" Type="http://schemas.openxmlformats.org/officeDocument/2006/relationships/hyperlink" Target="https://app.charmverse.io/op-grants/proposals?id=f054abc5-e283-41cf-be4e-fb00ca77bfd0" TargetMode="External"/><Relationship Id="rId34" Type="http://schemas.openxmlformats.org/officeDocument/2006/relationships/hyperlink" Target="https://app.charmverse.io/op-grants/proposals?id=30c01c2e-3159-4b09-a4aa-8ca0859f30ab" TargetMode="External"/><Relationship Id="rId37" Type="http://schemas.openxmlformats.org/officeDocument/2006/relationships/hyperlink" Target="https://app.charmverse.io/op-grants/proposals?id=a27141e8-426c-496e-957a-41f091592a13" TargetMode="External"/><Relationship Id="rId36" Type="http://schemas.openxmlformats.org/officeDocument/2006/relationships/hyperlink" Target="https://app.charmverse.io/op-grants/proposals?id=e5613e76-a26f-41e4-9f0d-4e2dbfccf5b8" TargetMode="External"/><Relationship Id="rId39" Type="http://schemas.openxmlformats.org/officeDocument/2006/relationships/hyperlink" Target="https://app.charmverse.io/op-grants/proposals?id=b67d33c0-9bec-444a-aee2-dc3ed4a5ae03" TargetMode="External"/><Relationship Id="rId38" Type="http://schemas.openxmlformats.org/officeDocument/2006/relationships/hyperlink" Target="https://app.charmverse.io/op-grants/proposals?id=850d9a09-f8a4-4334-b024-2aacf1ea6a0b" TargetMode="External"/><Relationship Id="rId20" Type="http://schemas.openxmlformats.org/officeDocument/2006/relationships/hyperlink" Target="https://app.charmverse.io/op-grants/proposals?id=8d5bdceb-fc41-46f7-afd5-1f5487cc9d62" TargetMode="External"/><Relationship Id="rId22" Type="http://schemas.openxmlformats.org/officeDocument/2006/relationships/hyperlink" Target="https://app.charmverse.io/op-grants/proposals?id=0d240e3b-8641-411b-a18b-4b661b0131a7" TargetMode="External"/><Relationship Id="rId21" Type="http://schemas.openxmlformats.org/officeDocument/2006/relationships/hyperlink" Target="https://app.charmverse.io/op-grants/proposals?id=dd72e00c-4ab4-4c7d-8296-8a790a071202" TargetMode="External"/><Relationship Id="rId24" Type="http://schemas.openxmlformats.org/officeDocument/2006/relationships/hyperlink" Target="https://app.charmverse.io/op-grants/proposals?id=a02dac5b-677c-4f53-abf5-4e2ebeeecac2" TargetMode="External"/><Relationship Id="rId23" Type="http://schemas.openxmlformats.org/officeDocument/2006/relationships/hyperlink" Target="https://app.charmverse.io/op-grants/proposals?id=06c71858-2a6c-4123-8581-fb0159b91d92" TargetMode="External"/><Relationship Id="rId26" Type="http://schemas.openxmlformats.org/officeDocument/2006/relationships/hyperlink" Target="https://app.charmverse.io/op-grants/proposals?id=545ad6f5-a605-4d15-b7ee-c4fb7115a457" TargetMode="External"/><Relationship Id="rId25" Type="http://schemas.openxmlformats.org/officeDocument/2006/relationships/hyperlink" Target="https://app.charmverse.io/op-grants/proposals?id=6361ec19-35f4-4e36-8e06-76062984df1d" TargetMode="External"/><Relationship Id="rId28" Type="http://schemas.openxmlformats.org/officeDocument/2006/relationships/hyperlink" Target="https://app.charmverse.io/op-grants/proposals?id=8e3d9808-6f5e-4024-8484-76a950c8e997" TargetMode="External"/><Relationship Id="rId27" Type="http://schemas.openxmlformats.org/officeDocument/2006/relationships/hyperlink" Target="https://app.charmverse.io/op-grants/proposals?id=dc6a2cbe-f30a-47f7-97e7-d16d9d05c00e" TargetMode="External"/><Relationship Id="rId29" Type="http://schemas.openxmlformats.org/officeDocument/2006/relationships/hyperlink" Target="https://app.charmverse.io/op-grants/proposals?id=4f197e3e-8fae-401a-ab04-b54ff70cfed8" TargetMode="External"/><Relationship Id="rId11" Type="http://schemas.openxmlformats.org/officeDocument/2006/relationships/hyperlink" Target="https://app.charmverse.io/op-grants/proposals?id=68dc0853-0009-4348-8df8-e9d4d3e393e8" TargetMode="External"/><Relationship Id="rId10" Type="http://schemas.openxmlformats.org/officeDocument/2006/relationships/hyperlink" Target="https://app.charmverse.io/op-grants/proposals?id=473ea14b-973b-41bd-9880-acdae160cc11" TargetMode="External"/><Relationship Id="rId13" Type="http://schemas.openxmlformats.org/officeDocument/2006/relationships/hyperlink" Target="https://app.charmverse.io/op-grants/proposals?id=fac981d0-64d0-4aef-8722-d0221ea028bc" TargetMode="External"/><Relationship Id="rId12" Type="http://schemas.openxmlformats.org/officeDocument/2006/relationships/hyperlink" Target="https://app.charmverse.io/op-grants/proposals?id=fa615667-86b8-4ce1-a406-6ee2ff7c6d10" TargetMode="External"/><Relationship Id="rId15" Type="http://schemas.openxmlformats.org/officeDocument/2006/relationships/hyperlink" Target="https://app.charmverse.io/op-grants/proposals?id=34a950aa-b8cd-41fa-a09f-4b2a6660d003" TargetMode="External"/><Relationship Id="rId14" Type="http://schemas.openxmlformats.org/officeDocument/2006/relationships/hyperlink" Target="https://app.charmverse.io/op-grants/proposals?id=96c0464c-ca98-4608-8e11-d8881f8b24e8" TargetMode="External"/><Relationship Id="rId17" Type="http://schemas.openxmlformats.org/officeDocument/2006/relationships/hyperlink" Target="https://app.charmverse.io/op-grants/proposals?id=628c674f-26c4-4bd0-b667-be7d666b3886" TargetMode="External"/><Relationship Id="rId16" Type="http://schemas.openxmlformats.org/officeDocument/2006/relationships/hyperlink" Target="https://app.charmverse.io/op-grants/proposals?id=628c674f-26c4-4bd0-b667-be7d666b3886" TargetMode="External"/><Relationship Id="rId19" Type="http://schemas.openxmlformats.org/officeDocument/2006/relationships/hyperlink" Target="https://app.charmverse.io/op-grants/proposals?id=be31e2f9-3683-4b7d-9877-471fea317710" TargetMode="External"/><Relationship Id="rId18" Type="http://schemas.openxmlformats.org/officeDocument/2006/relationships/hyperlink" Target="https://app.charmverse.io/op-grants/proposals?id=c75c2bba-71d0-4287-9481-e81204148f40" TargetMode="External"/><Relationship Id="rId84" Type="http://schemas.openxmlformats.org/officeDocument/2006/relationships/hyperlink" Target="https://app.charmverse.io/op-grants/proposals?id=94da44b5-73c0-4835-badc-b7cf3451f3fe" TargetMode="External"/><Relationship Id="rId83" Type="http://schemas.openxmlformats.org/officeDocument/2006/relationships/hyperlink" Target="https://app.charmverse.io/op-grants/proposals?id=d5edca8b-1b20-42b5-b893-7d6bc8a8e73a" TargetMode="External"/><Relationship Id="rId86" Type="http://schemas.openxmlformats.org/officeDocument/2006/relationships/hyperlink" Target="https://app.charmverse.io/op-grants/proposals?id=0a036d87-7394-4279-8fc1-8815f966861a" TargetMode="External"/><Relationship Id="rId85" Type="http://schemas.openxmlformats.org/officeDocument/2006/relationships/hyperlink" Target="https://app.charmverse.io/op-grants/proposals?id=41a63476-0515-4b94-b1fc-c57b3145fcd3" TargetMode="External"/><Relationship Id="rId88" Type="http://schemas.openxmlformats.org/officeDocument/2006/relationships/hyperlink" Target="https://app.charmverse.io/op-grants/proposals?id=3f9617b9-6c29-42cc-b0d7-5f93abdf304c" TargetMode="External"/><Relationship Id="rId87" Type="http://schemas.openxmlformats.org/officeDocument/2006/relationships/hyperlink" Target="https://app.charmverse.io/op-grants/proposals?id=a231020b-9c20-42a5-9a57-be2ff07dc8a9" TargetMode="External"/><Relationship Id="rId89" Type="http://schemas.openxmlformats.org/officeDocument/2006/relationships/hyperlink" Target="https://app.charmverse.io/op-grants/proposals?id=d3be6b9c-69dd-4771-83f3-2cbd8d4a1369" TargetMode="External"/><Relationship Id="rId80" Type="http://schemas.openxmlformats.org/officeDocument/2006/relationships/hyperlink" Target="https://app.charmverse.io/op-grants/proposals?id=40a49ba8-b6bb-43fa-89d7-b28e26418989" TargetMode="External"/><Relationship Id="rId82" Type="http://schemas.openxmlformats.org/officeDocument/2006/relationships/hyperlink" Target="https://app.charmverse.io/op-grants/proposals?id=f904bdd6-36b1-4c58-8436-f40def03d6e7" TargetMode="External"/><Relationship Id="rId81" Type="http://schemas.openxmlformats.org/officeDocument/2006/relationships/hyperlink" Target="https://app.charmverse.io/op-grants/proposals?id=6fe3e506-62f1-464c-83f9-c955d2c62102" TargetMode="External"/><Relationship Id="rId73" Type="http://schemas.openxmlformats.org/officeDocument/2006/relationships/hyperlink" Target="https://app.charmverse.io/op-grants/proposals?id=c28af90f-0a10-4585-acc5-0a6c7a33d4cf" TargetMode="External"/><Relationship Id="rId72" Type="http://schemas.openxmlformats.org/officeDocument/2006/relationships/hyperlink" Target="https://app.charmverse.io/op-grants/proposals?id=dfe9de69-66ac-46b7-8cbd-5fa863757b7b" TargetMode="External"/><Relationship Id="rId75" Type="http://schemas.openxmlformats.org/officeDocument/2006/relationships/hyperlink" Target="https://app.charmverse.io/op-grants/proposals?id=43a2729f-877f-4fed-a392-36b5bd30233c" TargetMode="External"/><Relationship Id="rId74" Type="http://schemas.openxmlformats.org/officeDocument/2006/relationships/hyperlink" Target="https://app.charmverse.io/op-grants/proposals?id=a486cc19-d609-43c1-8b87-fe585dd51950" TargetMode="External"/><Relationship Id="rId77" Type="http://schemas.openxmlformats.org/officeDocument/2006/relationships/hyperlink" Target="https://app.charmverse.io/op-grants/proposals?id=82cbcf7d-397c-472a-b576-f09089311919" TargetMode="External"/><Relationship Id="rId76" Type="http://schemas.openxmlformats.org/officeDocument/2006/relationships/hyperlink" Target="https://optimistic.etherscan.io/address/0xbd4C65cd759D79074D5E87022Fb369b4DAC6b485" TargetMode="External"/><Relationship Id="rId79" Type="http://schemas.openxmlformats.org/officeDocument/2006/relationships/hyperlink" Target="https://app.charmverse.io/op-grants/proposals?id=66c0abae-f0c0-43bb-b3bc-d4e2926cf256" TargetMode="External"/><Relationship Id="rId78" Type="http://schemas.openxmlformats.org/officeDocument/2006/relationships/hyperlink" Target="https://app.charmverse.io/op-grants/proposals?id=30b72d8f-b2d2-4555-921c-808a1758b900" TargetMode="External"/><Relationship Id="rId71" Type="http://schemas.openxmlformats.org/officeDocument/2006/relationships/hyperlink" Target="https://app.charmverse.io/op-grants/proposals?id=7d410c5a-9eff-45fb-ad66-38097ff47695" TargetMode="External"/><Relationship Id="rId70" Type="http://schemas.openxmlformats.org/officeDocument/2006/relationships/hyperlink" Target="https://app.charmverse.io/op-grants/proposals?id=80f56227-c0b6-44ea-9162-d7d38dbda964" TargetMode="External"/><Relationship Id="rId62" Type="http://schemas.openxmlformats.org/officeDocument/2006/relationships/hyperlink" Target="https://app.charmverse.io/op-grants/proposals?id=685b490d-48bd-48a4-90cd-c5915eb5bc7e" TargetMode="External"/><Relationship Id="rId61" Type="http://schemas.openxmlformats.org/officeDocument/2006/relationships/hyperlink" Target="https://app.charmverse.io/op-grants/proposals?id=3caaaa7f-23d5-4964-9055-6c6c7a159760" TargetMode="External"/><Relationship Id="rId64" Type="http://schemas.openxmlformats.org/officeDocument/2006/relationships/hyperlink" Target="https://app.charmverse.io/op-grants/proposals?id=67f5fa10-9e55-45fa-8c2c-2a659be48b0a" TargetMode="External"/><Relationship Id="rId63" Type="http://schemas.openxmlformats.org/officeDocument/2006/relationships/hyperlink" Target="https://app.charmverse.io/op-grants/proposals?id=d8b013c4-b470-4030-9055-ac9e056790f4" TargetMode="External"/><Relationship Id="rId66" Type="http://schemas.openxmlformats.org/officeDocument/2006/relationships/hyperlink" Target="https://app.charmverse.io/op-grants/proposals?id=340679d5-1003-402e-b643-8127fce9f616" TargetMode="External"/><Relationship Id="rId65" Type="http://schemas.openxmlformats.org/officeDocument/2006/relationships/hyperlink" Target="https://app.charmverse.io/op-grants/proposals?id=4c6fa1d6-0b29-4550-b4b7-4333f9513e4d" TargetMode="External"/><Relationship Id="rId68" Type="http://schemas.openxmlformats.org/officeDocument/2006/relationships/hyperlink" Target="https://app.charmverse.io/op-grants/proposals?id=4e5d92fa-77c0-4f4e-b0c6-2d4881b5183a" TargetMode="External"/><Relationship Id="rId67" Type="http://schemas.openxmlformats.org/officeDocument/2006/relationships/hyperlink" Target="https://app.charmverse.io/op-grants/proposals?id=6a83a0b6-229f-47d0-ab19-1727e6a74258" TargetMode="External"/><Relationship Id="rId60" Type="http://schemas.openxmlformats.org/officeDocument/2006/relationships/hyperlink" Target="https://app.charmverse.io/op-grants/proposals?id=f5d5bd0a-dac3-4abe-ba78-6aa8c07b370f" TargetMode="External"/><Relationship Id="rId69" Type="http://schemas.openxmlformats.org/officeDocument/2006/relationships/hyperlink" Target="https://app.charmverse.io/op-grants/proposals?id=8d33fd6e-8f43-47d3-82f9-bde037b819e8" TargetMode="External"/><Relationship Id="rId51" Type="http://schemas.openxmlformats.org/officeDocument/2006/relationships/hyperlink" Target="https://app.charmverse.io/op-grants/proposals?id=d17cdba7-adcc-48d5-bad2-c84b8cb91409" TargetMode="External"/><Relationship Id="rId50" Type="http://schemas.openxmlformats.org/officeDocument/2006/relationships/hyperlink" Target="https://app.charmverse.io/op-grants/proposals?id=5e61f5c8-5512-461e-9a12-68c8478fa5f3" TargetMode="External"/><Relationship Id="rId53" Type="http://schemas.openxmlformats.org/officeDocument/2006/relationships/hyperlink" Target="https://app.charmverse.io/op-grants/proposals?id=4c18dfae-8f33-4db9-9aa0-7eb99fa79311" TargetMode="External"/><Relationship Id="rId52" Type="http://schemas.openxmlformats.org/officeDocument/2006/relationships/hyperlink" Target="https://app.charmverse.io/op-grants/proposals?id=7d3d60e4-a159-45ed-b1e1-1f1343130f86" TargetMode="External"/><Relationship Id="rId55" Type="http://schemas.openxmlformats.org/officeDocument/2006/relationships/hyperlink" Target="https://app.charmverse.io/op-grants/proposals?id=1c3d4d1b-ded5-4de5-adea-9e596685ec8a" TargetMode="External"/><Relationship Id="rId54" Type="http://schemas.openxmlformats.org/officeDocument/2006/relationships/hyperlink" Target="https://app.charmverse.io/op-grants/proposals?id=690e9a91-ed58-46f6-9ee5-1b21c5b649f8" TargetMode="External"/><Relationship Id="rId57" Type="http://schemas.openxmlformats.org/officeDocument/2006/relationships/hyperlink" Target="https://app.charmverse.io/op-grants/proposals?id=71583c3b-00b4-4e0d-8149-b9328d8f7f62" TargetMode="External"/><Relationship Id="rId56" Type="http://schemas.openxmlformats.org/officeDocument/2006/relationships/hyperlink" Target="https://app.charmverse.io/op-grants/proposals?id=16b5ba1a-bdeb-4a61-a32d-545844252110" TargetMode="External"/><Relationship Id="rId59" Type="http://schemas.openxmlformats.org/officeDocument/2006/relationships/hyperlink" Target="https://app.charmverse.io/op-grants/proposals?id=e4819299-e782-480f-a134-0875d4e8e7f2" TargetMode="External"/><Relationship Id="rId58" Type="http://schemas.openxmlformats.org/officeDocument/2006/relationships/hyperlink" Target="https://app.charmverse.io/op-grants/proposals?id=547ba6e2-547f-434d-9202-49fcc8f491d7" TargetMode="External"/><Relationship Id="rId107" Type="http://schemas.openxmlformats.org/officeDocument/2006/relationships/hyperlink" Target="https://app.charmverse.io/op-grants/proposals?id=4b641214-5ac7-4983-a8ea-44972af970df" TargetMode="External"/><Relationship Id="rId228" Type="http://schemas.openxmlformats.org/officeDocument/2006/relationships/hyperlink" Target="https://app.charmverse.io/op-grants/page-3183127262712937" TargetMode="External"/><Relationship Id="rId349" Type="http://schemas.openxmlformats.org/officeDocument/2006/relationships/hyperlink" Target="https://app.charmverse.io/op-grants/page-41542701966024476" TargetMode="External"/><Relationship Id="rId106" Type="http://schemas.openxmlformats.org/officeDocument/2006/relationships/hyperlink" Target="https://app.charmverse.io/op-grants/proposals?id=256513c4-968f-423e-8db6-4a290ac0f172" TargetMode="External"/><Relationship Id="rId227" Type="http://schemas.openxmlformats.org/officeDocument/2006/relationships/hyperlink" Target="https://app.charmverse.io/op-grants/page-16520996187338777" TargetMode="External"/><Relationship Id="rId348" Type="http://schemas.openxmlformats.org/officeDocument/2006/relationships/hyperlink" Target="https://app.charmverse.io/op-grants/page-8825893178140582" TargetMode="External"/><Relationship Id="rId105" Type="http://schemas.openxmlformats.org/officeDocument/2006/relationships/hyperlink" Target="https://app.charmverse.io/op-grants/proposals?id=0d288198-b4f6-4b1d-844e-01779ccc5d2f" TargetMode="External"/><Relationship Id="rId226" Type="http://schemas.openxmlformats.org/officeDocument/2006/relationships/hyperlink" Target="https://app.charmverse.io/op-grants/page-9658342917491014" TargetMode="External"/><Relationship Id="rId347" Type="http://schemas.openxmlformats.org/officeDocument/2006/relationships/hyperlink" Target="https://app.charmverse.io/op-grants/page-0012423812683026725" TargetMode="External"/><Relationship Id="rId104" Type="http://schemas.openxmlformats.org/officeDocument/2006/relationships/hyperlink" Target="https://app.charmverse.io/op-grants/proposals?id=dbc3465e-da78-45de-a265-d7d7feaa325a" TargetMode="External"/><Relationship Id="rId225" Type="http://schemas.openxmlformats.org/officeDocument/2006/relationships/hyperlink" Target="https://app.charmverse.io/op-grants/page-8237591750535247" TargetMode="External"/><Relationship Id="rId346" Type="http://schemas.openxmlformats.org/officeDocument/2006/relationships/hyperlink" Target="https://app.charmverse.io/op-grants/page-141996216647309" TargetMode="External"/><Relationship Id="rId109" Type="http://schemas.openxmlformats.org/officeDocument/2006/relationships/hyperlink" Target="https://app.charmverse.io/op-grants/proposals?id=cbc15d02-aada-4b12-a6fd-997b864d15e3" TargetMode="External"/><Relationship Id="rId108" Type="http://schemas.openxmlformats.org/officeDocument/2006/relationships/hyperlink" Target="https://app.charmverse.io/op-grants/proposals?id=18f8e5ad-1166-4aab-ab4e-14fbe2dbf557" TargetMode="External"/><Relationship Id="rId229" Type="http://schemas.openxmlformats.org/officeDocument/2006/relationships/hyperlink" Target="https://app.charmverse.io/op-grants/page-7909258344215697" TargetMode="External"/><Relationship Id="rId220" Type="http://schemas.openxmlformats.org/officeDocument/2006/relationships/hyperlink" Target="https://app.charmverse.io/op-grants/page-3411086919480142" TargetMode="External"/><Relationship Id="rId341" Type="http://schemas.openxmlformats.org/officeDocument/2006/relationships/hyperlink" Target="https://app.charmverse.io/op-grants/page-8501730132816885" TargetMode="External"/><Relationship Id="rId340" Type="http://schemas.openxmlformats.org/officeDocument/2006/relationships/hyperlink" Target="https://app.charmverse.io/op-grants/page-6137028084305354" TargetMode="External"/><Relationship Id="rId103" Type="http://schemas.openxmlformats.org/officeDocument/2006/relationships/hyperlink" Target="https://app.charmverse.io/op-grants/proposals?id=ee7a0b79-2f21-4195-9297-13b84737a2c7" TargetMode="External"/><Relationship Id="rId224" Type="http://schemas.openxmlformats.org/officeDocument/2006/relationships/hyperlink" Target="https://app.charmverse.io/op-grants/page-057579616928828736" TargetMode="External"/><Relationship Id="rId345" Type="http://schemas.openxmlformats.org/officeDocument/2006/relationships/hyperlink" Target="https://app.charmverse.io/op-grants/page-7053685338833484" TargetMode="External"/><Relationship Id="rId102" Type="http://schemas.openxmlformats.org/officeDocument/2006/relationships/hyperlink" Target="https://app.charmverse.io/op-grants/proposals?id=17f53d41-a711-4cd9-bb05-52d0d7dc8f19" TargetMode="External"/><Relationship Id="rId223" Type="http://schemas.openxmlformats.org/officeDocument/2006/relationships/hyperlink" Target="https://app.charmverse.io/op-grants/page-4622957753403092" TargetMode="External"/><Relationship Id="rId344" Type="http://schemas.openxmlformats.org/officeDocument/2006/relationships/hyperlink" Target="https://app.charmverse.io/op-grants/page-9764487318473409" TargetMode="External"/><Relationship Id="rId101" Type="http://schemas.openxmlformats.org/officeDocument/2006/relationships/hyperlink" Target="https://app.charmverse.io/op-grants/proposals?id=4c1eec28-b5b1-491b-9911-55d605aef1ec" TargetMode="External"/><Relationship Id="rId222" Type="http://schemas.openxmlformats.org/officeDocument/2006/relationships/hyperlink" Target="https://app.charmverse.io/op-grants/page-7215315141818317" TargetMode="External"/><Relationship Id="rId343" Type="http://schemas.openxmlformats.org/officeDocument/2006/relationships/hyperlink" Target="https://app.charmverse.io/op-grants/page-8819289984653451" TargetMode="External"/><Relationship Id="rId100" Type="http://schemas.openxmlformats.org/officeDocument/2006/relationships/hyperlink" Target="https://app.charmverse.io/op-grants/proposals?id=0914d238-81b8-42c1-9cbb-41cfe4b795b7" TargetMode="External"/><Relationship Id="rId221" Type="http://schemas.openxmlformats.org/officeDocument/2006/relationships/hyperlink" Target="https://app.charmverse.io/op-grants/page-3129474343456191" TargetMode="External"/><Relationship Id="rId342" Type="http://schemas.openxmlformats.org/officeDocument/2006/relationships/hyperlink" Target="https://app.charmverse.io/op-grants/page-750415335405475" TargetMode="External"/><Relationship Id="rId217" Type="http://schemas.openxmlformats.org/officeDocument/2006/relationships/hyperlink" Target="https://app.charmverse.io/op-grants/page-6976945239680636" TargetMode="External"/><Relationship Id="rId338" Type="http://schemas.openxmlformats.org/officeDocument/2006/relationships/hyperlink" Target="https://app.charmverse.io/op-grants/page-18235591935248352" TargetMode="External"/><Relationship Id="rId216" Type="http://schemas.openxmlformats.org/officeDocument/2006/relationships/hyperlink" Target="https://app.charmverse.io/op-grants/page-2222165204079123" TargetMode="External"/><Relationship Id="rId337" Type="http://schemas.openxmlformats.org/officeDocument/2006/relationships/hyperlink" Target="https://app.charmverse.io/op-grants/page-06454466043947682" TargetMode="External"/><Relationship Id="rId215" Type="http://schemas.openxmlformats.org/officeDocument/2006/relationships/hyperlink" Target="https://app.charmverse.io/op-grants/page-7551038068293459" TargetMode="External"/><Relationship Id="rId336" Type="http://schemas.openxmlformats.org/officeDocument/2006/relationships/hyperlink" Target="https://app.charmverse.io/op-grants/page-06581358639748647" TargetMode="External"/><Relationship Id="rId214" Type="http://schemas.openxmlformats.org/officeDocument/2006/relationships/hyperlink" Target="https://app.charmverse.io/op-grants/page-1477789990194054" TargetMode="External"/><Relationship Id="rId335" Type="http://schemas.openxmlformats.org/officeDocument/2006/relationships/hyperlink" Target="https://app.charmverse.io/op-grants/page-5155094715852848" TargetMode="External"/><Relationship Id="rId219" Type="http://schemas.openxmlformats.org/officeDocument/2006/relationships/hyperlink" Target="https://app.charmverse.io/op-grants/page-13585052320942648" TargetMode="External"/><Relationship Id="rId218" Type="http://schemas.openxmlformats.org/officeDocument/2006/relationships/hyperlink" Target="https://app.charmverse.io/op-grants/page-5705466835310178" TargetMode="External"/><Relationship Id="rId339" Type="http://schemas.openxmlformats.org/officeDocument/2006/relationships/hyperlink" Target="https://app.charmverse.io/op-grants/page-8965039315647547" TargetMode="External"/><Relationship Id="rId330" Type="http://schemas.openxmlformats.org/officeDocument/2006/relationships/hyperlink" Target="https://app.charmverse.io/op-grants/page-12543689367778432" TargetMode="External"/><Relationship Id="rId213" Type="http://schemas.openxmlformats.org/officeDocument/2006/relationships/hyperlink" Target="https://app.charmverse.io/op-grants/page-037501910272004224" TargetMode="External"/><Relationship Id="rId334" Type="http://schemas.openxmlformats.org/officeDocument/2006/relationships/hyperlink" Target="https://app.charmverse.io/op-grants/page-8451256064211878" TargetMode="External"/><Relationship Id="rId212" Type="http://schemas.openxmlformats.org/officeDocument/2006/relationships/hyperlink" Target="https://app.charmverse.io/op-grants/page-040680474285722745" TargetMode="External"/><Relationship Id="rId333" Type="http://schemas.openxmlformats.org/officeDocument/2006/relationships/hyperlink" Target="https://app.charmverse.io/op-grants/page-27099331034968377" TargetMode="External"/><Relationship Id="rId211" Type="http://schemas.openxmlformats.org/officeDocument/2006/relationships/hyperlink" Target="https://app.charmverse.io/op-grants/page-836663139821324" TargetMode="External"/><Relationship Id="rId332" Type="http://schemas.openxmlformats.org/officeDocument/2006/relationships/hyperlink" Target="https://app.charmverse.io/op-grants/page-9370791874688227" TargetMode="External"/><Relationship Id="rId210" Type="http://schemas.openxmlformats.org/officeDocument/2006/relationships/hyperlink" Target="https://app.charmverse.io/op-grants/page-641531423822882" TargetMode="External"/><Relationship Id="rId331" Type="http://schemas.openxmlformats.org/officeDocument/2006/relationships/hyperlink" Target="https://app.charmverse.io/op-grants/page-24117862336456142" TargetMode="External"/><Relationship Id="rId370" Type="http://schemas.openxmlformats.org/officeDocument/2006/relationships/hyperlink" Target="https://app.charmverse.io/op-grants/page-8279510986419036" TargetMode="External"/><Relationship Id="rId129" Type="http://schemas.openxmlformats.org/officeDocument/2006/relationships/hyperlink" Target="https://app.charmverse.io/op-grants/page-9159338358701148" TargetMode="External"/><Relationship Id="rId128" Type="http://schemas.openxmlformats.org/officeDocument/2006/relationships/hyperlink" Target="https://app.charmverse.io/op-grants/page-6388174495761412" TargetMode="External"/><Relationship Id="rId249" Type="http://schemas.openxmlformats.org/officeDocument/2006/relationships/hyperlink" Target="https://app.charmverse.io/op-grants/page-14309787157356202" TargetMode="External"/><Relationship Id="rId127" Type="http://schemas.openxmlformats.org/officeDocument/2006/relationships/hyperlink" Target="https://app.charmverse.io/op-grants/page-851650235365695" TargetMode="External"/><Relationship Id="rId248" Type="http://schemas.openxmlformats.org/officeDocument/2006/relationships/hyperlink" Target="https://app.charmverse.io/op-grants/page-32947539309111984" TargetMode="External"/><Relationship Id="rId369" Type="http://schemas.openxmlformats.org/officeDocument/2006/relationships/hyperlink" Target="https://app.charmverse.io/op-grants/page-47626078935667704" TargetMode="External"/><Relationship Id="rId126" Type="http://schemas.openxmlformats.org/officeDocument/2006/relationships/hyperlink" Target="https://app.charmverse.io/op-grants/page-41264905632741833" TargetMode="External"/><Relationship Id="rId247" Type="http://schemas.openxmlformats.org/officeDocument/2006/relationships/hyperlink" Target="https://app.charmverse.io/op-grants/page-623421975337419" TargetMode="External"/><Relationship Id="rId368" Type="http://schemas.openxmlformats.org/officeDocument/2006/relationships/hyperlink" Target="https://app.charmverse.io/op-grants/page-47234350319810736" TargetMode="External"/><Relationship Id="rId121" Type="http://schemas.openxmlformats.org/officeDocument/2006/relationships/hyperlink" Target="https://app.charmverse.io/op-grants/page-5154775735601556" TargetMode="External"/><Relationship Id="rId242" Type="http://schemas.openxmlformats.org/officeDocument/2006/relationships/hyperlink" Target="https://app.charmverse.io/op-grants/page-781875301575714" TargetMode="External"/><Relationship Id="rId363" Type="http://schemas.openxmlformats.org/officeDocument/2006/relationships/hyperlink" Target="https://app.charmverse.io/op-grants/page-15185761365511574" TargetMode="External"/><Relationship Id="rId120" Type="http://schemas.openxmlformats.org/officeDocument/2006/relationships/hyperlink" Target="https://app.charmverse.io/op-grants/page-9144861640873319" TargetMode="External"/><Relationship Id="rId241" Type="http://schemas.openxmlformats.org/officeDocument/2006/relationships/hyperlink" Target="https://app.charmverse.io/op-grants/page-4531848727548431" TargetMode="External"/><Relationship Id="rId362" Type="http://schemas.openxmlformats.org/officeDocument/2006/relationships/hyperlink" Target="https://app.charmverse.io/op-grants/page-9926474386141744" TargetMode="External"/><Relationship Id="rId240" Type="http://schemas.openxmlformats.org/officeDocument/2006/relationships/hyperlink" Target="https://app.charmverse.io/op-grants/page-3961395740112825" TargetMode="External"/><Relationship Id="rId361" Type="http://schemas.openxmlformats.org/officeDocument/2006/relationships/hyperlink" Target="https://app.charmverse.io/op-grants/page-4557859434999352" TargetMode="External"/><Relationship Id="rId360" Type="http://schemas.openxmlformats.org/officeDocument/2006/relationships/hyperlink" Target="https://app.charmverse.io/op-grants/op-builders-house-533660489659431" TargetMode="External"/><Relationship Id="rId125" Type="http://schemas.openxmlformats.org/officeDocument/2006/relationships/hyperlink" Target="https://app.charmverse.io/op-grants/page-3087363271203305" TargetMode="External"/><Relationship Id="rId246" Type="http://schemas.openxmlformats.org/officeDocument/2006/relationships/hyperlink" Target="https://app.charmverse.io/op-grants/page-4063141547270912" TargetMode="External"/><Relationship Id="rId367" Type="http://schemas.openxmlformats.org/officeDocument/2006/relationships/hyperlink" Target="https://app.charmverse.io/op-grants/page-7735850863654088" TargetMode="External"/><Relationship Id="rId124" Type="http://schemas.openxmlformats.org/officeDocument/2006/relationships/hyperlink" Target="https://app.charmverse.io/op-grants/page-3149072451438404" TargetMode="External"/><Relationship Id="rId245" Type="http://schemas.openxmlformats.org/officeDocument/2006/relationships/hyperlink" Target="https://app.charmverse.io/op-grants/page-958486149785867" TargetMode="External"/><Relationship Id="rId366" Type="http://schemas.openxmlformats.org/officeDocument/2006/relationships/hyperlink" Target="https://app.charmverse.io/op-grants/page-8872320967490757" TargetMode="External"/><Relationship Id="rId123" Type="http://schemas.openxmlformats.org/officeDocument/2006/relationships/hyperlink" Target="https://app.charmverse.io/op-grants/page-15839212306939565" TargetMode="External"/><Relationship Id="rId244" Type="http://schemas.openxmlformats.org/officeDocument/2006/relationships/hyperlink" Target="https://app.charmverse.io/op-grants/page-11908812258760593" TargetMode="External"/><Relationship Id="rId365" Type="http://schemas.openxmlformats.org/officeDocument/2006/relationships/hyperlink" Target="https://app.charmverse.io/op-grants/page-9821624404884672" TargetMode="External"/><Relationship Id="rId122" Type="http://schemas.openxmlformats.org/officeDocument/2006/relationships/hyperlink" Target="https://app.charmverse.io/op-grants/page-4471399867874597" TargetMode="External"/><Relationship Id="rId243" Type="http://schemas.openxmlformats.org/officeDocument/2006/relationships/hyperlink" Target="https://app.charmverse.io/op-grants/page-8345955865680592" TargetMode="External"/><Relationship Id="rId364" Type="http://schemas.openxmlformats.org/officeDocument/2006/relationships/hyperlink" Target="https://app.charmverse.io/op-grants/page-7729126051078024" TargetMode="External"/><Relationship Id="rId95" Type="http://schemas.openxmlformats.org/officeDocument/2006/relationships/hyperlink" Target="https://app.charmverse.io/op-grants/proposals?id=9dc76f4c-1e9f-40d6-bcb5-f77a33d4d77d" TargetMode="External"/><Relationship Id="rId94" Type="http://schemas.openxmlformats.org/officeDocument/2006/relationships/hyperlink" Target="https://optimistic.etherscan.io/address/0xa06C863fcf17cA6f24AA81aeA75E23953193fF6A" TargetMode="External"/><Relationship Id="rId97" Type="http://schemas.openxmlformats.org/officeDocument/2006/relationships/hyperlink" Target="https://app.charmverse.io/op-grants/proposals?id=2ddcfcf2-0e11-4aeb-94f4-41b6dea683fc" TargetMode="External"/><Relationship Id="rId96" Type="http://schemas.openxmlformats.org/officeDocument/2006/relationships/hyperlink" Target="https://app.charmverse.io/op-grants/proposals?id=6da2bf60-6ca5-40e7-8a7d-15e35f2b27b4" TargetMode="External"/><Relationship Id="rId99" Type="http://schemas.openxmlformats.org/officeDocument/2006/relationships/hyperlink" Target="https://app.charmverse.io/op-grants/proposals?id=d438c900-8247-45aa-9193-f398c22cf1fb" TargetMode="External"/><Relationship Id="rId98" Type="http://schemas.openxmlformats.org/officeDocument/2006/relationships/hyperlink" Target="https://app.charmverse.io/op-grants/proposals?id=ee2eb338-d383-4cc8-adc3-5fcedae80cf2" TargetMode="External"/><Relationship Id="rId91" Type="http://schemas.openxmlformats.org/officeDocument/2006/relationships/hyperlink" Target="https://app.charmverse.io/op-grants/proposals?id=f03d5277-a182-46f4-b98b-bf732157bffa" TargetMode="External"/><Relationship Id="rId90" Type="http://schemas.openxmlformats.org/officeDocument/2006/relationships/hyperlink" Target="https://app.charmverse.io/op-grants/proposals?id=1dff5152-36c1-4f77-8783-bb8e9a9b9db9" TargetMode="External"/><Relationship Id="rId93" Type="http://schemas.openxmlformats.org/officeDocument/2006/relationships/hyperlink" Target="https://app.charmverse.io/op-grants/proposals?id=9ea8a89a-9892-47fb-85a6-19344ff9fd6a" TargetMode="External"/><Relationship Id="rId92" Type="http://schemas.openxmlformats.org/officeDocument/2006/relationships/hyperlink" Target="https://app.charmverse.io/op-grants/proposals?id=eb3cc3a7-16a1-4b53-8fad-0ed8ac51215c" TargetMode="External"/><Relationship Id="rId118" Type="http://schemas.openxmlformats.org/officeDocument/2006/relationships/hyperlink" Target="https://app.charmverse.io/op-grants/page-13074688313136718" TargetMode="External"/><Relationship Id="rId239" Type="http://schemas.openxmlformats.org/officeDocument/2006/relationships/hyperlink" Target="https://app.charmverse.io/op-grants/page-03866404384376043" TargetMode="External"/><Relationship Id="rId117" Type="http://schemas.openxmlformats.org/officeDocument/2006/relationships/hyperlink" Target="https://app.charmverse.io/op-grants/page-0516751458242497" TargetMode="External"/><Relationship Id="rId238" Type="http://schemas.openxmlformats.org/officeDocument/2006/relationships/hyperlink" Target="https://app.charmverse.io/op-grants/page-8075317656912162" TargetMode="External"/><Relationship Id="rId359" Type="http://schemas.openxmlformats.org/officeDocument/2006/relationships/hyperlink" Target="https://app.charmverse.io/op-grants/page-19870254990933112" TargetMode="External"/><Relationship Id="rId116" Type="http://schemas.openxmlformats.org/officeDocument/2006/relationships/hyperlink" Target="https://app.charmverse.io/op-grants/page-6082415987686511" TargetMode="External"/><Relationship Id="rId237" Type="http://schemas.openxmlformats.org/officeDocument/2006/relationships/hyperlink" Target="https://app.charmverse.io/op-grants/page-27323268327477357" TargetMode="External"/><Relationship Id="rId358" Type="http://schemas.openxmlformats.org/officeDocument/2006/relationships/hyperlink" Target="https://app.charmverse.io/op-grants/page-6729876631574907" TargetMode="External"/><Relationship Id="rId115" Type="http://schemas.openxmlformats.org/officeDocument/2006/relationships/hyperlink" Target="https://app.charmverse.io/op-grants/page-5223480081729883" TargetMode="External"/><Relationship Id="rId236" Type="http://schemas.openxmlformats.org/officeDocument/2006/relationships/hyperlink" Target="https://app.charmverse.io/op-grants/page-3179496479753938" TargetMode="External"/><Relationship Id="rId357" Type="http://schemas.openxmlformats.org/officeDocument/2006/relationships/hyperlink" Target="https://app.charmverse.io/op-grants/page-23299951842298228" TargetMode="External"/><Relationship Id="rId119" Type="http://schemas.openxmlformats.org/officeDocument/2006/relationships/hyperlink" Target="https://app.charmverse.io/op-grants/page-987659395635089" TargetMode="External"/><Relationship Id="rId110" Type="http://schemas.openxmlformats.org/officeDocument/2006/relationships/hyperlink" Target="https://app.charmverse.io/op-grants/proposals?id=8e236b32-00fe-45d8-bccc-61b135fa73b8" TargetMode="External"/><Relationship Id="rId231" Type="http://schemas.openxmlformats.org/officeDocument/2006/relationships/hyperlink" Target="https://app.charmverse.io/op-grants/page-8776250436636381" TargetMode="External"/><Relationship Id="rId352" Type="http://schemas.openxmlformats.org/officeDocument/2006/relationships/hyperlink" Target="https://app.charmverse.io/op-grants/page-8126700932470929" TargetMode="External"/><Relationship Id="rId230" Type="http://schemas.openxmlformats.org/officeDocument/2006/relationships/hyperlink" Target="https://app.charmverse.io/op-grants/page-3152071499867384" TargetMode="External"/><Relationship Id="rId351" Type="http://schemas.openxmlformats.org/officeDocument/2006/relationships/hyperlink" Target="https://app.charmverse.io/op-grants/page-8233313312399342" TargetMode="External"/><Relationship Id="rId350" Type="http://schemas.openxmlformats.org/officeDocument/2006/relationships/hyperlink" Target="https://app.charmverse.io/op-grants/page-5465882174575767" TargetMode="External"/><Relationship Id="rId114" Type="http://schemas.openxmlformats.org/officeDocument/2006/relationships/hyperlink" Target="https://app.charmverse.io/op-grants/proposals?id=c43e489d-4c60-4e40-b9b2-e69f1a962e24" TargetMode="External"/><Relationship Id="rId235" Type="http://schemas.openxmlformats.org/officeDocument/2006/relationships/hyperlink" Target="https://app.charmverse.io/op-grants/page-6490910427238259" TargetMode="External"/><Relationship Id="rId356" Type="http://schemas.openxmlformats.org/officeDocument/2006/relationships/hyperlink" Target="https://app.charmverse.io/op-grants/page-2764105307198814" TargetMode="External"/><Relationship Id="rId113" Type="http://schemas.openxmlformats.org/officeDocument/2006/relationships/hyperlink" Target="https://app.charmverse.io/op-grants/proposals?id=8a3ca455-31fe-4a7a-a05e-ffe91cbb9342" TargetMode="External"/><Relationship Id="rId234" Type="http://schemas.openxmlformats.org/officeDocument/2006/relationships/hyperlink" Target="https://app.charmverse.io/op-grants/page-10951331993751134" TargetMode="External"/><Relationship Id="rId355" Type="http://schemas.openxmlformats.org/officeDocument/2006/relationships/hyperlink" Target="https://app.charmverse.io/op-grants/page-2277242295768409" TargetMode="External"/><Relationship Id="rId112" Type="http://schemas.openxmlformats.org/officeDocument/2006/relationships/hyperlink" Target="https://app.charmverse.io/op-grants/proposals?id=4e2eefd3-8902-4a9d-b6cc-3f343112a7fe" TargetMode="External"/><Relationship Id="rId233" Type="http://schemas.openxmlformats.org/officeDocument/2006/relationships/hyperlink" Target="https://app.charmverse.io/op-grants/page-5748516218566226" TargetMode="External"/><Relationship Id="rId354" Type="http://schemas.openxmlformats.org/officeDocument/2006/relationships/hyperlink" Target="https://app.charmverse.io/op-grants/page-9881185535338977" TargetMode="External"/><Relationship Id="rId111" Type="http://schemas.openxmlformats.org/officeDocument/2006/relationships/hyperlink" Target="https://app.charmverse.io/op-grants/proposals?id=c25498fa-a88d-494d-92e7-b4f1a834b074" TargetMode="External"/><Relationship Id="rId232" Type="http://schemas.openxmlformats.org/officeDocument/2006/relationships/hyperlink" Target="https://app.charmverse.io/op-grants/page-9468364437775327" TargetMode="External"/><Relationship Id="rId353" Type="http://schemas.openxmlformats.org/officeDocument/2006/relationships/hyperlink" Target="https://app.charmverse.io/op-grants/page-34013577093210845" TargetMode="External"/><Relationship Id="rId305" Type="http://schemas.openxmlformats.org/officeDocument/2006/relationships/hyperlink" Target="https://app.charmverse.io/op-grants/page-6644594952053391" TargetMode="External"/><Relationship Id="rId304" Type="http://schemas.openxmlformats.org/officeDocument/2006/relationships/hyperlink" Target="https://app.charmverse.io/op-grants/page-6863658271415776" TargetMode="External"/><Relationship Id="rId303" Type="http://schemas.openxmlformats.org/officeDocument/2006/relationships/hyperlink" Target="https://app.charmverse.io/op-grants/page-5811398298746235" TargetMode="External"/><Relationship Id="rId302" Type="http://schemas.openxmlformats.org/officeDocument/2006/relationships/hyperlink" Target="https://app.charmverse.io/op-grants/page-20189709811283718" TargetMode="External"/><Relationship Id="rId309" Type="http://schemas.openxmlformats.org/officeDocument/2006/relationships/hyperlink" Target="https://app.charmverse.io/op-grants/page-6306628692203611" TargetMode="External"/><Relationship Id="rId308" Type="http://schemas.openxmlformats.org/officeDocument/2006/relationships/hyperlink" Target="https://app.charmverse.io/op-grants/page-9166378261077723" TargetMode="External"/><Relationship Id="rId307" Type="http://schemas.openxmlformats.org/officeDocument/2006/relationships/hyperlink" Target="https://app.charmverse.io/op-grants/page-4855347634565146" TargetMode="External"/><Relationship Id="rId306" Type="http://schemas.openxmlformats.org/officeDocument/2006/relationships/hyperlink" Target="https://app.charmverse.io/op-grants/page-20042252102002833" TargetMode="External"/><Relationship Id="rId301" Type="http://schemas.openxmlformats.org/officeDocument/2006/relationships/hyperlink" Target="https://app.charmverse.io/op-grants/page-652470193379387" TargetMode="External"/><Relationship Id="rId300" Type="http://schemas.openxmlformats.org/officeDocument/2006/relationships/hyperlink" Target="https://app.charmverse.io/op-grants/page-5754317894827077" TargetMode="External"/><Relationship Id="rId206" Type="http://schemas.openxmlformats.org/officeDocument/2006/relationships/hyperlink" Target="https://app.charmverse.io/op-grants/page-9165952622612872" TargetMode="External"/><Relationship Id="rId327" Type="http://schemas.openxmlformats.org/officeDocument/2006/relationships/hyperlink" Target="https://app.charmverse.io/op-grants/page-23516761107008555" TargetMode="External"/><Relationship Id="rId205" Type="http://schemas.openxmlformats.org/officeDocument/2006/relationships/hyperlink" Target="https://app.charmverse.io/op-grants/page-6561971810999856" TargetMode="External"/><Relationship Id="rId326" Type="http://schemas.openxmlformats.org/officeDocument/2006/relationships/hyperlink" Target="https://app.charmverse.io/op-grants/page-40278389714528307" TargetMode="External"/><Relationship Id="rId204" Type="http://schemas.openxmlformats.org/officeDocument/2006/relationships/hyperlink" Target="https://app.charmverse.io/op-grants/page-465506273315933" TargetMode="External"/><Relationship Id="rId325" Type="http://schemas.openxmlformats.org/officeDocument/2006/relationships/hyperlink" Target="https://app.charmverse.io/op-grants/page-4678452668524904" TargetMode="External"/><Relationship Id="rId203" Type="http://schemas.openxmlformats.org/officeDocument/2006/relationships/hyperlink" Target="https://app.charmverse.io/op-grants/page-061049023189431395" TargetMode="External"/><Relationship Id="rId324" Type="http://schemas.openxmlformats.org/officeDocument/2006/relationships/hyperlink" Target="https://app.charmverse.io/op-grants/page-8751300185364819" TargetMode="External"/><Relationship Id="rId209" Type="http://schemas.openxmlformats.org/officeDocument/2006/relationships/hyperlink" Target="https://app.charmverse.io/op-grants/page-30922248801835606" TargetMode="External"/><Relationship Id="rId208" Type="http://schemas.openxmlformats.org/officeDocument/2006/relationships/hyperlink" Target="https://app.charmverse.io/op-grants/page-8453921468580432" TargetMode="External"/><Relationship Id="rId329" Type="http://schemas.openxmlformats.org/officeDocument/2006/relationships/hyperlink" Target="https://app.charmverse.io/op-grants/page-20646772997388108" TargetMode="External"/><Relationship Id="rId207" Type="http://schemas.openxmlformats.org/officeDocument/2006/relationships/hyperlink" Target="https://app.charmverse.io/op-grants/page-5774358316165986" TargetMode="External"/><Relationship Id="rId328" Type="http://schemas.openxmlformats.org/officeDocument/2006/relationships/hyperlink" Target="https://app.charmverse.io/op-grants/page-17391828388985342" TargetMode="External"/><Relationship Id="rId202" Type="http://schemas.openxmlformats.org/officeDocument/2006/relationships/hyperlink" Target="https://app.charmverse.io/op-grants/page-3435583129705302" TargetMode="External"/><Relationship Id="rId323" Type="http://schemas.openxmlformats.org/officeDocument/2006/relationships/hyperlink" Target="https://app.charmverse.io/op-grants/page-3483779137072336" TargetMode="External"/><Relationship Id="rId201" Type="http://schemas.openxmlformats.org/officeDocument/2006/relationships/hyperlink" Target="https://app.charmverse.io/op-grants/page-3542407307283082" TargetMode="External"/><Relationship Id="rId322" Type="http://schemas.openxmlformats.org/officeDocument/2006/relationships/hyperlink" Target="https://app.charmverse.io/op-grants/page-4415753468223593" TargetMode="External"/><Relationship Id="rId200" Type="http://schemas.openxmlformats.org/officeDocument/2006/relationships/hyperlink" Target="https://app.charmverse.io/op-grants/page-006608002085820797" TargetMode="External"/><Relationship Id="rId321" Type="http://schemas.openxmlformats.org/officeDocument/2006/relationships/hyperlink" Target="https://app.charmverse.io/op-grants/page-6136528162963353" TargetMode="External"/><Relationship Id="rId320" Type="http://schemas.openxmlformats.org/officeDocument/2006/relationships/hyperlink" Target="https://app.charmverse.io/op-grants/page-9325865671972773" TargetMode="External"/><Relationship Id="rId316" Type="http://schemas.openxmlformats.org/officeDocument/2006/relationships/hyperlink" Target="https://app.charmverse.io/op-grants/page-23226378384228408" TargetMode="External"/><Relationship Id="rId315" Type="http://schemas.openxmlformats.org/officeDocument/2006/relationships/hyperlink" Target="https://app.charmverse.io/op-grants/page-7907270527637442" TargetMode="External"/><Relationship Id="rId314" Type="http://schemas.openxmlformats.org/officeDocument/2006/relationships/hyperlink" Target="https://app.charmverse.io/op-grants/page-04482234697779486" TargetMode="External"/><Relationship Id="rId313" Type="http://schemas.openxmlformats.org/officeDocument/2006/relationships/hyperlink" Target="https://app.charmverse.io/op-grants/page-5093116371032171" TargetMode="External"/><Relationship Id="rId319" Type="http://schemas.openxmlformats.org/officeDocument/2006/relationships/hyperlink" Target="https://app.charmverse.io/op-grants/page-5995144853766088" TargetMode="External"/><Relationship Id="rId318" Type="http://schemas.openxmlformats.org/officeDocument/2006/relationships/hyperlink" Target="https://app.charmverse.io/op-grants/page-28572183863880785" TargetMode="External"/><Relationship Id="rId317" Type="http://schemas.openxmlformats.org/officeDocument/2006/relationships/hyperlink" Target="https://app.charmverse.io/op-grants/page-04321665122632923" TargetMode="External"/><Relationship Id="rId312" Type="http://schemas.openxmlformats.org/officeDocument/2006/relationships/hyperlink" Target="https://app.charmverse.io/op-grants/page-8048848884625277" TargetMode="External"/><Relationship Id="rId311" Type="http://schemas.openxmlformats.org/officeDocument/2006/relationships/hyperlink" Target="https://app.charmverse.io/op-grants/page-2481324285537596" TargetMode="External"/><Relationship Id="rId310" Type="http://schemas.openxmlformats.org/officeDocument/2006/relationships/hyperlink" Target="https://app.charmverse.io/op-grants/page-2013499598007231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ov.optimism.io/t/final-superchain-governance-deep-dive/5920" TargetMode="External"/><Relationship Id="rId2" Type="http://schemas.openxmlformats.org/officeDocument/2006/relationships/hyperlink" Target="https://gov.optimism.io/t/final-scry-protocol-fully-decentralized-and-independent-oracle-and-data-infrastructure/6141" TargetMode="External"/><Relationship Id="rId3" Type="http://schemas.openxmlformats.org/officeDocument/2006/relationships/hyperlink" Target="https://gov.optimism.io/t/final-scry-protocol-fully-decentralized-and-independent-oracle-and-data-infrastructure/6141" TargetMode="External"/><Relationship Id="rId4" Type="http://schemas.openxmlformats.org/officeDocument/2006/relationships/hyperlink" Target="https://gov.optimism.io/t/final-technerd-program/6087" TargetMode="External"/><Relationship Id="rId9" Type="http://schemas.openxmlformats.org/officeDocument/2006/relationships/hyperlink" Target="https://gov.optimism.io/t/final-banklessdao-s-global-campaign-to-spread-the-optimistic-vision/6113" TargetMode="External"/><Relationship Id="rId5" Type="http://schemas.openxmlformats.org/officeDocument/2006/relationships/hyperlink" Target="https://gov.optimism.io/t/final-extend-the-l1block-contract-to-store-historical-block-hash-data/6103" TargetMode="External"/><Relationship Id="rId6" Type="http://schemas.openxmlformats.org/officeDocument/2006/relationships/hyperlink" Target="https://gov.optimism.io/t/final-spearbit-immunefi-bug-bounty-program-for-large-protocols-building-on-optimism/6187" TargetMode="External"/><Relationship Id="rId7" Type="http://schemas.openxmlformats.org/officeDocument/2006/relationships/hyperlink" Target="https://gov.optimism.io/t/final-dappnode-future-proofing-ui-ux-of-op-nodes/6189" TargetMode="External"/><Relationship Id="rId8" Type="http://schemas.openxmlformats.org/officeDocument/2006/relationships/hyperlink" Target="https://gov.optimism.io/t/final-velodrome-spread-awareness-through-direct-outreach-and-onboarding/6180" TargetMode="External"/><Relationship Id="rId31" Type="http://schemas.openxmlformats.org/officeDocument/2006/relationships/hyperlink" Target="https://gov.optimism.io/t/final-fueling-retropgf-growth-through-education-collaboration-and-active-marketing/6146" TargetMode="External"/><Relationship Id="rId30" Type="http://schemas.openxmlformats.org/officeDocument/2006/relationships/hyperlink" Target="https://gov.optimism.io/t/final-numbanerd-program/6086" TargetMode="External"/><Relationship Id="rId33" Type="http://schemas.openxmlformats.org/officeDocument/2006/relationships/hyperlink" Target="https://gov.optimism.io/t/final-enable-aop-as-a-votable-token-in-optimisms-governance/6199/1" TargetMode="External"/><Relationship Id="rId32" Type="http://schemas.openxmlformats.org/officeDocument/2006/relationships/hyperlink" Target="https://gov.optimism.io/t/final-economic-co-design-of-gas-fees-for-the-op-stack/6117/1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gov.optimism.io/t/final-facilitate-and-empower-community-members-to-actively-engage-in-governance-through-an-educational-course/6154" TargetMode="External"/><Relationship Id="rId20" Type="http://schemas.openxmlformats.org/officeDocument/2006/relationships/hyperlink" Target="https://gov.optimism.io/t/final-delegate-corner-podcast-mission-proposal/6058" TargetMode="External"/><Relationship Id="rId22" Type="http://schemas.openxmlformats.org/officeDocument/2006/relationships/hyperlink" Target="https://gov.optimism.io/t/final-improving-governance-accessibility-through-praise-and-contribution-based-attestations/6150" TargetMode="External"/><Relationship Id="rId21" Type="http://schemas.openxmlformats.org/officeDocument/2006/relationships/hyperlink" Target="https://gov.optimism.io/t/final-regen-score/6167" TargetMode="External"/><Relationship Id="rId24" Type="http://schemas.openxmlformats.org/officeDocument/2006/relationships/hyperlink" Target="https://gov.optimism.io/t/final-daostar-governance-standards-for-the-optimism-ecosystem/6181" TargetMode="External"/><Relationship Id="rId23" Type="http://schemas.openxmlformats.org/officeDocument/2006/relationships/hyperlink" Target="https://gov.optimism.io/t/final-pairwise-tinder-ux-for-web3-community-signaling/6142" TargetMode="External"/><Relationship Id="rId26" Type="http://schemas.openxmlformats.org/officeDocument/2006/relationships/hyperlink" Target="https://gov.optimism.io/t/final-velodrome-fostering-inclusive-governance-through-leading-optimism-builders-and-long-term-users/6186" TargetMode="External"/><Relationship Id="rId25" Type="http://schemas.openxmlformats.org/officeDocument/2006/relationships/hyperlink" Target="https://gov.optimism.io/t/final-velodrome-fostering-inclusive-governance-through-leading-optimism-builders-and-long-term-users/6186" TargetMode="External"/><Relationship Id="rId28" Type="http://schemas.openxmlformats.org/officeDocument/2006/relationships/hyperlink" Target="http://opdelegate.com" TargetMode="External"/><Relationship Id="rId27" Type="http://schemas.openxmlformats.org/officeDocument/2006/relationships/hyperlink" Target="https://gov.optimism.io/t/final-op-governance-analytics-dashboard/6171" TargetMode="External"/><Relationship Id="rId29" Type="http://schemas.openxmlformats.org/officeDocument/2006/relationships/hyperlink" Target="https://gov.optimism.io/t/final-opdelegate-com/6176" TargetMode="External"/><Relationship Id="rId11" Type="http://schemas.openxmlformats.org/officeDocument/2006/relationships/hyperlink" Target="https://gov.optimism.io/t/final-optimistic-womxn-shining-in-blockchain/6140" TargetMode="External"/><Relationship Id="rId10" Type="http://schemas.openxmlformats.org/officeDocument/2006/relationships/hyperlink" Target="https://gov.optimism.io/t/final-create-and-maintain-the-optimism-vision-reservoir/6102" TargetMode="External"/><Relationship Id="rId13" Type="http://schemas.openxmlformats.org/officeDocument/2006/relationships/hyperlink" Target="https://gov.optimism.io/t/final-lets-take-the-optimistic-vision-to-latam-with-espacio-cripto/6157" TargetMode="External"/><Relationship Id="rId12" Type="http://schemas.openxmlformats.org/officeDocument/2006/relationships/hyperlink" Target="https://gov.optimism.io/t/final-spread-optimistic-values-accross-latam-with-solow/6174" TargetMode="External"/><Relationship Id="rId15" Type="http://schemas.openxmlformats.org/officeDocument/2006/relationships/hyperlink" Target="https://gov.optimism.io/t/final-thank-optimism-powered-by-thrivecoin/6104" TargetMode="External"/><Relationship Id="rId14" Type="http://schemas.openxmlformats.org/officeDocument/2006/relationships/hyperlink" Target="https://gov.optimism.io/t/final-develop-the-most-relevant-and-aligned-audiovisual-content-for-the-optimism-collective/6153" TargetMode="External"/><Relationship Id="rId17" Type="http://schemas.openxmlformats.org/officeDocument/2006/relationships/hyperlink" Target="https://gov.optimism.io/t/final-rumbo-optimista-hacia-ethereum-mexico-the-event-optimistic-road-in-the-way-to-ethereum-mexico-the-event/6179" TargetMode="External"/><Relationship Id="rId16" Type="http://schemas.openxmlformats.org/officeDocument/2006/relationships/hyperlink" Target="https://gov.optimism.io/t/final-web3xplorer-a-curated-web-platform-to-discover-useful-web3-apps-resources-and-tools/6143" TargetMode="External"/><Relationship Id="rId19" Type="http://schemas.openxmlformats.org/officeDocument/2006/relationships/hyperlink" Target="https://gov.optimism.io/t/final-the-retropgf-podcast/6182" TargetMode="External"/><Relationship Id="rId18" Type="http://schemas.openxmlformats.org/officeDocument/2006/relationships/hyperlink" Target="https://gov.optimism.io/t/final-multi-lingual-lesson-on-optimism-governance-by-bankless-academy/6134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charmverse.io/op-grants/galaxy-blitz-empowering-blockchain-gaming-with-the-power-of-ai-026527556163643107" TargetMode="External"/><Relationship Id="rId194" Type="http://schemas.openxmlformats.org/officeDocument/2006/relationships/hyperlink" Target="https://app.charmverse.io/op-grants/polynomial-referral-optimism-grant-200k-growth-grant-request-905119642804245" TargetMode="External"/><Relationship Id="rId193" Type="http://schemas.openxmlformats.org/officeDocument/2006/relationships/hyperlink" Target="https://app.charmverse.io/op-grants/optimism-product-led-growth-46908790155298874" TargetMode="External"/><Relationship Id="rId192" Type="http://schemas.openxmlformats.org/officeDocument/2006/relationships/hyperlink" Target="https://app.charmverse.io/op-grants/blockchain-ads-mass-growth-campaigns-9052854727948356" TargetMode="External"/><Relationship Id="rId191" Type="http://schemas.openxmlformats.org/officeDocument/2006/relationships/hyperlink" Target="https://app.charmverse.io/op-grants/gitcoin-growth-experiments-submission-09910633160685567" TargetMode="External"/><Relationship Id="rId187" Type="http://schemas.openxmlformats.org/officeDocument/2006/relationships/hyperlink" Target="https://app.charmverse.io/op-grants/page-04234760348049216" TargetMode="External"/><Relationship Id="rId186" Type="http://schemas.openxmlformats.org/officeDocument/2006/relationships/hyperlink" Target="https://app.charmverse.io/op-grants/gamma-strategies-growth-experiments-1787541707471647" TargetMode="External"/><Relationship Id="rId185" Type="http://schemas.openxmlformats.org/officeDocument/2006/relationships/hyperlink" Target="https://app.charmverse.io/op-grants/page-4496592124318164" TargetMode="External"/><Relationship Id="rId184" Type="http://schemas.openxmlformats.org/officeDocument/2006/relationships/hyperlink" Target="https://app.charmverse.io/op-grants/a-gmx-competitor-for-optimism-7747950988588723" TargetMode="External"/><Relationship Id="rId189" Type="http://schemas.openxmlformats.org/officeDocument/2006/relationships/hyperlink" Target="https://app.charmverse.io/op-grants/incentivizing-novel-use-cases-on-optimism-5203323896006538" TargetMode="External"/><Relationship Id="rId188" Type="http://schemas.openxmlformats.org/officeDocument/2006/relationships/hyperlink" Target="https://app.charmverse.io/op-grants/education-community-growth-and-events-india-growth-grants-9598801097143141" TargetMode="External"/><Relationship Id="rId183" Type="http://schemas.openxmlformats.org/officeDocument/2006/relationships/hyperlink" Target="https://app.charmverse.io/op-grants/copin-io-150k-growth-grant-request-for-fee-rebates-and-competitions-9904279561759515" TargetMode="External"/><Relationship Id="rId182" Type="http://schemas.openxmlformats.org/officeDocument/2006/relationships/hyperlink" Target="https://app.charmverse.io/op-grants/telegram-optimism-network-23299002788769663" TargetMode="External"/><Relationship Id="rId181" Type="http://schemas.openxmlformats.org/officeDocument/2006/relationships/hyperlink" Target="https://app.charmverse.io/op-grants/the-showdown-9695595911186541" TargetMode="External"/><Relationship Id="rId180" Type="http://schemas.openxmlformats.org/officeDocument/2006/relationships/hyperlink" Target="https://app.charmverse.io/op-grants/ministry-of-marketing-go-to-market-advisory-services-top-projects-013936971296834688" TargetMode="External"/><Relationship Id="rId176" Type="http://schemas.openxmlformats.org/officeDocument/2006/relationships/hyperlink" Target="https://app.charmverse.io/op-grants/edge-city-hackathons-3114836983417848" TargetMode="External"/><Relationship Id="rId297" Type="http://schemas.openxmlformats.org/officeDocument/2006/relationships/hyperlink" Target="https://app.charmverse.io/op-grants/data-tracker-across-super-chains-2868407243335471" TargetMode="External"/><Relationship Id="rId175" Type="http://schemas.openxmlformats.org/officeDocument/2006/relationships/hyperlink" Target="https://app.charmverse.io/op-grants/galxe-discover-optimism-and-its-superchain-through-token-rewards-7756844499294793" TargetMode="External"/><Relationship Id="rId296" Type="http://schemas.openxmlformats.org/officeDocument/2006/relationships/hyperlink" Target="https://app.charmverse.io/op-grants/curia-op-grants-supertracker-7907672598816466" TargetMode="External"/><Relationship Id="rId174" Type="http://schemas.openxmlformats.org/officeDocument/2006/relationships/hyperlink" Target="https://app.charmverse.io/op-grants/exa-app-aplication-9948720907682669" TargetMode="External"/><Relationship Id="rId295" Type="http://schemas.openxmlformats.org/officeDocument/2006/relationships/hyperlink" Target="https://app.charmverse.io/op-grants/bleu-grants-supertracker-6664643519696938" TargetMode="External"/><Relationship Id="rId173" Type="http://schemas.openxmlformats.org/officeDocument/2006/relationships/hyperlink" Target="https://app.charmverse.io/op-grants/signet-onchain-autography-for-digital-collectibles-05229044327496091" TargetMode="External"/><Relationship Id="rId294" Type="http://schemas.openxmlformats.org/officeDocument/2006/relationships/hyperlink" Target="https://app.charmverse.io/op-grants/united-nerds-for-better-metrics-17881152369629616" TargetMode="External"/><Relationship Id="rId179" Type="http://schemas.openxmlformats.org/officeDocument/2006/relationships/hyperlink" Target="https://app.charmverse.io/op-grants/page-8747637387607705" TargetMode="External"/><Relationship Id="rId178" Type="http://schemas.openxmlformats.org/officeDocument/2006/relationships/hyperlink" Target="https://app.charmverse.io/op-grants/hype-4030846336983518" TargetMode="External"/><Relationship Id="rId299" Type="http://schemas.openxmlformats.org/officeDocument/2006/relationships/hyperlink" Target="https://app.charmverse.io/op-grants/grants-supertracker-by-alphagrowth-22797968935635238" TargetMode="External"/><Relationship Id="rId177" Type="http://schemas.openxmlformats.org/officeDocument/2006/relationships/hyperlink" Target="https://app.charmverse.io/op-grants/easyretropgf-xyz-pilot-round-5326981291349597" TargetMode="External"/><Relationship Id="rId298" Type="http://schemas.openxmlformats.org/officeDocument/2006/relationships/hyperlink" Target="https://app.charmverse.io/op-grants/page-006768086083683844" TargetMode="External"/><Relationship Id="rId198" Type="http://schemas.openxmlformats.org/officeDocument/2006/relationships/hyperlink" Target="https://app.charmverse.io/op-grants/page-6167813694732951" TargetMode="External"/><Relationship Id="rId197" Type="http://schemas.openxmlformats.org/officeDocument/2006/relationships/hyperlink" Target="https://app.charmverse.io/op-grants/angle-protocol-a-usd-yield-bearing-asset-on-optimism-to-create-network-effects-060614698865930405" TargetMode="External"/><Relationship Id="rId196" Type="http://schemas.openxmlformats.org/officeDocument/2006/relationships/hyperlink" Target="https://app.charmverse.io/op-grants/page-38181650957102065" TargetMode="External"/><Relationship Id="rId195" Type="http://schemas.openxmlformats.org/officeDocument/2006/relationships/hyperlink" Target="https://app.charmverse.io/op-grants/page-5456121826981397" TargetMode="External"/><Relationship Id="rId199" Type="http://schemas.openxmlformats.org/officeDocument/2006/relationships/hyperlink" Target="https://app.charmverse.io/op-grants/imf-irrational-monetary-funkhouse-58439056455066" TargetMode="External"/><Relationship Id="rId150" Type="http://schemas.openxmlformats.org/officeDocument/2006/relationships/hyperlink" Target="https://app.charmverse.io/op-grants/page-8341378018635899" TargetMode="External"/><Relationship Id="rId271" Type="http://schemas.openxmlformats.org/officeDocument/2006/relationships/hyperlink" Target="https://app.charmverse.io/op-grants/opassport-governance-participants-attestation-25330021369897815" TargetMode="External"/><Relationship Id="rId392" Type="http://schemas.openxmlformats.org/officeDocument/2006/relationships/hyperlink" Target="https://app.charmverse.io/op-grants/op-hacker-house-39520667616429583" TargetMode="External"/><Relationship Id="rId270" Type="http://schemas.openxmlformats.org/officeDocument/2006/relationships/hyperlink" Target="https://app.charmverse.io/op-grants/page-12783044466266413" TargetMode="External"/><Relationship Id="rId391" Type="http://schemas.openxmlformats.org/officeDocument/2006/relationships/hyperlink" Target="https://app.charmverse.io/op-grants/onboarding-developers-v2-2613736595641696" TargetMode="External"/><Relationship Id="rId390" Type="http://schemas.openxmlformats.org/officeDocument/2006/relationships/hyperlink" Target="https://app.charmverse.io/op-grants/nftscan-leading-nft-data-infrastructure-for-superchain-32082495603608163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audio-galleries-48394010617808436" TargetMode="External"/><Relationship Id="rId3" Type="http://schemas.openxmlformats.org/officeDocument/2006/relationships/hyperlink" Target="https://app.charmverse.io/op-grants/page-4085199193924518" TargetMode="External"/><Relationship Id="rId149" Type="http://schemas.openxmlformats.org/officeDocument/2006/relationships/hyperlink" Target="https://app.charmverse.io/op-grants/page-26220924167927273" TargetMode="External"/><Relationship Id="rId4" Type="http://schemas.openxmlformats.org/officeDocument/2006/relationships/hyperlink" Target="https://app.charmverse.io/op-grants/page-4085199193924518" TargetMode="External"/><Relationship Id="rId148" Type="http://schemas.openxmlformats.org/officeDocument/2006/relationships/hyperlink" Target="https://app.charmverse.io/op-grants/page-24933782121101822" TargetMode="External"/><Relationship Id="rId269" Type="http://schemas.openxmlformats.org/officeDocument/2006/relationships/hyperlink" Target="https://app.charmverse.io/op-grants/page-7070663645480406" TargetMode="External"/><Relationship Id="rId9" Type="http://schemas.openxmlformats.org/officeDocument/2006/relationships/hyperlink" Target="https://app.charmverse.io/op-grants/delegatekit-a-complete-farcaster-dao-toolkit-5127535289761294" TargetMode="External"/><Relationship Id="rId143" Type="http://schemas.openxmlformats.org/officeDocument/2006/relationships/hyperlink" Target="https://app.charmverse.io/op-grants/page-16658465540084166" TargetMode="External"/><Relationship Id="rId264" Type="http://schemas.openxmlformats.org/officeDocument/2006/relationships/hyperlink" Target="https://app.charmverse.io/op-grants/page-7258140018857369" TargetMode="External"/><Relationship Id="rId385" Type="http://schemas.openxmlformats.org/officeDocument/2006/relationships/hyperlink" Target="https://app.charmverse.io/op-grants/lumina-a-reputation-system-highlighting-relevancy-7873158443590649" TargetMode="External"/><Relationship Id="rId142" Type="http://schemas.openxmlformats.org/officeDocument/2006/relationships/hyperlink" Target="https://app.charmverse.io/op-grants/page-8117842196055098" TargetMode="External"/><Relationship Id="rId263" Type="http://schemas.openxmlformats.org/officeDocument/2006/relationships/hyperlink" Target="https://app.charmverse.io/op-grants/page-8455278572425797" TargetMode="External"/><Relationship Id="rId384" Type="http://schemas.openxmlformats.org/officeDocument/2006/relationships/hyperlink" Target="https://app.charmverse.io/op-grants/lighthouse-governance-3955818868314629" TargetMode="External"/><Relationship Id="rId141" Type="http://schemas.openxmlformats.org/officeDocument/2006/relationships/hyperlink" Target="https://app.charmverse.io/op-grants/vinyl-nation-launch-13865409153003094" TargetMode="External"/><Relationship Id="rId262" Type="http://schemas.openxmlformats.org/officeDocument/2006/relationships/hyperlink" Target="https://app.charmverse.io/op-grants/page-3407009045171989" TargetMode="External"/><Relationship Id="rId383" Type="http://schemas.openxmlformats.org/officeDocument/2006/relationships/hyperlink" Target="https://app.charmverse.io/op-grants/la-incubadora-web3-6787496129327737" TargetMode="External"/><Relationship Id="rId140" Type="http://schemas.openxmlformats.org/officeDocument/2006/relationships/hyperlink" Target="https://app.charmverse.io/op-grants/page-3984130322321744" TargetMode="External"/><Relationship Id="rId261" Type="http://schemas.openxmlformats.org/officeDocument/2006/relationships/hyperlink" Target="https://app.charmverse.io/op-grants/page-4615123566586994" TargetMode="External"/><Relationship Id="rId382" Type="http://schemas.openxmlformats.org/officeDocument/2006/relationships/hyperlink" Target="https://app.charmverse.io/op-grants/kingfishers-media-op-lms-course-marketplace-2514759569805953" TargetMode="External"/><Relationship Id="rId5" Type="http://schemas.openxmlformats.org/officeDocument/2006/relationships/hyperlink" Target="https://app.charmverse.io/op-grants/page-49337110542685325" TargetMode="External"/><Relationship Id="rId147" Type="http://schemas.openxmlformats.org/officeDocument/2006/relationships/hyperlink" Target="https://app.charmverse.io/op-grants/upgrade-tidus-wallet-with-native-in-wallet-optimism-governance-tooling-voting-and-token-distribution-via-airdrop-and-other-novel-mechanisms-13493198267137463" TargetMode="External"/><Relationship Id="rId268" Type="http://schemas.openxmlformats.org/officeDocument/2006/relationships/hyperlink" Target="https://app.charmverse.io/op-grants/easy-peasy-684928763135265" TargetMode="External"/><Relationship Id="rId389" Type="http://schemas.openxmlformats.org/officeDocument/2006/relationships/hyperlink" Target="https://app.charmverse.io/op-grants/mysgecko-crosschain-nft-platform-request-for-builders-grant-program-2971254210021739" TargetMode="External"/><Relationship Id="rId6" Type="http://schemas.openxmlformats.org/officeDocument/2006/relationships/hyperlink" Target="https://app.charmverse.io/op-grants/community-builder-irl-age-of-empires-governance-platform-5307843531819139" TargetMode="External"/><Relationship Id="rId146" Type="http://schemas.openxmlformats.org/officeDocument/2006/relationships/hyperlink" Target="https://app.charmverse.io/op-grants/quantumfair-op-raffle-hub-for-growth-3823155156886999" TargetMode="External"/><Relationship Id="rId267" Type="http://schemas.openxmlformats.org/officeDocument/2006/relationships/hyperlink" Target="https://app.charmverse.io/op-grants/attesta-bot-27874584496595656" TargetMode="External"/><Relationship Id="rId388" Type="http://schemas.openxmlformats.org/officeDocument/2006/relationships/hyperlink" Target="https://app.charmverse.io/op-grants/midcontract-10517749808649945" TargetMode="External"/><Relationship Id="rId7" Type="http://schemas.openxmlformats.org/officeDocument/2006/relationships/hyperlink" Target="https://app.charmverse.io/op-grants/page-3054181115871304" TargetMode="External"/><Relationship Id="rId145" Type="http://schemas.openxmlformats.org/officeDocument/2006/relationships/hyperlink" Target="https://app.charmverse.io/op-grants/page-659336203753266" TargetMode="External"/><Relationship Id="rId266" Type="http://schemas.openxmlformats.org/officeDocument/2006/relationships/hyperlink" Target="https://app.charmverse.io/op-grants/x23-ai-assistant-for-governance-support-19498087217877047" TargetMode="External"/><Relationship Id="rId387" Type="http://schemas.openxmlformats.org/officeDocument/2006/relationships/hyperlink" Target="https://app.charmverse.io/op-grants/memoi-africa-4951025945423584" TargetMode="External"/><Relationship Id="rId8" Type="http://schemas.openxmlformats.org/officeDocument/2006/relationships/hyperlink" Target="https://app.charmverse.io/op-grants/page-12691590758764404" TargetMode="External"/><Relationship Id="rId144" Type="http://schemas.openxmlformats.org/officeDocument/2006/relationships/hyperlink" Target="https://app.charmverse.io/op-grants/tradao-onchain-derivatives-portfolio-data-platform-31669460793850446" TargetMode="External"/><Relationship Id="rId265" Type="http://schemas.openxmlformats.org/officeDocument/2006/relationships/hyperlink" Target="https://app.charmverse.io/op-grants/page-34131185724234236" TargetMode="External"/><Relationship Id="rId386" Type="http://schemas.openxmlformats.org/officeDocument/2006/relationships/hyperlink" Target="https://app.charmverse.io/op-grants/lxdao-proof-of-contribution-based-superchain-onboarding-and-contribution-networks-30553707661274987" TargetMode="External"/><Relationship Id="rId260" Type="http://schemas.openxmlformats.org/officeDocument/2006/relationships/hyperlink" Target="https://app.charmverse.io/op-grants/ai-gov-assistant-9419166972147286" TargetMode="External"/><Relationship Id="rId381" Type="http://schemas.openxmlformats.org/officeDocument/2006/relationships/hyperlink" Target="https://app.charmverse.io/op-grants/grateful-building-our-v2-12210139728047409" TargetMode="External"/><Relationship Id="rId380" Type="http://schemas.openxmlformats.org/officeDocument/2006/relationships/hyperlink" Target="https://app.charmverse.io/op-grants/gifmebeer-onboarding-the-craft-beer-industry-into-w3-6723767792301301" TargetMode="External"/><Relationship Id="rId139" Type="http://schemas.openxmlformats.org/officeDocument/2006/relationships/hyperlink" Target="https://app.charmverse.io/op-grants/mississippi-a-fully-on-chain-simulation-strategy-game-5535075311503752" TargetMode="External"/><Relationship Id="rId138" Type="http://schemas.openxmlformats.org/officeDocument/2006/relationships/hyperlink" Target="https://app.charmverse.io/op-grants/page-7653286448172443" TargetMode="External"/><Relationship Id="rId259" Type="http://schemas.openxmlformats.org/officeDocument/2006/relationships/hyperlink" Target="https://app.charmverse.io/op-grants/ai-assistant-governance-application-5746868285284019" TargetMode="External"/><Relationship Id="rId137" Type="http://schemas.openxmlformats.org/officeDocument/2006/relationships/hyperlink" Target="https://app.charmverse.io/op-grants/vianft-educating-and-engaging-2919933068034959" TargetMode="External"/><Relationship Id="rId258" Type="http://schemas.openxmlformats.org/officeDocument/2006/relationships/hyperlink" Target="https://app.charmverse.io/op-grants/ai-assistant-for-op-governance-34106733848373394" TargetMode="External"/><Relationship Id="rId379" Type="http://schemas.openxmlformats.org/officeDocument/2006/relationships/hyperlink" Target="https://app.charmverse.io/op-grants/gardens-grants-platform-featuring-conviction-voting-036616273748732775" TargetMode="External"/><Relationship Id="rId132" Type="http://schemas.openxmlformats.org/officeDocument/2006/relationships/hyperlink" Target="https://app.charmverse.io/op-grants/page-6928092233098735" TargetMode="External"/><Relationship Id="rId253" Type="http://schemas.openxmlformats.org/officeDocument/2006/relationships/hyperlink" Target="https://app.charmverse.io/op-grants/ensrecords-xyz-5030039649184253" TargetMode="External"/><Relationship Id="rId374" Type="http://schemas.openxmlformats.org/officeDocument/2006/relationships/hyperlink" Target="https://app.charmverse.io/op-grants/operationwebtree-buildout-on-optimism-23118189602027606" TargetMode="External"/><Relationship Id="rId495" Type="http://schemas.openxmlformats.org/officeDocument/2006/relationships/hyperlink" Target="https://app.charmverse.io/op-grants/unitap-helping-optimism-projects-onboard-new-users-through-missions-educational-videos-incentive-programs-2435117975088812" TargetMode="External"/><Relationship Id="rId131" Type="http://schemas.openxmlformats.org/officeDocument/2006/relationships/hyperlink" Target="https://app.charmverse.io/op-grants/optimism-sdailynews-education-news-platform-9397732742131086" TargetMode="External"/><Relationship Id="rId252" Type="http://schemas.openxmlformats.org/officeDocument/2006/relationships/hyperlink" Target="https://app.charmverse.io/op-grants/stake-together-l2-staking-products-on-optimism-7670530949549383" TargetMode="External"/><Relationship Id="rId373" Type="http://schemas.openxmlformats.org/officeDocument/2006/relationships/hyperlink" Target="https://app.charmverse.io/op-grants/donate3-04677187467878707" TargetMode="External"/><Relationship Id="rId494" Type="http://schemas.openxmlformats.org/officeDocument/2006/relationships/hyperlink" Target="https://app.charmverse.io/op-grants/powerhouse-layerwide-operations-support-49544201533646826" TargetMode="External"/><Relationship Id="rId130" Type="http://schemas.openxmlformats.org/officeDocument/2006/relationships/hyperlink" Target="https://app.charmverse.io/op-grants/page-27231346627873587" TargetMode="External"/><Relationship Id="rId251" Type="http://schemas.openxmlformats.org/officeDocument/2006/relationships/hyperlink" Target="https://app.charmverse.io/op-grants/lsts-with-leverage-by-compound-finance-581660949782187" TargetMode="External"/><Relationship Id="rId372" Type="http://schemas.openxmlformats.org/officeDocument/2006/relationships/hyperlink" Target="https://app.charmverse.io/op-grants/decert-me-decentralized-skills-learning-and-certification-platform-9006740388309169" TargetMode="External"/><Relationship Id="rId493" Type="http://schemas.openxmlformats.org/officeDocument/2006/relationships/hyperlink" Target="https://app.charmverse.io/op-grants/liquify-rpc-services-and-infrastructure-support-for-new-projects-43378098842137836" TargetMode="External"/><Relationship Id="rId250" Type="http://schemas.openxmlformats.org/officeDocument/2006/relationships/hyperlink" Target="https://app.charmverse.io/op-grants/extra-finance-unleash-l2-lst-efficiency-8498198620871622" TargetMode="External"/><Relationship Id="rId371" Type="http://schemas.openxmlformats.org/officeDocument/2006/relationships/hyperlink" Target="https://app.charmverse.io/op-grants/dapplink-07741663004036692" TargetMode="External"/><Relationship Id="rId492" Type="http://schemas.openxmlformats.org/officeDocument/2006/relationships/hyperlink" Target="https://app.charmverse.io/op-grants/hiring-services-for-optimism-ecosystem-556065089651919" TargetMode="External"/><Relationship Id="rId136" Type="http://schemas.openxmlformats.org/officeDocument/2006/relationships/hyperlink" Target="https://app.charmverse.io/op-grants/ethsamba-bootcamp-hackathon-educational-roadshow-9428127482724817" TargetMode="External"/><Relationship Id="rId257" Type="http://schemas.openxmlformats.org/officeDocument/2006/relationships/hyperlink" Target="https://app.charmverse.io/op-grants/page-8070230974124393" TargetMode="External"/><Relationship Id="rId378" Type="http://schemas.openxmlformats.org/officeDocument/2006/relationships/hyperlink" Target="https://app.charmverse.io/op-grants/page-5012207371248019" TargetMode="External"/><Relationship Id="rId499" Type="http://schemas.openxmlformats.org/officeDocument/2006/relationships/hyperlink" Target="https://app.charmverse.io/op-grants/conjure-revenue-sources-for-retropgf-4062405315313822" TargetMode="External"/><Relationship Id="rId135" Type="http://schemas.openxmlformats.org/officeDocument/2006/relationships/hyperlink" Target="https://app.charmverse.io/op-grants/web3beach-impact-onboarding-in-honduras-venezuela-nicaragua-and-brazil-7858070425340431" TargetMode="External"/><Relationship Id="rId256" Type="http://schemas.openxmlformats.org/officeDocument/2006/relationships/hyperlink" Target="https://app.charmverse.io/op-grants/superchain-accounts-district-labs-432307871777436" TargetMode="External"/><Relationship Id="rId377" Type="http://schemas.openxmlformats.org/officeDocument/2006/relationships/hyperlink" Target="https://app.charmverse.io/op-grants/follows-finance-increasing-apy-for-lps-2237948615296057" TargetMode="External"/><Relationship Id="rId498" Type="http://schemas.openxmlformats.org/officeDocument/2006/relationships/hyperlink" Target="https://app.charmverse.io/op-grants/velodrome-finance-revenue-sources-for-rpgf-6072245109137893" TargetMode="External"/><Relationship Id="rId134" Type="http://schemas.openxmlformats.org/officeDocument/2006/relationships/hyperlink" Target="https://app.charmverse.io/op-grants/page-1555636053819116" TargetMode="External"/><Relationship Id="rId255" Type="http://schemas.openxmlformats.org/officeDocument/2006/relationships/hyperlink" Target="https://app.charmverse.io/op-grants/page-0040973403828261645" TargetMode="External"/><Relationship Id="rId376" Type="http://schemas.openxmlformats.org/officeDocument/2006/relationships/hyperlink" Target="https://app.charmverse.io/op-grants/etherscore-web3-reputation-system-9753315680853818" TargetMode="External"/><Relationship Id="rId497" Type="http://schemas.openxmlformats.org/officeDocument/2006/relationships/hyperlink" Target="https://app.charmverse.io/op-grants/page-20626850753304682" TargetMode="External"/><Relationship Id="rId133" Type="http://schemas.openxmlformats.org/officeDocument/2006/relationships/hyperlink" Target="https://app.charmverse.io/op-grants/page-18520193670564966" TargetMode="External"/><Relationship Id="rId254" Type="http://schemas.openxmlformats.org/officeDocument/2006/relationships/hyperlink" Target="https://app.charmverse.io/op-grants/opti-domains-ens-l2-development-9893299892995353" TargetMode="External"/><Relationship Id="rId375" Type="http://schemas.openxmlformats.org/officeDocument/2006/relationships/hyperlink" Target="https://app.charmverse.io/op-grants/espacio-cripto-cohort-based-builder-program-for-latinxs-9551493541435192" TargetMode="External"/><Relationship Id="rId496" Type="http://schemas.openxmlformats.org/officeDocument/2006/relationships/hyperlink" Target="https://app.charmverse.io/op-grants/velodrome-finance-layer-wide-new-project-support-04774224094604662" TargetMode="External"/><Relationship Id="rId172" Type="http://schemas.openxmlformats.org/officeDocument/2006/relationships/hyperlink" Target="https://app.charmverse.io/op-grants/omnibtc-100k-growth-grant-request-014812251314471725" TargetMode="External"/><Relationship Id="rId293" Type="http://schemas.openxmlformats.org/officeDocument/2006/relationships/hyperlink" Target="https://app.charmverse.io/op-grants/thoughtful-useful-impact-evaluation-framework-017686554517651665" TargetMode="External"/><Relationship Id="rId171" Type="http://schemas.openxmlformats.org/officeDocument/2006/relationships/hyperlink" Target="https://app.charmverse.io/op-grants/page-26982954667926595" TargetMode="External"/><Relationship Id="rId292" Type="http://schemas.openxmlformats.org/officeDocument/2006/relationships/hyperlink" Target="https://app.charmverse.io/op-grants/optimisms-impact-tree-empowering-op-governance-through-accessible-impact-evaluation-7975912048122891" TargetMode="External"/><Relationship Id="rId170" Type="http://schemas.openxmlformats.org/officeDocument/2006/relationships/hyperlink" Target="https://app.charmverse.io/op-grants/page-7861472964711631" TargetMode="External"/><Relationship Id="rId291" Type="http://schemas.openxmlformats.org/officeDocument/2006/relationships/hyperlink" Target="https://app.charmverse.io/op-grants/page-5019563459994414" TargetMode="External"/><Relationship Id="rId290" Type="http://schemas.openxmlformats.org/officeDocument/2006/relationships/hyperlink" Target="https://app.charmverse.io/op-grants/public-goods-in-crypto-bootcamp-6456039241864904" TargetMode="External"/><Relationship Id="rId165" Type="http://schemas.openxmlformats.org/officeDocument/2006/relationships/hyperlink" Target="https://app.charmverse.io/op-grants/supporting-first-half-of-the-mu-s-2024-plan-8979695993944359" TargetMode="External"/><Relationship Id="rId286" Type="http://schemas.openxmlformats.org/officeDocument/2006/relationships/hyperlink" Target="https://app.charmverse.io/op-grants/page-8030491255382866" TargetMode="External"/><Relationship Id="rId164" Type="http://schemas.openxmlformats.org/officeDocument/2006/relationships/hyperlink" Target="https://app.charmverse.io/op-grants/growing-superchain-solidarity-6789013679670108" TargetMode="External"/><Relationship Id="rId285" Type="http://schemas.openxmlformats.org/officeDocument/2006/relationships/hyperlink" Target="https://app.charmverse.io/op-grants/page-7780168105400957" TargetMode="External"/><Relationship Id="rId163" Type="http://schemas.openxmlformats.org/officeDocument/2006/relationships/hyperlink" Target="https://app.charmverse.io/op-grants/ether-fi-growth-incentives-4209723057542818" TargetMode="External"/><Relationship Id="rId284" Type="http://schemas.openxmlformats.org/officeDocument/2006/relationships/hyperlink" Target="https://app.charmverse.io/op-grants/digital-payment-methods-blockchain-and-crypto-assets-unit-of-the-master-s-degree-in-finance-at-the-university-of-buenos-aires-5607325445050819" TargetMode="External"/><Relationship Id="rId162" Type="http://schemas.openxmlformats.org/officeDocument/2006/relationships/hyperlink" Target="https://app.charmverse.io/op-grants/singular-the-first-cross-chain-nft-lending-protocol-with-risk-based-interest-matching-model-8729395426022453" TargetMode="External"/><Relationship Id="rId283" Type="http://schemas.openxmlformats.org/officeDocument/2006/relationships/hyperlink" Target="https://app.charmverse.io/op-grants/velodrome-finance-governance-participation-23531902138656102" TargetMode="External"/><Relationship Id="rId169" Type="http://schemas.openxmlformats.org/officeDocument/2006/relationships/hyperlink" Target="https://app.charmverse.io/op-grants/optimism-superchain-education-cohorts-7005989985497783" TargetMode="External"/><Relationship Id="rId168" Type="http://schemas.openxmlformats.org/officeDocument/2006/relationships/hyperlink" Target="https://app.charmverse.io/op-grants/tripflip-tokenized-accommodations-9466019410152611" TargetMode="External"/><Relationship Id="rId289" Type="http://schemas.openxmlformats.org/officeDocument/2006/relationships/hyperlink" Target="https://app.charmverse.io/op-grants/postgraduate-programme-at-architectural-association-london-8746758412951787" TargetMode="External"/><Relationship Id="rId167" Type="http://schemas.openxmlformats.org/officeDocument/2006/relationships/hyperlink" Target="https://app.charmverse.io/op-grants/soulcial-4190687926027279" TargetMode="External"/><Relationship Id="rId288" Type="http://schemas.openxmlformats.org/officeDocument/2006/relationships/hyperlink" Target="https://app.charmverse.io/op-grants/optimism-in-africa-by-africa-blockchain-institute-07147568065105925" TargetMode="External"/><Relationship Id="rId166" Type="http://schemas.openxmlformats.org/officeDocument/2006/relationships/hyperlink" Target="https://app.charmverse.io/op-grants/gyroscope-growth-on-optimism-3718381490615803" TargetMode="External"/><Relationship Id="rId287" Type="http://schemas.openxmlformats.org/officeDocument/2006/relationships/hyperlink" Target="https://app.charmverse.io/op-grants/optimism-and-retropgf-itba-7376950438940226" TargetMode="External"/><Relationship Id="rId161" Type="http://schemas.openxmlformats.org/officeDocument/2006/relationships/hyperlink" Target="https://app.charmverse.io/op-grants/alienswap-leading-nft-trading-layer-5147460692491816" TargetMode="External"/><Relationship Id="rId282" Type="http://schemas.openxmlformats.org/officeDocument/2006/relationships/hyperlink" Target="https://app.charmverse.io/op-grants/zefirium-8102607266659694" TargetMode="External"/><Relationship Id="rId160" Type="http://schemas.openxmlformats.org/officeDocument/2006/relationships/hyperlink" Target="https://app.charmverse.io/op-grants/opbet-a-fair-casino-built-on-op-ecosystem-9595589897641927" TargetMode="External"/><Relationship Id="rId281" Type="http://schemas.openxmlformats.org/officeDocument/2006/relationships/hyperlink" Target="https://app.charmverse.io/op-grants/t2xop-latam-governance-mentorship-program-8021661569307874" TargetMode="External"/><Relationship Id="rId280" Type="http://schemas.openxmlformats.org/officeDocument/2006/relationships/hyperlink" Target="https://app.charmverse.io/op-grants/page-7970381428472435" TargetMode="External"/><Relationship Id="rId159" Type="http://schemas.openxmlformats.org/officeDocument/2006/relationships/hyperlink" Target="https://app.charmverse.io/op-grants/ygg-questing-programs-with-op-chains-44065927294023854" TargetMode="External"/><Relationship Id="rId154" Type="http://schemas.openxmlformats.org/officeDocument/2006/relationships/hyperlink" Target="https://app.charmverse.io/op-grants/page-9733616319894005" TargetMode="External"/><Relationship Id="rId275" Type="http://schemas.openxmlformats.org/officeDocument/2006/relationships/hyperlink" Target="https://app.charmverse.io/op-grants/page-7294929841989719" TargetMode="External"/><Relationship Id="rId396" Type="http://schemas.openxmlformats.org/officeDocument/2006/relationships/hyperlink" Target="https://app.charmverse.io/op-grants/quantumfair-build-onchain-raffles-on-op-9829539681356483" TargetMode="External"/><Relationship Id="rId153" Type="http://schemas.openxmlformats.org/officeDocument/2006/relationships/hyperlink" Target="https://app.charmverse.io/op-grants/page-30214846747356794" TargetMode="External"/><Relationship Id="rId274" Type="http://schemas.openxmlformats.org/officeDocument/2006/relationships/hyperlink" Target="https://app.charmverse.io/op-grants/incentivizing-delegation-with-the-boostsdk-5493116939014333" TargetMode="External"/><Relationship Id="rId395" Type="http://schemas.openxmlformats.org/officeDocument/2006/relationships/hyperlink" Target="https://app.charmverse.io/op-grants/practical-private-voting-8127441920030594" TargetMode="External"/><Relationship Id="rId152" Type="http://schemas.openxmlformats.org/officeDocument/2006/relationships/hyperlink" Target="https://app.charmverse.io/op-grants/opti-domains-incentivize-users-to-connect-ens-to-op-9794945184969377" TargetMode="External"/><Relationship Id="rId273" Type="http://schemas.openxmlformats.org/officeDocument/2006/relationships/hyperlink" Target="https://app.charmverse.io/op-grants/page-022034918878519383" TargetMode="External"/><Relationship Id="rId394" Type="http://schemas.openxmlformats.org/officeDocument/2006/relationships/hyperlink" Target="https://app.charmverse.io/op-grants/optimism-sdailynews-education-news-platform-6757934283142393" TargetMode="External"/><Relationship Id="rId151" Type="http://schemas.openxmlformats.org/officeDocument/2006/relationships/hyperlink" Target="https://app.charmverse.io/op-grants/page-6077082026913001" TargetMode="External"/><Relationship Id="rId272" Type="http://schemas.openxmlformats.org/officeDocument/2006/relationships/hyperlink" Target="https://app.charmverse.io/op-grants/wid3-web3-identity-for-daos-and-education-5484776863828791" TargetMode="External"/><Relationship Id="rId393" Type="http://schemas.openxmlformats.org/officeDocument/2006/relationships/hyperlink" Target="https://app.charmverse.io/op-grants/optimism-anti-rug-launchpad-by-ddd-8717346882311527" TargetMode="External"/><Relationship Id="rId158" Type="http://schemas.openxmlformats.org/officeDocument/2006/relationships/hyperlink" Target="https://app.charmverse.io/op-grants/page-7284934081887229" TargetMode="External"/><Relationship Id="rId279" Type="http://schemas.openxmlformats.org/officeDocument/2006/relationships/hyperlink" Target="https://app.charmverse.io/op-grants/gravity-dao-governance-leadership-study-club-5266728183844835" TargetMode="External"/><Relationship Id="rId157" Type="http://schemas.openxmlformats.org/officeDocument/2006/relationships/hyperlink" Target="https://app.charmverse.io/op-grants/page-8234266329367779" TargetMode="External"/><Relationship Id="rId278" Type="http://schemas.openxmlformats.org/officeDocument/2006/relationships/hyperlink" Target="https://app.charmverse.io/op-grants/page-5494863782987285" TargetMode="External"/><Relationship Id="rId399" Type="http://schemas.openxmlformats.org/officeDocument/2006/relationships/hyperlink" Target="https://app.charmverse.io/op-grants/retrolist-pioneering-community-and-builder-vote-for-retropgf-633666325110178" TargetMode="External"/><Relationship Id="rId156" Type="http://schemas.openxmlformats.org/officeDocument/2006/relationships/hyperlink" Target="https://app.charmverse.io/op-grants/page-011670432856976554" TargetMode="External"/><Relationship Id="rId277" Type="http://schemas.openxmlformats.org/officeDocument/2006/relationships/hyperlink" Target="https://app.charmverse.io/op-grants/governance-mentorship-program-04406369544239497" TargetMode="External"/><Relationship Id="rId398" Type="http://schemas.openxmlformats.org/officeDocument/2006/relationships/hyperlink" Target="https://app.charmverse.io/op-grants/rantom-open-source-defi-activities-feed-for-optimism-ecosystem-6630702565238467" TargetMode="External"/><Relationship Id="rId155" Type="http://schemas.openxmlformats.org/officeDocument/2006/relationships/hyperlink" Target="https://app.charmverse.io/op-grants/page-7433444994091691" TargetMode="External"/><Relationship Id="rId276" Type="http://schemas.openxmlformats.org/officeDocument/2006/relationships/hyperlink" Target="https://app.charmverse.io/op-grants/empowering-decentralized-decision-making-a-comprehensive-governance-mentorship-initiative-7203031387508643" TargetMode="External"/><Relationship Id="rId397" Type="http://schemas.openxmlformats.org/officeDocument/2006/relationships/hyperlink" Target="https://app.charmverse.io/op-grants/random-number-retailer-8688774006336264" TargetMode="External"/><Relationship Id="rId40" Type="http://schemas.openxmlformats.org/officeDocument/2006/relationships/hyperlink" Target="https://app.charmverse.io/op-grants/synthetix-mission-request-for-perps-dex-18198593785543293" TargetMode="External"/><Relationship Id="rId42" Type="http://schemas.openxmlformats.org/officeDocument/2006/relationships/hyperlink" Target="https://app.charmverse.io/op-grants/unruggable-scale-ens-to-op-5406472169146335" TargetMode="External"/><Relationship Id="rId41" Type="http://schemas.openxmlformats.org/officeDocument/2006/relationships/hyperlink" Target="https://app.charmverse.io/op-grants/page-08553684013434348" TargetMode="External"/><Relationship Id="rId44" Type="http://schemas.openxmlformats.org/officeDocument/2006/relationships/hyperlink" Target="https://app.charmverse.io/op-grants/velodrome-finance-lst-support-3545254733389971" TargetMode="External"/><Relationship Id="rId43" Type="http://schemas.openxmlformats.org/officeDocument/2006/relationships/hyperlink" Target="https://app.charmverse.io/op-grants/velodrome-finance-growth-experiments-7649707564836516" TargetMode="External"/><Relationship Id="rId46" Type="http://schemas.openxmlformats.org/officeDocument/2006/relationships/hyperlink" Target="https://app.charmverse.io/op-grants/wakeup-labs-impact-evaluation-framework-and-dashboard-07747506628213086" TargetMode="External"/><Relationship Id="rId45" Type="http://schemas.openxmlformats.org/officeDocument/2006/relationships/hyperlink" Target="https://app.charmverse.io/op-grants/velodrome-finance-perp-dex-5323596864442492" TargetMode="External"/><Relationship Id="rId509" Type="http://schemas.openxmlformats.org/officeDocument/2006/relationships/hyperlink" Target="https://app.charmverse.io/op-grants/introducing-a-privacy-preserving-governance-framework-to-optimsm-9301183766514682" TargetMode="External"/><Relationship Id="rId508" Type="http://schemas.openxmlformats.org/officeDocument/2006/relationships/hyperlink" Target="https://app.charmverse.io/op-grants/daoconnect-advancing-anonymous-communities-015426916730731044" TargetMode="External"/><Relationship Id="rId503" Type="http://schemas.openxmlformats.org/officeDocument/2006/relationships/hyperlink" Target="https://app.charmverse.io/op-grants/page-4286494964460683" TargetMode="External"/><Relationship Id="rId502" Type="http://schemas.openxmlformats.org/officeDocument/2006/relationships/hyperlink" Target="https://app.charmverse.io/op-grants/rpgf-eth-proof-of-contribution-additional-revenue-sources-via-ens-subnames-9679227288462382" TargetMode="External"/><Relationship Id="rId501" Type="http://schemas.openxmlformats.org/officeDocument/2006/relationships/hyperlink" Target="https://app.charmverse.io/op-grants/page-19086124521748693" TargetMode="External"/><Relationship Id="rId500" Type="http://schemas.openxmlformats.org/officeDocument/2006/relationships/hyperlink" Target="https://app.charmverse.io/op-grants/page-0765293588038709" TargetMode="External"/><Relationship Id="rId507" Type="http://schemas.openxmlformats.org/officeDocument/2006/relationships/hyperlink" Target="https://app.charmverse.io/op-grants/anonymous-voting-poc-8685683565142681" TargetMode="External"/><Relationship Id="rId506" Type="http://schemas.openxmlformats.org/officeDocument/2006/relationships/hyperlink" Target="https://app.charmverse.io/op-grants/zkpassport-tooling-pinsave-06063179559413334" TargetMode="External"/><Relationship Id="rId505" Type="http://schemas.openxmlformats.org/officeDocument/2006/relationships/hyperlink" Target="https://app.charmverse.io/op-grants/electronic-passport-transactions-8245889346883744" TargetMode="External"/><Relationship Id="rId504" Type="http://schemas.openxmlformats.org/officeDocument/2006/relationships/hyperlink" Target="https://app.charmverse.io/op-grants/buiding-layer3-on-optimism-zkcross-an-open-modular-dapp-more-focus-on-on-chain-game-rollup-framework-based-on-zkwasm-9653846105044885" TargetMode="External"/><Relationship Id="rId48" Type="http://schemas.openxmlformats.org/officeDocument/2006/relationships/hyperlink" Target="https://app.charmverse.io/op-grants/page-6994526778836425" TargetMode="External"/><Relationship Id="rId47" Type="http://schemas.openxmlformats.org/officeDocument/2006/relationships/hyperlink" Target="https://app.charmverse.io/op-grants/xoptokens-enabling-xerc20-on-op-mainnet-messaging-layer-9043286328737232" TargetMode="External"/><Relationship Id="rId49" Type="http://schemas.openxmlformats.org/officeDocument/2006/relationships/hyperlink" Target="https://app.charmverse.io/op-grants/page-9548282888807589" TargetMode="External"/><Relationship Id="rId31" Type="http://schemas.openxmlformats.org/officeDocument/2006/relationships/hyperlink" Target="https://app.charmverse.io/op-grants/radar-launch-future-pools-23476330616230623" TargetMode="External"/><Relationship Id="rId30" Type="http://schemas.openxmlformats.org/officeDocument/2006/relationships/hyperlink" Target="https://app.charmverse.io/op-grants/permada-utilizing-arweave-as-a-low-cost-permanent-data-availability-solution-6707330937293612" TargetMode="External"/><Relationship Id="rId33" Type="http://schemas.openxmlformats.org/officeDocument/2006/relationships/hyperlink" Target="https://app.charmverse.io/op-grants/research-on-alternative-op-stack-zero-knowledge-fraud-proof-using-wasm-5197627111945315" TargetMode="External"/><Relationship Id="rId32" Type="http://schemas.openxmlformats.org/officeDocument/2006/relationships/hyperlink" Target="https://app.charmverse.io/op-grants/page-29596258544520615" TargetMode="External"/><Relationship Id="rId35" Type="http://schemas.openxmlformats.org/officeDocument/2006/relationships/hyperlink" Target="https://app.charmverse.io/op-grants/superchain-accounts-wakeup-labs-5137420407693789" TargetMode="External"/><Relationship Id="rId34" Type="http://schemas.openxmlformats.org/officeDocument/2006/relationships/hyperlink" Target="https://app.charmverse.io/op-grants/scale-ens-to-op-blockful-official-ens-service-provider-6112748728814419" TargetMode="External"/><Relationship Id="rId37" Type="http://schemas.openxmlformats.org/officeDocument/2006/relationships/hyperlink" Target="https://app.charmverse.io/op-grants/synthetix-growth-grant-request-4376972271806956" TargetMode="External"/><Relationship Id="rId36" Type="http://schemas.openxmlformats.org/officeDocument/2006/relationships/hyperlink" Target="https://app.charmverse.io/op-grants/superchain-evolution-engaging-users-with-farcaster-7845721249891693" TargetMode="External"/><Relationship Id="rId39" Type="http://schemas.openxmlformats.org/officeDocument/2006/relationships/hyperlink" Target="https://app.charmverse.io/op-grants/synthetix-mission-request-for-perps-dex-18198593785543293" TargetMode="External"/><Relationship Id="rId38" Type="http://schemas.openxmlformats.org/officeDocument/2006/relationships/hyperlink" Target="https://app.charmverse.io/op-grants/page-13769815258717144" TargetMode="External"/><Relationship Id="rId20" Type="http://schemas.openxmlformats.org/officeDocument/2006/relationships/hyperlink" Target="https://app.charmverse.io/op-grants/karma-gap-retropgf-project-discovery-and-impact-evaluation-008175679206510633" TargetMode="External"/><Relationship Id="rId22" Type="http://schemas.openxmlformats.org/officeDocument/2006/relationships/hyperlink" Target="https://app.charmverse.io/op-grants/kelpdao-bringing-restaking-to-optimism-944732830601209" TargetMode="External"/><Relationship Id="rId21" Type="http://schemas.openxmlformats.org/officeDocument/2006/relationships/hyperlink" Target="https://app.charmverse.io/op-grants/kelpdao-bringing-restaking-to-optimism-944732830601209" TargetMode="External"/><Relationship Id="rId24" Type="http://schemas.openxmlformats.org/officeDocument/2006/relationships/hyperlink" Target="https://app.charmverse.io/op-grants/page-4129228981302593" TargetMode="External"/><Relationship Id="rId23" Type="http://schemas.openxmlformats.org/officeDocument/2006/relationships/hyperlink" Target="https://app.charmverse.io/op-grants/lightweight-open-source-explorer-for-the-superchain-43245048461672386" TargetMode="External"/><Relationship Id="rId409" Type="http://schemas.openxmlformats.org/officeDocument/2006/relationships/hyperlink" Target="https://app.charmverse.io/op-grants/pike-unlocking-the-multichain-utility-of-op-10175721236250412" TargetMode="External"/><Relationship Id="rId404" Type="http://schemas.openxmlformats.org/officeDocument/2006/relationships/hyperlink" Target="https://app.charmverse.io/op-grants/the-ikigai-game-builder-grant-6604538157689168" TargetMode="External"/><Relationship Id="rId525" Type="http://schemas.openxmlformats.org/officeDocument/2006/relationships/hyperlink" Target="https://app.charmverse.io/op-grants/speedtracer-5343696810950662" TargetMode="External"/><Relationship Id="rId403" Type="http://schemas.openxmlformats.org/officeDocument/2006/relationships/hyperlink" Target="https://app.charmverse.io/op-grants/tagcaster-universal-tagging-system-11910211154331729" TargetMode="External"/><Relationship Id="rId524" Type="http://schemas.openxmlformats.org/officeDocument/2006/relationships/hyperlink" Target="https://app.charmverse.io/op-grants/ponder-surveys-for-superchain-builders-43349586555154374" TargetMode="External"/><Relationship Id="rId402" Type="http://schemas.openxmlformats.org/officeDocument/2006/relationships/hyperlink" Target="https://app.charmverse.io/op-grants/t0wn-unleashing-ether-s-phoenix-irl-49436970221886334" TargetMode="External"/><Relationship Id="rId523" Type="http://schemas.openxmlformats.org/officeDocument/2006/relationships/hyperlink" Target="https://app.charmverse.io/op-grants/ponder-surveys-for-superchain-builders-43349586555154374" TargetMode="External"/><Relationship Id="rId401" Type="http://schemas.openxmlformats.org/officeDocument/2006/relationships/hyperlink" Target="https://app.charmverse.io/op-grants/spyre-the-casual-competitive-gaming-platform-9654707981434987" TargetMode="External"/><Relationship Id="rId522" Type="http://schemas.openxmlformats.org/officeDocument/2006/relationships/hyperlink" Target="https://app.charmverse.io/op-grants/noun-pcs-zynga-for-farcaster-7221383591291324" TargetMode="External"/><Relationship Id="rId408" Type="http://schemas.openxmlformats.org/officeDocument/2006/relationships/hyperlink" Target="https://app.charmverse.io/op-grants/web3bridge-optimism-proposal-10907524131807289" TargetMode="External"/><Relationship Id="rId529" Type="http://schemas.openxmlformats.org/officeDocument/2006/relationships/hyperlink" Target="https://app.charmverse.io/op-grants/cryptonomads-org-farcaster-integration-and-frames-09224469336720853" TargetMode="External"/><Relationship Id="rId407" Type="http://schemas.openxmlformats.org/officeDocument/2006/relationships/hyperlink" Target="https://app.charmverse.io/op-grants/web3-freelancing-platform-03840067899765476" TargetMode="External"/><Relationship Id="rId528" Type="http://schemas.openxmlformats.org/officeDocument/2006/relationships/hyperlink" Target="https://app.charmverse.io/op-grants/bytexplorers-bytelight-experiment-7829106042732696" TargetMode="External"/><Relationship Id="rId406" Type="http://schemas.openxmlformats.org/officeDocument/2006/relationships/hyperlink" Target="https://app.charmverse.io/op-grants/violet-verse-5123915019793679" TargetMode="External"/><Relationship Id="rId527" Type="http://schemas.openxmlformats.org/officeDocument/2006/relationships/hyperlink" Target="https://app.charmverse.io/op-grants/brightid-scaling-decentralized-identity-through-farcaster-9840541151133202" TargetMode="External"/><Relationship Id="rId405" Type="http://schemas.openxmlformats.org/officeDocument/2006/relationships/hyperlink" Target="https://app.charmverse.io/op-grants/tititi-nft-research-labs-focused-on-erc6551-ecosystem-9023674996661462" TargetMode="External"/><Relationship Id="rId526" Type="http://schemas.openxmlformats.org/officeDocument/2006/relationships/hyperlink" Target="https://app.charmverse.io/op-grants/0xgraphix-working-title-37537920121474433" TargetMode="External"/><Relationship Id="rId26" Type="http://schemas.openxmlformats.org/officeDocument/2006/relationships/hyperlink" Target="https://app.charmverse.io/op-grants/namespace-47026143591884195" TargetMode="External"/><Relationship Id="rId25" Type="http://schemas.openxmlformats.org/officeDocument/2006/relationships/hyperlink" Target="https://app.charmverse.io/op-grants/page-5782827753195403" TargetMode="External"/><Relationship Id="rId28" Type="http://schemas.openxmlformats.org/officeDocument/2006/relationships/hyperlink" Target="https://app.charmverse.io/op-grants/optimism-at-boston-university-6239438096099095" TargetMode="External"/><Relationship Id="rId27" Type="http://schemas.openxmlformats.org/officeDocument/2006/relationships/hyperlink" Target="https://app.charmverse.io/op-grants/page-7128419920974485" TargetMode="External"/><Relationship Id="rId400" Type="http://schemas.openxmlformats.org/officeDocument/2006/relationships/hyperlink" Target="https://app.charmverse.io/op-grants/rubyscore-grant-program-mission-request-2934537622233082" TargetMode="External"/><Relationship Id="rId521" Type="http://schemas.openxmlformats.org/officeDocument/2006/relationships/hyperlink" Target="https://app.charmverse.io/op-grants/noun-pcs-zynga-for-farcaster-7221383591291324" TargetMode="External"/><Relationship Id="rId29" Type="http://schemas.openxmlformats.org/officeDocument/2006/relationships/hyperlink" Target="https://app.charmverse.io/op-grants/optimism-gov-and-rpgf-into-latin-american-university-courses-06493673676117084" TargetMode="External"/><Relationship Id="rId520" Type="http://schemas.openxmlformats.org/officeDocument/2006/relationships/hyperlink" Target="https://app.charmverse.io/op-grants/interested-fyi-building-new-social-graphs-on-farcaster-4293677372148865" TargetMode="External"/><Relationship Id="rId11" Type="http://schemas.openxmlformats.org/officeDocument/2006/relationships/hyperlink" Target="https://app.charmverse.io/op-grants/easyretropgf-xyz-16908203122976806" TargetMode="External"/><Relationship Id="rId10" Type="http://schemas.openxmlformats.org/officeDocument/2006/relationships/hyperlink" Target="https://app.charmverse.io/op-grants/delegatekit-a-complete-farcaster-dao-toolkit-5127535289761294" TargetMode="External"/><Relationship Id="rId13" Type="http://schemas.openxmlformats.org/officeDocument/2006/relationships/hyperlink" Target="https://app.charmverse.io/op-grants/page-6372885922099296" TargetMode="External"/><Relationship Id="rId12" Type="http://schemas.openxmlformats.org/officeDocument/2006/relationships/hyperlink" Target="https://app.charmverse.io/op-grants/page-752387536271468" TargetMode="External"/><Relationship Id="rId519" Type="http://schemas.openxmlformats.org/officeDocument/2006/relationships/hyperlink" Target="https://app.charmverse.io/op-grants/implement-farcaster-social-graph-data-into-colinks-and-cosoul-onchain-reputation-6222081767391467" TargetMode="External"/><Relationship Id="rId514" Type="http://schemas.openxmlformats.org/officeDocument/2006/relationships/hyperlink" Target="https://app.charmverse.io/op-grants/castpay-p2p-transaction-and-yield-earning-tool-on-warpcast-956190181927133" TargetMode="External"/><Relationship Id="rId513" Type="http://schemas.openxmlformats.org/officeDocument/2006/relationships/hyperlink" Target="https://app.charmverse.io/op-grants/alfafrens-3623619361574304" TargetMode="External"/><Relationship Id="rId512" Type="http://schemas.openxmlformats.org/officeDocument/2006/relationships/hyperlink" Target="https://app.charmverse.io/op-grants/page-3526160536759364" TargetMode="External"/><Relationship Id="rId511" Type="http://schemas.openxmlformats.org/officeDocument/2006/relationships/hyperlink" Target="https://app.charmverse.io/op-grants/shutter-onchain-shielded-voting-implementations-in-optimism-6152686855673055" TargetMode="External"/><Relationship Id="rId518" Type="http://schemas.openxmlformats.org/officeDocument/2006/relationships/hyperlink" Target="https://app.charmverse.io/op-grants/page-15106949611493015" TargetMode="External"/><Relationship Id="rId517" Type="http://schemas.openxmlformats.org/officeDocument/2006/relationships/hyperlink" Target="https://app.charmverse.io/op-grants/page-15106949611493015" TargetMode="External"/><Relationship Id="rId516" Type="http://schemas.openxmlformats.org/officeDocument/2006/relationships/hyperlink" Target="https://app.charmverse.io/op-grants/gridexplore-27975941097131307" TargetMode="External"/><Relationship Id="rId515" Type="http://schemas.openxmlformats.org/officeDocument/2006/relationships/hyperlink" Target="https://app.charmverse.io/op-grants/daimo-08142527504624653" TargetMode="External"/><Relationship Id="rId15" Type="http://schemas.openxmlformats.org/officeDocument/2006/relationships/hyperlink" Target="https://app.charmverse.io/op-grants/page-7805364576656899" TargetMode="External"/><Relationship Id="rId14" Type="http://schemas.openxmlformats.org/officeDocument/2006/relationships/hyperlink" Target="https://app.charmverse.io/op-grants/page-13415614066687764" TargetMode="External"/><Relationship Id="rId17" Type="http://schemas.openxmlformats.org/officeDocument/2006/relationships/hyperlink" Target="https://app.charmverse.io/op-grants/gearbox-protocol-22211914786751796" TargetMode="External"/><Relationship Id="rId16" Type="http://schemas.openxmlformats.org/officeDocument/2006/relationships/hyperlink" Target="https://app.charmverse.io/op-grants/ether-fi-defi-integrations-to-optimism-3942203772796271" TargetMode="External"/><Relationship Id="rId19" Type="http://schemas.openxmlformats.org/officeDocument/2006/relationships/hyperlink" Target="https://app.charmverse.io/op-grants/impact-visualization-platform-08252204623500092" TargetMode="External"/><Relationship Id="rId510" Type="http://schemas.openxmlformats.org/officeDocument/2006/relationships/hyperlink" Target="https://app.charmverse.io/op-grants/optimism-s-private-voting-hack-a-chain-blockful-13428795901057322" TargetMode="External"/><Relationship Id="rId18" Type="http://schemas.openxmlformats.org/officeDocument/2006/relationships/hyperlink" Target="https://app.charmverse.io/op-grants/grants-supertracker-8486580772559915" TargetMode="External"/><Relationship Id="rId84" Type="http://schemas.openxmlformats.org/officeDocument/2006/relationships/hyperlink" Target="https://app.charmverse.io/op-grants/moat-lighthouse-security-tool-9088582759970092" TargetMode="External"/><Relationship Id="rId83" Type="http://schemas.openxmlformats.org/officeDocument/2006/relationships/hyperlink" Target="https://app.charmverse.io/op-grants/build-social-layer-on-optimism-5326601068674495" TargetMode="External"/><Relationship Id="rId86" Type="http://schemas.openxmlformats.org/officeDocument/2006/relationships/hyperlink" Target="https://app.charmverse.io/op-grants/page-5182884597873312" TargetMode="External"/><Relationship Id="rId85" Type="http://schemas.openxmlformats.org/officeDocument/2006/relationships/hyperlink" Target="https://app.charmverse.io/op-grants/daosign-workflow-orchestration-platform-built-on-decentralized-smart-signature-protocol-3463988761358261" TargetMode="External"/><Relationship Id="rId88" Type="http://schemas.openxmlformats.org/officeDocument/2006/relationships/hyperlink" Target="https://app.charmverse.io/op-grants/developer-education-platform-powered-by-attestation-on-op-launch-op-learning-track-6833630843777381" TargetMode="External"/><Relationship Id="rId87" Type="http://schemas.openxmlformats.org/officeDocument/2006/relationships/hyperlink" Target="https://app.charmverse.io/op-grants/page-057876079641876466" TargetMode="External"/><Relationship Id="rId89" Type="http://schemas.openxmlformats.org/officeDocument/2006/relationships/hyperlink" Target="https://app.charmverse.io/op-grants/lotus-data-infrastructure-as-a-service-5584922291370109" TargetMode="External"/><Relationship Id="rId80" Type="http://schemas.openxmlformats.org/officeDocument/2006/relationships/hyperlink" Target="https://app.charmverse.io/op-grants/page-9202856630715353" TargetMode="External"/><Relationship Id="rId82" Type="http://schemas.openxmlformats.org/officeDocument/2006/relationships/hyperlink" Target="https://app.charmverse.io/op-grants/page-7462450319983598" TargetMode="External"/><Relationship Id="rId81" Type="http://schemas.openxmlformats.org/officeDocument/2006/relationships/hyperlink" Target="https://app.charmverse.io/op-grants/page-48025511288753076" TargetMode="External"/><Relationship Id="rId73" Type="http://schemas.openxmlformats.org/officeDocument/2006/relationships/hyperlink" Target="https://app.charmverse.io/op-grants/radar-future-marker-5458969280336095" TargetMode="External"/><Relationship Id="rId72" Type="http://schemas.openxmlformats.org/officeDocument/2006/relationships/hyperlink" Target="https://app.charmverse.io/op-grants/page-5177778291890998" TargetMode="External"/><Relationship Id="rId75" Type="http://schemas.openxmlformats.org/officeDocument/2006/relationships/hyperlink" Target="https://app.charmverse.io/op-grants/webtree-verified-identities-linktree-4143247722875001" TargetMode="External"/><Relationship Id="rId74" Type="http://schemas.openxmlformats.org/officeDocument/2006/relationships/hyperlink" Target="https://app.charmverse.io/op-grants/tokens-of-appreciation-on-op-9390127149816412" TargetMode="External"/><Relationship Id="rId77" Type="http://schemas.openxmlformats.org/officeDocument/2006/relationships/hyperlink" Target="https://app.charmverse.io/op-grants/tramconnect-6903980492243456" TargetMode="External"/><Relationship Id="rId76" Type="http://schemas.openxmlformats.org/officeDocument/2006/relationships/hyperlink" Target="https://app.charmverse.io/op-grants/page-528739678357524" TargetMode="External"/><Relationship Id="rId79" Type="http://schemas.openxmlformats.org/officeDocument/2006/relationships/hyperlink" Target="https://app.charmverse.io/op-grants/urb-nika-3039456545792274" TargetMode="External"/><Relationship Id="rId78" Type="http://schemas.openxmlformats.org/officeDocument/2006/relationships/hyperlink" Target="https://app.charmverse.io/op-grants/optimism-chinese-community-increasing-the-spread-of-optimism-in-the-chinese-speaking-world-38834791358184084" TargetMode="External"/><Relationship Id="rId71" Type="http://schemas.openxmlformats.org/officeDocument/2006/relationships/hyperlink" Target="https://app.charmverse.io/op-grants/veldrome-finance-os-developer-tooling-9404967690150434" TargetMode="External"/><Relationship Id="rId70" Type="http://schemas.openxmlformats.org/officeDocument/2006/relationships/hyperlink" Target="https://app.charmverse.io/op-grants/page-08565262633688575" TargetMode="External"/><Relationship Id="rId62" Type="http://schemas.openxmlformats.org/officeDocument/2006/relationships/hyperlink" Target="https://app.charmverse.io/op-grants/page-3680779317010907" TargetMode="External"/><Relationship Id="rId61" Type="http://schemas.openxmlformats.org/officeDocument/2006/relationships/hyperlink" Target="https://app.charmverse.io/op-grants/velodrome-finance-op-stack-research-4099571647719702" TargetMode="External"/><Relationship Id="rId64" Type="http://schemas.openxmlformats.org/officeDocument/2006/relationships/hyperlink" Target="https://app.charmverse.io/op-grants/page-17787870923022298" TargetMode="External"/><Relationship Id="rId63" Type="http://schemas.openxmlformats.org/officeDocument/2006/relationships/hyperlink" Target="https://app.charmverse.io/op-grants/cookbook-dev-chains-optimism-os-op-developer-tooling-9855973141991121" TargetMode="External"/><Relationship Id="rId66" Type="http://schemas.openxmlformats.org/officeDocument/2006/relationships/hyperlink" Target="https://app.charmverse.io/op-grants/optimism-extension-suite-7244693175118342" TargetMode="External"/><Relationship Id="rId65" Type="http://schemas.openxmlformats.org/officeDocument/2006/relationships/hyperlink" Target="https://app.charmverse.io/op-grants/page-22175183663470954" TargetMode="External"/><Relationship Id="rId68" Type="http://schemas.openxmlformats.org/officeDocument/2006/relationships/hyperlink" Target="https://app.charmverse.io/op-grants/optimism-one-one-platform-for-optimism-ecosystem-41114295552225144" TargetMode="External"/><Relationship Id="rId67" Type="http://schemas.openxmlformats.org/officeDocument/2006/relationships/hyperlink" Target="https://app.charmverse.io/op-grants/page-5371495028621585" TargetMode="External"/><Relationship Id="rId60" Type="http://schemas.openxmlformats.org/officeDocument/2006/relationships/hyperlink" Target="https://app.charmverse.io/op-grants/page-7022636858094637" TargetMode="External"/><Relationship Id="rId69" Type="http://schemas.openxmlformats.org/officeDocument/2006/relationships/hyperlink" Target="https://app.charmverse.io/op-grants/python-sdk-026181260795175243" TargetMode="External"/><Relationship Id="rId51" Type="http://schemas.openxmlformats.org/officeDocument/2006/relationships/hyperlink" Target="https://app.charmverse.io/op-grants/decentralized-rollup-as-a-service-4everland-6007809439918583" TargetMode="External"/><Relationship Id="rId50" Type="http://schemas.openxmlformats.org/officeDocument/2006/relationships/hyperlink" Target="https://app.charmverse.io/op-grants/op-besu-an-op-stack-execution-client-based-on-hyperledger-besu-2818630304747294" TargetMode="External"/><Relationship Id="rId53" Type="http://schemas.openxmlformats.org/officeDocument/2006/relationships/hyperlink" Target="https://app.charmverse.io/op-grants/page-42640241263759115" TargetMode="External"/><Relationship Id="rId52" Type="http://schemas.openxmlformats.org/officeDocument/2006/relationships/hyperlink" Target="https://app.charmverse.io/op-grants/page-7421312354311491" TargetMode="External"/><Relationship Id="rId55" Type="http://schemas.openxmlformats.org/officeDocument/2006/relationships/hyperlink" Target="https://app.charmverse.io/op-grants/generalized-mempool-encryption-interface-for-op-stack-chains-and-deployment-of-a-mempool-encrypted-op-stack-testnet-using-threshold-encryption-8763406955381605" TargetMode="External"/><Relationship Id="rId54" Type="http://schemas.openxmlformats.org/officeDocument/2006/relationships/hyperlink" Target="https://app.charmverse.io/op-grants/page-7353703323070655" TargetMode="External"/><Relationship Id="rId57" Type="http://schemas.openxmlformats.org/officeDocument/2006/relationships/hyperlink" Target="https://app.charmverse.io/op-grants/op-stack-research-focus-on-end-user-adoption-687788535682476" TargetMode="External"/><Relationship Id="rId56" Type="http://schemas.openxmlformats.org/officeDocument/2006/relationships/hyperlink" Target="https://app.charmverse.io/op-grants/page-36156815313550994" TargetMode="External"/><Relationship Id="rId59" Type="http://schemas.openxmlformats.org/officeDocument/2006/relationships/hyperlink" Target="https://app.charmverse.io/op-grants/research-on-modeling-the-op-stack-as-a-complex-adaptive-system-5556346140692026" TargetMode="External"/><Relationship Id="rId58" Type="http://schemas.openxmlformats.org/officeDocument/2006/relationships/hyperlink" Target="https://app.charmverse.io/op-grants/page-1306815702055122" TargetMode="External"/><Relationship Id="rId590" Type="http://schemas.openxmlformats.org/officeDocument/2006/relationships/hyperlink" Target="https://app.charmverse.io/op-grants/delivering-a-governance-and-retropgf-university-education-course-at-central-america-s-largest-university-la-universidad-de-san-carlos-10411711850483218" TargetMode="External"/><Relationship Id="rId107" Type="http://schemas.openxmlformats.org/officeDocument/2006/relationships/hyperlink" Target="https://app.charmverse.io/op-grants/quantumfair-building-raffles-on-op-43704552825220633" TargetMode="External"/><Relationship Id="rId228" Type="http://schemas.openxmlformats.org/officeDocument/2006/relationships/hyperlink" Target="https://app.charmverse.io/op-grants/shillr-nft-nyc-2024-7188087238804495" TargetMode="External"/><Relationship Id="rId349" Type="http://schemas.openxmlformats.org/officeDocument/2006/relationships/hyperlink" Target="https://app.charmverse.io/op-grants/growthepie-application-level-analytics-for-the-superchain-250089520912399" TargetMode="External"/><Relationship Id="rId106" Type="http://schemas.openxmlformats.org/officeDocument/2006/relationships/hyperlink" Target="https://app.charmverse.io/op-grants/page-3617076705322362" TargetMode="External"/><Relationship Id="rId227" Type="http://schemas.openxmlformats.org/officeDocument/2006/relationships/hyperlink" Target="https://app.charmverse.io/op-grants/page-9017796870686039" TargetMode="External"/><Relationship Id="rId348" Type="http://schemas.openxmlformats.org/officeDocument/2006/relationships/hyperlink" Target="https://app.charmverse.io/op-grants/godot-engine-gdscript-sdk-for-connect-optimism-144384517023338" TargetMode="External"/><Relationship Id="rId469" Type="http://schemas.openxmlformats.org/officeDocument/2006/relationships/hyperlink" Target="https://app.charmverse.io/op-grants/relation-a-network-for-immortalizing-and-sharing-digital-moments-34483014611115936" TargetMode="External"/><Relationship Id="rId105" Type="http://schemas.openxmlformats.org/officeDocument/2006/relationships/hyperlink" Target="https://app.charmverse.io/op-grants/coinkinex-developer-analytics-resources-5876288036158934" TargetMode="External"/><Relationship Id="rId226" Type="http://schemas.openxmlformats.org/officeDocument/2006/relationships/hyperlink" Target="https://app.charmverse.io/op-grants/radar-x-op-the-future-of-art-brief-6063845588255037" TargetMode="External"/><Relationship Id="rId347" Type="http://schemas.openxmlformats.org/officeDocument/2006/relationships/hyperlink" Target="https://app.charmverse.io/op-grants/executable-an-intent-oriented-multi-tx-tool-011454040873412286" TargetMode="External"/><Relationship Id="rId468" Type="http://schemas.openxmlformats.org/officeDocument/2006/relationships/hyperlink" Target="https://app.charmverse.io/op-grants/randomswap-6090195434554218" TargetMode="External"/><Relationship Id="rId589" Type="http://schemas.openxmlformats.org/officeDocument/2006/relationships/hyperlink" Target="https://app.charmverse.io/op-grants/optimism-at-rio-de-janeiro-federal-universities-a-collaboration-with-the-blockchain-innovation-hub-6395457446717472" TargetMode="External"/><Relationship Id="rId104" Type="http://schemas.openxmlformats.org/officeDocument/2006/relationships/hyperlink" Target="https://app.charmverse.io/op-grants/page-4049118302681536" TargetMode="External"/><Relationship Id="rId225" Type="http://schemas.openxmlformats.org/officeDocument/2006/relationships/hyperlink" Target="https://app.charmverse.io/op-grants/optimistic-future-of-art-in-seoul-32158899878308045" TargetMode="External"/><Relationship Id="rId346" Type="http://schemas.openxmlformats.org/officeDocument/2006/relationships/hyperlink" Target="https://app.charmverse.io/op-grants/ethernaut-cli-5528017465072967" TargetMode="External"/><Relationship Id="rId467" Type="http://schemas.openxmlformats.org/officeDocument/2006/relationships/hyperlink" Target="https://app.charmverse.io/op-grants/page-24933782121101822" TargetMode="External"/><Relationship Id="rId588" Type="http://schemas.openxmlformats.org/officeDocument/2006/relationships/hyperlink" Target="https://app.charmverse.io/op-grants/cenfotec-optimism-in-costa-rica-university-36967085286006984" TargetMode="External"/><Relationship Id="rId109" Type="http://schemas.openxmlformats.org/officeDocument/2006/relationships/hyperlink" Target="https://app.charmverse.io/op-grants/page-3571698299581205" TargetMode="External"/><Relationship Id="rId108" Type="http://schemas.openxmlformats.org/officeDocument/2006/relationships/hyperlink" Target="https://app.charmverse.io/op-grants/page-9930907506696862" TargetMode="External"/><Relationship Id="rId229" Type="http://schemas.openxmlformats.org/officeDocument/2006/relationships/hyperlink" Target="https://app.charmverse.io/op-grants/start-optimistic-art-residency-in-cdmx-5189303161315719" TargetMode="External"/><Relationship Id="rId220" Type="http://schemas.openxmlformats.org/officeDocument/2006/relationships/hyperlink" Target="https://app.charmverse.io/op-grants/sneakyfra-40979114943470774" TargetMode="External"/><Relationship Id="rId341" Type="http://schemas.openxmlformats.org/officeDocument/2006/relationships/hyperlink" Target="https://app.charmverse.io/op-grants/bonadocs-23948002871339513" TargetMode="External"/><Relationship Id="rId462" Type="http://schemas.openxmlformats.org/officeDocument/2006/relationships/hyperlink" Target="https://app.charmverse.io/op-grants/opday-in-costa-rica-30235767647242406" TargetMode="External"/><Relationship Id="rId583" Type="http://schemas.openxmlformats.org/officeDocument/2006/relationships/hyperlink" Target="https://app.charmverse.io/op-grants/governance-notifier-7547647627663514" TargetMode="External"/><Relationship Id="rId340" Type="http://schemas.openxmlformats.org/officeDocument/2006/relationships/hyperlink" Target="https://app.charmverse.io/op-grants/bloom-metrics-the-optimism-impact-garden-8064181919524971" TargetMode="External"/><Relationship Id="rId461" Type="http://schemas.openxmlformats.org/officeDocument/2006/relationships/hyperlink" Target="https://app.charmverse.io/op-grants/op-learning-hub-for-colombia-s-pacific-region-486825154839281" TargetMode="External"/><Relationship Id="rId582" Type="http://schemas.openxmlformats.org/officeDocument/2006/relationships/hyperlink" Target="https://app.charmverse.io/op-grants/dspyt-into-codeverse-governance-through-govnfts-7095662086487666" TargetMode="External"/><Relationship Id="rId460" Type="http://schemas.openxmlformats.org/officeDocument/2006/relationships/hyperlink" Target="https://app.charmverse.io/op-grants/nounsos-97-farcaster-mobile-client-focused-on-nouns-61331868043911" TargetMode="External"/><Relationship Id="rId581" Type="http://schemas.openxmlformats.org/officeDocument/2006/relationships/hyperlink" Target="https://app.charmverse.io/op-grants/velodrome-finance-governance-participation-23531902138656102" TargetMode="External"/><Relationship Id="rId580" Type="http://schemas.openxmlformats.org/officeDocument/2006/relationships/hyperlink" Target="https://app.charmverse.io/op-grants/govtalks-unlocking-optimistic-potential-2957594524260736" TargetMode="External"/><Relationship Id="rId103" Type="http://schemas.openxmlformats.org/officeDocument/2006/relationships/hyperlink" Target="https://app.charmverse.io/op-grants/fairsharing-a-pow-way-to-record-measure-contributions-and-allocate-rewards-built-on-eas-and-op-6931611410062888" TargetMode="External"/><Relationship Id="rId224" Type="http://schemas.openxmlformats.org/officeDocument/2006/relationships/hyperlink" Target="https://app.charmverse.io/op-grants/optimart-48225417659064007" TargetMode="External"/><Relationship Id="rId345" Type="http://schemas.openxmlformats.org/officeDocument/2006/relationships/hyperlink" Target="https://app.charmverse.io/op-grants/dark-forest-ares-2473027417469651" TargetMode="External"/><Relationship Id="rId466" Type="http://schemas.openxmlformats.org/officeDocument/2006/relationships/hyperlink" Target="https://app.charmverse.io/op-grants/quantumfair-grow-onchain-raffles-on-op-1236999295549297" TargetMode="External"/><Relationship Id="rId587" Type="http://schemas.openxmlformats.org/officeDocument/2006/relationships/hyperlink" Target="https://app.charmverse.io/op-grants/wdym-fully-on-chain-social-layer-3-on-base-chain-14395040434332085" TargetMode="External"/><Relationship Id="rId102" Type="http://schemas.openxmlformats.org/officeDocument/2006/relationships/hyperlink" Target="https://app.charmverse.io/op-grants/strands-optimism-integration-acceleration-16940285136403044" TargetMode="External"/><Relationship Id="rId223" Type="http://schemas.openxmlformats.org/officeDocument/2006/relationships/hyperlink" Target="https://app.charmverse.io/op-grants/page-698411274731368" TargetMode="External"/><Relationship Id="rId344" Type="http://schemas.openxmlformats.org/officeDocument/2006/relationships/hyperlink" Target="https://app.charmverse.io/op-grants/dappykit-superchain-42917102459787015" TargetMode="External"/><Relationship Id="rId465" Type="http://schemas.openxmlformats.org/officeDocument/2006/relationships/hyperlink" Target="https://app.charmverse.io/op-grants/play-nouns-hypercasual-hypersocial-mobile-games-5286407581161694" TargetMode="External"/><Relationship Id="rId586" Type="http://schemas.openxmlformats.org/officeDocument/2006/relationships/hyperlink" Target="https://app.charmverse.io/op-grants/pioneer-hub-744153005481915" TargetMode="External"/><Relationship Id="rId101" Type="http://schemas.openxmlformats.org/officeDocument/2006/relationships/hyperlink" Target="https://app.charmverse.io/op-grants/champion-dapps-to-the-superchain-by-alphagrowth-38195998247344676" TargetMode="External"/><Relationship Id="rId222" Type="http://schemas.openxmlformats.org/officeDocument/2006/relationships/hyperlink" Target="https://app.charmverse.io/op-grants/newtroarts-aplication-019376952733490826" TargetMode="External"/><Relationship Id="rId343" Type="http://schemas.openxmlformats.org/officeDocument/2006/relationships/hyperlink" Target="https://app.charmverse.io/op-grants/dappbooster-frontend-starter-kit-5538923919258636" TargetMode="External"/><Relationship Id="rId464" Type="http://schemas.openxmlformats.org/officeDocument/2006/relationships/hyperlink" Target="https://app.charmverse.io/op-grants/pairwise-community-signaling-for-retropgf-902993202046972" TargetMode="External"/><Relationship Id="rId585" Type="http://schemas.openxmlformats.org/officeDocument/2006/relationships/hyperlink" Target="https://app.charmverse.io/op-grants/optimism-governance-module-in-learntap-gamified-missions-to-learn-the-basics-of-optimism-governance-or-become-a-governance-active-contributor-19774235661507045" TargetMode="External"/><Relationship Id="rId100" Type="http://schemas.openxmlformats.org/officeDocument/2006/relationships/hyperlink" Target="https://app.charmverse.io/op-grants/page-17980070396725156" TargetMode="External"/><Relationship Id="rId221" Type="http://schemas.openxmlformats.org/officeDocument/2006/relationships/hyperlink" Target="https://app.charmverse.io/op-grants/page-29488453363846334" TargetMode="External"/><Relationship Id="rId342" Type="http://schemas.openxmlformats.org/officeDocument/2006/relationships/hyperlink" Target="https://app.charmverse.io/op-grants/building-an-on-chain-review-system-with-eas-745425000563134" TargetMode="External"/><Relationship Id="rId463" Type="http://schemas.openxmlformats.org/officeDocument/2006/relationships/hyperlink" Target="https://app.charmverse.io/op-grants/opportunity-bolivia-fostering-education-engagement-and-innovation-proposal-for-optimism-grant-49887205337247176" TargetMode="External"/><Relationship Id="rId584" Type="http://schemas.openxmlformats.org/officeDocument/2006/relationships/hyperlink" Target="https://app.charmverse.io/op-grants/governx-05930459400761712" TargetMode="External"/><Relationship Id="rId217" Type="http://schemas.openxmlformats.org/officeDocument/2006/relationships/hyperlink" Target="https://app.charmverse.io/op-grants/zkpassport-tooling-pinsave-06063179559413334" TargetMode="External"/><Relationship Id="rId338" Type="http://schemas.openxmlformats.org/officeDocument/2006/relationships/hyperlink" Target="https://app.charmverse.io/op-grants/ame-network-composable-social-network-8201927441390269" TargetMode="External"/><Relationship Id="rId459" Type="http://schemas.openxmlformats.org/officeDocument/2006/relationships/hyperlink" Target="https://app.charmverse.io/op-grants/nervenetwork-cross-chain-infrastructure-387014520442003" TargetMode="External"/><Relationship Id="rId216" Type="http://schemas.openxmlformats.org/officeDocument/2006/relationships/hyperlink" Target="https://app.charmverse.io/op-grants/page-4286494964460683" TargetMode="External"/><Relationship Id="rId337" Type="http://schemas.openxmlformats.org/officeDocument/2006/relationships/hyperlink" Target="https://app.charmverse.io/op-grants/page-33341252653367004" TargetMode="External"/><Relationship Id="rId458" Type="http://schemas.openxmlformats.org/officeDocument/2006/relationships/hyperlink" Target="https://app.charmverse.io/op-grants/nectar-a-game-changing-order-book-dex-on-optimism-6279970895881555" TargetMode="External"/><Relationship Id="rId579" Type="http://schemas.openxmlformats.org/officeDocument/2006/relationships/hyperlink" Target="https://app.charmverse.io/op-grants/op-grantmaster-527753511137512" TargetMode="External"/><Relationship Id="rId215" Type="http://schemas.openxmlformats.org/officeDocument/2006/relationships/hyperlink" Target="https://app.charmverse.io/op-grants/page-11949409404374878" TargetMode="External"/><Relationship Id="rId336" Type="http://schemas.openxmlformats.org/officeDocument/2006/relationships/hyperlink" Target="https://app.charmverse.io/op-grants/a-multichain-modular-privacy-framework-with-a-decentralized-compliance-network-4931843948755825" TargetMode="External"/><Relationship Id="rId457" Type="http://schemas.openxmlformats.org/officeDocument/2006/relationships/hyperlink" Target="https://app.charmverse.io/op-grants/mental-health-platform-experimental-therapy-to-earn-powered-by-motusdao-496042814911112" TargetMode="External"/><Relationship Id="rId578" Type="http://schemas.openxmlformats.org/officeDocument/2006/relationships/hyperlink" Target="https://app.charmverse.io/op-grants/trusted-governance-mentorship-program-trusted-gmp-5039403323743485" TargetMode="External"/><Relationship Id="rId214" Type="http://schemas.openxmlformats.org/officeDocument/2006/relationships/hyperlink" Target="https://app.charmverse.io/op-grants/omniscia-17349049907719816" TargetMode="External"/><Relationship Id="rId335" Type="http://schemas.openxmlformats.org/officeDocument/2006/relationships/hyperlink" Target="https://app.charmverse.io/op-grants/migrate-inverter-network-10310452077197252" TargetMode="External"/><Relationship Id="rId456" Type="http://schemas.openxmlformats.org/officeDocument/2006/relationships/hyperlink" Target="https://app.charmverse.io/op-grants/m-sica-w3-45651666154827475" TargetMode="External"/><Relationship Id="rId577" Type="http://schemas.openxmlformats.org/officeDocument/2006/relationships/hyperlink" Target="https://app.charmverse.io/op-grants/embed-optimism-governance-in-farcaster-metagame-questchains-and-unitap-4510050770372671" TargetMode="External"/><Relationship Id="rId219" Type="http://schemas.openxmlformats.org/officeDocument/2006/relationships/hyperlink" Target="https://app.charmverse.io/op-grants/optimism-s-private-voting-hack-a-chain-blockful-20519679414700942" TargetMode="External"/><Relationship Id="rId218" Type="http://schemas.openxmlformats.org/officeDocument/2006/relationships/hyperlink" Target="https://app.charmverse.io/op-grants/page-954564707825464" TargetMode="External"/><Relationship Id="rId339" Type="http://schemas.openxmlformats.org/officeDocument/2006/relationships/hyperlink" Target="https://app.charmverse.io/op-grants/blockpi-account-abstraction-service-6499713590466969" TargetMode="External"/><Relationship Id="rId330" Type="http://schemas.openxmlformats.org/officeDocument/2006/relationships/hyperlink" Target="https://app.charmverse.io/op-grants/op-python-sdk-completion-7186017129022844" TargetMode="External"/><Relationship Id="rId451" Type="http://schemas.openxmlformats.org/officeDocument/2006/relationships/hyperlink" Target="https://app.charmverse.io/op-grants/hop-protocol-05609313574623109" TargetMode="External"/><Relationship Id="rId572" Type="http://schemas.openxmlformats.org/officeDocument/2006/relationships/hyperlink" Target="https://app.charmverse.io/op-grants/op-ai-assistant-build-by-myosin-xyz-6638952984246502" TargetMode="External"/><Relationship Id="rId450" Type="http://schemas.openxmlformats.org/officeDocument/2006/relationships/hyperlink" Target="https://app.charmverse.io/op-grants/her-nation-future-proofing-tech-and-humanity-6384193594773002" TargetMode="External"/><Relationship Id="rId571" Type="http://schemas.openxmlformats.org/officeDocument/2006/relationships/hyperlink" Target="https://app.charmverse.io/op-grants/page-3407009045171989" TargetMode="External"/><Relationship Id="rId570" Type="http://schemas.openxmlformats.org/officeDocument/2006/relationships/hyperlink" Target="https://app.charmverse.io/op-grants/page-4615123566586994" TargetMode="External"/><Relationship Id="rId213" Type="http://schemas.openxmlformats.org/officeDocument/2006/relationships/hyperlink" Target="https://app.charmverse.io/op-grants/page-47037618149308247" TargetMode="External"/><Relationship Id="rId334" Type="http://schemas.openxmlformats.org/officeDocument/2006/relationships/hyperlink" Target="https://app.charmverse.io/op-grants/viem-8461444139472085" TargetMode="External"/><Relationship Id="rId455" Type="http://schemas.openxmlformats.org/officeDocument/2006/relationships/hyperlink" Target="https://app.charmverse.io/op-grants/itan-world-s-first-optimism-curation-5442741721473878" TargetMode="External"/><Relationship Id="rId576" Type="http://schemas.openxmlformats.org/officeDocument/2006/relationships/hyperlink" Target="https://app.charmverse.io/op-grants/boosting-delegation-on-optimism-6612121850122266" TargetMode="External"/><Relationship Id="rId212" Type="http://schemas.openxmlformats.org/officeDocument/2006/relationships/hyperlink" Target="https://app.charmverse.io/op-grants/velodrome-finance-revenue-sources-for-rpgf-6072245109137893" TargetMode="External"/><Relationship Id="rId333" Type="http://schemas.openxmlformats.org/officeDocument/2006/relationships/hyperlink" Target="https://app.charmverse.io/op-grants/sandox-ide-8075313148253664" TargetMode="External"/><Relationship Id="rId454" Type="http://schemas.openxmlformats.org/officeDocument/2006/relationships/hyperlink" Target="https://app.charmverse.io/op-grants/incentivize-users-to-leave-on-chain-reviews-8823551938728222" TargetMode="External"/><Relationship Id="rId575" Type="http://schemas.openxmlformats.org/officeDocument/2006/relationships/hyperlink" Target="https://app.charmverse.io/op-grants/termix-ai-based-web3-atomic-universe-120299476262401" TargetMode="External"/><Relationship Id="rId211" Type="http://schemas.openxmlformats.org/officeDocument/2006/relationships/hyperlink" Target="https://app.charmverse.io/op-grants/page-19086124521748693" TargetMode="External"/><Relationship Id="rId332" Type="http://schemas.openxmlformats.org/officeDocument/2006/relationships/hyperlink" Target="https://app.charmverse.io/op-grants/page-5371495028621585" TargetMode="External"/><Relationship Id="rId453" Type="http://schemas.openxmlformats.org/officeDocument/2006/relationships/hyperlink" Target="https://app.charmverse.io/op-grants/impactvoice-xyz-foundation-for-impact-measurement-7299522586621083" TargetMode="External"/><Relationship Id="rId574" Type="http://schemas.openxmlformats.org/officeDocument/2006/relationships/hyperlink" Target="https://app.charmverse.io/op-grants/pointable-governance-ai-chatbot-and-summarizer-12519408101329454" TargetMode="External"/><Relationship Id="rId210" Type="http://schemas.openxmlformats.org/officeDocument/2006/relationships/hyperlink" Target="https://app.charmverse.io/op-grants/page-20626850753304682" TargetMode="External"/><Relationship Id="rId331" Type="http://schemas.openxmlformats.org/officeDocument/2006/relationships/hyperlink" Target="https://app.charmverse.io/op-grants/operator-agentkit-ai-agents-on-the-superchain-8112361321528352" TargetMode="External"/><Relationship Id="rId452" Type="http://schemas.openxmlformats.org/officeDocument/2006/relationships/hyperlink" Target="https://app.charmverse.io/op-grants/hype-8639510078867523" TargetMode="External"/><Relationship Id="rId573" Type="http://schemas.openxmlformats.org/officeDocument/2006/relationships/hyperlink" Target="https://app.charmverse.io/op-grants/opseal-100-open-source-ai-governance-for-sea-languages-9250819546799223" TargetMode="External"/><Relationship Id="rId370" Type="http://schemas.openxmlformats.org/officeDocument/2006/relationships/hyperlink" Target="https://app.charmverse.io/op-grants/dackieswap-request-for-builders-grant-program-08670055562921197" TargetMode="External"/><Relationship Id="rId491" Type="http://schemas.openxmlformats.org/officeDocument/2006/relationships/hyperlink" Target="https://app.charmverse.io/op-grants/growlab-grow-on-optimism-08958373151752497" TargetMode="External"/><Relationship Id="rId490" Type="http://schemas.openxmlformats.org/officeDocument/2006/relationships/hyperlink" Target="https://app.charmverse.io/op-grants/dapplink-the-1-st-modular-and-composable-layer3-solutions-12877274985838438" TargetMode="External"/><Relationship Id="rId129" Type="http://schemas.openxmlformats.org/officeDocument/2006/relationships/hyperlink" Target="https://app.charmverse.io/op-grants/numinia-an-adventure-for-optimism-30138786583725286" TargetMode="External"/><Relationship Id="rId128" Type="http://schemas.openxmlformats.org/officeDocument/2006/relationships/hyperlink" Target="https://app.charmverse.io/op-grants/aw-laboratory-london-946524827271588" TargetMode="External"/><Relationship Id="rId249" Type="http://schemas.openxmlformats.org/officeDocument/2006/relationships/hyperlink" Target="https://app.charmverse.io/op-grants/ethx-on-op-4676815087913837" TargetMode="External"/><Relationship Id="rId127" Type="http://schemas.openxmlformats.org/officeDocument/2006/relationships/hyperlink" Target="https://app.charmverse.io/op-grants/page-394830351196636" TargetMode="External"/><Relationship Id="rId248" Type="http://schemas.openxmlformats.org/officeDocument/2006/relationships/hyperlink" Target="https://app.charmverse.io/op-grants/boost-lst-bridging-to-the-op-stack-6797401830862848" TargetMode="External"/><Relationship Id="rId369" Type="http://schemas.openxmlformats.org/officeDocument/2006/relationships/hyperlink" Target="https://app.charmverse.io/op-grants/cyberdex-builders-grant-application-6213582566794424" TargetMode="External"/><Relationship Id="rId126" Type="http://schemas.openxmlformats.org/officeDocument/2006/relationships/hyperlink" Target="https://app.charmverse.io/op-grants/crosssync-protocol-9778765991261069" TargetMode="External"/><Relationship Id="rId247" Type="http://schemas.openxmlformats.org/officeDocument/2006/relationships/hyperlink" Target="https://app.charmverse.io/op-grants/page-7483023484917983" TargetMode="External"/><Relationship Id="rId368" Type="http://schemas.openxmlformats.org/officeDocument/2006/relationships/hyperlink" Target="https://app.charmverse.io/op-grants/crosssync-protocol-22638476762764825" TargetMode="External"/><Relationship Id="rId489" Type="http://schemas.openxmlformats.org/officeDocument/2006/relationships/hyperlink" Target="https://app.charmverse.io/op-grants/building-custom-ecosystem-pages-for-superchain-networks-6072626468448057" TargetMode="External"/><Relationship Id="rId121" Type="http://schemas.openxmlformats.org/officeDocument/2006/relationships/hyperlink" Target="https://app.charmverse.io/op-grants/enabling-creator-led-commerce-with-crowdmuse-32128730450665755" TargetMode="External"/><Relationship Id="rId242" Type="http://schemas.openxmlformats.org/officeDocument/2006/relationships/hyperlink" Target="https://app.charmverse.io/op-grants/moss-a-decentralized-social-finance-platform-40427115306906924" TargetMode="External"/><Relationship Id="rId363" Type="http://schemas.openxmlformats.org/officeDocument/2006/relationships/hyperlink" Target="https://app.charmverse.io/op-grants/abakhus-a-dapp-for-healthcare-data-20485929645407208" TargetMode="External"/><Relationship Id="rId484" Type="http://schemas.openxmlformats.org/officeDocument/2006/relationships/hyperlink" Target="https://app.charmverse.io/op-grants/ufo-onchain-radio-station-and-club-for-music-arts-and-ideas-24395726963250652" TargetMode="External"/><Relationship Id="rId120" Type="http://schemas.openxmlformats.org/officeDocument/2006/relationships/hyperlink" Target="https://app.charmverse.io/op-grants/trustless-game-framework-based-on-zkvm-and-fraud-proof-by-blade-games-21771536608812903" TargetMode="External"/><Relationship Id="rId241" Type="http://schemas.openxmlformats.org/officeDocument/2006/relationships/hyperlink" Target="https://app.charmverse.io/op-grants/page-6486374046283367" TargetMode="External"/><Relationship Id="rId362" Type="http://schemas.openxmlformats.org/officeDocument/2006/relationships/hyperlink" Target="https://app.charmverse.io/op-grants/copin-io-optimism-perp-dexs-indexer-9294958388918173" TargetMode="External"/><Relationship Id="rId483" Type="http://schemas.openxmlformats.org/officeDocument/2006/relationships/hyperlink" Target="https://app.charmverse.io/op-grants/triple-alianza-exploring-the-superchain-19489721384088665" TargetMode="External"/><Relationship Id="rId240" Type="http://schemas.openxmlformats.org/officeDocument/2006/relationships/hyperlink" Target="https://app.charmverse.io/op-grants/page-15106949611493015" TargetMode="External"/><Relationship Id="rId361" Type="http://schemas.openxmlformats.org/officeDocument/2006/relationships/hyperlink" Target="https://app.charmverse.io/op-grants/vain-an-open-marketplace-for-mining-vanity-eth-addresses-96344105785214" TargetMode="External"/><Relationship Id="rId482" Type="http://schemas.openxmlformats.org/officeDocument/2006/relationships/hyperlink" Target="https://app.charmverse.io/op-grants/tradao-onchain-derivatives-data-toolset-platform-0011811665955008266" TargetMode="External"/><Relationship Id="rId360" Type="http://schemas.openxmlformats.org/officeDocument/2006/relationships/hyperlink" Target="https://app.charmverse.io/op-grants/unifra-open-infrastructure-for-everyone-9056352186275152" TargetMode="External"/><Relationship Id="rId481" Type="http://schemas.openxmlformats.org/officeDocument/2006/relationships/hyperlink" Target="https://app.charmverse.io/op-grants/toros-finance-25485143203443594" TargetMode="External"/><Relationship Id="rId125" Type="http://schemas.openxmlformats.org/officeDocument/2006/relationships/hyperlink" Target="https://app.charmverse.io/op-grants/metaforo-web3-community-governance-tailored-for-op-43200568883889723" TargetMode="External"/><Relationship Id="rId246" Type="http://schemas.openxmlformats.org/officeDocument/2006/relationships/hyperlink" Target="https://app.charmverse.io/op-grants/page-406525825049449" TargetMode="External"/><Relationship Id="rId367" Type="http://schemas.openxmlformats.org/officeDocument/2006/relationships/hyperlink" Target="https://app.charmverse.io/op-grants/crafted-resources-to-integrate-builder-into-the-op-ecosystem-2191849032472757" TargetMode="External"/><Relationship Id="rId488" Type="http://schemas.openxmlformats.org/officeDocument/2006/relationships/hyperlink" Target="https://app.charmverse.io/op-grants/bleu-tech-partner-of-op-native-projects-8165387727000801" TargetMode="External"/><Relationship Id="rId124" Type="http://schemas.openxmlformats.org/officeDocument/2006/relationships/hyperlink" Target="https://app.charmverse.io/op-grants/bring-chinese-public-goods-builders-to-op-ecosystem-5462205484249867" TargetMode="External"/><Relationship Id="rId245" Type="http://schemas.openxmlformats.org/officeDocument/2006/relationships/hyperlink" Target="https://app.charmverse.io/op-grants/page-5398692804733256" TargetMode="External"/><Relationship Id="rId366" Type="http://schemas.openxmlformats.org/officeDocument/2006/relationships/hyperlink" Target="https://app.charmverse.io/op-grants/chora-club-7850263226634862" TargetMode="External"/><Relationship Id="rId487" Type="http://schemas.openxmlformats.org/officeDocument/2006/relationships/hyperlink" Target="https://app.charmverse.io/op-grants/voicelip-optimism-audio-news-and-podcasts-aggregator-mobile-app-23933675368709406" TargetMode="External"/><Relationship Id="rId123" Type="http://schemas.openxmlformats.org/officeDocument/2006/relationships/hyperlink" Target="https://app.charmverse.io/op-grants/mufi-universal-music-distribution-protocol-8932847830027102" TargetMode="External"/><Relationship Id="rId244" Type="http://schemas.openxmlformats.org/officeDocument/2006/relationships/hyperlink" Target="https://app.charmverse.io/op-grants/searchcaster-5216314921251008" TargetMode="External"/><Relationship Id="rId365" Type="http://schemas.openxmlformats.org/officeDocument/2006/relationships/hyperlink" Target="https://app.charmverse.io/op-grants/branche-matchmaking-protocol-21656533213530849" TargetMode="External"/><Relationship Id="rId486" Type="http://schemas.openxmlformats.org/officeDocument/2006/relationships/hyperlink" Target="https://app.charmverse.io/op-grants/vinyl-nation-launch-resubmission-45603389105471415" TargetMode="External"/><Relationship Id="rId122" Type="http://schemas.openxmlformats.org/officeDocument/2006/relationships/hyperlink" Target="https://app.charmverse.io/op-grants/nftscan-leading-nft-data-infrastructure-0262053462688685" TargetMode="External"/><Relationship Id="rId243" Type="http://schemas.openxmlformats.org/officeDocument/2006/relationships/hyperlink" Target="https://app.charmverse.io/op-grants/noun-pcs-zynga-for-farcaster-7221383591291324" TargetMode="External"/><Relationship Id="rId364" Type="http://schemas.openxmlformats.org/officeDocument/2006/relationships/hyperlink" Target="https://app.charmverse.io/op-grants/bitbhoomi-08724128032094658" TargetMode="External"/><Relationship Id="rId485" Type="http://schemas.openxmlformats.org/officeDocument/2006/relationships/hyperlink" Target="https://app.charmverse.io/op-grants/vfat-io-a-multichain-portfolio-management-and-yield-generation-application-394830873390293" TargetMode="External"/><Relationship Id="rId95" Type="http://schemas.openxmlformats.org/officeDocument/2006/relationships/hyperlink" Target="https://app.charmverse.io/op-grants/anti-rug-launchpad-byddd-770992139666479" TargetMode="External"/><Relationship Id="rId94" Type="http://schemas.openxmlformats.org/officeDocument/2006/relationships/hyperlink" Target="https://app.charmverse.io/op-grants/godot-engine-gdscript-sdk-for-connect-optimism-39281823890488665" TargetMode="External"/><Relationship Id="rId97" Type="http://schemas.openxmlformats.org/officeDocument/2006/relationships/hyperlink" Target="https://app.charmverse.io/op-grants/page-3387257988989558" TargetMode="External"/><Relationship Id="rId96" Type="http://schemas.openxmlformats.org/officeDocument/2006/relationships/hyperlink" Target="https://app.charmverse.io/op-grants/understandable-signing-requests-407191426032119" TargetMode="External"/><Relationship Id="rId99" Type="http://schemas.openxmlformats.org/officeDocument/2006/relationships/hyperlink" Target="https://app.charmverse.io/op-grants/page-4373318198749938" TargetMode="External"/><Relationship Id="rId480" Type="http://schemas.openxmlformats.org/officeDocument/2006/relationships/hyperlink" Target="https://app.charmverse.io/op-grants/page-30214846747356794" TargetMode="External"/><Relationship Id="rId98" Type="http://schemas.openxmlformats.org/officeDocument/2006/relationships/hyperlink" Target="https://app.charmverse.io/op-grants/protocol-to-automate-on-chain-coordination-of-capital-for-communities-666744282872977" TargetMode="External"/><Relationship Id="rId91" Type="http://schemas.openxmlformats.org/officeDocument/2006/relationships/hyperlink" Target="https://app.charmverse.io/op-grants/dark-forest-ares-2473027417469651" TargetMode="External"/><Relationship Id="rId90" Type="http://schemas.openxmlformats.org/officeDocument/2006/relationships/hyperlink" Target="https://app.charmverse.io/op-grants/mercury-3024290699108212" TargetMode="External"/><Relationship Id="rId93" Type="http://schemas.openxmlformats.org/officeDocument/2006/relationships/hyperlink" Target="https://app.charmverse.io/op-grants/page-5012207371248019" TargetMode="External"/><Relationship Id="rId92" Type="http://schemas.openxmlformats.org/officeDocument/2006/relationships/hyperlink" Target="https://app.charmverse.io/op-grants/page-33341252653367004" TargetMode="External"/><Relationship Id="rId118" Type="http://schemas.openxmlformats.org/officeDocument/2006/relationships/hyperlink" Target="https://app.charmverse.io/op-grants/on-chain-primitives-for-valuable-public-content-23869903705842455" TargetMode="External"/><Relationship Id="rId239" Type="http://schemas.openxmlformats.org/officeDocument/2006/relationships/hyperlink" Target="https://app.charmverse.io/op-grants/hype-farcaster-integration-5718808688928239" TargetMode="External"/><Relationship Id="rId117" Type="http://schemas.openxmlformats.org/officeDocument/2006/relationships/hyperlink" Target="https://app.charmverse.io/op-grants/page-9234626331025708" TargetMode="External"/><Relationship Id="rId238" Type="http://schemas.openxmlformats.org/officeDocument/2006/relationships/hyperlink" Target="https://app.charmverse.io/op-grants/page-8510128827408809" TargetMode="External"/><Relationship Id="rId359" Type="http://schemas.openxmlformats.org/officeDocument/2006/relationships/hyperlink" Target="https://app.charmverse.io/op-grants/tribuni-forum-proposal-alerts-summary-system-27035076138360314" TargetMode="External"/><Relationship Id="rId116" Type="http://schemas.openxmlformats.org/officeDocument/2006/relationships/hyperlink" Target="https://app.charmverse.io/op-grants/polynomial-optimistic-indexer-1538697994300977" TargetMode="External"/><Relationship Id="rId237" Type="http://schemas.openxmlformats.org/officeDocument/2006/relationships/hyperlink" Target="https://app.charmverse.io/op-grants/bytexplorers-bytelight-experiment-7829106042732696" TargetMode="External"/><Relationship Id="rId358" Type="http://schemas.openxmlformats.org/officeDocument/2006/relationships/hyperlink" Target="https://app.charmverse.io/op-grants/superchain-trading-tools-06248027711227655" TargetMode="External"/><Relationship Id="rId479" Type="http://schemas.openxmlformats.org/officeDocument/2006/relationships/hyperlink" Target="https://app.charmverse.io/op-grants/the-showdown-9695595911186541" TargetMode="External"/><Relationship Id="rId115" Type="http://schemas.openxmlformats.org/officeDocument/2006/relationships/hyperlink" Target="https://app.charmverse.io/op-grants/page-7976903353346425" TargetMode="External"/><Relationship Id="rId236" Type="http://schemas.openxmlformats.org/officeDocument/2006/relationships/hyperlink" Target="https://app.charmverse.io/op-grants/bankless-academy-fuelling-governance-superchain-attestation-actions-via-farcaster-925876369726711" TargetMode="External"/><Relationship Id="rId357" Type="http://schemas.openxmlformats.org/officeDocument/2006/relationships/hyperlink" Target="https://app.charmverse.io/op-grants/strands-optimism-integration-acceleration-6171257133376422" TargetMode="External"/><Relationship Id="rId478" Type="http://schemas.openxmlformats.org/officeDocument/2006/relationships/hyperlink" Target="https://app.charmverse.io/op-grants/the-ikigai-game-growth-experiment-48685273531841333" TargetMode="External"/><Relationship Id="rId119" Type="http://schemas.openxmlformats.org/officeDocument/2006/relationships/hyperlink" Target="https://app.charmverse.io/op-grants/walletlabels-open-source-labels-for-optimism-addresses-46236033886061323" TargetMode="External"/><Relationship Id="rId110" Type="http://schemas.openxmlformats.org/officeDocument/2006/relationships/hyperlink" Target="https://app.charmverse.io/op-grants/page-4750283886768367" TargetMode="External"/><Relationship Id="rId231" Type="http://schemas.openxmlformats.org/officeDocument/2006/relationships/hyperlink" Target="https://app.charmverse.io/op-grants/we-the-arts-graphic-node-san-cristobal-5846669911833922" TargetMode="External"/><Relationship Id="rId352" Type="http://schemas.openxmlformats.org/officeDocument/2006/relationships/hyperlink" Target="https://app.charmverse.io/op-grants/namespace-7842790596987093" TargetMode="External"/><Relationship Id="rId473" Type="http://schemas.openxmlformats.org/officeDocument/2006/relationships/hyperlink" Target="https://app.charmverse.io/op-grants/superchain-eco-season-0-06344464314378251" TargetMode="External"/><Relationship Id="rId594" Type="http://schemas.openxmlformats.org/officeDocument/2006/relationships/drawing" Target="../drawings/drawing7.xml"/><Relationship Id="rId230" Type="http://schemas.openxmlformats.org/officeDocument/2006/relationships/hyperlink" Target="https://app.charmverse.io/op-grants/van-art-mural-7987758750589018" TargetMode="External"/><Relationship Id="rId351" Type="http://schemas.openxmlformats.org/officeDocument/2006/relationships/hyperlink" Target="https://app.charmverse.io/op-grants/page-528739678357524" TargetMode="External"/><Relationship Id="rId472" Type="http://schemas.openxmlformats.org/officeDocument/2006/relationships/hyperlink" Target="https://app.charmverse.io/op-grants/page-659336203753266" TargetMode="External"/><Relationship Id="rId593" Type="http://schemas.openxmlformats.org/officeDocument/2006/relationships/hyperlink" Target="https://app.charmverse.io/op-grants/public-goods-in-crypto-bootcamp-6456039241864904" TargetMode="External"/><Relationship Id="rId350" Type="http://schemas.openxmlformats.org/officeDocument/2006/relationships/hyperlink" Target="https://app.charmverse.io/op-grants/in-depth-fee-tracker-for-op-chains-on-fees-growthepie-xyz-9750095618885746" TargetMode="External"/><Relationship Id="rId471" Type="http://schemas.openxmlformats.org/officeDocument/2006/relationships/hyperlink" Target="https://app.charmverse.io/op-grants/soundview-29185818869524494" TargetMode="External"/><Relationship Id="rId592" Type="http://schemas.openxmlformats.org/officeDocument/2006/relationships/hyperlink" Target="https://app.charmverse.io/op-grants/optimism-dedicated-course-at-unibit-university-sofia-bulgaria-2820392497401818" TargetMode="External"/><Relationship Id="rId470" Type="http://schemas.openxmlformats.org/officeDocument/2006/relationships/hyperlink" Target="https://app.charmverse.io/op-grants/signet-onchain-autography-for-digital-collectibles-6761698655209911" TargetMode="External"/><Relationship Id="rId591" Type="http://schemas.openxmlformats.org/officeDocument/2006/relationships/hyperlink" Target="https://app.charmverse.io/op-grants/digital-payment-methods-blockchain-and-crypto-assets-unit-of-the-master-s-degree-in-finance-at-the-university-of-buenos-aires-5607325445050819" TargetMode="External"/><Relationship Id="rId114" Type="http://schemas.openxmlformats.org/officeDocument/2006/relationships/hyperlink" Target="https://app.charmverse.io/op-grants/page-2831812396795601" TargetMode="External"/><Relationship Id="rId235" Type="http://schemas.openxmlformats.org/officeDocument/2006/relationships/hyperlink" Target="https://app.charmverse.io/op-grants/page-8914961108335051" TargetMode="External"/><Relationship Id="rId356" Type="http://schemas.openxmlformats.org/officeDocument/2006/relationships/hyperlink" Target="https://app.charmverse.io/op-grants/redprint-toolkit-an-interactive-code-generator-and-a-dev-framework-to-modify-deploy-opstack-s-contracts-9499729065142495" TargetMode="External"/><Relationship Id="rId477" Type="http://schemas.openxmlformats.org/officeDocument/2006/relationships/hyperlink" Target="https://app.charmverse.io/op-grants/sweep-n-flip-nft-dex-boost-nft-ecosystem-3399135461736216" TargetMode="External"/><Relationship Id="rId113" Type="http://schemas.openxmlformats.org/officeDocument/2006/relationships/hyperlink" Target="https://app.charmverse.io/op-grants/page-2569595664577755" TargetMode="External"/><Relationship Id="rId234" Type="http://schemas.openxmlformats.org/officeDocument/2006/relationships/hyperlink" Target="https://app.charmverse.io/op-grants/page-3526160536759364" TargetMode="External"/><Relationship Id="rId355" Type="http://schemas.openxmlformats.org/officeDocument/2006/relationships/hyperlink" Target="https://app.charmverse.io/op-grants/polynomial-optimistic-indexer-1538697994300977" TargetMode="External"/><Relationship Id="rId476" Type="http://schemas.openxmlformats.org/officeDocument/2006/relationships/hyperlink" Target="https://app.charmverse.io/op-grants/swanchain-depin-built-for-ai-5168679112798562" TargetMode="External"/><Relationship Id="rId112" Type="http://schemas.openxmlformats.org/officeDocument/2006/relationships/hyperlink" Target="https://app.charmverse.io/op-grants/page-4662040266159835" TargetMode="External"/><Relationship Id="rId233" Type="http://schemas.openxmlformats.org/officeDocument/2006/relationships/hyperlink" Target="https://app.charmverse.io/op-grants/elixir-supercharging-orderbook-liquidity-8963065455765593" TargetMode="External"/><Relationship Id="rId354" Type="http://schemas.openxmlformats.org/officeDocument/2006/relationships/hyperlink" Target="https://app.charmverse.io/op-grants/optimistic-crowdstaking-funding-more-builders-on-optimism-8173089535454674" TargetMode="External"/><Relationship Id="rId475" Type="http://schemas.openxmlformats.org/officeDocument/2006/relationships/hyperlink" Target="https://app.charmverse.io/op-grants/surreal-nft-media-social-app-44500433945229867" TargetMode="External"/><Relationship Id="rId111" Type="http://schemas.openxmlformats.org/officeDocument/2006/relationships/hyperlink" Target="https://app.charmverse.io/op-grants/grateful-recurring-payments-8098116110338125" TargetMode="External"/><Relationship Id="rId232" Type="http://schemas.openxmlformats.org/officeDocument/2006/relationships/hyperlink" Target="https://app.charmverse.io/op-grants/y3k-quest-9152394162311528" TargetMode="External"/><Relationship Id="rId353" Type="http://schemas.openxmlformats.org/officeDocument/2006/relationships/hyperlink" Target="https://app.charmverse.io/op-grants/op-passport-9302219415326576" TargetMode="External"/><Relationship Id="rId474" Type="http://schemas.openxmlformats.org/officeDocument/2006/relationships/hyperlink" Target="https://app.charmverse.io/op-grants/superchain-experience-empowering-web3-developers-across-cultures-in-brazil-2476048884384543" TargetMode="External"/><Relationship Id="rId305" Type="http://schemas.openxmlformats.org/officeDocument/2006/relationships/hyperlink" Target="https://app.charmverse.io/op-grants/nethermind-cl-client-c-14325524187153982" TargetMode="External"/><Relationship Id="rId426" Type="http://schemas.openxmlformats.org/officeDocument/2006/relationships/hyperlink" Target="https://app.charmverse.io/op-grants/polynomial-referral-optimism-grant-90k-growth-grant-request-905119642804245" TargetMode="External"/><Relationship Id="rId547" Type="http://schemas.openxmlformats.org/officeDocument/2006/relationships/hyperlink" Target="https://app.charmverse.io/op-grants/ethx-on-op-4676815087913837" TargetMode="External"/><Relationship Id="rId304" Type="http://schemas.openxmlformats.org/officeDocument/2006/relationships/hyperlink" Target="https://app.charmverse.io/op-grants/supertracker-app-9176512630151588" TargetMode="External"/><Relationship Id="rId425" Type="http://schemas.openxmlformats.org/officeDocument/2006/relationships/hyperlink" Target="https://app.charmverse.io/op-grants/omnibtc-100k-growth-grant-request-014812251314471725" TargetMode="External"/><Relationship Id="rId546" Type="http://schemas.openxmlformats.org/officeDocument/2006/relationships/hyperlink" Target="https://app.charmverse.io/op-grants/page-7483023484917983" TargetMode="External"/><Relationship Id="rId303" Type="http://schemas.openxmlformats.org/officeDocument/2006/relationships/hyperlink" Target="https://app.charmverse.io/op-grants/super-tracker-9983268562515757" TargetMode="External"/><Relationship Id="rId424" Type="http://schemas.openxmlformats.org/officeDocument/2006/relationships/hyperlink" Target="https://app.charmverse.io/op-grants/copin-io-growth-grant-request-for-dcp-fee-rebates-5765666061500199" TargetMode="External"/><Relationship Id="rId545" Type="http://schemas.openxmlformats.org/officeDocument/2006/relationships/hyperlink" Target="https://app.charmverse.io/op-grants/web3event-org-farcaster-integration-19877675200924116" TargetMode="External"/><Relationship Id="rId302" Type="http://schemas.openxmlformats.org/officeDocument/2006/relationships/hyperlink" Target="https://app.charmverse.io/op-grants/page-858784990708503" TargetMode="External"/><Relationship Id="rId423" Type="http://schemas.openxmlformats.org/officeDocument/2006/relationships/hyperlink" Target="https://app.charmverse.io/op-grants/page-011670432856976554" TargetMode="External"/><Relationship Id="rId544" Type="http://schemas.openxmlformats.org/officeDocument/2006/relationships/hyperlink" Target="https://app.charmverse.io/op-grants/userscan-xyz-a-superchain-block-explorer-with-farcaster-social-graph-information-23861797464591805" TargetMode="External"/><Relationship Id="rId309" Type="http://schemas.openxmlformats.org/officeDocument/2006/relationships/hyperlink" Target="https://app.charmverse.io/op-grants/op-nimbus-an-op-stack-execution-client-based-on-status-im-nimbus-eth1-4026380954614257" TargetMode="External"/><Relationship Id="rId308" Type="http://schemas.openxmlformats.org/officeDocument/2006/relationships/hyperlink" Target="https://app.charmverse.io/op-grants/ogul-el-client-05733616449988577" TargetMode="External"/><Relationship Id="rId429" Type="http://schemas.openxmlformats.org/officeDocument/2006/relationships/hyperlink" Target="https://app.charmverse.io/op-grants/agroforestdao-s-mentor-cohorts-6350236088736592" TargetMode="External"/><Relationship Id="rId307" Type="http://schemas.openxmlformats.org/officeDocument/2006/relationships/hyperlink" Target="https://app.charmverse.io/op-grants/delegate-mission-request-alternative-cl-el-client-mission-request-5581431405431407" TargetMode="External"/><Relationship Id="rId428" Type="http://schemas.openxmlformats.org/officeDocument/2006/relationships/hyperlink" Target="https://app.charmverse.io/op-grants/matched-praise-rewards-7470385860223159" TargetMode="External"/><Relationship Id="rId549" Type="http://schemas.openxmlformats.org/officeDocument/2006/relationships/hyperlink" Target="https://app.charmverse.io/op-grants/sommelier-real-yield-eth-lst-vault-on-op-0035876006608450695" TargetMode="External"/><Relationship Id="rId306" Type="http://schemas.openxmlformats.org/officeDocument/2006/relationships/hyperlink" Target="https://app.charmverse.io/op-grants/op-besu-an-op-stack-execution-client-based-on-hyperledger-besu-2818630304747294" TargetMode="External"/><Relationship Id="rId427" Type="http://schemas.openxmlformats.org/officeDocument/2006/relationships/hyperlink" Target="https://app.charmverse.io/op-grants/1tx-network-simplifying-defi-15772805536161338" TargetMode="External"/><Relationship Id="rId548" Type="http://schemas.openxmlformats.org/officeDocument/2006/relationships/hyperlink" Target="https://app.charmverse.io/op-grants/pooltogether-rocket-pool-prize-vaults-2932225218365898" TargetMode="External"/><Relationship Id="rId301" Type="http://schemas.openxmlformats.org/officeDocument/2006/relationships/hyperlink" Target="https://app.charmverse.io/op-grants/karma-gap-grants-supertracker-23155687706403105" TargetMode="External"/><Relationship Id="rId422" Type="http://schemas.openxmlformats.org/officeDocument/2006/relationships/hyperlink" Target="https://app.charmverse.io/op-grants/supercharge-op-mainnet-8226050827659255" TargetMode="External"/><Relationship Id="rId543" Type="http://schemas.openxmlformats.org/officeDocument/2006/relationships/hyperlink" Target="https://app.charmverse.io/op-grants/unitap-enabling-farcaster-incentive-programs-and-featuring-the-join-farcaster-mission-6967626996736458" TargetMode="External"/><Relationship Id="rId300" Type="http://schemas.openxmlformats.org/officeDocument/2006/relationships/hyperlink" Target="https://app.charmverse.io/op-grants/grants-supertracker-through-questbook-7035112460118913" TargetMode="External"/><Relationship Id="rId421" Type="http://schemas.openxmlformats.org/officeDocument/2006/relationships/hyperlink" Target="https://app.charmverse.io/op-grants/proposal-silo-finance-7493304542273396" TargetMode="External"/><Relationship Id="rId542" Type="http://schemas.openxmlformats.org/officeDocument/2006/relationships/hyperlink" Target="https://app.charmverse.io/op-grants/tagcaster-universal-tagging-system-7788254579325493" TargetMode="External"/><Relationship Id="rId420" Type="http://schemas.openxmlformats.org/officeDocument/2006/relationships/hyperlink" Target="https://app.charmverse.io/op-grants/poolside-6891940389736264" TargetMode="External"/><Relationship Id="rId541" Type="http://schemas.openxmlformats.org/officeDocument/2006/relationships/hyperlink" Target="https://app.charmverse.io/op-grants/superchain-community-minting-economies-5229417088097179" TargetMode="External"/><Relationship Id="rId540" Type="http://schemas.openxmlformats.org/officeDocument/2006/relationships/hyperlink" Target="https://app.charmverse.io/op-grants/soucial-reveal-the-web3-soul-in-farcaster-21867413987621664" TargetMode="External"/><Relationship Id="rId415" Type="http://schemas.openxmlformats.org/officeDocument/2006/relationships/hyperlink" Target="https://app.charmverse.io/op-grants/curve-lending-proposal-9157534743318139" TargetMode="External"/><Relationship Id="rId536" Type="http://schemas.openxmlformats.org/officeDocument/2006/relationships/hyperlink" Target="https://app.charmverse.io/op-grants/metagame-making-dao-onboarding-a-multiplayer-experience-with-farcaster-07143676577544666" TargetMode="External"/><Relationship Id="rId414" Type="http://schemas.openxmlformats.org/officeDocument/2006/relationships/hyperlink" Target="https://app.charmverse.io/op-grants/covenant-tradeable-debt-markets-backed-by-any-asset-48651255085780165" TargetMode="External"/><Relationship Id="rId535" Type="http://schemas.openxmlformats.org/officeDocument/2006/relationships/hyperlink" Target="https://app.charmverse.io/op-grants/hyperion-governance-trivia-15754750035073828" TargetMode="External"/><Relationship Id="rId413" Type="http://schemas.openxmlformats.org/officeDocument/2006/relationships/hyperlink" Target="https://app.charmverse.io/op-grants/page-26220924167927273" TargetMode="External"/><Relationship Id="rId534" Type="http://schemas.openxmlformats.org/officeDocument/2006/relationships/hyperlink" Target="https://app.charmverse.io/op-grants/freddie-trade-social-trading-and-trust-scores-for-farcaster-9587019304535669" TargetMode="External"/><Relationship Id="rId412" Type="http://schemas.openxmlformats.org/officeDocument/2006/relationships/hyperlink" Target="https://app.charmverse.io/op-grants/compound-finance-2527567543769036" TargetMode="External"/><Relationship Id="rId533" Type="http://schemas.openxmlformats.org/officeDocument/2006/relationships/hyperlink" Target="https://app.charmverse.io/op-grants/farcaster-in-farcaster-index-4520907580950566" TargetMode="External"/><Relationship Id="rId419" Type="http://schemas.openxmlformats.org/officeDocument/2006/relationships/hyperlink" Target="https://app.charmverse.io/op-grants/mountain-protocol-6319306937100639" TargetMode="External"/><Relationship Id="rId418" Type="http://schemas.openxmlformats.org/officeDocument/2006/relationships/hyperlink" Target="https://app.charmverse.io/op-grants/page-26982954667926595" TargetMode="External"/><Relationship Id="rId539" Type="http://schemas.openxmlformats.org/officeDocument/2006/relationships/hyperlink" Target="https://app.charmverse.io/op-grants/retrolist-farcaster-rpgf-comment-system-1327769431956607" TargetMode="External"/><Relationship Id="rId417" Type="http://schemas.openxmlformats.org/officeDocument/2006/relationships/hyperlink" Target="https://app.charmverse.io/op-grants/gamma-strategies-growth-experiments-1787541707471647" TargetMode="External"/><Relationship Id="rId538" Type="http://schemas.openxmlformats.org/officeDocument/2006/relationships/hyperlink" Target="https://app.charmverse.io/op-grants/pixelnunc-live-feed-visualisation-of-superchain-mints-made-by-fc-users-9319138165316083" TargetMode="External"/><Relationship Id="rId416" Type="http://schemas.openxmlformats.org/officeDocument/2006/relationships/hyperlink" Target="https://app.charmverse.io/op-grants/debridge-2502174481807864" TargetMode="External"/><Relationship Id="rId537" Type="http://schemas.openxmlformats.org/officeDocument/2006/relationships/hyperlink" Target="https://app.charmverse.io/op-grants/party-app-9733059216208679" TargetMode="External"/><Relationship Id="rId411" Type="http://schemas.openxmlformats.org/officeDocument/2006/relationships/hyperlink" Target="https://app.charmverse.io/op-grants/cobo-argus-optimism-defi-automation-platform-for-institutions-3528347400277536" TargetMode="External"/><Relationship Id="rId532" Type="http://schemas.openxmlformats.org/officeDocument/2006/relationships/hyperlink" Target="https://app.charmverse.io/op-grants/page-8510128827408809" TargetMode="External"/><Relationship Id="rId410" Type="http://schemas.openxmlformats.org/officeDocument/2006/relationships/hyperlink" Target="https://app.charmverse.io/op-grants/broaden-deepen-governance-token-user-base-5887478528357895" TargetMode="External"/><Relationship Id="rId531" Type="http://schemas.openxmlformats.org/officeDocument/2006/relationships/hyperlink" Target="https://app.charmverse.io/op-grants/edthewise-an-ai-powered-global-quiz-platform-that-uses-op-chain-for-payments-5769078354672217" TargetMode="External"/><Relationship Id="rId530" Type="http://schemas.openxmlformats.org/officeDocument/2006/relationships/hyperlink" Target="https://app.charmverse.io/op-grants/culture-blocks-macro-ui-structure-6307069451040026" TargetMode="External"/><Relationship Id="rId206" Type="http://schemas.openxmlformats.org/officeDocument/2006/relationships/hyperlink" Target="https://app.charmverse.io/op-grants/page-6214903659846234" TargetMode="External"/><Relationship Id="rId327" Type="http://schemas.openxmlformats.org/officeDocument/2006/relationships/hyperlink" Target="https://app.charmverse.io/op-grants/developer-friendly-smart-contract-sdk-0494675088467893" TargetMode="External"/><Relationship Id="rId448" Type="http://schemas.openxmlformats.org/officeDocument/2006/relationships/hyperlink" Target="https://app.charmverse.io/op-grants/growing-philanthropy-embedded-dollars-in-optimism-usdglo-7956096705995457" TargetMode="External"/><Relationship Id="rId569" Type="http://schemas.openxmlformats.org/officeDocument/2006/relationships/hyperlink" Target="https://app.charmverse.io/op-grants/ai-assistant-governance-application-5741428135650293" TargetMode="External"/><Relationship Id="rId205" Type="http://schemas.openxmlformats.org/officeDocument/2006/relationships/hyperlink" Target="https://app.charmverse.io/op-grants/velodrome-finance-layer-wide-project-support-4718099184776652" TargetMode="External"/><Relationship Id="rId326" Type="http://schemas.openxmlformats.org/officeDocument/2006/relationships/hyperlink" Target="https://app.charmverse.io/op-grants/page-17787870923022298" TargetMode="External"/><Relationship Id="rId447" Type="http://schemas.openxmlformats.org/officeDocument/2006/relationships/hyperlink" Target="https://app.charmverse.io/op-grants/follows-finance-increasing-apy-for-lps-5130584671470559" TargetMode="External"/><Relationship Id="rId568" Type="http://schemas.openxmlformats.org/officeDocument/2006/relationships/hyperlink" Target="https://app.charmverse.io/op-grants/ai-assistant-for-governance-08739705064237957" TargetMode="External"/><Relationship Id="rId204" Type="http://schemas.openxmlformats.org/officeDocument/2006/relationships/hyperlink" Target="https://app.charmverse.io/op-grants/quantumfair-new-raffle-dapp-project-support-0957393248752827" TargetMode="External"/><Relationship Id="rId325" Type="http://schemas.openxmlformats.org/officeDocument/2006/relationships/hyperlink" Target="https://app.charmverse.io/op-grants/page-3680779317010907" TargetMode="External"/><Relationship Id="rId446" Type="http://schemas.openxmlformats.org/officeDocument/2006/relationships/hyperlink" Target="https://app.charmverse.io/op-grants/extrafi-x-a-leverage-2-0-protocol-7340861774066347" TargetMode="External"/><Relationship Id="rId567" Type="http://schemas.openxmlformats.org/officeDocument/2006/relationships/hyperlink" Target="https://app.charmverse.io/op-grants/x23-ai-ai-governance-summariser-chatbot-11953603162581583" TargetMode="External"/><Relationship Id="rId203" Type="http://schemas.openxmlformats.org/officeDocument/2006/relationships/hyperlink" Target="https://app.charmverse.io/op-grants/page-5194865274286082" TargetMode="External"/><Relationship Id="rId324" Type="http://schemas.openxmlformats.org/officeDocument/2006/relationships/hyperlink" Target="https://app.charmverse.io/op-grants/veldrome-finance-os-developer-tooling-9404967690150434" TargetMode="External"/><Relationship Id="rId445" Type="http://schemas.openxmlformats.org/officeDocument/2006/relationships/hyperlink" Target="https://app.charmverse.io/op-grants/exa-app-aplication-9948720907682669" TargetMode="External"/><Relationship Id="rId566" Type="http://schemas.openxmlformats.org/officeDocument/2006/relationships/hyperlink" Target="https://app.charmverse.io/op-grants/bleu-assistant-ai-6926133139021808" TargetMode="External"/><Relationship Id="rId209" Type="http://schemas.openxmlformats.org/officeDocument/2006/relationships/hyperlink" Target="https://app.charmverse.io/op-grants/page-0765293588038709" TargetMode="External"/><Relationship Id="rId208" Type="http://schemas.openxmlformats.org/officeDocument/2006/relationships/hyperlink" Target="https://app.charmverse.io/op-grants/page-3788282225395798" TargetMode="External"/><Relationship Id="rId329" Type="http://schemas.openxmlformats.org/officeDocument/2006/relationships/hyperlink" Target="https://app.charmverse.io/op-grants/fairdrive-8175962499663985" TargetMode="External"/><Relationship Id="rId207" Type="http://schemas.openxmlformats.org/officeDocument/2006/relationships/hyperlink" Target="https://app.charmverse.io/op-grants/conjure-revenue-sources-for-retropgf-4062405315313822" TargetMode="External"/><Relationship Id="rId328" Type="http://schemas.openxmlformats.org/officeDocument/2006/relationships/hyperlink" Target="https://app.charmverse.io/op-grants/scaffold-eth-2-1930950131226583" TargetMode="External"/><Relationship Id="rId449" Type="http://schemas.openxmlformats.org/officeDocument/2006/relationships/hyperlink" Target="https://app.charmverse.io/op-grants/gyroscope-growth-on-optimism-3718381490615803" TargetMode="External"/><Relationship Id="rId440" Type="http://schemas.openxmlformats.org/officeDocument/2006/relationships/hyperlink" Target="https://app.charmverse.io/op-grants/operationwebtree-onboarding-optimism-users-through-tree-planting-07634260066157306" TargetMode="External"/><Relationship Id="rId561" Type="http://schemas.openxmlformats.org/officeDocument/2006/relationships/hyperlink" Target="https://app.charmverse.io/op-grants/nethermind-security-smart-contract-audit-services-11530537120253204" TargetMode="External"/><Relationship Id="rId560" Type="http://schemas.openxmlformats.org/officeDocument/2006/relationships/hyperlink" Target="https://app.charmverse.io/op-grants/page-47037618149308247" TargetMode="External"/><Relationship Id="rId202" Type="http://schemas.openxmlformats.org/officeDocument/2006/relationships/hyperlink" Target="https://app.charmverse.io/op-grants/general-magic-layerwide-new-project-support-08710598068229936" TargetMode="External"/><Relationship Id="rId323" Type="http://schemas.openxmlformats.org/officeDocument/2006/relationships/hyperlink" Target="https://app.charmverse.io/op-grants/plasmada-translation-hub-1014033406866528" TargetMode="External"/><Relationship Id="rId444" Type="http://schemas.openxmlformats.org/officeDocument/2006/relationships/hyperlink" Target="https://app.charmverse.io/op-grants/ethzambezi-7523907885369763" TargetMode="External"/><Relationship Id="rId565" Type="http://schemas.openxmlformats.org/officeDocument/2006/relationships/hyperlink" Target="https://app.charmverse.io/op-grants/smart-guardians-smart-contract-auditing-8615466331726107" TargetMode="External"/><Relationship Id="rId201" Type="http://schemas.openxmlformats.org/officeDocument/2006/relationships/hyperlink" Target="https://app.charmverse.io/op-grants/page-8470453646890672" TargetMode="External"/><Relationship Id="rId322" Type="http://schemas.openxmlformats.org/officeDocument/2006/relationships/hyperlink" Target="https://app.charmverse.io/op-grants/node-guardians-x-op-stack-8922710643472445" TargetMode="External"/><Relationship Id="rId443" Type="http://schemas.openxmlformats.org/officeDocument/2006/relationships/hyperlink" Target="https://app.charmverse.io/op-grants/ethereal-forest-is-building-the-pdxdao-network-on-optimism-34572272747764266" TargetMode="External"/><Relationship Id="rId564" Type="http://schemas.openxmlformats.org/officeDocument/2006/relationships/hyperlink" Target="https://app.charmverse.io/op-grants/trail-of-bits-security-reviews-6640568925221075" TargetMode="External"/><Relationship Id="rId200" Type="http://schemas.openxmlformats.org/officeDocument/2006/relationships/hyperlink" Target="https://app.charmverse.io/op-grants/page-9995105786757545" TargetMode="External"/><Relationship Id="rId321" Type="http://schemas.openxmlformats.org/officeDocument/2006/relationships/hyperlink" Target="https://app.charmverse.io/op-grants/blob-archiver-rs-a-robust-blob-archiver-service-in-rust-6388430437756178" TargetMode="External"/><Relationship Id="rId442" Type="http://schemas.openxmlformats.org/officeDocument/2006/relationships/hyperlink" Target="https://app.charmverse.io/op-grants/empowering-optimism-become-the-premier-web3-development-network-with-4everland-1934929120200266" TargetMode="External"/><Relationship Id="rId563" Type="http://schemas.openxmlformats.org/officeDocument/2006/relationships/hyperlink" Target="https://app.charmverse.io/op-grants/spearbit-cantina-for-sc-auditing-and-security-services-07211205975125723" TargetMode="External"/><Relationship Id="rId320" Type="http://schemas.openxmlformats.org/officeDocument/2006/relationships/hyperlink" Target="https://app.charmverse.io/op-grants/velodrome-finance-op-stack-research-4099571647719702" TargetMode="External"/><Relationship Id="rId441" Type="http://schemas.openxmlformats.org/officeDocument/2006/relationships/hyperlink" Target="https://app.charmverse.io/op-grants/empowering-optimism-with-moss-innovative-solutions-6302580889698464" TargetMode="External"/><Relationship Id="rId562" Type="http://schemas.openxmlformats.org/officeDocument/2006/relationships/hyperlink" Target="https://app.charmverse.io/op-grants/page-11949409404374878" TargetMode="External"/><Relationship Id="rId316" Type="http://schemas.openxmlformats.org/officeDocument/2006/relationships/hyperlink" Target="https://app.charmverse.io/op-grants/page-36156815313550994" TargetMode="External"/><Relationship Id="rId437" Type="http://schemas.openxmlformats.org/officeDocument/2006/relationships/hyperlink" Target="https://app.charmverse.io/op-grants/build-op-into-future-infrastructure-04948272337609705" TargetMode="External"/><Relationship Id="rId558" Type="http://schemas.openxmlformats.org/officeDocument/2006/relationships/hyperlink" Target="https://app.charmverse.io/op-grants/opti-domains-ens-l2-development-9893299892995353" TargetMode="External"/><Relationship Id="rId315" Type="http://schemas.openxmlformats.org/officeDocument/2006/relationships/hyperlink" Target="https://app.charmverse.io/op-grants/batcher-gas-fee-optimization-research-and-implementation-419013603973726" TargetMode="External"/><Relationship Id="rId436" Type="http://schemas.openxmlformats.org/officeDocument/2006/relationships/hyperlink" Target="https://app.charmverse.io/op-grants/buffer-finance-zero-gas-price-prediction-markets-36726071747791833" TargetMode="External"/><Relationship Id="rId557" Type="http://schemas.openxmlformats.org/officeDocument/2006/relationships/hyperlink" Target="https://app.charmverse.io/op-grants/public-goods-staking-widget-10451194440229794" TargetMode="External"/><Relationship Id="rId314" Type="http://schemas.openxmlformats.org/officeDocument/2006/relationships/hyperlink" Target="https://app.charmverse.io/op-grants/generalized-mempool-encryption-interface-for-op-stack-chains-and-deployment-of-a-mempool-encrypted-op-stack-testnet-using-threshold-encryption-8763406955381605" TargetMode="External"/><Relationship Id="rId435" Type="http://schemas.openxmlformats.org/officeDocument/2006/relationships/hyperlink" Target="https://app.charmverse.io/op-grants/bringing-valuable-public-content-to-optimism-17063209805628188" TargetMode="External"/><Relationship Id="rId556" Type="http://schemas.openxmlformats.org/officeDocument/2006/relationships/hyperlink" Target="https://app.charmverse.io/op-grants/lsts-with-leverage-by-compound-finance-581660949782187" TargetMode="External"/><Relationship Id="rId313" Type="http://schemas.openxmlformats.org/officeDocument/2006/relationships/hyperlink" Target="https://app.charmverse.io/op-grants/yokai-proposal-for-fraud-proof-security-posture-event-8718938680673873" TargetMode="External"/><Relationship Id="rId434" Type="http://schemas.openxmlformats.org/officeDocument/2006/relationships/hyperlink" Target="https://app.charmverse.io/op-grants/boosting-novel-dapps-on-the-superchain-7363443284599933" TargetMode="External"/><Relationship Id="rId555" Type="http://schemas.openxmlformats.org/officeDocument/2006/relationships/hyperlink" Target="https://app.charmverse.io/op-grants/improve-ux-around-lsts-on-superchain-l2s-11805812887846479" TargetMode="External"/><Relationship Id="rId319" Type="http://schemas.openxmlformats.org/officeDocument/2006/relationships/hyperlink" Target="https://app.charmverse.io/op-grants/impactvoice-xyz-8424248588818946" TargetMode="External"/><Relationship Id="rId318" Type="http://schemas.openxmlformats.org/officeDocument/2006/relationships/hyperlink" Target="https://app.charmverse.io/op-grants/research-on-using-yubihsm-and-aws-kms-hardware-signer-on-op-stack-41211765826072866" TargetMode="External"/><Relationship Id="rId439" Type="http://schemas.openxmlformats.org/officeDocument/2006/relationships/hyperlink" Target="https://app.charmverse.io/op-grants/dynamic-credentials-with-metopia-and-eas-7869059333519266" TargetMode="External"/><Relationship Id="rId317" Type="http://schemas.openxmlformats.org/officeDocument/2006/relationships/hyperlink" Target="https://app.charmverse.io/op-grants/page-1306815702055122" TargetMode="External"/><Relationship Id="rId438" Type="http://schemas.openxmlformats.org/officeDocument/2006/relationships/hyperlink" Target="https://app.charmverse.io/op-grants/dforce-lending-stablecoin-lsd-7688561975873143" TargetMode="External"/><Relationship Id="rId559" Type="http://schemas.openxmlformats.org/officeDocument/2006/relationships/hyperlink" Target="https://app.charmverse.io/op-grants/ensrecords-xyz-scale-ens-to-op-8912602693373868" TargetMode="External"/><Relationship Id="rId550" Type="http://schemas.openxmlformats.org/officeDocument/2006/relationships/hyperlink" Target="https://app.charmverse.io/op-grants/stake-together-l2-staking-products-on-optimism-7670530949549383" TargetMode="External"/><Relationship Id="rId312" Type="http://schemas.openxmlformats.org/officeDocument/2006/relationships/hyperlink" Target="https://app.charmverse.io/op-grants/the-op-fault-proof-ctf-39249094150592323" TargetMode="External"/><Relationship Id="rId433" Type="http://schemas.openxmlformats.org/officeDocument/2006/relationships/hyperlink" Target="https://app.charmverse.io/op-grants/ascendia-blockchain-game-distribution-platform-47690354678259905" TargetMode="External"/><Relationship Id="rId554" Type="http://schemas.openxmlformats.org/officeDocument/2006/relationships/hyperlink" Target="https://app.charmverse.io/op-grants/extra-finance-unleash-l2-lst-efficiency-8498198620871622" TargetMode="External"/><Relationship Id="rId311" Type="http://schemas.openxmlformats.org/officeDocument/2006/relationships/hyperlink" Target="https://app.charmverse.io/op-grants/page-7421312354311491" TargetMode="External"/><Relationship Id="rId432" Type="http://schemas.openxmlformats.org/officeDocument/2006/relationships/hyperlink" Target="https://app.charmverse.io/op-grants/angle-protocol-a-usd-yield-bearing-asset-on-optimism-to-create-network-effects-060614698865930405" TargetMode="External"/><Relationship Id="rId553" Type="http://schemas.openxmlformats.org/officeDocument/2006/relationships/hyperlink" Target="https://app.charmverse.io/op-grants/boost-lst-bridging-to-the-op-stack-6797401830862848" TargetMode="External"/><Relationship Id="rId310" Type="http://schemas.openxmlformats.org/officeDocument/2006/relationships/hyperlink" Target="https://app.charmverse.io/op-grants/buiding-layer3-on-optimism-zkcross-an-open-modular-dapp-more-focus-on-on-chain-game-rollup-framework-based-on-zkwasm-643958962995093" TargetMode="External"/><Relationship Id="rId431" Type="http://schemas.openxmlformats.org/officeDocument/2006/relationships/hyperlink" Target="https://app.charmverse.io/op-grants/alienswap-leading-nft-trading-layer-5147460692491816" TargetMode="External"/><Relationship Id="rId552" Type="http://schemas.openxmlformats.org/officeDocument/2006/relationships/hyperlink" Target="https://app.charmverse.io/op-grants/aspida-saeth-on-op-09377529853381805" TargetMode="External"/><Relationship Id="rId430" Type="http://schemas.openxmlformats.org/officeDocument/2006/relationships/hyperlink" Target="https://app.charmverse.io/op-grants/page-7433444994091691" TargetMode="External"/><Relationship Id="rId551" Type="http://schemas.openxmlformats.org/officeDocument/2006/relationships/hyperlink" Target="https://app.charmverse.io/op-grants/wormhole-foundation-wsteth-bridge-21777030002965025" TargetMode="External"/></Relationships>
</file>

<file path=xl/worksheets/_rels/sheet8.xml.rels><?xml version="1.0" encoding="UTF-8" standalone="yes"?><Relationships xmlns="http://schemas.openxmlformats.org/package/2006/relationships"><Relationship Id="rId183" Type="http://schemas.openxmlformats.org/officeDocument/2006/relationships/drawing" Target="../drawings/drawing8.xml"/><Relationship Id="rId182" Type="http://schemas.openxmlformats.org/officeDocument/2006/relationships/hyperlink" Target="https://app.charmverse.io/op-grants/quantamm-audit-grant-request-cyfrin-9897619391373831" TargetMode="External"/><Relationship Id="rId181" Type="http://schemas.openxmlformats.org/officeDocument/2006/relationships/hyperlink" Target="https://app.charmverse.io/op-grants/leech-protocol-audit-subsidy-7667612966354307" TargetMode="External"/><Relationship Id="rId180" Type="http://schemas.openxmlformats.org/officeDocument/2006/relationships/hyperlink" Target="https://app.charmverse.io/op-grants/synonym-finance-audit-subsidy-request-6095067249224397" TargetMode="External"/><Relationship Id="rId176" Type="http://schemas.openxmlformats.org/officeDocument/2006/relationships/hyperlink" Target="https://app.charmverse.io/op-grants/alchemix-audit-grant-request-cyfrin-5604150300660156" TargetMode="External"/><Relationship Id="rId175" Type="http://schemas.openxmlformats.org/officeDocument/2006/relationships/hyperlink" Target="https://app.charmverse.io/op-grants/alchemix-audit-grant-request-cyfrin-5604150300660156" TargetMode="External"/><Relationship Id="rId174" Type="http://schemas.openxmlformats.org/officeDocument/2006/relationships/hyperlink" Target="https://app.charmverse.io/op-grants/clusters-xyz-7959150966012731" TargetMode="External"/><Relationship Id="rId173" Type="http://schemas.openxmlformats.org/officeDocument/2006/relationships/hyperlink" Target="https://app.charmverse.io/op-grants/extra-finance-security-grant-application-7028250039355781" TargetMode="External"/><Relationship Id="rId179" Type="http://schemas.openxmlformats.org/officeDocument/2006/relationships/hyperlink" Target="https://app.charmverse.io/op-grants/spearbit-cantina-review-for-sweep-n-flip-6388438699801773" TargetMode="External"/><Relationship Id="rId178" Type="http://schemas.openxmlformats.org/officeDocument/2006/relationships/hyperlink" Target="https://app.charmverse.io/op-grants/resolv-labs-security-grant-application-5072691667085958" TargetMode="External"/><Relationship Id="rId177" Type="http://schemas.openxmlformats.org/officeDocument/2006/relationships/hyperlink" Target="https://app.charmverse.io/op-grants/resolv-labs-security-grant-application-5072691667085958" TargetMode="External"/><Relationship Id="rId150" Type="http://schemas.openxmlformats.org/officeDocument/2006/relationships/hyperlink" Target="https://app.charmverse.io/op-grants/alchemix-grant-request-90710470226371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4337-data-standards-group-5830432563761476" TargetMode="External"/><Relationship Id="rId3" Type="http://schemas.openxmlformats.org/officeDocument/2006/relationships/hyperlink" Target="https://app.charmverse.io/op-grants/4337-data-standards-group-5830432563761476" TargetMode="External"/><Relationship Id="rId149" Type="http://schemas.openxmlformats.org/officeDocument/2006/relationships/hyperlink" Target="https://app.charmverse.io/op-grants/dforce-on-op-resubmission-ii-557631925628695" TargetMode="External"/><Relationship Id="rId4" Type="http://schemas.openxmlformats.org/officeDocument/2006/relationships/hyperlink" Target="https://app.charmverse.io/op-grants/analyzing-dao-failures-voting-analysis-16194743814548462" TargetMode="External"/><Relationship Id="rId148" Type="http://schemas.openxmlformats.org/officeDocument/2006/relationships/hyperlink" Target="https://app.charmverse.io/op-grants/idle-credit-vaults-iii-981117297217641" TargetMode="External"/><Relationship Id="rId9" Type="http://schemas.openxmlformats.org/officeDocument/2006/relationships/hyperlink" Target="https://app.charmverse.io/op-grants/ether-fi-op-mainnet-lrt-grant-46198635300198077" TargetMode="External"/><Relationship Id="rId143" Type="http://schemas.openxmlformats.org/officeDocument/2006/relationships/hyperlink" Target="https://app.charmverse.io/op-grants/mint-blockchain-grow-the-superchain-nft-economy-8452774737107762" TargetMode="External"/><Relationship Id="rId142" Type="http://schemas.openxmlformats.org/officeDocument/2006/relationships/hyperlink" Target="https://app.charmverse.io/op-grants/mint-blockchain-grow-the-superchain-nft-economy-8452774737107762" TargetMode="External"/><Relationship Id="rId141" Type="http://schemas.openxmlformats.org/officeDocument/2006/relationships/hyperlink" Target="https://app.charmverse.io/op-grants/uniswap-lrt-grant-17738920278366765" TargetMode="External"/><Relationship Id="rId140" Type="http://schemas.openxmlformats.org/officeDocument/2006/relationships/hyperlink" Target="https://app.charmverse.io/op-grants/uniswap-lrt-grant-17738920278366765" TargetMode="External"/><Relationship Id="rId5" Type="http://schemas.openxmlformats.org/officeDocument/2006/relationships/hyperlink" Target="https://app.charmverse.io/op-grants/analyzing-dao-failures-voting-analysis-16194743814548462" TargetMode="External"/><Relationship Id="rId147" Type="http://schemas.openxmlformats.org/officeDocument/2006/relationships/hyperlink" Target="https://app.charmverse.io/op-grants/upnode-security-review-353624495308942" TargetMode="External"/><Relationship Id="rId6" Type="http://schemas.openxmlformats.org/officeDocument/2006/relationships/hyperlink" Target="https://app.charmverse.io/op-grants/ether-fi-op-mainnet-lrt-grant-46198635300198077" TargetMode="External"/><Relationship Id="rId146" Type="http://schemas.openxmlformats.org/officeDocument/2006/relationships/hyperlink" Target="https://app.charmverse.io/op-grants/upnode-security-review-353624495308942" TargetMode="External"/><Relationship Id="rId7" Type="http://schemas.openxmlformats.org/officeDocument/2006/relationships/hyperlink" Target="https://app.charmverse.io/op-grants/ether-fi-op-mainnet-lrt-grant-46198635300198077" TargetMode="External"/><Relationship Id="rId145" Type="http://schemas.openxmlformats.org/officeDocument/2006/relationships/hyperlink" Target="https://app.charmverse.io/op-grants/mint-blockchain-grow-the-superchain-nft-economy-8452774737107762" TargetMode="External"/><Relationship Id="rId8" Type="http://schemas.openxmlformats.org/officeDocument/2006/relationships/hyperlink" Target="https://app.charmverse.io/op-grants/ether-fi-op-mainnet-lrt-grant-46198635300198077" TargetMode="External"/><Relationship Id="rId144" Type="http://schemas.openxmlformats.org/officeDocument/2006/relationships/hyperlink" Target="https://app.charmverse.io/op-grants/mint-blockchain-grow-the-superchain-nft-economy-8452774737107762" TargetMode="External"/><Relationship Id="rId139" Type="http://schemas.openxmlformats.org/officeDocument/2006/relationships/hyperlink" Target="https://app.charmverse.io/op-grants/uniswap-yba-grant-4104398903684521" TargetMode="External"/><Relationship Id="rId138" Type="http://schemas.openxmlformats.org/officeDocument/2006/relationships/hyperlink" Target="https://app.charmverse.io/op-grants/uniswap-yba-grant-4104398903684521" TargetMode="External"/><Relationship Id="rId137" Type="http://schemas.openxmlformats.org/officeDocument/2006/relationships/hyperlink" Target="https://app.charmverse.io/op-grants/velodrome-finance-17955229174251075" TargetMode="External"/><Relationship Id="rId132" Type="http://schemas.openxmlformats.org/officeDocument/2006/relationships/hyperlink" Target="https://app.charmverse.io/op-grants/oeth-on-op-4-3939994257661674" TargetMode="External"/><Relationship Id="rId131" Type="http://schemas.openxmlformats.org/officeDocument/2006/relationships/hyperlink" Target="https://app.charmverse.io/op-grants/scout-game-onchain-gamified-talent-referral-platform-1895533757313108" TargetMode="External"/><Relationship Id="rId130" Type="http://schemas.openxmlformats.org/officeDocument/2006/relationships/hyperlink" Target="https://app.charmverse.io/op-grants/scout-game-onchain-gamified-talent-referral-platform-1895533757313108" TargetMode="External"/><Relationship Id="rId136" Type="http://schemas.openxmlformats.org/officeDocument/2006/relationships/hyperlink" Target="https://app.charmverse.io/op-grants/velodrome-finance-17955229174251075" TargetMode="External"/><Relationship Id="rId135" Type="http://schemas.openxmlformats.org/officeDocument/2006/relationships/hyperlink" Target="https://app.charmverse.io/op-grants/contango-715168209147812" TargetMode="External"/><Relationship Id="rId134" Type="http://schemas.openxmlformats.org/officeDocument/2006/relationships/hyperlink" Target="https://app.charmverse.io/op-grants/contango-715168209147812" TargetMode="External"/><Relationship Id="rId133" Type="http://schemas.openxmlformats.org/officeDocument/2006/relationships/hyperlink" Target="https://app.charmverse.io/op-grants/oeth-on-op-4-3939994257661674" TargetMode="External"/><Relationship Id="rId172" Type="http://schemas.openxmlformats.org/officeDocument/2006/relationships/hyperlink" Target="https://app.charmverse.io/op-grants/extra-finance-security-grant-application-7028250039355781" TargetMode="External"/><Relationship Id="rId171" Type="http://schemas.openxmlformats.org/officeDocument/2006/relationships/hyperlink" Target="https://app.charmverse.io/op-grants/pwn-audit-subsidy-06008494454133717" TargetMode="External"/><Relationship Id="rId170" Type="http://schemas.openxmlformats.org/officeDocument/2006/relationships/hyperlink" Target="https://app.charmverse.io/op-grants/autonomint-security-grant-application-2908153924414494" TargetMode="External"/><Relationship Id="rId165" Type="http://schemas.openxmlformats.org/officeDocument/2006/relationships/hyperlink" Target="https://app.charmverse.io/op-grants/derive-formerly-lyra-chain-intent-3b-take-2-5364123983364093" TargetMode="External"/><Relationship Id="rId164" Type="http://schemas.openxmlformats.org/officeDocument/2006/relationships/hyperlink" Target="https://app.charmverse.io/op-grants/derive-formerly-lyra-chain-intent-3b-take-2-5364123983364093" TargetMode="External"/><Relationship Id="rId163" Type="http://schemas.openxmlformats.org/officeDocument/2006/relationships/hyperlink" Target="https://app.charmverse.io/op-grants/kroma-intent-3b-grants-application-8724628572058577" TargetMode="External"/><Relationship Id="rId162" Type="http://schemas.openxmlformats.org/officeDocument/2006/relationships/hyperlink" Target="https://app.charmverse.io/op-grants/tlx-leveraged-tokens-protocol-15830889177856755" TargetMode="External"/><Relationship Id="rId169" Type="http://schemas.openxmlformats.org/officeDocument/2006/relationships/hyperlink" Target="https://app.charmverse.io/op-grants/autonomint-security-grant-application-2908153924414494" TargetMode="External"/><Relationship Id="rId168" Type="http://schemas.openxmlformats.org/officeDocument/2006/relationships/hyperlink" Target="https://app.charmverse.io/op-grants/spearbit-cantina-for-balmy-8020571064322373" TargetMode="External"/><Relationship Id="rId167" Type="http://schemas.openxmlformats.org/officeDocument/2006/relationships/hyperlink" Target="https://app.charmverse.io/op-grants/polynomial-chain-1678962772944228" TargetMode="External"/><Relationship Id="rId166" Type="http://schemas.openxmlformats.org/officeDocument/2006/relationships/hyperlink" Target="https://app.charmverse.io/op-grants/polynomial-chain-1678962772944228" TargetMode="External"/><Relationship Id="rId161" Type="http://schemas.openxmlformats.org/officeDocument/2006/relationships/hyperlink" Target="https://app.charmverse.io/op-grants/pyth-network-decentralized-solvers-pyth-express-relay-7897124393686845" TargetMode="External"/><Relationship Id="rId160" Type="http://schemas.openxmlformats.org/officeDocument/2006/relationships/hyperlink" Target="https://app.charmverse.io/op-grants/anthias-labs-op-interop-tooling-application-33345030736136083" TargetMode="External"/><Relationship Id="rId159" Type="http://schemas.openxmlformats.org/officeDocument/2006/relationships/hyperlink" Target="https://app.charmverse.io/op-grants/wakeup-labs-interop-crosschain-alert-monitoring-tool-6955527019819066" TargetMode="External"/><Relationship Id="rId154" Type="http://schemas.openxmlformats.org/officeDocument/2006/relationships/hyperlink" Target="https://app.charmverse.io/op-grants/strands-22002497038881574" TargetMode="External"/><Relationship Id="rId153" Type="http://schemas.openxmlformats.org/officeDocument/2006/relationships/hyperlink" Target="https://app.charmverse.io/op-grants/toros-finance-24562712361559202" TargetMode="External"/><Relationship Id="rId152" Type="http://schemas.openxmlformats.org/officeDocument/2006/relationships/hyperlink" Target="https://app.charmverse.io/op-grants/syntra-11129652281337798" TargetMode="External"/><Relationship Id="rId151" Type="http://schemas.openxmlformats.org/officeDocument/2006/relationships/hyperlink" Target="https://app.charmverse.io/op-grants/solidity-remix-like-vs-code-extension-23581049989811853" TargetMode="External"/><Relationship Id="rId158" Type="http://schemas.openxmlformats.org/officeDocument/2006/relationships/hyperlink" Target="https://app.charmverse.io/op-grants/ionic-superchain-borrow-lend-aggregator-9112616629480161" TargetMode="External"/><Relationship Id="rId157" Type="http://schemas.openxmlformats.org/officeDocument/2006/relationships/hyperlink" Target="https://app.charmverse.io/op-grants/ionic-superchain-borrow-lend-aggregator-9112616629480161" TargetMode="External"/><Relationship Id="rId156" Type="http://schemas.openxmlformats.org/officeDocument/2006/relationships/hyperlink" Target="https://app.charmverse.io/op-grants/pyth-network-infrastructure-subsidies-07445213474602608" TargetMode="External"/><Relationship Id="rId155" Type="http://schemas.openxmlformats.org/officeDocument/2006/relationships/hyperlink" Target="https://app.charmverse.io/op-grants/wakeup-labs-optimism-as-venture-studio-34098281283738996" TargetMode="External"/><Relationship Id="rId40" Type="http://schemas.openxmlformats.org/officeDocument/2006/relationships/hyperlink" Target="https://app.charmverse.io/op-grants/aragon-risc-zero-joint-partnership-on-crosschain-voting-4808601679474991" TargetMode="External"/><Relationship Id="rId42" Type="http://schemas.openxmlformats.org/officeDocument/2006/relationships/hyperlink" Target="https://app.charmverse.io/op-grants/aragon-risc-zero-joint-partnership-on-crosschain-voting-4808601679474991" TargetMode="External"/><Relationship Id="rId41" Type="http://schemas.openxmlformats.org/officeDocument/2006/relationships/hyperlink" Target="https://app.charmverse.io/op-grants/aragon-risc-zero-joint-partnership-on-crosschain-voting-4808601679474991" TargetMode="External"/><Relationship Id="rId44" Type="http://schemas.openxmlformats.org/officeDocument/2006/relationships/hyperlink" Target="https://app.charmverse.io/op-grants/hedgey-application-7178618046308203" TargetMode="External"/><Relationship Id="rId43" Type="http://schemas.openxmlformats.org/officeDocument/2006/relationships/hyperlink" Target="https://app.charmverse.io/op-grants/aragon-risc-zero-joint-partnership-on-crosschain-voting-4808601679474991" TargetMode="External"/><Relationship Id="rId46" Type="http://schemas.openxmlformats.org/officeDocument/2006/relationships/hyperlink" Target="https://app.charmverse.io/op-grants/boosting-lrt-adoption-with-compound-finance-4302288148086588" TargetMode="External"/><Relationship Id="rId45" Type="http://schemas.openxmlformats.org/officeDocument/2006/relationships/hyperlink" Target="https://app.charmverse.io/op-grants/hedgey-application-7178618046308203" TargetMode="External"/><Relationship Id="rId48" Type="http://schemas.openxmlformats.org/officeDocument/2006/relationships/hyperlink" Target="https://app.charmverse.io/op-grants/tlx-leveraged-tokens-protocol-9777216613723387" TargetMode="External"/><Relationship Id="rId47" Type="http://schemas.openxmlformats.org/officeDocument/2006/relationships/hyperlink" Target="https://app.charmverse.io/op-grants/boosting-lrt-adoption-with-compound-finance-4302288148086588" TargetMode="External"/><Relationship Id="rId49" Type="http://schemas.openxmlformats.org/officeDocument/2006/relationships/hyperlink" Target="https://app.charmverse.io/op-grants/tlx-leveraged-tokens-protocol-9777216613723387" TargetMode="External"/><Relationship Id="rId31" Type="http://schemas.openxmlformats.org/officeDocument/2006/relationships/hyperlink" Target="https://app.charmverse.io/op-grants/super-contributor-cohort-develop-non-technical-solutions-for-increasin-both-voter-and-token-participation-in-the-dao-5911890577689976" TargetMode="External"/><Relationship Id="rId30" Type="http://schemas.openxmlformats.org/officeDocument/2006/relationships/hyperlink" Target="https://app.charmverse.io/op-grants/super-contributor-cohort-develop-non-technical-solutions-for-increasin-both-voter-and-token-participation-in-the-dao-5911890577689976" TargetMode="External"/><Relationship Id="rId33" Type="http://schemas.openxmlformats.org/officeDocument/2006/relationships/hyperlink" Target="https://app.charmverse.io/op-grants/tevm-transaction-simulator-6671806535225608" TargetMode="External"/><Relationship Id="rId32" Type="http://schemas.openxmlformats.org/officeDocument/2006/relationships/hyperlink" Target="https://app.charmverse.io/op-grants/tevm-transaction-simulator-6671806535225608" TargetMode="External"/><Relationship Id="rId35" Type="http://schemas.openxmlformats.org/officeDocument/2006/relationships/hyperlink" Target="https://app.charmverse.io/op-grants/wannabet-weekly-tournaments-6787943309761097" TargetMode="External"/><Relationship Id="rId34" Type="http://schemas.openxmlformats.org/officeDocument/2006/relationships/hyperlink" Target="https://app.charmverse.io/op-grants/wannabet-weekly-tournaments-6787943309761097" TargetMode="External"/><Relationship Id="rId37" Type="http://schemas.openxmlformats.org/officeDocument/2006/relationships/hyperlink" Target="https://app.charmverse.io/op-grants/event-horizon-public-access-voter-pool-415135727941663" TargetMode="External"/><Relationship Id="rId36" Type="http://schemas.openxmlformats.org/officeDocument/2006/relationships/hyperlink" Target="https://app.charmverse.io/op-grants/event-horizon-public-access-voter-pool-415135727941663" TargetMode="External"/><Relationship Id="rId39" Type="http://schemas.openxmlformats.org/officeDocument/2006/relationships/hyperlink" Target="https://app.charmverse.io/op-grants/cross-chain-voting-with-snapshot-and-herodotus-9256437713641799" TargetMode="External"/><Relationship Id="rId38" Type="http://schemas.openxmlformats.org/officeDocument/2006/relationships/hyperlink" Target="https://app.charmverse.io/op-grants/cross-chain-voting-with-snapshot-and-herodotus-9256437713641799" TargetMode="External"/><Relationship Id="rId20" Type="http://schemas.openxmlformats.org/officeDocument/2006/relationships/hyperlink" Target="https://app.charmverse.io/op-grants/open-source-transaction-debugger-and-simulator-4151002328908955" TargetMode="External"/><Relationship Id="rId22" Type="http://schemas.openxmlformats.org/officeDocument/2006/relationships/hyperlink" Target="https://app.charmverse.io/op-grants/optimism-govquests-8512541302772494" TargetMode="External"/><Relationship Id="rId21" Type="http://schemas.openxmlformats.org/officeDocument/2006/relationships/hyperlink" Target="https://app.charmverse.io/op-grants/open-source-transaction-debugger-and-simulator-4151002328908955" TargetMode="External"/><Relationship Id="rId24" Type="http://schemas.openxmlformats.org/officeDocument/2006/relationships/hyperlink" Target="https://app.charmverse.io/op-grants/optimism-govquests-8512541302772494" TargetMode="External"/><Relationship Id="rId23" Type="http://schemas.openxmlformats.org/officeDocument/2006/relationships/hyperlink" Target="https://app.charmverse.io/op-grants/optimism-govquests-8512541302772494" TargetMode="External"/><Relationship Id="rId26" Type="http://schemas.openxmlformats.org/officeDocument/2006/relationships/hyperlink" Target="https://app.charmverse.io/op-grants/renzo-optimism-season-6-mission-request-optimism-as-base-for-lrts-10206774269051233" TargetMode="External"/><Relationship Id="rId25" Type="http://schemas.openxmlformats.org/officeDocument/2006/relationships/hyperlink" Target="https://app.charmverse.io/op-grants/optimism-govquests-8512541302772494" TargetMode="External"/><Relationship Id="rId28" Type="http://schemas.openxmlformats.org/officeDocument/2006/relationships/hyperlink" Target="https://app.charmverse.io/op-grants/sequencer-commitment-games-research-7535284832805569" TargetMode="External"/><Relationship Id="rId27" Type="http://schemas.openxmlformats.org/officeDocument/2006/relationships/hyperlink" Target="https://app.charmverse.io/op-grants/renzo-optimism-season-6-mission-request-optimism-as-base-for-lrts-10206774269051233" TargetMode="External"/><Relationship Id="rId29" Type="http://schemas.openxmlformats.org/officeDocument/2006/relationships/hyperlink" Target="https://app.charmverse.io/op-grants/sequencer-commitment-games-research-7535284832805569" TargetMode="External"/><Relationship Id="rId11" Type="http://schemas.openxmlformats.org/officeDocument/2006/relationships/hyperlink" Target="https://app.charmverse.io/op-grants/expanding-restaking-on-optimism-882168603000568" TargetMode="External"/><Relationship Id="rId10" Type="http://schemas.openxmlformats.org/officeDocument/2006/relationships/hyperlink" Target="https://app.charmverse.io/op-grants/expanding-restaking-on-optimism-882168603000568" TargetMode="External"/><Relationship Id="rId13" Type="http://schemas.openxmlformats.org/officeDocument/2006/relationships/hyperlink" Target="https://app.charmverse.io/op-grants/expansion-of-soldeer-530289534468612" TargetMode="External"/><Relationship Id="rId12" Type="http://schemas.openxmlformats.org/officeDocument/2006/relationships/hyperlink" Target="https://app.charmverse.io/op-grants/expansion-of-soldeer-530289534468612" TargetMode="External"/><Relationship Id="rId15" Type="http://schemas.openxmlformats.org/officeDocument/2006/relationships/hyperlink" Target="https://app.charmverse.io/op-grants/farcaster-social-graph-13991200096869738" TargetMode="External"/><Relationship Id="rId14" Type="http://schemas.openxmlformats.org/officeDocument/2006/relationships/hyperlink" Target="https://app.charmverse.io/op-grants/farcaster-social-graph-13991200096869738" TargetMode="External"/><Relationship Id="rId17" Type="http://schemas.openxmlformats.org/officeDocument/2006/relationships/hyperlink" Target="https://app.charmverse.io/op-grants/framehack-2-1877138093587576" TargetMode="External"/><Relationship Id="rId16" Type="http://schemas.openxmlformats.org/officeDocument/2006/relationships/hyperlink" Target="https://app.charmverse.io/op-grants/framehack-2-1877138093587576" TargetMode="External"/><Relationship Id="rId19" Type="http://schemas.openxmlformats.org/officeDocument/2006/relationships/hyperlink" Target="https://app.charmverse.io/op-grants/governance-audit-and-dashboard-by-blockful-22656444457292424" TargetMode="External"/><Relationship Id="rId18" Type="http://schemas.openxmlformats.org/officeDocument/2006/relationships/hyperlink" Target="https://app.charmverse.io/op-grants/governance-audit-and-dashboard-by-blockful-22656444457292424" TargetMode="External"/><Relationship Id="rId84" Type="http://schemas.openxmlformats.org/officeDocument/2006/relationships/hyperlink" Target="https://app.charmverse.io/op-grants/superproof-the-first-open-source-fault-proof-explorer-7105947576259402" TargetMode="External"/><Relationship Id="rId83" Type="http://schemas.openxmlformats.org/officeDocument/2006/relationships/hyperlink" Target="https://app.charmverse.io/op-grants/beefy-moobifi-6114661844871652" TargetMode="External"/><Relationship Id="rId86" Type="http://schemas.openxmlformats.org/officeDocument/2006/relationships/hyperlink" Target="https://app.charmverse.io/op-grants/kontrol-dev-tooling-grant-902137607415239" TargetMode="External"/><Relationship Id="rId85" Type="http://schemas.openxmlformats.org/officeDocument/2006/relationships/hyperlink" Target="https://app.charmverse.io/op-grants/superproof-the-first-open-source-fault-proof-explorer-7105947576259402" TargetMode="External"/><Relationship Id="rId88" Type="http://schemas.openxmlformats.org/officeDocument/2006/relationships/hyperlink" Target="https://app.charmverse.io/op-grants/token-resurrection-004187197049773106" TargetMode="External"/><Relationship Id="rId87" Type="http://schemas.openxmlformats.org/officeDocument/2006/relationships/hyperlink" Target="https://app.charmverse.io/op-grants/kontrol-dev-tooling-grant-902137607415239" TargetMode="External"/><Relationship Id="rId89" Type="http://schemas.openxmlformats.org/officeDocument/2006/relationships/hyperlink" Target="https://app.charmverse.io/op-grants/token-resurrection-004187197049773106" TargetMode="External"/><Relationship Id="rId80" Type="http://schemas.openxmlformats.org/officeDocument/2006/relationships/hyperlink" Target="https://app.charmverse.io/op-grants/yield-bearing-asset-utility-with-compound-5258253943922393" TargetMode="External"/><Relationship Id="rId82" Type="http://schemas.openxmlformats.org/officeDocument/2006/relationships/hyperlink" Target="https://app.charmverse.io/op-grants/beefy-moobifi-6114661844871652" TargetMode="External"/><Relationship Id="rId81" Type="http://schemas.openxmlformats.org/officeDocument/2006/relationships/hyperlink" Target="https://app.charmverse.io/op-grants/yield-bearing-asset-utility-with-compound-5258253943922393" TargetMode="External"/><Relationship Id="rId73" Type="http://schemas.openxmlformats.org/officeDocument/2006/relationships/hyperlink" Target="https://app.charmverse.io/op-grants/trail-of-bits-audit-request-for-clabs-007670231923324833" TargetMode="External"/><Relationship Id="rId72" Type="http://schemas.openxmlformats.org/officeDocument/2006/relationships/hyperlink" Target="https://app.charmverse.io/op-grants/trail-of-bits-audit-request-for-clabs-007670231923324833" TargetMode="External"/><Relationship Id="rId75" Type="http://schemas.openxmlformats.org/officeDocument/2006/relationships/hyperlink" Target="https://app.charmverse.io/op-grants/strands-finance-6264515341146633" TargetMode="External"/><Relationship Id="rId74" Type="http://schemas.openxmlformats.org/officeDocument/2006/relationships/hyperlink" Target="https://app.charmverse.io/op-grants/strands-finance-6264515341146633" TargetMode="External"/><Relationship Id="rId77" Type="http://schemas.openxmlformats.org/officeDocument/2006/relationships/hyperlink" Target="https://app.charmverse.io/op-grants/op-besu-hildr-729952251744669" TargetMode="External"/><Relationship Id="rId76" Type="http://schemas.openxmlformats.org/officeDocument/2006/relationships/hyperlink" Target="https://app.charmverse.io/op-grants/op-besu-hildr-729952251744669" TargetMode="External"/><Relationship Id="rId79" Type="http://schemas.openxmlformats.org/officeDocument/2006/relationships/hyperlink" Target="https://app.charmverse.io/op-grants/gitcoin-og-c-7068876388885614" TargetMode="External"/><Relationship Id="rId78" Type="http://schemas.openxmlformats.org/officeDocument/2006/relationships/hyperlink" Target="https://app.charmverse.io/op-grants/gitcoin-og-c-7068876388885614" TargetMode="External"/><Relationship Id="rId71" Type="http://schemas.openxmlformats.org/officeDocument/2006/relationships/hyperlink" Target="https://app.charmverse.io/op-grants/trail-of-bits-audit-request-for-curvance-9021628211265511" TargetMode="External"/><Relationship Id="rId70" Type="http://schemas.openxmlformats.org/officeDocument/2006/relationships/hyperlink" Target="https://app.charmverse.io/op-grants/trail-of-bits-audit-request-for-curvance-9021628211265511" TargetMode="External"/><Relationship Id="rId62" Type="http://schemas.openxmlformats.org/officeDocument/2006/relationships/hyperlink" Target="https://app.charmverse.io/op-grants/fraxtal-application-2593578457179595" TargetMode="External"/><Relationship Id="rId61" Type="http://schemas.openxmlformats.org/officeDocument/2006/relationships/hyperlink" Target="https://app.charmverse.io/op-grants/fraxtal-application-2593578457179595" TargetMode="External"/><Relationship Id="rId64" Type="http://schemas.openxmlformats.org/officeDocument/2006/relationships/hyperlink" Target="https://app.charmverse.io/op-grants/lyra-chain-intent-3b-9106030612947877" TargetMode="External"/><Relationship Id="rId63" Type="http://schemas.openxmlformats.org/officeDocument/2006/relationships/hyperlink" Target="https://app.charmverse.io/op-grants/fraxtal-application-2593578457179595" TargetMode="External"/><Relationship Id="rId66" Type="http://schemas.openxmlformats.org/officeDocument/2006/relationships/hyperlink" Target="https://app.charmverse.io/op-grants/lyra-chain-intent-3b-9106030612947877" TargetMode="External"/><Relationship Id="rId65" Type="http://schemas.openxmlformats.org/officeDocument/2006/relationships/hyperlink" Target="https://app.charmverse.io/op-grants/lyra-chain-intent-3b-9106030612947877" TargetMode="External"/><Relationship Id="rId68" Type="http://schemas.openxmlformats.org/officeDocument/2006/relationships/hyperlink" Target="https://app.charmverse.io/op-grants/trail-of-bits-audit-request-for-shape-factory-inc-22225465662500232" TargetMode="External"/><Relationship Id="rId67" Type="http://schemas.openxmlformats.org/officeDocument/2006/relationships/hyperlink" Target="https://app.charmverse.io/op-grants/lyra-chain-intent-3b-9106030612947877" TargetMode="External"/><Relationship Id="rId60" Type="http://schemas.openxmlformats.org/officeDocument/2006/relationships/hyperlink" Target="https://app.charmverse.io/op-grants/fraxtal-application-2593578457179595" TargetMode="External"/><Relationship Id="rId69" Type="http://schemas.openxmlformats.org/officeDocument/2006/relationships/hyperlink" Target="https://app.charmverse.io/op-grants/trail-of-bits-audit-request-for-shape-factory-inc-22225465662500232" TargetMode="External"/><Relationship Id="rId51" Type="http://schemas.openxmlformats.org/officeDocument/2006/relationships/hyperlink" Target="https://app.charmverse.io/op-grants/super-studios-optimism-as-a-venture-studio-42298528157410686" TargetMode="External"/><Relationship Id="rId50" Type="http://schemas.openxmlformats.org/officeDocument/2006/relationships/hyperlink" Target="https://app.charmverse.io/op-grants/super-studios-optimism-as-a-venture-studio-42298528157410686" TargetMode="External"/><Relationship Id="rId53" Type="http://schemas.openxmlformats.org/officeDocument/2006/relationships/hyperlink" Target="https://app.charmverse.io/op-grants/oeth-on-op-1-of-3-20714213771547096" TargetMode="External"/><Relationship Id="rId52" Type="http://schemas.openxmlformats.org/officeDocument/2006/relationships/hyperlink" Target="https://app.charmverse.io/op-grants/oeth-on-op-1-of-3-20714213771547096" TargetMode="External"/><Relationship Id="rId55" Type="http://schemas.openxmlformats.org/officeDocument/2006/relationships/hyperlink" Target="https://app.charmverse.io/op-grants/oeth-on-op-2-of-3-07697256675112008" TargetMode="External"/><Relationship Id="rId54" Type="http://schemas.openxmlformats.org/officeDocument/2006/relationships/hyperlink" Target="https://app.charmverse.io/op-grants/oeth-on-op-2-of-3-07697256675112008" TargetMode="External"/><Relationship Id="rId57" Type="http://schemas.openxmlformats.org/officeDocument/2006/relationships/hyperlink" Target="https://app.charmverse.io/op-grants/extra-finance-s6-mission-application-9060059472663584" TargetMode="External"/><Relationship Id="rId56" Type="http://schemas.openxmlformats.org/officeDocument/2006/relationships/hyperlink" Target="https://app.charmverse.io/op-grants/extra-finance-s6-mission-application-9060059472663584" TargetMode="External"/><Relationship Id="rId59" Type="http://schemas.openxmlformats.org/officeDocument/2006/relationships/hyperlink" Target="https://app.charmverse.io/op-grants/let-s-get-hai-7100512325516011" TargetMode="External"/><Relationship Id="rId58" Type="http://schemas.openxmlformats.org/officeDocument/2006/relationships/hyperlink" Target="https://app.charmverse.io/op-grants/let-s-get-hai-7100512325516011" TargetMode="External"/><Relationship Id="rId107" Type="http://schemas.openxmlformats.org/officeDocument/2006/relationships/hyperlink" Target="https://app.charmverse.io/op-grants/mode-8040250934164535" TargetMode="External"/><Relationship Id="rId106" Type="http://schemas.openxmlformats.org/officeDocument/2006/relationships/hyperlink" Target="https://app.charmverse.io/op-grants/mode-8040250934164535" TargetMode="External"/><Relationship Id="rId105" Type="http://schemas.openxmlformats.org/officeDocument/2006/relationships/hyperlink" Target="https://app.charmverse.io/op-grants/redstone-chain-grants-program-application-8502083484866185" TargetMode="External"/><Relationship Id="rId104" Type="http://schemas.openxmlformats.org/officeDocument/2006/relationships/hyperlink" Target="https://app.charmverse.io/op-grants/redstone-chain-grants-program-application-8502083484866185" TargetMode="External"/><Relationship Id="rId109" Type="http://schemas.openxmlformats.org/officeDocument/2006/relationships/hyperlink" Target="https://app.charmverse.io/op-grants/mode-8040250934164535" TargetMode="External"/><Relationship Id="rId108" Type="http://schemas.openxmlformats.org/officeDocument/2006/relationships/hyperlink" Target="https://app.charmverse.io/op-grants/mode-8040250934164535" TargetMode="External"/><Relationship Id="rId103" Type="http://schemas.openxmlformats.org/officeDocument/2006/relationships/hyperlink" Target="https://app.charmverse.io/op-grants/cyber-8839404063326592" TargetMode="External"/><Relationship Id="rId102" Type="http://schemas.openxmlformats.org/officeDocument/2006/relationships/hyperlink" Target="https://app.charmverse.io/op-grants/cyber-8839404063326592" TargetMode="External"/><Relationship Id="rId101" Type="http://schemas.openxmlformats.org/officeDocument/2006/relationships/hyperlink" Target="https://app.charmverse.io/op-grants/cyber-8839404063326592" TargetMode="External"/><Relationship Id="rId100" Type="http://schemas.openxmlformats.org/officeDocument/2006/relationships/hyperlink" Target="https://app.charmverse.io/op-grants/cyber-8839404063326592" TargetMode="External"/><Relationship Id="rId129" Type="http://schemas.openxmlformats.org/officeDocument/2006/relationships/hyperlink" Target="https://app.charmverse.io/op-grants/gaming-infra-in-the-superchain-7368821385996498" TargetMode="External"/><Relationship Id="rId128" Type="http://schemas.openxmlformats.org/officeDocument/2006/relationships/hyperlink" Target="https://app.charmverse.io/op-grants/gaming-infra-in-the-superchain-7368821385996498" TargetMode="External"/><Relationship Id="rId127" Type="http://schemas.openxmlformats.org/officeDocument/2006/relationships/hyperlink" Target="https://app.charmverse.io/op-grants/delegatematch-governance-incentives-for-a-delegation-farcaster-frame-7247453561607329" TargetMode="External"/><Relationship Id="rId126" Type="http://schemas.openxmlformats.org/officeDocument/2006/relationships/hyperlink" Target="https://app.charmverse.io/op-grants/delegatematch-governance-incentives-for-a-delegation-farcaster-frame-7247453561607329" TargetMode="External"/><Relationship Id="rId121" Type="http://schemas.openxmlformats.org/officeDocument/2006/relationships/hyperlink" Target="https://app.charmverse.io/op-grants/trail-of-bits-audit-request-for-superbridge-5699337564876306" TargetMode="External"/><Relationship Id="rId120" Type="http://schemas.openxmlformats.org/officeDocument/2006/relationships/hyperlink" Target="https://app.charmverse.io/op-grants/trail-of-bits-audit-request-for-superbridge-5699337564876306" TargetMode="External"/><Relationship Id="rId125" Type="http://schemas.openxmlformats.org/officeDocument/2006/relationships/hyperlink" Target="https://app.charmverse.io/op-grants/trail-of-bits-audit-request-for-beefy-2553526201258989" TargetMode="External"/><Relationship Id="rId124" Type="http://schemas.openxmlformats.org/officeDocument/2006/relationships/hyperlink" Target="https://app.charmverse.io/op-grants/trail-of-bits-audit-request-for-beefy-2553526201258989" TargetMode="External"/><Relationship Id="rId123" Type="http://schemas.openxmlformats.org/officeDocument/2006/relationships/hyperlink" Target="https://app.charmverse.io/op-grants/trail-of-bits-audit-request-for-superbridge-5699337564876306" TargetMode="External"/><Relationship Id="rId122" Type="http://schemas.openxmlformats.org/officeDocument/2006/relationships/hyperlink" Target="https://app.charmverse.io/op-grants/trail-of-bits-audit-request-for-superbridge-5699337564876306" TargetMode="External"/><Relationship Id="rId95" Type="http://schemas.openxmlformats.org/officeDocument/2006/relationships/hyperlink" Target="https://app.charmverse.io/op-grants/swan-superchain-application-2116176655047597" TargetMode="External"/><Relationship Id="rId94" Type="http://schemas.openxmlformats.org/officeDocument/2006/relationships/hyperlink" Target="https://app.charmverse.io/op-grants/swan-superchain-application-2116176655047597" TargetMode="External"/><Relationship Id="rId97" Type="http://schemas.openxmlformats.org/officeDocument/2006/relationships/hyperlink" Target="https://app.charmverse.io/op-grants/swan-superchain-application-2116176655047597" TargetMode="External"/><Relationship Id="rId96" Type="http://schemas.openxmlformats.org/officeDocument/2006/relationships/hyperlink" Target="https://app.charmverse.io/op-grants/swan-superchain-application-2116176655047597" TargetMode="External"/><Relationship Id="rId99" Type="http://schemas.openxmlformats.org/officeDocument/2006/relationships/hyperlink" Target="https://app.charmverse.io/op-grants/grow-the-superchain-economy-by-incentivizing-defi-builders-on-base-19840544427340534" TargetMode="External"/><Relationship Id="rId98" Type="http://schemas.openxmlformats.org/officeDocument/2006/relationships/hyperlink" Target="https://app.charmverse.io/op-grants/grow-the-superchain-economy-by-incentivizing-defi-builders-on-base-19840544427340534" TargetMode="External"/><Relationship Id="rId91" Type="http://schemas.openxmlformats.org/officeDocument/2006/relationships/hyperlink" Target="https://app.charmverse.io/op-grants/farcaster-social-graph-frame-for-governance-participation-794913703862342" TargetMode="External"/><Relationship Id="rId90" Type="http://schemas.openxmlformats.org/officeDocument/2006/relationships/hyperlink" Target="https://app.charmverse.io/op-grants/farcaster-social-graph-frame-for-governance-participation-794913703862342" TargetMode="External"/><Relationship Id="rId93" Type="http://schemas.openxmlformats.org/officeDocument/2006/relationships/hyperlink" Target="https://app.charmverse.io/op-grants/mission-application-enable-high-frequency-execution-across-the-superchain-18406669427164446" TargetMode="External"/><Relationship Id="rId92" Type="http://schemas.openxmlformats.org/officeDocument/2006/relationships/hyperlink" Target="https://app.charmverse.io/op-grants/mission-application-enable-high-frequency-execution-across-the-superchain-18406669427164446" TargetMode="External"/><Relationship Id="rId118" Type="http://schemas.openxmlformats.org/officeDocument/2006/relationships/hyperlink" Target="https://app.charmverse.io/op-grants/gamma-audit-grant-request-186708991161338" TargetMode="External"/><Relationship Id="rId117" Type="http://schemas.openxmlformats.org/officeDocument/2006/relationships/hyperlink" Target="https://app.charmverse.io/op-grants/gamma-audit-grant-request-186708991161338" TargetMode="External"/><Relationship Id="rId116" Type="http://schemas.openxmlformats.org/officeDocument/2006/relationships/hyperlink" Target="https://app.charmverse.io/op-grants/gamma-audit-grant-request-186708991161338" TargetMode="External"/><Relationship Id="rId115" Type="http://schemas.openxmlformats.org/officeDocument/2006/relationships/hyperlink" Target="https://app.charmverse.io/op-grants/avantis-audit-grant-request-9441679810816523" TargetMode="External"/><Relationship Id="rId119" Type="http://schemas.openxmlformats.org/officeDocument/2006/relationships/hyperlink" Target="https://app.charmverse.io/op-grants/gamma-audit-grant-request-186708991161338" TargetMode="External"/><Relationship Id="rId110" Type="http://schemas.openxmlformats.org/officeDocument/2006/relationships/hyperlink" Target="https://app.charmverse.io/op-grants/lisk-intent-3b-grant-application-2607178917235111" TargetMode="External"/><Relationship Id="rId114" Type="http://schemas.openxmlformats.org/officeDocument/2006/relationships/hyperlink" Target="https://app.charmverse.io/op-grants/avantis-audit-grant-request-9441679810816523" TargetMode="External"/><Relationship Id="rId113" Type="http://schemas.openxmlformats.org/officeDocument/2006/relationships/hyperlink" Target="https://app.charmverse.io/op-grants/avantis-audit-grant-request-9441679810816523" TargetMode="External"/><Relationship Id="rId112" Type="http://schemas.openxmlformats.org/officeDocument/2006/relationships/hyperlink" Target="https://app.charmverse.io/op-grants/avantis-audit-grant-request-9441679810816523" TargetMode="External"/><Relationship Id="rId111" Type="http://schemas.openxmlformats.org/officeDocument/2006/relationships/hyperlink" Target="https://app.charmverse.io/op-grants/lisk-intent-3b-grant-application-2607178917235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58.75"/>
  </cols>
  <sheetData>
    <row r="1" ht="18.0" customHeight="1">
      <c r="A1" s="1" t="s">
        <v>0</v>
      </c>
      <c r="B1" s="2"/>
    </row>
    <row r="2" ht="18.0" customHeight="1">
      <c r="A2" s="3">
        <v>2.31928233984E8</v>
      </c>
      <c r="B2" s="4" t="s">
        <v>1</v>
      </c>
    </row>
    <row r="3" ht="18.0" customHeight="1">
      <c r="A3" s="5">
        <f>('Grants Season 1'!E79+'Grants Season 2'!E57+'Grants Season 3'!E105+'Grants Season 4'!E399+'Missions Season 4'!H40)/A2</f>
        <v>0.2990465146</v>
      </c>
      <c r="B3" s="6" t="s">
        <v>2</v>
      </c>
    </row>
    <row r="4" ht="18.0" customHeight="1">
      <c r="A4" s="5">
        <f>('Grants Season 1'!E85+'Grants Season 2'!E63+'Grants Season 3'!E111+'Grants Season 4'!E405+'Missions Season 4'!H46)/A2</f>
        <v>0.2762092778</v>
      </c>
      <c r="B4" s="6" t="s">
        <v>3</v>
      </c>
    </row>
    <row r="5" ht="18.0" hidden="1" customHeight="1">
      <c r="A5" s="7" t="s">
        <v>4</v>
      </c>
      <c r="B5" s="8"/>
    </row>
    <row r="6" ht="18.0" hidden="1" customHeight="1">
      <c r="A6" s="9">
        <f>'Grants Season 1'!E79</f>
        <v>42630770</v>
      </c>
      <c r="B6" s="10" t="s">
        <v>5</v>
      </c>
    </row>
    <row r="7" ht="18.0" hidden="1" customHeight="1">
      <c r="A7" s="5">
        <f>'Grants Season 1'!E79/A2</f>
        <v>0.1838101781</v>
      </c>
      <c r="B7" s="6" t="s">
        <v>6</v>
      </c>
    </row>
    <row r="8" ht="18.0" hidden="1" customHeight="1">
      <c r="A8" s="11">
        <f>'Grants Season 1'!E81</f>
        <v>60</v>
      </c>
      <c r="B8" s="4" t="s">
        <v>7</v>
      </c>
    </row>
    <row r="9" ht="18.0" hidden="1" customHeight="1">
      <c r="A9" s="12">
        <f>'Grants Season 1'!E82</f>
        <v>41</v>
      </c>
      <c r="B9" s="6" t="s">
        <v>8</v>
      </c>
    </row>
    <row r="10" ht="18.0" hidden="1" customHeight="1">
      <c r="A10" s="13">
        <f>'Grants Season 1'!E81-'Grants Season 1'!E82</f>
        <v>19</v>
      </c>
      <c r="B10" s="14" t="s">
        <v>9</v>
      </c>
    </row>
    <row r="11" ht="18.0" hidden="1" customHeight="1">
      <c r="A11" s="9">
        <f>'Grants Season 1'!E85</f>
        <v>41730770</v>
      </c>
      <c r="B11" s="10" t="s">
        <v>10</v>
      </c>
    </row>
    <row r="12" ht="18.0" hidden="1" customHeight="1">
      <c r="A12" s="5">
        <f>A11/A6</f>
        <v>0.9788884883</v>
      </c>
      <c r="B12" s="6" t="s">
        <v>11</v>
      </c>
    </row>
    <row r="13" ht="18.0" hidden="1" customHeight="1">
      <c r="A13" s="12">
        <f>'Grants Season 1'!E84</f>
        <v>40</v>
      </c>
      <c r="B13" s="6" t="s">
        <v>12</v>
      </c>
    </row>
    <row r="14" ht="18.0" hidden="1" customHeight="1">
      <c r="A14" s="15">
        <f>A13/A9</f>
        <v>0.9756097561</v>
      </c>
      <c r="B14" s="16" t="s">
        <v>13</v>
      </c>
    </row>
    <row r="15" ht="36.0" customHeight="1">
      <c r="A15" s="17"/>
      <c r="B15" s="18"/>
    </row>
    <row r="16">
      <c r="A16" s="19" t="s">
        <v>14</v>
      </c>
      <c r="B16" s="20" t="s">
        <v>15</v>
      </c>
    </row>
    <row r="17">
      <c r="A17" s="21" t="s">
        <v>16</v>
      </c>
      <c r="B17" s="22" t="s">
        <v>17</v>
      </c>
    </row>
    <row r="18">
      <c r="A18" s="23" t="s">
        <v>18</v>
      </c>
      <c r="B18" s="24" t="s">
        <v>19</v>
      </c>
    </row>
    <row r="19">
      <c r="A19" s="23" t="s">
        <v>20</v>
      </c>
      <c r="B19" s="24" t="s">
        <v>21</v>
      </c>
    </row>
    <row r="20">
      <c r="A20" s="23" t="s">
        <v>22</v>
      </c>
      <c r="B20" s="24" t="s">
        <v>23</v>
      </c>
    </row>
    <row r="21">
      <c r="A21" s="25" t="s">
        <v>24</v>
      </c>
      <c r="B21" s="24" t="s">
        <v>25</v>
      </c>
    </row>
    <row r="22">
      <c r="A22" s="26" t="s">
        <v>26</v>
      </c>
      <c r="B22" s="24" t="s">
        <v>27</v>
      </c>
    </row>
    <row r="23">
      <c r="A23" s="27" t="s">
        <v>28</v>
      </c>
      <c r="B23" s="24" t="s">
        <v>29</v>
      </c>
    </row>
    <row r="24">
      <c r="A24" s="28" t="s">
        <v>30</v>
      </c>
      <c r="B24" s="29" t="s">
        <v>31</v>
      </c>
    </row>
    <row r="25">
      <c r="A25" s="30" t="s">
        <v>32</v>
      </c>
      <c r="B25" s="29"/>
    </row>
    <row r="26">
      <c r="A26" s="31" t="s">
        <v>33</v>
      </c>
      <c r="B26" s="32" t="s">
        <v>34</v>
      </c>
    </row>
  </sheetData>
  <mergeCells count="2">
    <mergeCell ref="A1:B1"/>
    <mergeCell ref="A5:B5"/>
  </mergeCells>
  <conditionalFormatting sqref="A17:A26">
    <cfRule type="cellIs" dxfId="0" priority="1" operator="equal">
      <formula>"Paid"</formula>
    </cfRule>
  </conditionalFormatting>
  <conditionalFormatting sqref="A17:A26">
    <cfRule type="cellIs" dxfId="1" priority="2" operator="equal">
      <formula>"KYC received"</formula>
    </cfRule>
  </conditionalFormatting>
  <conditionalFormatting sqref="A17:A26">
    <cfRule type="cellIs" dxfId="2" priority="3" operator="equal">
      <formula>"Waiting for KYC"</formula>
    </cfRule>
  </conditionalFormatting>
  <conditionalFormatting sqref="A17:A26">
    <cfRule type="cellIs" dxfId="3" priority="4" operator="equal">
      <formula>"Approved"</formula>
    </cfRule>
  </conditionalFormatting>
  <conditionalFormatting sqref="A17:A26">
    <cfRule type="cellIs" dxfId="4" priority="5" operator="equal">
      <formula>"Not-passed"</formula>
    </cfRule>
  </conditionalFormatting>
  <conditionalFormatting sqref="A17:A26">
    <cfRule type="cellIs" dxfId="5" priority="6" operator="equal">
      <formula>"Passed"</formula>
    </cfRule>
  </conditionalFormatting>
  <conditionalFormatting sqref="A17:A26">
    <cfRule type="cellIs" dxfId="6" priority="7" operator="equal">
      <formula>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5.75"/>
    <col customWidth="1" min="5" max="5" width="13.25"/>
    <col customWidth="1" min="6" max="6" width="17.5"/>
    <col customWidth="1" min="7" max="7" width="66.0"/>
    <col customWidth="1" min="8" max="8" width="43.0"/>
    <col customWidth="1" hidden="1" min="9" max="9" width="10.38"/>
    <col customWidth="1" hidden="1" min="10" max="10" width="84.75"/>
  </cols>
  <sheetData>
    <row r="1" ht="30.75" customHeight="1">
      <c r="A1" s="33" t="s">
        <v>35</v>
      </c>
      <c r="B1" s="33" t="s">
        <v>36</v>
      </c>
      <c r="C1" s="34" t="s">
        <v>14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5" t="s">
        <v>42</v>
      </c>
      <c r="J1" s="35" t="s">
        <v>43</v>
      </c>
    </row>
    <row r="2">
      <c r="A2" s="36" t="s">
        <v>44</v>
      </c>
      <c r="B2" s="37" t="s">
        <v>45</v>
      </c>
      <c r="C2" s="38" t="s">
        <v>33</v>
      </c>
      <c r="D2" s="39">
        <v>44811.0</v>
      </c>
      <c r="E2" s="40">
        <v>1000000.0</v>
      </c>
      <c r="F2" s="41" t="s">
        <v>46</v>
      </c>
      <c r="G2" s="42" t="s">
        <v>47</v>
      </c>
      <c r="H2" s="43" t="s">
        <v>48</v>
      </c>
    </row>
    <row r="3">
      <c r="A3" s="44"/>
      <c r="B3" s="37" t="s">
        <v>49</v>
      </c>
      <c r="C3" s="45" t="s">
        <v>33</v>
      </c>
      <c r="D3" s="46">
        <v>44788.0</v>
      </c>
      <c r="E3" s="40">
        <v>300000.0</v>
      </c>
      <c r="F3" s="41" t="s">
        <v>46</v>
      </c>
      <c r="G3" s="42" t="s">
        <v>50</v>
      </c>
      <c r="H3" s="43" t="s">
        <v>51</v>
      </c>
    </row>
    <row r="4">
      <c r="A4" s="44"/>
      <c r="B4" s="37" t="s">
        <v>52</v>
      </c>
      <c r="C4" s="47" t="s">
        <v>33</v>
      </c>
      <c r="D4" s="48">
        <v>44777.0</v>
      </c>
      <c r="E4" s="40">
        <v>1000000.0</v>
      </c>
      <c r="F4" s="41"/>
      <c r="G4" s="42" t="s">
        <v>53</v>
      </c>
      <c r="H4" s="49" t="s">
        <v>54</v>
      </c>
    </row>
    <row r="5">
      <c r="A5" s="44"/>
      <c r="B5" s="37" t="s">
        <v>55</v>
      </c>
      <c r="C5" s="50" t="s">
        <v>33</v>
      </c>
      <c r="D5" s="51">
        <v>44776.0</v>
      </c>
      <c r="E5" s="40">
        <v>300000.0</v>
      </c>
      <c r="F5" s="41" t="s">
        <v>46</v>
      </c>
      <c r="G5" s="42" t="s">
        <v>56</v>
      </c>
      <c r="H5" s="43" t="s">
        <v>57</v>
      </c>
    </row>
    <row r="6">
      <c r="A6" s="44"/>
      <c r="B6" s="37" t="s">
        <v>58</v>
      </c>
      <c r="C6" s="52" t="s">
        <v>33</v>
      </c>
      <c r="D6" s="51">
        <v>44776.0</v>
      </c>
      <c r="E6" s="40">
        <v>1000000.0</v>
      </c>
      <c r="F6" s="41"/>
      <c r="G6" s="42" t="s">
        <v>59</v>
      </c>
      <c r="H6" s="49" t="s">
        <v>60</v>
      </c>
    </row>
    <row r="7">
      <c r="A7" s="44"/>
      <c r="B7" s="37" t="s">
        <v>61</v>
      </c>
      <c r="C7" s="50" t="s">
        <v>33</v>
      </c>
      <c r="D7" s="39">
        <v>44761.0</v>
      </c>
      <c r="E7" s="40">
        <v>900000.0</v>
      </c>
      <c r="F7" s="41" t="s">
        <v>46</v>
      </c>
      <c r="G7" s="42" t="s">
        <v>62</v>
      </c>
      <c r="H7" s="43" t="s">
        <v>63</v>
      </c>
    </row>
    <row r="8">
      <c r="A8" s="44"/>
      <c r="B8" s="37" t="s">
        <v>64</v>
      </c>
      <c r="C8" s="45" t="s">
        <v>33</v>
      </c>
      <c r="D8" s="39">
        <v>44750.0</v>
      </c>
      <c r="E8" s="40">
        <v>300000.0</v>
      </c>
      <c r="F8" s="41"/>
      <c r="G8" s="42" t="s">
        <v>65</v>
      </c>
      <c r="H8" s="43" t="s">
        <v>66</v>
      </c>
      <c r="I8" s="53">
        <v>16.0</v>
      </c>
      <c r="J8" s="54" t="s">
        <v>67</v>
      </c>
    </row>
    <row r="9">
      <c r="A9" s="44"/>
      <c r="B9" s="37" t="s">
        <v>68</v>
      </c>
      <c r="C9" s="45" t="s">
        <v>33</v>
      </c>
      <c r="D9" s="39">
        <v>44756.0</v>
      </c>
      <c r="E9" s="40">
        <v>900000.0</v>
      </c>
      <c r="F9" s="41" t="s">
        <v>46</v>
      </c>
      <c r="G9" s="42" t="s">
        <v>69</v>
      </c>
      <c r="H9" s="43" t="s">
        <v>70</v>
      </c>
      <c r="J9" s="54" t="s">
        <v>71</v>
      </c>
    </row>
    <row r="10">
      <c r="A10" s="44"/>
      <c r="B10" s="37" t="s">
        <v>72</v>
      </c>
      <c r="C10" s="45" t="s">
        <v>33</v>
      </c>
      <c r="D10" s="39">
        <v>44750.0</v>
      </c>
      <c r="E10" s="40">
        <v>300000.0</v>
      </c>
      <c r="F10" s="41" t="s">
        <v>46</v>
      </c>
      <c r="G10" s="42" t="s">
        <v>73</v>
      </c>
      <c r="H10" s="49" t="s">
        <v>74</v>
      </c>
      <c r="I10" s="53">
        <v>17.0</v>
      </c>
      <c r="J10" s="54" t="s">
        <v>75</v>
      </c>
    </row>
    <row r="11">
      <c r="A11" s="44"/>
      <c r="B11" s="37" t="s">
        <v>76</v>
      </c>
      <c r="C11" s="47" t="s">
        <v>33</v>
      </c>
      <c r="D11" s="48">
        <v>44768.0</v>
      </c>
      <c r="E11" s="40">
        <v>300000.0</v>
      </c>
      <c r="F11" s="41" t="s">
        <v>46</v>
      </c>
      <c r="G11" s="42" t="s">
        <v>77</v>
      </c>
      <c r="H11" s="49" t="s">
        <v>78</v>
      </c>
    </row>
    <row r="12">
      <c r="A12" s="44"/>
      <c r="B12" s="37" t="s">
        <v>79</v>
      </c>
      <c r="C12" s="45" t="s">
        <v>33</v>
      </c>
      <c r="D12" s="39">
        <v>44750.0</v>
      </c>
      <c r="E12" s="40">
        <v>900000.0</v>
      </c>
      <c r="F12" s="41" t="s">
        <v>46</v>
      </c>
      <c r="G12" s="42" t="s">
        <v>80</v>
      </c>
      <c r="H12" s="43" t="s">
        <v>81</v>
      </c>
      <c r="I12" s="53">
        <v>18.0</v>
      </c>
      <c r="J12" s="54" t="s">
        <v>82</v>
      </c>
    </row>
    <row r="13">
      <c r="A13" s="44"/>
      <c r="B13" s="37" t="s">
        <v>83</v>
      </c>
      <c r="C13" s="47" t="s">
        <v>33</v>
      </c>
      <c r="D13" s="48">
        <v>44799.0</v>
      </c>
      <c r="E13" s="40">
        <v>900000.0</v>
      </c>
      <c r="F13" s="41" t="s">
        <v>46</v>
      </c>
      <c r="G13" s="42" t="s">
        <v>84</v>
      </c>
      <c r="H13" s="49" t="s">
        <v>85</v>
      </c>
    </row>
    <row r="14">
      <c r="A14" s="44"/>
      <c r="B14" s="37" t="s">
        <v>86</v>
      </c>
      <c r="C14" s="45" t="s">
        <v>33</v>
      </c>
      <c r="D14" s="39">
        <v>44750.0</v>
      </c>
      <c r="E14" s="40">
        <v>300000.0</v>
      </c>
      <c r="F14" s="41" t="s">
        <v>46</v>
      </c>
      <c r="G14" s="42" t="s">
        <v>87</v>
      </c>
      <c r="H14" s="43" t="s">
        <v>88</v>
      </c>
      <c r="I14" s="53">
        <v>19.0</v>
      </c>
      <c r="J14" s="54" t="s">
        <v>89</v>
      </c>
    </row>
    <row r="15">
      <c r="A15" s="44"/>
      <c r="B15" s="37" t="s">
        <v>90</v>
      </c>
      <c r="C15" s="45" t="s">
        <v>33</v>
      </c>
      <c r="D15" s="39">
        <v>44769.0</v>
      </c>
      <c r="E15" s="40">
        <v>9000000.0</v>
      </c>
      <c r="F15" s="41" t="s">
        <v>46</v>
      </c>
      <c r="G15" s="42" t="s">
        <v>91</v>
      </c>
      <c r="H15" s="43" t="s">
        <v>92</v>
      </c>
    </row>
    <row r="16">
      <c r="A16" s="44"/>
      <c r="B16" s="37" t="s">
        <v>93</v>
      </c>
      <c r="C16" s="45" t="s">
        <v>33</v>
      </c>
      <c r="D16" s="39">
        <v>44750.0</v>
      </c>
      <c r="E16" s="40">
        <v>300000.0</v>
      </c>
      <c r="F16" s="41"/>
      <c r="G16" s="42" t="s">
        <v>94</v>
      </c>
      <c r="H16" s="43" t="s">
        <v>95</v>
      </c>
      <c r="I16" s="53">
        <v>20.0</v>
      </c>
      <c r="J16" s="54" t="s">
        <v>96</v>
      </c>
    </row>
    <row r="17">
      <c r="A17" s="44"/>
      <c r="B17" s="37" t="s">
        <v>97</v>
      </c>
      <c r="C17" s="45"/>
      <c r="D17" s="55"/>
      <c r="E17" s="40">
        <v>900000.0</v>
      </c>
      <c r="F17" s="41"/>
      <c r="G17" s="42" t="s">
        <v>98</v>
      </c>
      <c r="H17" s="43" t="s">
        <v>99</v>
      </c>
    </row>
    <row r="18">
      <c r="A18" s="44"/>
      <c r="B18" s="37" t="s">
        <v>100</v>
      </c>
      <c r="C18" s="45" t="s">
        <v>33</v>
      </c>
      <c r="D18" s="39">
        <v>44757.0</v>
      </c>
      <c r="E18" s="40">
        <v>900000.0</v>
      </c>
      <c r="F18" s="41" t="s">
        <v>46</v>
      </c>
      <c r="G18" s="42" t="s">
        <v>101</v>
      </c>
      <c r="H18" s="43" t="s">
        <v>102</v>
      </c>
      <c r="J18" s="54" t="s">
        <v>103</v>
      </c>
    </row>
    <row r="19">
      <c r="A19" s="44"/>
      <c r="B19" s="37" t="s">
        <v>104</v>
      </c>
      <c r="C19" s="47" t="s">
        <v>33</v>
      </c>
      <c r="D19" s="56"/>
      <c r="E19" s="40">
        <v>1000000.0</v>
      </c>
      <c r="F19" s="41" t="s">
        <v>46</v>
      </c>
      <c r="G19" s="42" t="s">
        <v>105</v>
      </c>
      <c r="H19" s="49" t="s">
        <v>106</v>
      </c>
    </row>
    <row r="20">
      <c r="A20" s="44"/>
      <c r="B20" s="37" t="s">
        <v>107</v>
      </c>
      <c r="C20" s="47" t="s">
        <v>33</v>
      </c>
      <c r="D20" s="56"/>
      <c r="E20" s="40">
        <v>1000000.0</v>
      </c>
      <c r="F20" s="41"/>
      <c r="G20" s="42" t="s">
        <v>108</v>
      </c>
      <c r="H20" s="49" t="s">
        <v>109</v>
      </c>
    </row>
    <row r="21">
      <c r="A21" s="44"/>
      <c r="B21" s="37" t="s">
        <v>110</v>
      </c>
      <c r="C21" s="47" t="s">
        <v>33</v>
      </c>
      <c r="D21" s="56"/>
      <c r="E21" s="40">
        <v>300000.0</v>
      </c>
      <c r="F21" s="41"/>
      <c r="G21" s="42" t="s">
        <v>111</v>
      </c>
      <c r="H21" s="49" t="s">
        <v>112</v>
      </c>
    </row>
    <row r="22">
      <c r="A22" s="44"/>
      <c r="B22" s="37" t="s">
        <v>113</v>
      </c>
      <c r="C22" s="45" t="s">
        <v>33</v>
      </c>
      <c r="D22" s="39">
        <v>44750.0</v>
      </c>
      <c r="E22" s="40">
        <v>900000.0</v>
      </c>
      <c r="F22" s="41" t="s">
        <v>46</v>
      </c>
      <c r="G22" s="42" t="s">
        <v>114</v>
      </c>
      <c r="H22" s="43" t="s">
        <v>115</v>
      </c>
      <c r="I22" s="53">
        <v>21.0</v>
      </c>
      <c r="J22" s="54" t="s">
        <v>116</v>
      </c>
    </row>
    <row r="23">
      <c r="A23" s="44"/>
      <c r="B23" s="37" t="s">
        <v>117</v>
      </c>
      <c r="C23" s="45" t="s">
        <v>33</v>
      </c>
      <c r="D23" s="39">
        <v>44750.0</v>
      </c>
      <c r="E23" s="40">
        <v>300000.0</v>
      </c>
      <c r="F23" s="41"/>
      <c r="G23" s="42" t="s">
        <v>118</v>
      </c>
      <c r="H23" s="43" t="s">
        <v>119</v>
      </c>
      <c r="I23" s="53">
        <v>22.0</v>
      </c>
      <c r="J23" s="54" t="s">
        <v>120</v>
      </c>
    </row>
    <row r="24">
      <c r="A24" s="44"/>
      <c r="B24" s="37" t="s">
        <v>121</v>
      </c>
      <c r="C24" s="47" t="s">
        <v>33</v>
      </c>
      <c r="D24" s="48">
        <v>44761.0</v>
      </c>
      <c r="E24" s="40">
        <v>1000000.0</v>
      </c>
      <c r="F24" s="41" t="s">
        <v>46</v>
      </c>
      <c r="G24" s="42" t="s">
        <v>122</v>
      </c>
      <c r="H24" s="49" t="s">
        <v>123</v>
      </c>
    </row>
    <row r="25">
      <c r="A25" s="44"/>
      <c r="B25" s="37" t="s">
        <v>124</v>
      </c>
      <c r="C25" s="45" t="s">
        <v>33</v>
      </c>
      <c r="D25" s="39">
        <v>44762.0</v>
      </c>
      <c r="E25" s="40">
        <v>3000000.0</v>
      </c>
      <c r="F25" s="41" t="s">
        <v>46</v>
      </c>
      <c r="G25" s="42" t="s">
        <v>125</v>
      </c>
      <c r="H25" s="49" t="s">
        <v>126</v>
      </c>
      <c r="J25" s="54" t="s">
        <v>127</v>
      </c>
    </row>
    <row r="26">
      <c r="A26" s="44"/>
      <c r="B26" s="37" t="s">
        <v>128</v>
      </c>
      <c r="C26" s="45" t="s">
        <v>33</v>
      </c>
      <c r="D26" s="39">
        <v>44750.0</v>
      </c>
      <c r="E26" s="40">
        <v>9000000.0</v>
      </c>
      <c r="F26" s="41" t="s">
        <v>46</v>
      </c>
      <c r="G26" s="42" t="s">
        <v>129</v>
      </c>
      <c r="H26" s="49" t="s">
        <v>130</v>
      </c>
      <c r="I26" s="53">
        <v>23.0</v>
      </c>
      <c r="J26" s="54" t="s">
        <v>131</v>
      </c>
    </row>
    <row r="27" ht="33.0" customHeight="1">
      <c r="A27" s="44"/>
      <c r="B27" s="57" t="s">
        <v>132</v>
      </c>
      <c r="C27" s="58">
        <f>IFERROR(__xludf.DUMMYFUNCTION("COUNTUNIQUE(B2:B26)"),25.0)</f>
        <v>25</v>
      </c>
      <c r="D27" s="58" t="s">
        <v>133</v>
      </c>
      <c r="E27" s="59">
        <f>SUM(E2:E26)</f>
        <v>36000000</v>
      </c>
      <c r="F27" s="60"/>
      <c r="G27" s="61"/>
      <c r="H27" s="62"/>
      <c r="I27" s="63"/>
      <c r="J27" s="63"/>
    </row>
    <row r="28" ht="33.0" customHeight="1">
      <c r="A28" s="44"/>
      <c r="B28" s="64" t="s">
        <v>134</v>
      </c>
      <c r="C28" s="65">
        <f>C27-COUNTIF(C2:C26, "Not-passed")</f>
        <v>25</v>
      </c>
      <c r="D28" s="65" t="s">
        <v>135</v>
      </c>
      <c r="E28" s="66">
        <f>SUMIF(C2:C26,"Sent", E2:E26)</f>
        <v>35100000</v>
      </c>
      <c r="F28" s="67"/>
      <c r="I28" s="63"/>
      <c r="J28" s="63"/>
    </row>
    <row r="29" ht="33.0" customHeight="1">
      <c r="A29" s="44"/>
      <c r="B29" s="64" t="s">
        <v>136</v>
      </c>
      <c r="C29" s="65">
        <f>COUNTIF(C2:C26, "Sent")</f>
        <v>24</v>
      </c>
      <c r="D29" s="68" t="s">
        <v>137</v>
      </c>
      <c r="E29" s="69">
        <f>E27/'Status Key'!$A$2</f>
        <v>0.1552204291</v>
      </c>
      <c r="F29" s="67"/>
      <c r="I29" s="70"/>
      <c r="J29" s="70"/>
    </row>
    <row r="30" ht="33.0" customHeight="1">
      <c r="A30" s="71"/>
      <c r="B30" s="72" t="s">
        <v>138</v>
      </c>
      <c r="C30" s="73"/>
      <c r="D30" s="74">
        <f>E27/$E$79</f>
        <v>0.8444604683</v>
      </c>
      <c r="E30" s="73"/>
      <c r="F30" s="67"/>
      <c r="G30" s="75"/>
      <c r="H30" s="75"/>
      <c r="I30" s="63"/>
      <c r="J30" s="63"/>
    </row>
    <row r="31">
      <c r="A31" s="76" t="s">
        <v>139</v>
      </c>
      <c r="B31" s="77" t="s">
        <v>140</v>
      </c>
      <c r="C31" s="78" t="s">
        <v>18</v>
      </c>
      <c r="D31" s="79" t="s">
        <v>141</v>
      </c>
      <c r="E31" s="80" t="s">
        <v>141</v>
      </c>
      <c r="F31" s="81" t="s">
        <v>141</v>
      </c>
      <c r="G31" s="82" t="s">
        <v>142</v>
      </c>
      <c r="H31" s="81" t="s">
        <v>141</v>
      </c>
    </row>
    <row r="32">
      <c r="A32" s="44"/>
      <c r="B32" s="37" t="s">
        <v>143</v>
      </c>
      <c r="C32" s="47" t="s">
        <v>33</v>
      </c>
      <c r="D32" s="83"/>
      <c r="E32" s="40">
        <v>300000.0</v>
      </c>
      <c r="F32" s="84"/>
      <c r="G32" s="85" t="s">
        <v>144</v>
      </c>
      <c r="H32" s="49" t="s">
        <v>145</v>
      </c>
    </row>
    <row r="33">
      <c r="A33" s="44"/>
      <c r="B33" s="86" t="s">
        <v>146</v>
      </c>
      <c r="C33" s="47" t="s">
        <v>18</v>
      </c>
      <c r="D33" s="87" t="s">
        <v>141</v>
      </c>
      <c r="E33" s="88" t="s">
        <v>141</v>
      </c>
      <c r="F33" s="88" t="s">
        <v>141</v>
      </c>
      <c r="G33" s="89" t="s">
        <v>147</v>
      </c>
      <c r="H33" s="88" t="s">
        <v>141</v>
      </c>
    </row>
    <row r="34">
      <c r="A34" s="44"/>
      <c r="B34" s="37" t="s">
        <v>148</v>
      </c>
      <c r="C34" s="47" t="s">
        <v>33</v>
      </c>
      <c r="D34" s="83"/>
      <c r="E34" s="40">
        <v>300000.0</v>
      </c>
      <c r="F34" s="41"/>
      <c r="G34" s="42" t="s">
        <v>149</v>
      </c>
      <c r="H34" s="49" t="s">
        <v>150</v>
      </c>
    </row>
    <row r="35">
      <c r="A35" s="44"/>
      <c r="B35" s="86" t="s">
        <v>151</v>
      </c>
      <c r="C35" s="47" t="s">
        <v>18</v>
      </c>
      <c r="D35" s="87" t="s">
        <v>141</v>
      </c>
      <c r="E35" s="88" t="s">
        <v>141</v>
      </c>
      <c r="F35" s="88" t="s">
        <v>141</v>
      </c>
      <c r="G35" s="89" t="s">
        <v>152</v>
      </c>
      <c r="H35" s="88" t="s">
        <v>141</v>
      </c>
    </row>
    <row r="36">
      <c r="A36" s="44"/>
      <c r="B36" s="37" t="s">
        <v>153</v>
      </c>
      <c r="C36" s="47" t="s">
        <v>33</v>
      </c>
      <c r="D36" s="51">
        <v>44781.0</v>
      </c>
      <c r="E36" s="40">
        <v>500000.0</v>
      </c>
      <c r="F36" s="84"/>
      <c r="G36" s="85" t="s">
        <v>154</v>
      </c>
      <c r="H36" s="49" t="s">
        <v>155</v>
      </c>
    </row>
    <row r="37">
      <c r="A37" s="44"/>
      <c r="B37" s="86" t="s">
        <v>156</v>
      </c>
      <c r="C37" s="47" t="s">
        <v>18</v>
      </c>
      <c r="D37" s="87" t="s">
        <v>141</v>
      </c>
      <c r="E37" s="88" t="s">
        <v>141</v>
      </c>
      <c r="F37" s="84"/>
      <c r="G37" s="85" t="s">
        <v>157</v>
      </c>
      <c r="H37" s="88" t="s">
        <v>141</v>
      </c>
    </row>
    <row r="38">
      <c r="A38" s="44"/>
      <c r="B38" s="37" t="s">
        <v>158</v>
      </c>
      <c r="C38" s="47" t="s">
        <v>33</v>
      </c>
      <c r="D38" s="83"/>
      <c r="E38" s="40">
        <v>300000.0</v>
      </c>
      <c r="F38" s="41"/>
      <c r="G38" s="42" t="s">
        <v>159</v>
      </c>
      <c r="H38" s="49" t="s">
        <v>160</v>
      </c>
    </row>
    <row r="39">
      <c r="A39" s="44"/>
      <c r="B39" s="37" t="s">
        <v>161</v>
      </c>
      <c r="C39" s="47" t="s">
        <v>33</v>
      </c>
      <c r="D39" s="51">
        <v>44788.0</v>
      </c>
      <c r="E39" s="40">
        <v>200000.0</v>
      </c>
      <c r="F39" s="90" t="s">
        <v>46</v>
      </c>
      <c r="G39" s="42" t="s">
        <v>162</v>
      </c>
      <c r="H39" s="49" t="s">
        <v>163</v>
      </c>
    </row>
    <row r="40">
      <c r="A40" s="44"/>
      <c r="B40" s="86" t="s">
        <v>164</v>
      </c>
      <c r="C40" s="47" t="s">
        <v>18</v>
      </c>
      <c r="D40" s="87" t="s">
        <v>141</v>
      </c>
      <c r="E40" s="88" t="s">
        <v>141</v>
      </c>
      <c r="F40" s="88" t="s">
        <v>141</v>
      </c>
      <c r="G40" s="89" t="s">
        <v>165</v>
      </c>
      <c r="H40" s="88" t="s">
        <v>141</v>
      </c>
    </row>
    <row r="41">
      <c r="A41" s="44"/>
      <c r="B41" s="86" t="s">
        <v>166</v>
      </c>
      <c r="C41" s="47" t="s">
        <v>18</v>
      </c>
      <c r="D41" s="87" t="s">
        <v>141</v>
      </c>
      <c r="E41" s="88" t="s">
        <v>141</v>
      </c>
      <c r="F41" s="88" t="s">
        <v>141</v>
      </c>
      <c r="G41" s="89" t="s">
        <v>167</v>
      </c>
      <c r="H41" s="88" t="s">
        <v>141</v>
      </c>
    </row>
    <row r="42">
      <c r="A42" s="44"/>
      <c r="B42" s="86" t="s">
        <v>168</v>
      </c>
      <c r="C42" s="47" t="s">
        <v>18</v>
      </c>
      <c r="D42" s="87" t="s">
        <v>141</v>
      </c>
      <c r="E42" s="88" t="s">
        <v>141</v>
      </c>
      <c r="F42" s="88" t="s">
        <v>141</v>
      </c>
      <c r="G42" s="89" t="s">
        <v>169</v>
      </c>
      <c r="H42" s="88" t="s">
        <v>141</v>
      </c>
    </row>
    <row r="43">
      <c r="A43" s="44"/>
      <c r="B43" s="86" t="s">
        <v>170</v>
      </c>
      <c r="C43" s="47" t="s">
        <v>18</v>
      </c>
      <c r="D43" s="87" t="s">
        <v>141</v>
      </c>
      <c r="E43" s="88" t="s">
        <v>141</v>
      </c>
      <c r="F43" s="88" t="s">
        <v>141</v>
      </c>
      <c r="G43" s="89" t="s">
        <v>171</v>
      </c>
      <c r="H43" s="88" t="s">
        <v>141</v>
      </c>
    </row>
    <row r="44">
      <c r="A44" s="44"/>
      <c r="B44" s="86" t="s">
        <v>79</v>
      </c>
      <c r="C44" s="47" t="s">
        <v>18</v>
      </c>
      <c r="D44" s="87" t="s">
        <v>141</v>
      </c>
      <c r="E44" s="88" t="s">
        <v>141</v>
      </c>
      <c r="F44" s="88" t="s">
        <v>141</v>
      </c>
      <c r="G44" s="89" t="s">
        <v>172</v>
      </c>
      <c r="H44" s="88" t="s">
        <v>141</v>
      </c>
    </row>
    <row r="45">
      <c r="A45" s="44"/>
      <c r="B45" s="37" t="s">
        <v>173</v>
      </c>
      <c r="C45" s="47" t="s">
        <v>33</v>
      </c>
      <c r="D45" s="83"/>
      <c r="E45" s="40">
        <v>450000.0</v>
      </c>
      <c r="F45" s="41"/>
      <c r="G45" s="42" t="s">
        <v>174</v>
      </c>
      <c r="H45" s="91" t="s">
        <v>175</v>
      </c>
    </row>
    <row r="46">
      <c r="A46" s="44"/>
      <c r="B46" s="37" t="s">
        <v>176</v>
      </c>
      <c r="C46" s="47" t="s">
        <v>33</v>
      </c>
      <c r="D46" s="51">
        <v>44782.0</v>
      </c>
      <c r="E46" s="40">
        <v>190770.0</v>
      </c>
      <c r="F46" s="41"/>
      <c r="G46" s="42" t="s">
        <v>177</v>
      </c>
      <c r="H46" s="49" t="s">
        <v>178</v>
      </c>
    </row>
    <row r="47">
      <c r="A47" s="44"/>
      <c r="B47" s="37" t="s">
        <v>179</v>
      </c>
      <c r="C47" s="47" t="s">
        <v>33</v>
      </c>
      <c r="D47" s="51">
        <v>44782.0</v>
      </c>
      <c r="E47" s="40">
        <v>190000.0</v>
      </c>
      <c r="F47" s="41"/>
      <c r="G47" s="42" t="s">
        <v>180</v>
      </c>
      <c r="H47" s="49" t="s">
        <v>181</v>
      </c>
    </row>
    <row r="48" ht="33.0" customHeight="1">
      <c r="A48" s="44"/>
      <c r="B48" s="57" t="s">
        <v>132</v>
      </c>
      <c r="C48" s="58">
        <f>IFERROR(__xludf.DUMMYFUNCTION("countunique(B31:B47)"),17.0)</f>
        <v>17</v>
      </c>
      <c r="D48" s="58" t="s">
        <v>133</v>
      </c>
      <c r="E48" s="59">
        <f>SUM(E31:E47)</f>
        <v>2430770</v>
      </c>
      <c r="F48" s="60"/>
      <c r="G48" s="92"/>
      <c r="H48" s="62"/>
      <c r="I48" s="63"/>
      <c r="J48" s="63"/>
    </row>
    <row r="49" ht="33.0" customHeight="1">
      <c r="A49" s="44"/>
      <c r="B49" s="64" t="s">
        <v>134</v>
      </c>
      <c r="C49" s="65">
        <f>C48-COUNTIF(C31:C47, "Not-passed")</f>
        <v>8</v>
      </c>
      <c r="D49" s="65" t="s">
        <v>135</v>
      </c>
      <c r="E49" s="66">
        <f>SUMIF(C31:C47,"Sent", E31:E47)</f>
        <v>2430770</v>
      </c>
      <c r="F49" s="67"/>
      <c r="I49" s="63"/>
      <c r="J49" s="63"/>
    </row>
    <row r="50" ht="33.0" customHeight="1">
      <c r="A50" s="44"/>
      <c r="B50" s="64" t="s">
        <v>136</v>
      </c>
      <c r="C50" s="65">
        <f>COUNTIF(C31:C47, "Sent")</f>
        <v>8</v>
      </c>
      <c r="D50" s="68" t="s">
        <v>137</v>
      </c>
      <c r="E50" s="69">
        <f>E48/'Status Key'!A2</f>
        <v>0.01048069896</v>
      </c>
      <c r="F50" s="67"/>
      <c r="I50" s="70"/>
      <c r="J50" s="70"/>
    </row>
    <row r="51" ht="33.0" customHeight="1">
      <c r="A51" s="71"/>
      <c r="B51" s="93" t="s">
        <v>138</v>
      </c>
      <c r="C51" s="94"/>
      <c r="D51" s="95">
        <f>E48/E79</f>
        <v>0.05701914368</v>
      </c>
      <c r="E51" s="94"/>
      <c r="F51" s="67"/>
      <c r="G51" s="75"/>
      <c r="H51" s="75"/>
      <c r="I51" s="63"/>
      <c r="J51" s="63"/>
    </row>
    <row r="52">
      <c r="A52" s="76" t="s">
        <v>182</v>
      </c>
      <c r="B52" s="37" t="s">
        <v>183</v>
      </c>
      <c r="C52" s="47" t="s">
        <v>33</v>
      </c>
      <c r="D52" s="83"/>
      <c r="E52" s="40">
        <v>150000.0</v>
      </c>
      <c r="F52" s="84"/>
      <c r="G52" s="96" t="s">
        <v>184</v>
      </c>
      <c r="H52" s="91" t="s">
        <v>185</v>
      </c>
    </row>
    <row r="53">
      <c r="A53" s="44"/>
      <c r="B53" s="86" t="s">
        <v>186</v>
      </c>
      <c r="C53" s="47" t="s">
        <v>18</v>
      </c>
      <c r="D53" s="87" t="s">
        <v>141</v>
      </c>
      <c r="E53" s="87" t="s">
        <v>141</v>
      </c>
      <c r="F53" s="97"/>
      <c r="G53" s="89" t="s">
        <v>187</v>
      </c>
      <c r="H53" s="98" t="s">
        <v>141</v>
      </c>
    </row>
    <row r="54">
      <c r="A54" s="44"/>
      <c r="B54" s="37" t="s">
        <v>188</v>
      </c>
      <c r="C54" s="47" t="s">
        <v>33</v>
      </c>
      <c r="D54" s="48">
        <v>44799.0</v>
      </c>
      <c r="E54" s="40">
        <v>300000.0</v>
      </c>
      <c r="F54" s="90" t="s">
        <v>46</v>
      </c>
      <c r="G54" s="42" t="s">
        <v>189</v>
      </c>
      <c r="H54" s="49" t="s">
        <v>190</v>
      </c>
    </row>
    <row r="55">
      <c r="A55" s="44"/>
      <c r="B55" s="37" t="s">
        <v>191</v>
      </c>
      <c r="C55" s="47" t="s">
        <v>33</v>
      </c>
      <c r="D55" s="48">
        <v>44806.0</v>
      </c>
      <c r="E55" s="40">
        <v>750000.0</v>
      </c>
      <c r="F55" s="41"/>
      <c r="G55" s="42" t="s">
        <v>192</v>
      </c>
      <c r="H55" s="49" t="s">
        <v>193</v>
      </c>
    </row>
    <row r="56">
      <c r="A56" s="44"/>
      <c r="B56" s="86" t="s">
        <v>194</v>
      </c>
      <c r="C56" s="47" t="s">
        <v>18</v>
      </c>
      <c r="D56" s="87" t="s">
        <v>141</v>
      </c>
      <c r="E56" s="87" t="s">
        <v>141</v>
      </c>
      <c r="F56" s="97"/>
      <c r="G56" s="89" t="s">
        <v>195</v>
      </c>
      <c r="H56" s="98" t="s">
        <v>141</v>
      </c>
    </row>
    <row r="57">
      <c r="A57" s="44"/>
      <c r="B57" s="86" t="s">
        <v>166</v>
      </c>
      <c r="C57" s="47" t="s">
        <v>18</v>
      </c>
      <c r="D57" s="87" t="s">
        <v>141</v>
      </c>
      <c r="E57" s="87" t="s">
        <v>141</v>
      </c>
      <c r="F57" s="97"/>
      <c r="G57" s="89" t="s">
        <v>196</v>
      </c>
      <c r="H57" s="98" t="s">
        <v>141</v>
      </c>
    </row>
    <row r="58">
      <c r="A58" s="44"/>
      <c r="B58" s="86" t="s">
        <v>197</v>
      </c>
      <c r="C58" s="47" t="s">
        <v>18</v>
      </c>
      <c r="D58" s="87" t="s">
        <v>141</v>
      </c>
      <c r="E58" s="87" t="s">
        <v>141</v>
      </c>
      <c r="F58" s="97"/>
      <c r="G58" s="89" t="s">
        <v>198</v>
      </c>
      <c r="H58" s="98" t="s">
        <v>141</v>
      </c>
    </row>
    <row r="59">
      <c r="A59" s="44"/>
      <c r="B59" s="86" t="s">
        <v>199</v>
      </c>
      <c r="C59" s="47" t="s">
        <v>18</v>
      </c>
      <c r="D59" s="87" t="s">
        <v>141</v>
      </c>
      <c r="E59" s="87" t="s">
        <v>141</v>
      </c>
      <c r="F59" s="97"/>
      <c r="G59" s="89" t="s">
        <v>200</v>
      </c>
      <c r="H59" s="98" t="s">
        <v>141</v>
      </c>
    </row>
    <row r="60">
      <c r="A60" s="44"/>
      <c r="B60" s="86" t="s">
        <v>201</v>
      </c>
      <c r="C60" s="47" t="s">
        <v>18</v>
      </c>
      <c r="D60" s="87" t="s">
        <v>141</v>
      </c>
      <c r="E60" s="87" t="s">
        <v>141</v>
      </c>
      <c r="F60" s="97"/>
      <c r="G60" s="89" t="s">
        <v>202</v>
      </c>
      <c r="H60" s="98" t="s">
        <v>141</v>
      </c>
    </row>
    <row r="61" ht="33.75" customHeight="1">
      <c r="A61" s="44"/>
      <c r="B61" s="57" t="s">
        <v>132</v>
      </c>
      <c r="C61" s="58">
        <f>IFERROR(__xludf.DUMMYFUNCTION("countunique(B52:B60)"),9.0)</f>
        <v>9</v>
      </c>
      <c r="D61" s="58" t="s">
        <v>133</v>
      </c>
      <c r="E61" s="59">
        <f>SUM(E52:E60)</f>
        <v>1200000</v>
      </c>
      <c r="F61" s="99"/>
      <c r="G61" s="100"/>
      <c r="H61" s="62"/>
    </row>
    <row r="62" ht="33.75" customHeight="1">
      <c r="A62" s="44"/>
      <c r="B62" s="64" t="s">
        <v>134</v>
      </c>
      <c r="C62" s="65">
        <f>C61-COUNTIF(C52:C60, "Not-passed")</f>
        <v>3</v>
      </c>
      <c r="D62" s="65" t="s">
        <v>135</v>
      </c>
      <c r="E62" s="66">
        <f>SUMIF(C52:C60,"Sent", E52:E60)</f>
        <v>1200000</v>
      </c>
      <c r="F62" s="101"/>
    </row>
    <row r="63" ht="33.75" customHeight="1">
      <c r="A63" s="44"/>
      <c r="B63" s="64" t="s">
        <v>136</v>
      </c>
      <c r="C63" s="65">
        <f>COUNTIF(C52:C60, "Sent")</f>
        <v>3</v>
      </c>
      <c r="D63" s="68" t="s">
        <v>137</v>
      </c>
      <c r="E63" s="69">
        <f>E61/'Status Key'!A2</f>
        <v>0.005174014303</v>
      </c>
      <c r="F63" s="101"/>
      <c r="I63" s="102"/>
      <c r="J63" s="102"/>
    </row>
    <row r="64" ht="33.75" customHeight="1">
      <c r="A64" s="71"/>
      <c r="B64" s="72" t="s">
        <v>138</v>
      </c>
      <c r="C64" s="73"/>
      <c r="D64" s="74">
        <f>E61/E79</f>
        <v>0.02814868228</v>
      </c>
      <c r="E64" s="73"/>
      <c r="F64" s="101"/>
      <c r="G64" s="75"/>
      <c r="H64" s="75"/>
    </row>
    <row r="65">
      <c r="A65" s="76" t="s">
        <v>203</v>
      </c>
      <c r="B65" s="103" t="s">
        <v>204</v>
      </c>
      <c r="C65" s="78" t="s">
        <v>33</v>
      </c>
      <c r="D65" s="104"/>
      <c r="E65" s="105">
        <v>600000.0</v>
      </c>
      <c r="F65" s="81"/>
      <c r="G65" s="106" t="s">
        <v>205</v>
      </c>
      <c r="H65" s="107" t="s">
        <v>206</v>
      </c>
    </row>
    <row r="66">
      <c r="A66" s="44"/>
      <c r="B66" s="37" t="s">
        <v>207</v>
      </c>
      <c r="C66" s="47" t="s">
        <v>33</v>
      </c>
      <c r="D66" s="48">
        <v>44799.0</v>
      </c>
      <c r="E66" s="40">
        <v>100000.0</v>
      </c>
      <c r="F66" s="41"/>
      <c r="G66" s="42" t="s">
        <v>208</v>
      </c>
      <c r="H66" s="49" t="s">
        <v>209</v>
      </c>
    </row>
    <row r="67">
      <c r="A67" s="44"/>
      <c r="B67" s="86" t="s">
        <v>210</v>
      </c>
      <c r="C67" s="47" t="s">
        <v>18</v>
      </c>
      <c r="D67" s="87" t="s">
        <v>141</v>
      </c>
      <c r="E67" s="87" t="s">
        <v>141</v>
      </c>
      <c r="F67" s="97"/>
      <c r="G67" s="89" t="s">
        <v>211</v>
      </c>
      <c r="H67" s="98" t="s">
        <v>141</v>
      </c>
    </row>
    <row r="68">
      <c r="A68" s="44"/>
      <c r="B68" s="108" t="s">
        <v>212</v>
      </c>
      <c r="C68" s="47" t="s">
        <v>33</v>
      </c>
      <c r="D68" s="48">
        <v>44817.0</v>
      </c>
      <c r="E68" s="40">
        <v>900000.0</v>
      </c>
      <c r="F68" s="41" t="s">
        <v>46</v>
      </c>
      <c r="G68" s="42" t="s">
        <v>213</v>
      </c>
      <c r="H68" s="49" t="s">
        <v>214</v>
      </c>
    </row>
    <row r="69">
      <c r="A69" s="44"/>
      <c r="B69" s="37" t="s">
        <v>215</v>
      </c>
      <c r="C69" s="47" t="s">
        <v>33</v>
      </c>
      <c r="D69" s="83"/>
      <c r="E69" s="40">
        <v>650000.0</v>
      </c>
      <c r="F69" s="41"/>
      <c r="G69" s="42" t="s">
        <v>216</v>
      </c>
      <c r="H69" s="49" t="s">
        <v>217</v>
      </c>
    </row>
    <row r="70">
      <c r="A70" s="44"/>
      <c r="B70" s="86" t="s">
        <v>218</v>
      </c>
      <c r="C70" s="47" t="s">
        <v>18</v>
      </c>
      <c r="D70" s="87" t="s">
        <v>141</v>
      </c>
      <c r="E70" s="87" t="s">
        <v>141</v>
      </c>
      <c r="F70" s="97"/>
      <c r="G70" s="89" t="s">
        <v>219</v>
      </c>
      <c r="H70" s="98" t="s">
        <v>141</v>
      </c>
    </row>
    <row r="71">
      <c r="A71" s="44"/>
      <c r="B71" s="37" t="s">
        <v>220</v>
      </c>
      <c r="C71" s="47" t="s">
        <v>33</v>
      </c>
      <c r="D71" s="48">
        <v>44799.0</v>
      </c>
      <c r="E71" s="40">
        <v>750000.0</v>
      </c>
      <c r="F71" s="41"/>
      <c r="G71" s="42" t="s">
        <v>221</v>
      </c>
      <c r="H71" s="49" t="s">
        <v>222</v>
      </c>
    </row>
    <row r="72">
      <c r="A72" s="44"/>
      <c r="B72" s="86" t="s">
        <v>223</v>
      </c>
      <c r="C72" s="47" t="s">
        <v>18</v>
      </c>
      <c r="D72" s="87" t="s">
        <v>141</v>
      </c>
      <c r="E72" s="87" t="s">
        <v>141</v>
      </c>
      <c r="F72" s="97"/>
      <c r="G72" s="89" t="s">
        <v>224</v>
      </c>
      <c r="H72" s="98" t="s">
        <v>141</v>
      </c>
    </row>
    <row r="73">
      <c r="A73" s="44"/>
      <c r="B73" s="86" t="s">
        <v>225</v>
      </c>
      <c r="C73" s="47" t="s">
        <v>18</v>
      </c>
      <c r="D73" s="109" t="s">
        <v>141</v>
      </c>
      <c r="E73" s="109" t="s">
        <v>141</v>
      </c>
      <c r="F73" s="97"/>
      <c r="G73" s="89" t="s">
        <v>226</v>
      </c>
      <c r="H73" s="98" t="s">
        <v>141</v>
      </c>
    </row>
    <row r="74">
      <c r="A74" s="44"/>
      <c r="B74" s="57" t="s">
        <v>132</v>
      </c>
      <c r="C74" s="58">
        <f>IFERROR(__xludf.DUMMYFUNCTION("COUNTUNIQUE(B65:B73)"),9.0)</f>
        <v>9</v>
      </c>
      <c r="D74" s="58" t="s">
        <v>133</v>
      </c>
      <c r="E74" s="59">
        <f>SUM(E65:E73)</f>
        <v>3000000</v>
      </c>
      <c r="F74" s="99"/>
      <c r="G74" s="100"/>
      <c r="H74" s="62"/>
    </row>
    <row r="75">
      <c r="A75" s="44"/>
      <c r="B75" s="64" t="s">
        <v>134</v>
      </c>
      <c r="C75" s="65">
        <f>C74-COUNTIF(C65:C73, "Not-passed")</f>
        <v>5</v>
      </c>
      <c r="D75" s="65" t="s">
        <v>135</v>
      </c>
      <c r="E75" s="66">
        <f>SUMIF(C65:C73,"Sent", E65:E73)</f>
        <v>3000000</v>
      </c>
      <c r="F75" s="101"/>
    </row>
    <row r="76" ht="33.75" customHeight="1">
      <c r="A76" s="44"/>
      <c r="B76" s="64" t="s">
        <v>136</v>
      </c>
      <c r="C76" s="65">
        <f>COUNTIF(C65:C73, "Sent")</f>
        <v>5</v>
      </c>
      <c r="D76" s="68" t="s">
        <v>137</v>
      </c>
      <c r="E76" s="69">
        <f>E74/'Status Key'!A2</f>
        <v>0.01293503576</v>
      </c>
      <c r="F76" s="101"/>
    </row>
    <row r="77" ht="33.0" customHeight="1">
      <c r="A77" s="110"/>
      <c r="B77" s="93" t="s">
        <v>138</v>
      </c>
      <c r="C77" s="94"/>
      <c r="D77" s="95">
        <f>E74/E79</f>
        <v>0.0703717057</v>
      </c>
      <c r="E77" s="94"/>
      <c r="F77" s="111"/>
      <c r="G77" s="112"/>
      <c r="H77" s="112"/>
      <c r="I77" s="102"/>
      <c r="J77" s="102"/>
    </row>
    <row r="78" ht="33.0" customHeight="1">
      <c r="A78" s="113"/>
    </row>
    <row r="79" ht="25.5" customHeight="1">
      <c r="A79" s="114" t="s">
        <v>227</v>
      </c>
      <c r="B79" s="115" t="s">
        <v>228</v>
      </c>
      <c r="C79" s="116"/>
      <c r="D79" s="117"/>
      <c r="E79" s="118">
        <f>sum(E74,E61,E48,E27)</f>
        <v>42630770</v>
      </c>
      <c r="F79" s="101"/>
      <c r="G79" s="119"/>
    </row>
    <row r="80" ht="25.5" customHeight="1">
      <c r="A80" s="120"/>
      <c r="B80" s="121" t="s">
        <v>229</v>
      </c>
      <c r="D80" s="122"/>
      <c r="E80" s="123">
        <f>(E79/'Status Key'!A2)</f>
        <v>0.1838101781</v>
      </c>
      <c r="F80" s="101"/>
    </row>
    <row r="81" ht="25.5" customHeight="1">
      <c r="A81" s="124"/>
      <c r="B81" s="125" t="s">
        <v>230</v>
      </c>
      <c r="C81" s="126"/>
      <c r="D81" s="127"/>
      <c r="E81" s="128">
        <f t="shared" ref="E81:E82" si="1">SUM(C74,C61,C48,C27)</f>
        <v>60</v>
      </c>
      <c r="F81" s="101"/>
    </row>
    <row r="82" ht="25.5" customHeight="1">
      <c r="A82" s="129" t="s">
        <v>20</v>
      </c>
      <c r="B82" s="130" t="s">
        <v>231</v>
      </c>
      <c r="D82" s="122"/>
      <c r="E82" s="131">
        <f t="shared" si="1"/>
        <v>41</v>
      </c>
      <c r="F82" s="101"/>
    </row>
    <row r="83" ht="25.5" customHeight="1">
      <c r="A83" s="124"/>
      <c r="B83" s="125" t="s">
        <v>232</v>
      </c>
      <c r="C83" s="126"/>
      <c r="D83" s="127"/>
      <c r="E83" s="132">
        <f>E79</f>
        <v>42630770</v>
      </c>
      <c r="F83" s="101"/>
    </row>
    <row r="84" ht="25.5" customHeight="1">
      <c r="A84" s="129" t="s">
        <v>233</v>
      </c>
      <c r="B84" s="130" t="s">
        <v>234</v>
      </c>
      <c r="D84" s="122"/>
      <c r="E84" s="131">
        <f>SUM(C76,C63,C50,C29)</f>
        <v>40</v>
      </c>
      <c r="F84" s="101"/>
    </row>
    <row r="85" ht="25.5" customHeight="1">
      <c r="A85" s="120"/>
      <c r="B85" s="121" t="s">
        <v>235</v>
      </c>
      <c r="D85" s="122"/>
      <c r="E85" s="133">
        <f>sum(E75,E62,E49,E28)</f>
        <v>41730770</v>
      </c>
      <c r="F85" s="101"/>
    </row>
    <row r="86" ht="25.5" customHeight="1">
      <c r="A86" s="134"/>
      <c r="B86" s="135" t="s">
        <v>236</v>
      </c>
      <c r="C86" s="112"/>
      <c r="D86" s="136"/>
      <c r="E86" s="137">
        <f>E85/E79</f>
        <v>0.9788884883</v>
      </c>
      <c r="F86" s="101"/>
    </row>
    <row r="87" ht="15.75" customHeight="1">
      <c r="A87" s="113"/>
    </row>
  </sheetData>
  <mergeCells count="30">
    <mergeCell ref="A31:A51"/>
    <mergeCell ref="A52:A64"/>
    <mergeCell ref="A65:A77"/>
    <mergeCell ref="A79:A81"/>
    <mergeCell ref="A82:A83"/>
    <mergeCell ref="A84:A86"/>
    <mergeCell ref="A2:A30"/>
    <mergeCell ref="G27:H30"/>
    <mergeCell ref="B30:C30"/>
    <mergeCell ref="D30:E30"/>
    <mergeCell ref="G48:H51"/>
    <mergeCell ref="B51:C51"/>
    <mergeCell ref="D51:E51"/>
    <mergeCell ref="G74:H77"/>
    <mergeCell ref="G79:H86"/>
    <mergeCell ref="B80:D80"/>
    <mergeCell ref="B81:D81"/>
    <mergeCell ref="B82:D82"/>
    <mergeCell ref="B83:D83"/>
    <mergeCell ref="B84:D84"/>
    <mergeCell ref="B85:D85"/>
    <mergeCell ref="B86:D86"/>
    <mergeCell ref="A87:H87"/>
    <mergeCell ref="G61:H64"/>
    <mergeCell ref="B64:C64"/>
    <mergeCell ref="D64:E64"/>
    <mergeCell ref="B77:C77"/>
    <mergeCell ref="D77:E77"/>
    <mergeCell ref="A78:H78"/>
    <mergeCell ref="B79:D79"/>
  </mergeCells>
  <conditionalFormatting sqref="C2:C26 C31:C50 C52:C63 C65:C76">
    <cfRule type="cellIs" dxfId="7" priority="1" operator="equal">
      <formula>"Sent"</formula>
    </cfRule>
  </conditionalFormatting>
  <conditionalFormatting sqref="C2:C26 C31:C50 C52:C63 C65:C76">
    <cfRule type="cellIs" dxfId="1" priority="2" operator="equal">
      <formula>"Verifying recipient information"</formula>
    </cfRule>
  </conditionalFormatting>
  <conditionalFormatting sqref="C2:C26 C31:C50 C52:C63 C65:C76">
    <cfRule type="cellIs" dxfId="2" priority="3" operator="equal">
      <formula>"Processing"</formula>
    </cfRule>
  </conditionalFormatting>
  <conditionalFormatting sqref="C2:C26 C31:C50 C52:C63 C65:C76">
    <cfRule type="cellIs" dxfId="3" priority="4" operator="equal">
      <formula>"Approved"</formula>
    </cfRule>
  </conditionalFormatting>
  <conditionalFormatting sqref="C2:C29 C31:C50 C52:C63 C65:C76">
    <cfRule type="cellIs" dxfId="4" priority="5" operator="equal">
      <formula>"Not-passed"</formula>
    </cfRule>
  </conditionalFormatting>
  <conditionalFormatting sqref="C1:C29 C31:C50 C52:C63 C65:C76">
    <cfRule type="cellIs" dxfId="5" priority="6" operator="equal">
      <formula>"Passed"</formula>
    </cfRule>
  </conditionalFormatting>
  <conditionalFormatting sqref="C2:C29 C31:C50 C52:C63 C65:C76">
    <cfRule type="cellIs" dxfId="6" priority="7" operator="equal">
      <formula>"Rejected"</formula>
    </cfRule>
  </conditionalFormatting>
  <dataValidations>
    <dataValidation type="list" allowBlank="1" sqref="C2:C26 C31:C47 C52:C60 C65:C73">
      <formula1>'Status Key'!$A$17:$A$26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J8"/>
    <hyperlink r:id="rId9" ref="G9"/>
    <hyperlink r:id="rId10" ref="J9"/>
    <hyperlink r:id="rId11" ref="G10"/>
    <hyperlink r:id="rId12" ref="J10"/>
    <hyperlink r:id="rId13" ref="G11"/>
    <hyperlink r:id="rId14" ref="G12"/>
    <hyperlink r:id="rId15" ref="J12"/>
    <hyperlink r:id="rId16" ref="G13"/>
    <hyperlink r:id="rId17" ref="G14"/>
    <hyperlink r:id="rId18" ref="J14"/>
    <hyperlink r:id="rId19" ref="G15"/>
    <hyperlink r:id="rId20" ref="G16"/>
    <hyperlink r:id="rId21" ref="J16"/>
    <hyperlink r:id="rId22" ref="G17"/>
    <hyperlink r:id="rId23" ref="G18"/>
    <hyperlink r:id="rId24" ref="J18"/>
    <hyperlink r:id="rId25" ref="G19"/>
    <hyperlink r:id="rId26" ref="G20"/>
    <hyperlink r:id="rId27" ref="G21"/>
    <hyperlink r:id="rId28" ref="G22"/>
    <hyperlink r:id="rId29" ref="J22"/>
    <hyperlink r:id="rId30" ref="G23"/>
    <hyperlink r:id="rId31" ref="J23"/>
    <hyperlink r:id="rId32" ref="G24"/>
    <hyperlink r:id="rId33" ref="G25"/>
    <hyperlink r:id="rId34" ref="J25"/>
    <hyperlink r:id="rId35" ref="G26"/>
    <hyperlink r:id="rId36" ref="J26"/>
    <hyperlink r:id="rId37" ref="G31"/>
    <hyperlink r:id="rId38" ref="G32"/>
    <hyperlink r:id="rId39" ref="G33"/>
    <hyperlink r:id="rId40" ref="G34"/>
    <hyperlink r:id="rId41" ref="G35"/>
    <hyperlink r:id="rId42" ref="G36"/>
    <hyperlink r:id="rId43" ref="G37"/>
    <hyperlink r:id="rId44" ref="G38"/>
    <hyperlink r:id="rId45" ref="F39"/>
    <hyperlink r:id="rId46" ref="G39"/>
    <hyperlink r:id="rId47" ref="G40"/>
    <hyperlink r:id="rId48" ref="G41"/>
    <hyperlink r:id="rId49" ref="G42"/>
    <hyperlink r:id="rId50" ref="G43"/>
    <hyperlink r:id="rId51" ref="G44"/>
    <hyperlink r:id="rId52" ref="G45"/>
    <hyperlink r:id="rId53" ref="G46"/>
    <hyperlink r:id="rId54" ref="G47"/>
    <hyperlink r:id="rId55" ref="G52"/>
    <hyperlink r:id="rId56" ref="G53"/>
    <hyperlink r:id="rId57" ref="F54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</hyperlinks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4.63"/>
    <col customWidth="1" min="5" max="5" width="13.25"/>
    <col customWidth="1" min="6" max="6" width="17.5"/>
    <col customWidth="1" min="7" max="7" width="68.25"/>
    <col customWidth="1" min="8" max="8" width="43.0"/>
    <col customWidth="1" hidden="1" min="9" max="9" width="10.38"/>
    <col customWidth="1" hidden="1" min="10" max="10" width="84.75"/>
  </cols>
  <sheetData>
    <row r="1" ht="30.75" customHeight="1">
      <c r="A1" s="33" t="s">
        <v>35</v>
      </c>
      <c r="B1" s="33" t="s">
        <v>36</v>
      </c>
      <c r="C1" s="34" t="s">
        <v>14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5" t="s">
        <v>42</v>
      </c>
      <c r="J1" s="35" t="s">
        <v>43</v>
      </c>
    </row>
    <row r="2">
      <c r="A2" s="36" t="s">
        <v>237</v>
      </c>
      <c r="B2" s="37" t="s">
        <v>238</v>
      </c>
      <c r="C2" s="38" t="s">
        <v>33</v>
      </c>
      <c r="D2" s="39">
        <v>44855.0</v>
      </c>
      <c r="E2" s="40">
        <v>350000.0</v>
      </c>
      <c r="F2" s="41"/>
      <c r="G2" s="138" t="s">
        <v>239</v>
      </c>
      <c r="H2" s="43" t="s">
        <v>240</v>
      </c>
    </row>
    <row r="3">
      <c r="A3" s="44"/>
      <c r="B3" s="86" t="s">
        <v>241</v>
      </c>
      <c r="C3" s="45" t="s">
        <v>18</v>
      </c>
      <c r="D3" s="87" t="s">
        <v>141</v>
      </c>
      <c r="E3" s="87" t="s">
        <v>141</v>
      </c>
      <c r="F3" s="87" t="s">
        <v>141</v>
      </c>
      <c r="G3" s="89" t="s">
        <v>242</v>
      </c>
      <c r="H3" s="139" t="s">
        <v>141</v>
      </c>
    </row>
    <row r="4">
      <c r="A4" s="44"/>
      <c r="B4" s="86" t="s">
        <v>243</v>
      </c>
      <c r="C4" s="47" t="s">
        <v>18</v>
      </c>
      <c r="D4" s="87" t="s">
        <v>141</v>
      </c>
      <c r="E4" s="87" t="s">
        <v>141</v>
      </c>
      <c r="F4" s="87" t="s">
        <v>141</v>
      </c>
      <c r="G4" s="89" t="s">
        <v>244</v>
      </c>
      <c r="H4" s="139" t="s">
        <v>141</v>
      </c>
    </row>
    <row r="5">
      <c r="A5" s="44"/>
      <c r="B5" s="37" t="s">
        <v>245</v>
      </c>
      <c r="C5" s="140" t="s">
        <v>33</v>
      </c>
      <c r="D5" s="51"/>
      <c r="E5" s="40">
        <v>750000.0</v>
      </c>
      <c r="F5" s="41"/>
      <c r="G5" s="42" t="s">
        <v>246</v>
      </c>
      <c r="H5" s="43" t="s">
        <v>247</v>
      </c>
    </row>
    <row r="6">
      <c r="A6" s="44"/>
      <c r="B6" s="37" t="s">
        <v>248</v>
      </c>
      <c r="C6" s="47" t="s">
        <v>33</v>
      </c>
      <c r="D6" s="39">
        <v>44854.0</v>
      </c>
      <c r="E6" s="40">
        <v>33000.0</v>
      </c>
      <c r="F6" s="41"/>
      <c r="G6" s="42" t="s">
        <v>249</v>
      </c>
      <c r="H6" s="49" t="s">
        <v>250</v>
      </c>
    </row>
    <row r="7">
      <c r="A7" s="44"/>
      <c r="B7" s="37" t="s">
        <v>251</v>
      </c>
      <c r="C7" s="45" t="s">
        <v>33</v>
      </c>
      <c r="D7" s="39">
        <v>44853.0</v>
      </c>
      <c r="E7" s="40">
        <v>240000.0</v>
      </c>
      <c r="F7" s="90" t="s">
        <v>46</v>
      </c>
      <c r="G7" s="42" t="s">
        <v>252</v>
      </c>
      <c r="H7" s="43" t="s">
        <v>253</v>
      </c>
    </row>
    <row r="8">
      <c r="A8" s="44"/>
      <c r="B8" s="37" t="s">
        <v>186</v>
      </c>
      <c r="C8" s="45" t="s">
        <v>33</v>
      </c>
      <c r="D8" s="39"/>
      <c r="E8" s="40">
        <v>300000.0</v>
      </c>
      <c r="F8" s="41"/>
      <c r="G8" s="42" t="s">
        <v>254</v>
      </c>
      <c r="H8" s="43" t="s">
        <v>255</v>
      </c>
      <c r="I8" s="53">
        <v>16.0</v>
      </c>
      <c r="J8" s="54" t="s">
        <v>67</v>
      </c>
    </row>
    <row r="9">
      <c r="A9" s="44"/>
      <c r="B9" s="37" t="s">
        <v>256</v>
      </c>
      <c r="C9" s="45" t="s">
        <v>33</v>
      </c>
      <c r="D9" s="39">
        <v>44862.0</v>
      </c>
      <c r="E9" s="40">
        <v>50000.0</v>
      </c>
      <c r="F9" s="90" t="s">
        <v>46</v>
      </c>
      <c r="G9" s="42" t="s">
        <v>257</v>
      </c>
      <c r="H9" s="43" t="s">
        <v>258</v>
      </c>
      <c r="J9" s="54" t="s">
        <v>71</v>
      </c>
    </row>
    <row r="10">
      <c r="A10" s="44"/>
      <c r="B10" s="86" t="s">
        <v>259</v>
      </c>
      <c r="C10" s="45" t="s">
        <v>18</v>
      </c>
      <c r="D10" s="87" t="s">
        <v>141</v>
      </c>
      <c r="E10" s="87" t="s">
        <v>141</v>
      </c>
      <c r="F10" s="87" t="s">
        <v>141</v>
      </c>
      <c r="G10" s="89" t="s">
        <v>260</v>
      </c>
      <c r="H10" s="139" t="s">
        <v>141</v>
      </c>
      <c r="I10" s="53">
        <v>17.0</v>
      </c>
      <c r="J10" s="54" t="s">
        <v>75</v>
      </c>
    </row>
    <row r="11">
      <c r="A11" s="44"/>
      <c r="B11" s="37" t="s">
        <v>261</v>
      </c>
      <c r="C11" s="47" t="s">
        <v>33</v>
      </c>
      <c r="D11" s="48"/>
      <c r="E11" s="40">
        <v>31764.0</v>
      </c>
      <c r="F11" s="41"/>
      <c r="G11" s="141" t="s">
        <v>262</v>
      </c>
      <c r="H11" s="142" t="s">
        <v>263</v>
      </c>
    </row>
    <row r="12" ht="33.0" customHeight="1">
      <c r="A12" s="44"/>
      <c r="B12" s="57" t="s">
        <v>132</v>
      </c>
      <c r="C12" s="58">
        <f>IFERROR(__xludf.DUMMYFUNCTION("COUNTUNIQUE(B2:B11)"),10.0)</f>
        <v>10</v>
      </c>
      <c r="D12" s="58" t="s">
        <v>133</v>
      </c>
      <c r="E12" s="59">
        <f>SUM(E2:E11)</f>
        <v>1754764</v>
      </c>
      <c r="F12" s="60"/>
      <c r="G12" s="143"/>
      <c r="I12" s="63"/>
      <c r="J12" s="63"/>
    </row>
    <row r="13" ht="33.0" customHeight="1">
      <c r="A13" s="44"/>
      <c r="B13" s="64" t="s">
        <v>134</v>
      </c>
      <c r="C13" s="65">
        <f>C12-COUNTIF(C2:C11, "Not-passed")</f>
        <v>7</v>
      </c>
      <c r="D13" s="65" t="s">
        <v>135</v>
      </c>
      <c r="E13" s="66">
        <f>SUMIF(C2:C11,"Sent", E2:E11)</f>
        <v>1754764</v>
      </c>
      <c r="F13" s="67"/>
      <c r="I13" s="63"/>
      <c r="J13" s="63"/>
    </row>
    <row r="14" ht="33.0" customHeight="1">
      <c r="A14" s="44"/>
      <c r="B14" s="64" t="s">
        <v>136</v>
      </c>
      <c r="C14" s="65">
        <f>COUNTIF(C2:C11, "Sent")</f>
        <v>7</v>
      </c>
      <c r="D14" s="68" t="s">
        <v>137</v>
      </c>
      <c r="E14" s="69">
        <f>E12/'Status Key'!$A$2</f>
        <v>0.007565978363</v>
      </c>
      <c r="F14" s="67"/>
      <c r="I14" s="70"/>
      <c r="J14" s="70"/>
    </row>
    <row r="15" ht="33.0" customHeight="1">
      <c r="A15" s="71"/>
      <c r="B15" s="72" t="s">
        <v>138</v>
      </c>
      <c r="C15" s="73"/>
      <c r="D15" s="74">
        <f>E12/$E$57</f>
        <v>0.1337609075</v>
      </c>
      <c r="E15" s="73"/>
      <c r="F15" s="67"/>
      <c r="G15" s="75"/>
      <c r="H15" s="75"/>
      <c r="I15" s="63"/>
      <c r="J15" s="63"/>
    </row>
    <row r="16">
      <c r="A16" s="76" t="s">
        <v>264</v>
      </c>
      <c r="B16" s="77" t="s">
        <v>265</v>
      </c>
      <c r="C16" s="78" t="s">
        <v>18</v>
      </c>
      <c r="D16" s="79" t="s">
        <v>266</v>
      </c>
      <c r="E16" s="80" t="s">
        <v>266</v>
      </c>
      <c r="F16" s="144" t="s">
        <v>266</v>
      </c>
      <c r="G16" s="82" t="s">
        <v>267</v>
      </c>
      <c r="H16" s="145" t="s">
        <v>141</v>
      </c>
    </row>
    <row r="17">
      <c r="A17" s="44"/>
      <c r="B17" s="37" t="s">
        <v>268</v>
      </c>
      <c r="C17" s="47" t="s">
        <v>33</v>
      </c>
      <c r="D17" s="51">
        <v>44869.0</v>
      </c>
      <c r="E17" s="146">
        <v>300000.0</v>
      </c>
      <c r="F17" s="84"/>
      <c r="G17" s="138" t="s">
        <v>269</v>
      </c>
      <c r="H17" s="43" t="s">
        <v>81</v>
      </c>
    </row>
    <row r="18">
      <c r="A18" s="44"/>
      <c r="B18" s="147" t="s">
        <v>199</v>
      </c>
      <c r="C18" s="47" t="s">
        <v>18</v>
      </c>
      <c r="D18" s="87" t="s">
        <v>266</v>
      </c>
      <c r="E18" s="87" t="s">
        <v>266</v>
      </c>
      <c r="F18" s="97" t="s">
        <v>266</v>
      </c>
      <c r="G18" s="89" t="s">
        <v>270</v>
      </c>
      <c r="H18" s="139" t="s">
        <v>141</v>
      </c>
    </row>
    <row r="19">
      <c r="A19" s="44"/>
      <c r="B19" s="37" t="s">
        <v>271</v>
      </c>
      <c r="C19" s="47" t="s">
        <v>33</v>
      </c>
      <c r="D19" s="83"/>
      <c r="E19" s="146">
        <v>504000.0</v>
      </c>
      <c r="F19" s="97"/>
      <c r="G19" s="138" t="s">
        <v>272</v>
      </c>
      <c r="H19" s="43" t="s">
        <v>273</v>
      </c>
    </row>
    <row r="20">
      <c r="A20" s="44"/>
      <c r="B20" s="148" t="s">
        <v>243</v>
      </c>
      <c r="C20" s="47" t="s">
        <v>33</v>
      </c>
      <c r="D20" s="87"/>
      <c r="E20" s="146">
        <v>540000.0</v>
      </c>
      <c r="F20" s="97"/>
      <c r="G20" s="42" t="s">
        <v>274</v>
      </c>
      <c r="H20" s="43" t="s">
        <v>275</v>
      </c>
    </row>
    <row r="21">
      <c r="A21" s="44"/>
      <c r="B21" s="86" t="s">
        <v>276</v>
      </c>
      <c r="C21" s="47" t="s">
        <v>18</v>
      </c>
      <c r="D21" s="87" t="s">
        <v>266</v>
      </c>
      <c r="E21" s="87" t="s">
        <v>266</v>
      </c>
      <c r="F21" s="97" t="s">
        <v>266</v>
      </c>
      <c r="G21" s="89" t="s">
        <v>277</v>
      </c>
      <c r="H21" s="139" t="s">
        <v>141</v>
      </c>
    </row>
    <row r="22">
      <c r="A22" s="44"/>
      <c r="B22" s="148" t="s">
        <v>194</v>
      </c>
      <c r="C22" s="47" t="s">
        <v>33</v>
      </c>
      <c r="D22" s="87"/>
      <c r="E22" s="146">
        <v>300000.0</v>
      </c>
      <c r="F22" s="97"/>
      <c r="G22" s="138" t="s">
        <v>278</v>
      </c>
      <c r="H22" s="43" t="s">
        <v>279</v>
      </c>
    </row>
    <row r="23">
      <c r="A23" s="44"/>
      <c r="B23" s="148" t="s">
        <v>241</v>
      </c>
      <c r="C23" s="47" t="s">
        <v>33</v>
      </c>
      <c r="D23" s="51">
        <v>44869.0</v>
      </c>
      <c r="E23" s="146">
        <v>50000.0</v>
      </c>
      <c r="F23" s="97"/>
      <c r="G23" s="138" t="s">
        <v>280</v>
      </c>
      <c r="H23" s="43" t="s">
        <v>281</v>
      </c>
    </row>
    <row r="24">
      <c r="A24" s="44"/>
      <c r="B24" s="148" t="s">
        <v>282</v>
      </c>
      <c r="C24" s="47" t="s">
        <v>33</v>
      </c>
      <c r="D24" s="87"/>
      <c r="E24" s="146">
        <v>420069.0</v>
      </c>
      <c r="F24" s="97"/>
      <c r="G24" s="138" t="s">
        <v>283</v>
      </c>
      <c r="H24" s="43" t="s">
        <v>284</v>
      </c>
    </row>
    <row r="25">
      <c r="A25" s="44"/>
      <c r="B25" s="148" t="s">
        <v>285</v>
      </c>
      <c r="C25" s="47" t="s">
        <v>33</v>
      </c>
      <c r="D25" s="87"/>
      <c r="E25" s="146">
        <v>10000.0</v>
      </c>
      <c r="F25" s="97"/>
      <c r="G25" s="138" t="s">
        <v>286</v>
      </c>
      <c r="H25" s="43" t="s">
        <v>287</v>
      </c>
    </row>
    <row r="26">
      <c r="A26" s="44"/>
      <c r="B26" s="148" t="s">
        <v>288</v>
      </c>
      <c r="C26" s="47" t="s">
        <v>33</v>
      </c>
      <c r="D26" s="87"/>
      <c r="E26" s="146">
        <v>15000.0</v>
      </c>
      <c r="F26" s="97"/>
      <c r="G26" s="138" t="s">
        <v>289</v>
      </c>
      <c r="H26" s="43" t="s">
        <v>287</v>
      </c>
    </row>
    <row r="27">
      <c r="A27" s="44"/>
      <c r="B27" s="148" t="s">
        <v>290</v>
      </c>
      <c r="C27" s="47" t="s">
        <v>33</v>
      </c>
      <c r="D27" s="87"/>
      <c r="E27" s="146">
        <v>500000.0</v>
      </c>
      <c r="F27" s="97"/>
      <c r="G27" s="138" t="s">
        <v>291</v>
      </c>
      <c r="H27" s="43" t="s">
        <v>292</v>
      </c>
    </row>
    <row r="28">
      <c r="A28" s="44"/>
      <c r="B28" s="149" t="s">
        <v>293</v>
      </c>
      <c r="C28" s="47" t="s">
        <v>33</v>
      </c>
      <c r="D28" s="83"/>
      <c r="E28" s="146">
        <v>200000.0</v>
      </c>
      <c r="F28" s="41"/>
      <c r="G28" s="138" t="s">
        <v>294</v>
      </c>
      <c r="H28" s="43" t="s">
        <v>295</v>
      </c>
    </row>
    <row r="29">
      <c r="A29" s="44"/>
      <c r="B29" s="37" t="s">
        <v>296</v>
      </c>
      <c r="C29" s="47" t="s">
        <v>33</v>
      </c>
      <c r="D29" s="51"/>
      <c r="E29" s="146">
        <v>1000000.0</v>
      </c>
      <c r="F29" s="41"/>
      <c r="G29" s="150" t="s">
        <v>297</v>
      </c>
      <c r="H29" s="151" t="s">
        <v>298</v>
      </c>
    </row>
    <row r="30" ht="33.0" customHeight="1">
      <c r="A30" s="44"/>
      <c r="B30" s="57" t="s">
        <v>132</v>
      </c>
      <c r="C30" s="58">
        <f>IFERROR(__xludf.DUMMYFUNCTION("countunique(B16:B29)"),14.0)</f>
        <v>14</v>
      </c>
      <c r="D30" s="58" t="s">
        <v>133</v>
      </c>
      <c r="E30" s="59">
        <f>SUM(E16:E29)</f>
        <v>3839069</v>
      </c>
      <c r="F30" s="60"/>
      <c r="G30" s="152"/>
      <c r="I30" s="63"/>
      <c r="J30" s="63"/>
    </row>
    <row r="31" ht="33.0" customHeight="1">
      <c r="A31" s="44"/>
      <c r="B31" s="64" t="s">
        <v>134</v>
      </c>
      <c r="C31" s="65">
        <f>C30-COUNTIF(C16:C29, "Not-passed")</f>
        <v>11</v>
      </c>
      <c r="D31" s="65" t="s">
        <v>135</v>
      </c>
      <c r="E31" s="66">
        <f>SUMIF(C16:C29,"Sent", E16:E29)</f>
        <v>3839069</v>
      </c>
      <c r="F31" s="67"/>
      <c r="I31" s="63"/>
      <c r="J31" s="63"/>
    </row>
    <row r="32" ht="33.0" customHeight="1">
      <c r="A32" s="44"/>
      <c r="B32" s="64" t="s">
        <v>136</v>
      </c>
      <c r="C32" s="65">
        <f>COUNTIF(C16:C29, "Sent")</f>
        <v>11</v>
      </c>
      <c r="D32" s="68" t="s">
        <v>137</v>
      </c>
      <c r="E32" s="69">
        <f>E30/'Status Key'!A2</f>
        <v>0.0165528316</v>
      </c>
      <c r="F32" s="67"/>
      <c r="I32" s="70"/>
      <c r="J32" s="70"/>
    </row>
    <row r="33" ht="33.0" customHeight="1">
      <c r="A33" s="71"/>
      <c r="B33" s="93" t="s">
        <v>138</v>
      </c>
      <c r="C33" s="94"/>
      <c r="D33" s="95">
        <f>E30/E57</f>
        <v>0.2926418329</v>
      </c>
      <c r="E33" s="94"/>
      <c r="F33" s="153"/>
      <c r="G33" s="75"/>
      <c r="H33" s="75"/>
      <c r="I33" s="63"/>
      <c r="J33" s="63"/>
    </row>
    <row r="34">
      <c r="A34" s="76" t="s">
        <v>299</v>
      </c>
      <c r="B34" s="37" t="s">
        <v>276</v>
      </c>
      <c r="C34" s="47" t="s">
        <v>33</v>
      </c>
      <c r="D34" s="83"/>
      <c r="E34" s="154">
        <v>250000.0</v>
      </c>
      <c r="F34" s="84"/>
      <c r="G34" s="155" t="s">
        <v>300</v>
      </c>
      <c r="H34" s="156" t="s">
        <v>301</v>
      </c>
    </row>
    <row r="35">
      <c r="A35" s="44"/>
      <c r="B35" s="86" t="s">
        <v>302</v>
      </c>
      <c r="C35" s="47" t="s">
        <v>18</v>
      </c>
      <c r="D35" s="87" t="s">
        <v>266</v>
      </c>
      <c r="E35" s="87" t="s">
        <v>266</v>
      </c>
      <c r="F35" s="97"/>
      <c r="G35" s="157" t="s">
        <v>303</v>
      </c>
      <c r="H35" s="158" t="s">
        <v>141</v>
      </c>
    </row>
    <row r="36">
      <c r="A36" s="44"/>
      <c r="B36" s="159" t="s">
        <v>304</v>
      </c>
      <c r="C36" s="47" t="s">
        <v>18</v>
      </c>
      <c r="D36" s="87" t="s">
        <v>266</v>
      </c>
      <c r="E36" s="160" t="s">
        <v>266</v>
      </c>
      <c r="F36" s="41"/>
      <c r="G36" s="157" t="s">
        <v>305</v>
      </c>
      <c r="H36" s="158" t="s">
        <v>141</v>
      </c>
    </row>
    <row r="37">
      <c r="A37" s="44"/>
      <c r="B37" s="159" t="s">
        <v>306</v>
      </c>
      <c r="C37" s="47" t="s">
        <v>18</v>
      </c>
      <c r="D37" s="87" t="s">
        <v>266</v>
      </c>
      <c r="E37" s="160" t="s">
        <v>266</v>
      </c>
      <c r="F37" s="41"/>
      <c r="G37" s="157" t="s">
        <v>307</v>
      </c>
      <c r="H37" s="158" t="s">
        <v>141</v>
      </c>
    </row>
    <row r="38">
      <c r="A38" s="44"/>
      <c r="B38" s="148" t="s">
        <v>308</v>
      </c>
      <c r="C38" s="47" t="s">
        <v>33</v>
      </c>
      <c r="D38" s="87"/>
      <c r="E38" s="161">
        <v>250000.0</v>
      </c>
      <c r="F38" s="97"/>
      <c r="G38" s="162" t="s">
        <v>309</v>
      </c>
      <c r="H38" s="158" t="s">
        <v>310</v>
      </c>
    </row>
    <row r="39">
      <c r="A39" s="44"/>
      <c r="B39" s="148" t="s">
        <v>311</v>
      </c>
      <c r="C39" s="47" t="s">
        <v>33</v>
      </c>
      <c r="D39" s="87"/>
      <c r="E39" s="161">
        <v>100000.0</v>
      </c>
      <c r="F39" s="97"/>
      <c r="G39" s="162" t="s">
        <v>312</v>
      </c>
      <c r="H39" s="163" t="s">
        <v>313</v>
      </c>
    </row>
    <row r="40">
      <c r="A40" s="44"/>
      <c r="B40" s="148" t="s">
        <v>314</v>
      </c>
      <c r="C40" s="47" t="s">
        <v>33</v>
      </c>
      <c r="D40" s="164">
        <v>45266.0</v>
      </c>
      <c r="E40" s="161">
        <v>504828.0</v>
      </c>
      <c r="F40" s="97"/>
      <c r="G40" s="162" t="s">
        <v>315</v>
      </c>
      <c r="H40" s="158" t="s">
        <v>316</v>
      </c>
    </row>
    <row r="41">
      <c r="A41" s="44"/>
      <c r="B41" s="148" t="s">
        <v>317</v>
      </c>
      <c r="C41" s="47" t="s">
        <v>33</v>
      </c>
      <c r="D41" s="87"/>
      <c r="E41" s="161">
        <v>550000.0</v>
      </c>
      <c r="F41" s="97"/>
      <c r="G41" s="162" t="s">
        <v>318</v>
      </c>
      <c r="H41" s="158" t="s">
        <v>319</v>
      </c>
    </row>
    <row r="42">
      <c r="A42" s="44"/>
      <c r="B42" s="165" t="s">
        <v>199</v>
      </c>
      <c r="C42" s="47" t="s">
        <v>33</v>
      </c>
      <c r="D42" s="87"/>
      <c r="E42" s="161">
        <v>400000.0</v>
      </c>
      <c r="F42" s="97"/>
      <c r="G42" s="162" t="s">
        <v>320</v>
      </c>
      <c r="H42" s="158" t="s">
        <v>321</v>
      </c>
    </row>
    <row r="43">
      <c r="A43" s="44"/>
      <c r="B43" s="148" t="s">
        <v>259</v>
      </c>
      <c r="C43" s="47" t="s">
        <v>33</v>
      </c>
      <c r="D43" s="87"/>
      <c r="E43" s="161">
        <v>500000.0</v>
      </c>
      <c r="F43" s="97"/>
      <c r="G43" s="162" t="s">
        <v>322</v>
      </c>
      <c r="H43" s="158" t="s">
        <v>323</v>
      </c>
    </row>
    <row r="44">
      <c r="A44" s="44"/>
      <c r="B44" s="148" t="s">
        <v>324</v>
      </c>
      <c r="C44" s="47" t="s">
        <v>33</v>
      </c>
      <c r="D44" s="87"/>
      <c r="E44" s="161">
        <v>120000.0</v>
      </c>
      <c r="F44" s="97"/>
      <c r="G44" s="162" t="s">
        <v>325</v>
      </c>
      <c r="H44" s="158" t="s">
        <v>326</v>
      </c>
    </row>
    <row r="45">
      <c r="A45" s="44"/>
      <c r="B45" s="148" t="s">
        <v>327</v>
      </c>
      <c r="C45" s="47" t="s">
        <v>33</v>
      </c>
      <c r="D45" s="87"/>
      <c r="E45" s="161">
        <v>400000.0</v>
      </c>
      <c r="F45" s="97"/>
      <c r="G45" s="162" t="s">
        <v>328</v>
      </c>
      <c r="H45" s="158" t="s">
        <v>329</v>
      </c>
    </row>
    <row r="46">
      <c r="A46" s="44"/>
      <c r="B46" s="86" t="s">
        <v>330</v>
      </c>
      <c r="C46" s="47" t="s">
        <v>18</v>
      </c>
      <c r="D46" s="87" t="s">
        <v>266</v>
      </c>
      <c r="E46" s="87" t="s">
        <v>266</v>
      </c>
      <c r="F46" s="97"/>
      <c r="G46" s="157" t="s">
        <v>331</v>
      </c>
      <c r="H46" s="166" t="s">
        <v>141</v>
      </c>
    </row>
    <row r="47">
      <c r="A47" s="44"/>
      <c r="B47" s="148" t="s">
        <v>332</v>
      </c>
      <c r="C47" s="47" t="s">
        <v>33</v>
      </c>
      <c r="D47" s="87"/>
      <c r="E47" s="161">
        <v>300000.0</v>
      </c>
      <c r="F47" s="97"/>
      <c r="G47" s="162" t="s">
        <v>333</v>
      </c>
      <c r="H47" s="158" t="s">
        <v>334</v>
      </c>
    </row>
    <row r="48">
      <c r="A48" s="44"/>
      <c r="B48" s="148" t="s">
        <v>335</v>
      </c>
      <c r="C48" s="47" t="s">
        <v>33</v>
      </c>
      <c r="D48" s="87"/>
      <c r="E48" s="161">
        <v>50000.0</v>
      </c>
      <c r="F48" s="97"/>
      <c r="G48" s="162" t="s">
        <v>336</v>
      </c>
      <c r="H48" s="158" t="s">
        <v>337</v>
      </c>
    </row>
    <row r="49">
      <c r="A49" s="44"/>
      <c r="B49" s="159" t="s">
        <v>338</v>
      </c>
      <c r="C49" s="47" t="s">
        <v>18</v>
      </c>
      <c r="D49" s="87" t="s">
        <v>266</v>
      </c>
      <c r="E49" s="87" t="s">
        <v>266</v>
      </c>
      <c r="F49" s="97"/>
      <c r="G49" s="157" t="s">
        <v>339</v>
      </c>
      <c r="H49" s="158" t="s">
        <v>141</v>
      </c>
    </row>
    <row r="50">
      <c r="A50" s="44"/>
      <c r="B50" s="148" t="s">
        <v>340</v>
      </c>
      <c r="C50" s="47" t="s">
        <v>33</v>
      </c>
      <c r="D50" s="87"/>
      <c r="E50" s="161">
        <v>100000.0</v>
      </c>
      <c r="F50" s="97"/>
      <c r="G50" s="162" t="s">
        <v>341</v>
      </c>
      <c r="H50" s="158" t="s">
        <v>342</v>
      </c>
    </row>
    <row r="51">
      <c r="A51" s="44"/>
      <c r="B51" s="148" t="s">
        <v>343</v>
      </c>
      <c r="C51" s="47" t="s">
        <v>33</v>
      </c>
      <c r="D51" s="87"/>
      <c r="E51" s="161">
        <v>4000000.0</v>
      </c>
      <c r="F51" s="97"/>
      <c r="G51" s="167" t="s">
        <v>344</v>
      </c>
      <c r="H51" s="158" t="s">
        <v>345</v>
      </c>
    </row>
    <row r="52" ht="33.75" customHeight="1">
      <c r="A52" s="44"/>
      <c r="B52" s="57" t="s">
        <v>132</v>
      </c>
      <c r="C52" s="58">
        <f>IFERROR(__xludf.DUMMYFUNCTION("countunique(B34:B51)"),18.0)</f>
        <v>18</v>
      </c>
      <c r="D52" s="58" t="s">
        <v>133</v>
      </c>
      <c r="E52" s="59">
        <f>SUM(E34:E51)</f>
        <v>7524828</v>
      </c>
      <c r="F52" s="99"/>
      <c r="G52" s="100"/>
      <c r="H52" s="168"/>
    </row>
    <row r="53" ht="33.75" customHeight="1">
      <c r="A53" s="44"/>
      <c r="B53" s="64" t="s">
        <v>134</v>
      </c>
      <c r="C53" s="65">
        <f>C52-COUNTIF(C34:C51, "Not-passed")</f>
        <v>13</v>
      </c>
      <c r="D53" s="65" t="s">
        <v>135</v>
      </c>
      <c r="E53" s="66">
        <f>SUMIF(C34:C51,"Sent", E34:E51)</f>
        <v>7524828</v>
      </c>
      <c r="F53" s="101"/>
      <c r="H53" s="169"/>
    </row>
    <row r="54" ht="33.75" customHeight="1">
      <c r="A54" s="44"/>
      <c r="B54" s="64" t="s">
        <v>136</v>
      </c>
      <c r="C54" s="65">
        <f>COUNTIF(C34:C51, "Sent")</f>
        <v>13</v>
      </c>
      <c r="D54" s="68" t="s">
        <v>137</v>
      </c>
      <c r="E54" s="69">
        <f>E52/'Status Key'!A2</f>
        <v>0.03244463975</v>
      </c>
      <c r="F54" s="101"/>
      <c r="H54" s="169"/>
      <c r="I54" s="102"/>
      <c r="J54" s="102"/>
    </row>
    <row r="55" ht="33.75" customHeight="1">
      <c r="A55" s="110"/>
      <c r="B55" s="93" t="s">
        <v>138</v>
      </c>
      <c r="C55" s="94"/>
      <c r="D55" s="95">
        <f>E52/E57</f>
        <v>0.5735972597</v>
      </c>
      <c r="E55" s="94"/>
      <c r="F55" s="111"/>
      <c r="G55" s="112"/>
      <c r="H55" s="170"/>
    </row>
    <row r="56" ht="33.0" customHeight="1">
      <c r="A56" s="113"/>
    </row>
    <row r="57" ht="25.5" customHeight="1">
      <c r="A57" s="114" t="s">
        <v>227</v>
      </c>
      <c r="B57" s="115" t="s">
        <v>228</v>
      </c>
      <c r="C57" s="116"/>
      <c r="D57" s="117"/>
      <c r="E57" s="118">
        <f>sum(E52,E30,E12)</f>
        <v>13118661</v>
      </c>
      <c r="F57" s="101"/>
      <c r="G57" s="119"/>
    </row>
    <row r="58" ht="25.5" customHeight="1">
      <c r="A58" s="120"/>
      <c r="B58" s="121" t="s">
        <v>229</v>
      </c>
      <c r="D58" s="122"/>
      <c r="E58" s="123">
        <f>(E57/'Status Key'!A2)</f>
        <v>0.05656344971</v>
      </c>
      <c r="F58" s="101"/>
    </row>
    <row r="59" ht="25.5" customHeight="1">
      <c r="A59" s="124"/>
      <c r="B59" s="125" t="s">
        <v>230</v>
      </c>
      <c r="C59" s="126"/>
      <c r="D59" s="127"/>
      <c r="E59" s="128">
        <f t="shared" ref="E59:E60" si="1">SUM(C52,C30,C12)</f>
        <v>42</v>
      </c>
      <c r="F59" s="101"/>
    </row>
    <row r="60" ht="25.5" customHeight="1">
      <c r="A60" s="129" t="s">
        <v>20</v>
      </c>
      <c r="B60" s="130" t="s">
        <v>231</v>
      </c>
      <c r="D60" s="122"/>
      <c r="E60" s="131">
        <f t="shared" si="1"/>
        <v>31</v>
      </c>
      <c r="F60" s="101"/>
    </row>
    <row r="61" ht="25.5" customHeight="1">
      <c r="A61" s="124"/>
      <c r="B61" s="125" t="s">
        <v>232</v>
      </c>
      <c r="C61" s="126"/>
      <c r="D61" s="127"/>
      <c r="E61" s="132">
        <f>E57</f>
        <v>13118661</v>
      </c>
      <c r="F61" s="101"/>
    </row>
    <row r="62" ht="25.5" customHeight="1">
      <c r="A62" s="129" t="s">
        <v>233</v>
      </c>
      <c r="B62" s="130" t="s">
        <v>234</v>
      </c>
      <c r="D62" s="122"/>
      <c r="E62" s="131">
        <f>SUM(C54,C32,C14)</f>
        <v>31</v>
      </c>
      <c r="F62" s="101"/>
    </row>
    <row r="63" ht="25.5" customHeight="1">
      <c r="A63" s="120"/>
      <c r="B63" s="121" t="s">
        <v>235</v>
      </c>
      <c r="D63" s="122"/>
      <c r="E63" s="133">
        <f>sum(E53,E31,E13)</f>
        <v>13118661</v>
      </c>
      <c r="F63" s="101"/>
    </row>
    <row r="64" ht="25.5" customHeight="1">
      <c r="A64" s="134"/>
      <c r="B64" s="135" t="s">
        <v>236</v>
      </c>
      <c r="C64" s="112"/>
      <c r="D64" s="136"/>
      <c r="E64" s="137">
        <f>E63/E57</f>
        <v>1</v>
      </c>
      <c r="F64" s="101"/>
    </row>
    <row r="65" ht="15.75" customHeight="1">
      <c r="A65" s="113"/>
    </row>
  </sheetData>
  <mergeCells count="26">
    <mergeCell ref="A16:A33"/>
    <mergeCell ref="A34:A55"/>
    <mergeCell ref="A57:A59"/>
    <mergeCell ref="A2:A15"/>
    <mergeCell ref="G12:H15"/>
    <mergeCell ref="B15:C15"/>
    <mergeCell ref="D15:E15"/>
    <mergeCell ref="G30:H33"/>
    <mergeCell ref="B33:C33"/>
    <mergeCell ref="D33:E33"/>
    <mergeCell ref="B59:D59"/>
    <mergeCell ref="A60:A61"/>
    <mergeCell ref="B60:D60"/>
    <mergeCell ref="B61:D61"/>
    <mergeCell ref="A62:A64"/>
    <mergeCell ref="B62:D62"/>
    <mergeCell ref="B63:D63"/>
    <mergeCell ref="B64:D64"/>
    <mergeCell ref="G52:H55"/>
    <mergeCell ref="B55:C55"/>
    <mergeCell ref="D55:E55"/>
    <mergeCell ref="A56:H56"/>
    <mergeCell ref="B57:D57"/>
    <mergeCell ref="G57:H64"/>
    <mergeCell ref="B58:D58"/>
    <mergeCell ref="A65:H65"/>
  </mergeCells>
  <conditionalFormatting sqref="C2:C11 C16:C32 C34:C54">
    <cfRule type="cellIs" dxfId="7" priority="1" operator="equal">
      <formula>"Sent"</formula>
    </cfRule>
  </conditionalFormatting>
  <conditionalFormatting sqref="C2:C11 C16:C32 C34:C54">
    <cfRule type="cellIs" dxfId="1" priority="2" operator="equal">
      <formula>"Verifying recipient information"</formula>
    </cfRule>
  </conditionalFormatting>
  <conditionalFormatting sqref="C2:C11 C16:C32 C34:C54">
    <cfRule type="cellIs" dxfId="2" priority="3" operator="equal">
      <formula>"Processing"</formula>
    </cfRule>
  </conditionalFormatting>
  <conditionalFormatting sqref="C2:C11 C16:C32 C34:C54">
    <cfRule type="cellIs" dxfId="3" priority="4" operator="equal">
      <formula>"Approved"</formula>
    </cfRule>
  </conditionalFormatting>
  <conditionalFormatting sqref="C2:C14 C16:C32 C34:C54">
    <cfRule type="cellIs" dxfId="4" priority="5" operator="equal">
      <formula>"Not-passed"</formula>
    </cfRule>
  </conditionalFormatting>
  <conditionalFormatting sqref="C1:C14 C16:C32 C34:C54">
    <cfRule type="cellIs" dxfId="5" priority="6" operator="equal">
      <formula>"Passed"</formula>
    </cfRule>
  </conditionalFormatting>
  <conditionalFormatting sqref="C2:C14 C16:C32 C34:C54">
    <cfRule type="cellIs" dxfId="6" priority="7" operator="equal">
      <formula>"Rejected"</formula>
    </cfRule>
  </conditionalFormatting>
  <dataValidations>
    <dataValidation type="list" allowBlank="1" sqref="C2:C11 C16:C29 C34:C51">
      <formula1>'Status Key'!$A$17:$A$26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F7"/>
    <hyperlink r:id="rId7" ref="G7"/>
    <hyperlink r:id="rId8" ref="G8"/>
    <hyperlink r:id="rId9" ref="J8"/>
    <hyperlink r:id="rId10" ref="F9"/>
    <hyperlink r:id="rId11" ref="G9"/>
    <hyperlink r:id="rId12" ref="J9"/>
    <hyperlink r:id="rId13" ref="G10"/>
    <hyperlink r:id="rId14" ref="J10"/>
    <hyperlink r:id="rId15" ref="G11"/>
    <hyperlink r:id="rId16" ref="G16"/>
    <hyperlink r:id="rId17" ref="G17"/>
    <hyperlink r:id="rId18" ref="B18"/>
    <hyperlink r:id="rId19" ref="G18"/>
    <hyperlink r:id="rId20" ref="G19"/>
    <hyperlink r:id="rId21" ref="G20"/>
    <hyperlink r:id="rId22" ref="G21"/>
    <hyperlink r:id="rId23" ref="G22"/>
    <hyperlink r:id="rId24" ref="G23"/>
    <hyperlink r:id="rId25" ref="G24"/>
    <hyperlink r:id="rId26" ref="G25"/>
    <hyperlink r:id="rId27" ref="G26"/>
    <hyperlink r:id="rId28" ref="G27"/>
    <hyperlink r:id="rId29" ref="B28"/>
    <hyperlink r:id="rId30" ref="G28"/>
    <hyperlink r:id="rId31" ref="G29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B42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4.63"/>
    <col customWidth="1" min="5" max="5" width="13.25"/>
    <col customWidth="1" min="6" max="9" width="17.5"/>
    <col customWidth="1" min="10" max="10" width="68.25"/>
    <col customWidth="1" min="11" max="11" width="43.0"/>
    <col customWidth="1" min="12" max="12" width="10.38"/>
    <col customWidth="1" min="13" max="13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J1" s="34"/>
      <c r="K1" s="34"/>
      <c r="L1" s="35"/>
      <c r="M1" s="35"/>
    </row>
    <row r="2" ht="43.5" customHeight="1">
      <c r="A2" s="33" t="s">
        <v>35</v>
      </c>
      <c r="B2" s="33" t="s">
        <v>36</v>
      </c>
      <c r="C2" s="34" t="s">
        <v>14</v>
      </c>
      <c r="D2" s="34" t="s">
        <v>346</v>
      </c>
      <c r="E2" s="34" t="s">
        <v>347</v>
      </c>
      <c r="F2" s="33" t="s">
        <v>348</v>
      </c>
      <c r="G2" s="34" t="s">
        <v>14</v>
      </c>
      <c r="H2" s="173" t="s">
        <v>349</v>
      </c>
      <c r="I2" s="34" t="s">
        <v>39</v>
      </c>
      <c r="J2" s="34" t="s">
        <v>40</v>
      </c>
      <c r="K2" s="34" t="s">
        <v>41</v>
      </c>
      <c r="L2" s="35" t="s">
        <v>42</v>
      </c>
      <c r="M2" s="35" t="s">
        <v>43</v>
      </c>
    </row>
    <row r="3">
      <c r="A3" s="36" t="s">
        <v>350</v>
      </c>
      <c r="B3" s="174" t="s">
        <v>351</v>
      </c>
      <c r="C3" s="175" t="s">
        <v>33</v>
      </c>
      <c r="D3" s="55"/>
      <c r="E3" s="176">
        <v>50000.0</v>
      </c>
      <c r="F3" s="176">
        <v>50000.0</v>
      </c>
      <c r="G3" s="41" t="s">
        <v>352</v>
      </c>
      <c r="H3" s="41"/>
      <c r="I3" s="41" t="s">
        <v>353</v>
      </c>
      <c r="J3" s="177" t="s">
        <v>354</v>
      </c>
      <c r="K3" s="178" t="s">
        <v>355</v>
      </c>
    </row>
    <row r="4">
      <c r="A4" s="44"/>
      <c r="B4" s="174" t="s">
        <v>356</v>
      </c>
      <c r="C4" s="179" t="s">
        <v>33</v>
      </c>
      <c r="D4" s="55"/>
      <c r="E4" s="180">
        <v>20000.0</v>
      </c>
      <c r="F4" s="180">
        <v>20000.0</v>
      </c>
      <c r="G4" s="41" t="s">
        <v>352</v>
      </c>
      <c r="H4" s="41"/>
      <c r="I4" s="41" t="s">
        <v>353</v>
      </c>
      <c r="J4" s="177" t="s">
        <v>357</v>
      </c>
      <c r="K4" s="178" t="s">
        <v>358</v>
      </c>
    </row>
    <row r="5">
      <c r="A5" s="44"/>
      <c r="B5" s="174" t="s">
        <v>359</v>
      </c>
      <c r="C5" s="179" t="s">
        <v>33</v>
      </c>
      <c r="D5" s="55"/>
      <c r="E5" s="180">
        <v>25000.0</v>
      </c>
      <c r="F5" s="180">
        <v>25000.0</v>
      </c>
      <c r="G5" s="41" t="s">
        <v>352</v>
      </c>
      <c r="H5" s="41"/>
      <c r="I5" s="41" t="s">
        <v>353</v>
      </c>
      <c r="J5" s="177" t="s">
        <v>360</v>
      </c>
      <c r="K5" s="178" t="s">
        <v>361</v>
      </c>
    </row>
    <row r="6">
      <c r="A6" s="44"/>
      <c r="B6" s="174" t="s">
        <v>362</v>
      </c>
      <c r="C6" s="179" t="s">
        <v>33</v>
      </c>
      <c r="D6" s="55"/>
      <c r="E6" s="176">
        <v>2500.0</v>
      </c>
      <c r="F6" s="176">
        <v>2500.0</v>
      </c>
      <c r="G6" s="41" t="s">
        <v>352</v>
      </c>
      <c r="H6" s="41"/>
      <c r="I6" s="41" t="s">
        <v>353</v>
      </c>
      <c r="J6" s="177" t="s">
        <v>363</v>
      </c>
      <c r="K6" s="178" t="s">
        <v>364</v>
      </c>
    </row>
    <row r="7">
      <c r="A7" s="44"/>
      <c r="B7" s="174" t="s">
        <v>365</v>
      </c>
      <c r="C7" s="179" t="s">
        <v>33</v>
      </c>
      <c r="D7" s="55"/>
      <c r="E7" s="176">
        <v>50000.0</v>
      </c>
      <c r="F7" s="176">
        <v>50000.0</v>
      </c>
      <c r="G7" s="41" t="s">
        <v>352</v>
      </c>
      <c r="H7" s="41"/>
      <c r="I7" s="41" t="s">
        <v>353</v>
      </c>
      <c r="J7" s="177" t="s">
        <v>366</v>
      </c>
      <c r="K7" s="178" t="s">
        <v>367</v>
      </c>
    </row>
    <row r="8">
      <c r="A8" s="44"/>
      <c r="B8" s="174" t="s">
        <v>368</v>
      </c>
      <c r="C8" s="179" t="s">
        <v>33</v>
      </c>
      <c r="D8" s="55"/>
      <c r="E8" s="180">
        <v>45000.0</v>
      </c>
      <c r="F8" s="180">
        <v>45000.0</v>
      </c>
      <c r="G8" s="41" t="s">
        <v>352</v>
      </c>
      <c r="H8" s="41"/>
      <c r="I8" s="41" t="s">
        <v>353</v>
      </c>
      <c r="J8" s="177" t="s">
        <v>369</v>
      </c>
      <c r="K8" s="178" t="s">
        <v>370</v>
      </c>
    </row>
    <row r="9">
      <c r="A9" s="44"/>
      <c r="B9" s="174" t="s">
        <v>371</v>
      </c>
      <c r="C9" s="179" t="s">
        <v>33</v>
      </c>
      <c r="D9" s="55"/>
      <c r="E9" s="176">
        <v>30000.0</v>
      </c>
      <c r="F9" s="176">
        <v>30000.0</v>
      </c>
      <c r="G9" s="41" t="s">
        <v>352</v>
      </c>
      <c r="H9" s="41"/>
      <c r="I9" s="41" t="s">
        <v>353</v>
      </c>
      <c r="J9" s="177" t="s">
        <v>372</v>
      </c>
      <c r="K9" s="178" t="s">
        <v>373</v>
      </c>
    </row>
    <row r="10">
      <c r="A10" s="44"/>
      <c r="B10" s="174" t="s">
        <v>374</v>
      </c>
      <c r="C10" s="179" t="s">
        <v>33</v>
      </c>
      <c r="D10" s="55"/>
      <c r="E10" s="176">
        <v>50000.0</v>
      </c>
      <c r="F10" s="176">
        <v>50000.0</v>
      </c>
      <c r="G10" s="41" t="s">
        <v>352</v>
      </c>
      <c r="H10" s="41"/>
      <c r="I10" s="41" t="s">
        <v>353</v>
      </c>
      <c r="J10" s="177" t="s">
        <v>375</v>
      </c>
      <c r="K10" s="178" t="s">
        <v>287</v>
      </c>
    </row>
    <row r="11">
      <c r="A11" s="44"/>
      <c r="B11" s="174" t="s">
        <v>376</v>
      </c>
      <c r="C11" s="179" t="s">
        <v>33</v>
      </c>
      <c r="D11" s="55"/>
      <c r="E11" s="180">
        <v>22500.0</v>
      </c>
      <c r="F11" s="180">
        <v>22500.0</v>
      </c>
      <c r="G11" s="41" t="s">
        <v>352</v>
      </c>
      <c r="H11" s="41"/>
      <c r="I11" s="41" t="s">
        <v>353</v>
      </c>
      <c r="J11" s="177" t="s">
        <v>377</v>
      </c>
      <c r="K11" s="178" t="s">
        <v>378</v>
      </c>
    </row>
    <row r="12">
      <c r="A12" s="44"/>
      <c r="B12" s="174" t="s">
        <v>176</v>
      </c>
      <c r="C12" s="179" t="s">
        <v>33</v>
      </c>
      <c r="D12" s="55"/>
      <c r="E12" s="180">
        <v>40000.0</v>
      </c>
      <c r="F12" s="180">
        <v>40000.0</v>
      </c>
      <c r="G12" s="41" t="s">
        <v>352</v>
      </c>
      <c r="H12" s="41"/>
      <c r="I12" s="41" t="s">
        <v>353</v>
      </c>
      <c r="J12" s="177" t="s">
        <v>379</v>
      </c>
      <c r="K12" s="178" t="s">
        <v>178</v>
      </c>
    </row>
    <row r="13">
      <c r="A13" s="44"/>
      <c r="B13" s="181" t="s">
        <v>380</v>
      </c>
      <c r="C13" s="182" t="s">
        <v>33</v>
      </c>
      <c r="D13" s="87"/>
      <c r="E13" s="183">
        <v>4000.0</v>
      </c>
      <c r="F13" s="180">
        <v>10000.0</v>
      </c>
      <c r="G13" s="184">
        <v>0.4</v>
      </c>
      <c r="H13" s="185"/>
      <c r="I13" s="87"/>
      <c r="J13" s="177" t="s">
        <v>381</v>
      </c>
      <c r="K13" s="186" t="s">
        <v>382</v>
      </c>
    </row>
    <row r="14">
      <c r="A14" s="44"/>
      <c r="B14" s="181" t="s">
        <v>383</v>
      </c>
      <c r="C14" s="187" t="s">
        <v>33</v>
      </c>
      <c r="D14" s="87"/>
      <c r="E14" s="183">
        <v>100000.0</v>
      </c>
      <c r="F14" s="180">
        <v>250000.0</v>
      </c>
      <c r="G14" s="184">
        <v>0.4</v>
      </c>
      <c r="H14" s="87"/>
      <c r="I14" s="87"/>
      <c r="J14" s="177" t="s">
        <v>384</v>
      </c>
      <c r="K14" s="186" t="s">
        <v>385</v>
      </c>
    </row>
    <row r="15">
      <c r="A15" s="44"/>
      <c r="B15" s="181" t="s">
        <v>386</v>
      </c>
      <c r="C15" s="188" t="s">
        <v>20</v>
      </c>
      <c r="D15" s="56"/>
      <c r="E15" s="183"/>
      <c r="F15" s="180">
        <v>250000.0</v>
      </c>
      <c r="G15" s="161"/>
      <c r="H15" s="41"/>
      <c r="I15" s="41"/>
      <c r="J15" s="177" t="s">
        <v>387</v>
      </c>
      <c r="K15" s="186" t="s">
        <v>388</v>
      </c>
    </row>
    <row r="16">
      <c r="A16" s="44"/>
      <c r="B16" s="181" t="s">
        <v>389</v>
      </c>
      <c r="C16" s="187" t="s">
        <v>33</v>
      </c>
      <c r="D16" s="55"/>
      <c r="E16" s="183">
        <v>100000.0</v>
      </c>
      <c r="F16" s="180">
        <v>250000.0</v>
      </c>
      <c r="G16" s="184">
        <v>0.4</v>
      </c>
      <c r="H16" s="41"/>
      <c r="I16" s="41"/>
      <c r="J16" s="177" t="s">
        <v>390</v>
      </c>
      <c r="K16" s="186" t="s">
        <v>391</v>
      </c>
    </row>
    <row r="17">
      <c r="A17" s="44"/>
      <c r="B17" s="181" t="s">
        <v>392</v>
      </c>
      <c r="C17" s="182" t="s">
        <v>22</v>
      </c>
      <c r="D17" s="55"/>
      <c r="E17" s="189"/>
      <c r="F17" s="189">
        <v>0.0</v>
      </c>
      <c r="G17" s="161"/>
      <c r="H17" s="190"/>
      <c r="I17" s="190"/>
      <c r="J17" s="177" t="s">
        <v>393</v>
      </c>
      <c r="K17" s="186" t="s">
        <v>394</v>
      </c>
    </row>
    <row r="18">
      <c r="A18" s="44"/>
      <c r="B18" s="181" t="s">
        <v>395</v>
      </c>
      <c r="C18" s="182" t="s">
        <v>33</v>
      </c>
      <c r="D18" s="55"/>
      <c r="E18" s="183">
        <v>60000.0</v>
      </c>
      <c r="F18" s="180">
        <v>150000.0</v>
      </c>
      <c r="G18" s="184">
        <v>0.4</v>
      </c>
      <c r="H18" s="41"/>
      <c r="I18" s="41"/>
      <c r="J18" s="177" t="s">
        <v>396</v>
      </c>
      <c r="K18" s="181" t="s">
        <v>397</v>
      </c>
    </row>
    <row r="19">
      <c r="A19" s="44"/>
      <c r="B19" s="181" t="s">
        <v>398</v>
      </c>
      <c r="C19" s="182" t="s">
        <v>33</v>
      </c>
      <c r="D19" s="55"/>
      <c r="E19" s="183">
        <v>94000.0</v>
      </c>
      <c r="F19" s="180">
        <v>235000.0</v>
      </c>
      <c r="G19" s="184">
        <v>0.4</v>
      </c>
      <c r="H19" s="190"/>
      <c r="I19" s="190"/>
      <c r="J19" s="177" t="s">
        <v>399</v>
      </c>
      <c r="K19" s="186" t="s">
        <v>400</v>
      </c>
    </row>
    <row r="20">
      <c r="A20" s="44"/>
      <c r="B20" s="181" t="s">
        <v>113</v>
      </c>
      <c r="C20" s="182" t="s">
        <v>33</v>
      </c>
      <c r="D20" s="87"/>
      <c r="E20" s="183">
        <v>80000.0</v>
      </c>
      <c r="F20" s="180">
        <v>200000.0</v>
      </c>
      <c r="G20" s="184">
        <v>0.4</v>
      </c>
      <c r="H20" s="87"/>
      <c r="I20" s="87"/>
      <c r="J20" s="177" t="s">
        <v>401</v>
      </c>
      <c r="K20" s="186" t="s">
        <v>115</v>
      </c>
    </row>
    <row r="21">
      <c r="A21" s="44"/>
      <c r="B21" s="181" t="s">
        <v>402</v>
      </c>
      <c r="C21" s="187" t="s">
        <v>33</v>
      </c>
      <c r="D21" s="56"/>
      <c r="E21" s="183">
        <v>100000.0</v>
      </c>
      <c r="F21" s="180">
        <v>250000.0</v>
      </c>
      <c r="G21" s="184">
        <v>0.4</v>
      </c>
      <c r="H21" s="41"/>
      <c r="I21" s="41"/>
      <c r="J21" s="177" t="s">
        <v>403</v>
      </c>
      <c r="K21" s="186" t="s">
        <v>404</v>
      </c>
    </row>
    <row r="22">
      <c r="A22" s="44"/>
      <c r="B22" s="181" t="s">
        <v>79</v>
      </c>
      <c r="C22" s="187" t="s">
        <v>33</v>
      </c>
      <c r="D22" s="56"/>
      <c r="E22" s="183">
        <v>100000.0</v>
      </c>
      <c r="F22" s="180">
        <v>250000.0</v>
      </c>
      <c r="G22" s="184">
        <v>0.4</v>
      </c>
      <c r="H22" s="41"/>
      <c r="I22" s="41"/>
      <c r="J22" s="177" t="s">
        <v>405</v>
      </c>
      <c r="K22" s="186" t="s">
        <v>81</v>
      </c>
    </row>
    <row r="23">
      <c r="A23" s="44"/>
      <c r="B23" s="181" t="s">
        <v>406</v>
      </c>
      <c r="C23" s="187" t="s">
        <v>33</v>
      </c>
      <c r="D23" s="56"/>
      <c r="E23" s="183">
        <v>30000.0</v>
      </c>
      <c r="F23" s="180">
        <v>30000.0</v>
      </c>
      <c r="G23" s="184">
        <v>1.0</v>
      </c>
      <c r="H23" s="41"/>
      <c r="I23" s="41"/>
      <c r="J23" s="177" t="s">
        <v>407</v>
      </c>
      <c r="K23" s="186" t="s">
        <v>408</v>
      </c>
    </row>
    <row r="24">
      <c r="A24" s="44"/>
      <c r="B24" s="181" t="s">
        <v>409</v>
      </c>
      <c r="C24" s="187" t="s">
        <v>33</v>
      </c>
      <c r="D24" s="56"/>
      <c r="E24" s="183">
        <v>100000.0</v>
      </c>
      <c r="F24" s="180">
        <v>250000.0</v>
      </c>
      <c r="G24" s="184">
        <v>0.4</v>
      </c>
      <c r="H24" s="41"/>
      <c r="I24" s="41"/>
      <c r="J24" s="177" t="s">
        <v>410</v>
      </c>
      <c r="K24" s="186" t="s">
        <v>411</v>
      </c>
    </row>
    <row r="25">
      <c r="A25" s="44"/>
      <c r="B25" s="191" t="s">
        <v>412</v>
      </c>
      <c r="C25" s="187" t="s">
        <v>18</v>
      </c>
      <c r="D25" s="192" t="s">
        <v>141</v>
      </c>
      <c r="E25" s="192" t="s">
        <v>141</v>
      </c>
      <c r="F25" s="87"/>
      <c r="G25" s="87" t="s">
        <v>141</v>
      </c>
      <c r="H25" s="87" t="s">
        <v>141</v>
      </c>
      <c r="I25" s="87" t="s">
        <v>141</v>
      </c>
      <c r="J25" s="193" t="s">
        <v>413</v>
      </c>
      <c r="K25" s="186"/>
    </row>
    <row r="26">
      <c r="A26" s="44"/>
      <c r="B26" s="191" t="s">
        <v>414</v>
      </c>
      <c r="C26" s="187" t="s">
        <v>18</v>
      </c>
      <c r="D26" s="192" t="s">
        <v>141</v>
      </c>
      <c r="E26" s="192" t="s">
        <v>141</v>
      </c>
      <c r="F26" s="87"/>
      <c r="G26" s="87" t="s">
        <v>141</v>
      </c>
      <c r="H26" s="87" t="s">
        <v>141</v>
      </c>
      <c r="I26" s="87" t="s">
        <v>141</v>
      </c>
      <c r="J26" s="193" t="s">
        <v>415</v>
      </c>
      <c r="K26" s="186"/>
    </row>
    <row r="27">
      <c r="A27" s="44"/>
      <c r="B27" s="191" t="s">
        <v>416</v>
      </c>
      <c r="C27" s="187" t="s">
        <v>18</v>
      </c>
      <c r="D27" s="192" t="s">
        <v>141</v>
      </c>
      <c r="E27" s="192" t="s">
        <v>141</v>
      </c>
      <c r="F27" s="87"/>
      <c r="G27" s="87" t="s">
        <v>141</v>
      </c>
      <c r="H27" s="87" t="s">
        <v>141</v>
      </c>
      <c r="I27" s="87" t="s">
        <v>141</v>
      </c>
      <c r="J27" s="193" t="s">
        <v>417</v>
      </c>
      <c r="K27" s="186"/>
    </row>
    <row r="28">
      <c r="A28" s="44"/>
      <c r="B28" s="191" t="s">
        <v>418</v>
      </c>
      <c r="C28" s="187" t="s">
        <v>18</v>
      </c>
      <c r="D28" s="192" t="s">
        <v>141</v>
      </c>
      <c r="E28" s="192" t="s">
        <v>141</v>
      </c>
      <c r="F28" s="87"/>
      <c r="G28" s="87" t="s">
        <v>141</v>
      </c>
      <c r="H28" s="87" t="s">
        <v>141</v>
      </c>
      <c r="I28" s="87" t="s">
        <v>141</v>
      </c>
      <c r="J28" s="193" t="s">
        <v>419</v>
      </c>
      <c r="K28" s="186"/>
    </row>
    <row r="29">
      <c r="A29" s="44"/>
      <c r="B29" s="191" t="s">
        <v>420</v>
      </c>
      <c r="C29" s="187" t="s">
        <v>18</v>
      </c>
      <c r="D29" s="192" t="s">
        <v>141</v>
      </c>
      <c r="E29" s="192" t="s">
        <v>141</v>
      </c>
      <c r="F29" s="87"/>
      <c r="G29" s="87" t="s">
        <v>141</v>
      </c>
      <c r="H29" s="87" t="s">
        <v>141</v>
      </c>
      <c r="I29" s="87" t="s">
        <v>141</v>
      </c>
      <c r="J29" s="193" t="s">
        <v>421</v>
      </c>
      <c r="K29" s="186"/>
    </row>
    <row r="30">
      <c r="A30" s="44"/>
      <c r="B30" s="191" t="s">
        <v>143</v>
      </c>
      <c r="C30" s="187" t="s">
        <v>18</v>
      </c>
      <c r="D30" s="192" t="s">
        <v>141</v>
      </c>
      <c r="E30" s="192" t="s">
        <v>141</v>
      </c>
      <c r="F30" s="87"/>
      <c r="G30" s="87" t="s">
        <v>141</v>
      </c>
      <c r="H30" s="87" t="s">
        <v>141</v>
      </c>
      <c r="I30" s="87" t="s">
        <v>141</v>
      </c>
      <c r="J30" s="193" t="s">
        <v>422</v>
      </c>
      <c r="K30" s="186"/>
    </row>
    <row r="31">
      <c r="A31" s="44"/>
      <c r="B31" s="191" t="s">
        <v>423</v>
      </c>
      <c r="C31" s="187" t="s">
        <v>18</v>
      </c>
      <c r="D31" s="192" t="s">
        <v>141</v>
      </c>
      <c r="E31" s="192" t="s">
        <v>141</v>
      </c>
      <c r="F31" s="87"/>
      <c r="G31" s="87" t="s">
        <v>141</v>
      </c>
      <c r="H31" s="87" t="s">
        <v>141</v>
      </c>
      <c r="I31" s="87" t="s">
        <v>141</v>
      </c>
      <c r="J31" s="193" t="s">
        <v>424</v>
      </c>
      <c r="K31" s="186"/>
    </row>
    <row r="32">
      <c r="A32" s="44"/>
      <c r="B32" s="191" t="s">
        <v>425</v>
      </c>
      <c r="C32" s="187" t="s">
        <v>18</v>
      </c>
      <c r="D32" s="192" t="s">
        <v>141</v>
      </c>
      <c r="E32" s="192" t="s">
        <v>141</v>
      </c>
      <c r="F32" s="87"/>
      <c r="G32" s="87" t="s">
        <v>141</v>
      </c>
      <c r="H32" s="87" t="s">
        <v>141</v>
      </c>
      <c r="I32" s="87" t="s">
        <v>141</v>
      </c>
      <c r="J32" s="193" t="s">
        <v>426</v>
      </c>
      <c r="K32" s="186"/>
    </row>
    <row r="33">
      <c r="A33" s="44"/>
      <c r="B33" s="191" t="s">
        <v>427</v>
      </c>
      <c r="C33" s="187" t="s">
        <v>18</v>
      </c>
      <c r="D33" s="192" t="s">
        <v>141</v>
      </c>
      <c r="E33" s="192" t="s">
        <v>141</v>
      </c>
      <c r="F33" s="87"/>
      <c r="G33" s="87" t="s">
        <v>141</v>
      </c>
      <c r="H33" s="87" t="s">
        <v>141</v>
      </c>
      <c r="I33" s="87" t="s">
        <v>141</v>
      </c>
      <c r="J33" s="193" t="s">
        <v>428</v>
      </c>
      <c r="K33" s="186"/>
    </row>
    <row r="34">
      <c r="A34" s="44"/>
      <c r="B34" s="191" t="s">
        <v>429</v>
      </c>
      <c r="C34" s="187" t="s">
        <v>18</v>
      </c>
      <c r="D34" s="192" t="s">
        <v>141</v>
      </c>
      <c r="E34" s="192" t="s">
        <v>141</v>
      </c>
      <c r="F34" s="87"/>
      <c r="G34" s="87" t="s">
        <v>141</v>
      </c>
      <c r="H34" s="87" t="s">
        <v>141</v>
      </c>
      <c r="I34" s="87" t="s">
        <v>141</v>
      </c>
      <c r="J34" s="193" t="s">
        <v>430</v>
      </c>
      <c r="K34" s="186"/>
    </row>
    <row r="35">
      <c r="A35" s="44"/>
      <c r="B35" s="191" t="s">
        <v>431</v>
      </c>
      <c r="C35" s="187" t="s">
        <v>18</v>
      </c>
      <c r="D35" s="192" t="s">
        <v>141</v>
      </c>
      <c r="E35" s="192" t="s">
        <v>141</v>
      </c>
      <c r="F35" s="87"/>
      <c r="G35" s="87" t="s">
        <v>141</v>
      </c>
      <c r="H35" s="87" t="s">
        <v>141</v>
      </c>
      <c r="I35" s="87" t="s">
        <v>141</v>
      </c>
      <c r="J35" s="193" t="s">
        <v>432</v>
      </c>
      <c r="K35" s="186"/>
    </row>
    <row r="36">
      <c r="A36" s="44"/>
      <c r="B36" s="191" t="s">
        <v>166</v>
      </c>
      <c r="C36" s="187" t="s">
        <v>18</v>
      </c>
      <c r="D36" s="192" t="s">
        <v>141</v>
      </c>
      <c r="E36" s="192" t="s">
        <v>141</v>
      </c>
      <c r="F36" s="87"/>
      <c r="G36" s="87" t="s">
        <v>141</v>
      </c>
      <c r="H36" s="87" t="s">
        <v>141</v>
      </c>
      <c r="I36" s="87" t="s">
        <v>141</v>
      </c>
      <c r="J36" s="193"/>
      <c r="K36" s="186"/>
    </row>
    <row r="37">
      <c r="A37" s="44"/>
      <c r="B37" s="191" t="s">
        <v>433</v>
      </c>
      <c r="C37" s="187" t="s">
        <v>18</v>
      </c>
      <c r="D37" s="192" t="s">
        <v>141</v>
      </c>
      <c r="E37" s="192" t="s">
        <v>141</v>
      </c>
      <c r="F37" s="87"/>
      <c r="G37" s="87" t="s">
        <v>141</v>
      </c>
      <c r="H37" s="87" t="s">
        <v>141</v>
      </c>
      <c r="I37" s="87" t="s">
        <v>141</v>
      </c>
      <c r="J37" s="193" t="s">
        <v>434</v>
      </c>
      <c r="K37" s="186"/>
    </row>
    <row r="38">
      <c r="A38" s="44"/>
      <c r="B38" s="191" t="s">
        <v>435</v>
      </c>
      <c r="C38" s="187" t="s">
        <v>18</v>
      </c>
      <c r="D38" s="192" t="s">
        <v>141</v>
      </c>
      <c r="E38" s="192" t="s">
        <v>141</v>
      </c>
      <c r="F38" s="87"/>
      <c r="G38" s="87" t="s">
        <v>141</v>
      </c>
      <c r="H38" s="87" t="s">
        <v>141</v>
      </c>
      <c r="I38" s="87" t="s">
        <v>141</v>
      </c>
      <c r="J38" s="193" t="s">
        <v>436</v>
      </c>
      <c r="K38" s="186"/>
    </row>
    <row r="39">
      <c r="A39" s="44"/>
      <c r="B39" s="191" t="s">
        <v>437</v>
      </c>
      <c r="C39" s="187" t="s">
        <v>18</v>
      </c>
      <c r="D39" s="192" t="s">
        <v>141</v>
      </c>
      <c r="E39" s="192" t="s">
        <v>141</v>
      </c>
      <c r="F39" s="87"/>
      <c r="G39" s="87" t="s">
        <v>141</v>
      </c>
      <c r="H39" s="87" t="s">
        <v>141</v>
      </c>
      <c r="I39" s="87" t="s">
        <v>141</v>
      </c>
      <c r="J39" s="193" t="s">
        <v>438</v>
      </c>
      <c r="K39" s="186"/>
    </row>
    <row r="40">
      <c r="A40" s="44"/>
      <c r="B40" s="191" t="s">
        <v>439</v>
      </c>
      <c r="C40" s="187" t="s">
        <v>18</v>
      </c>
      <c r="D40" s="192" t="s">
        <v>141</v>
      </c>
      <c r="E40" s="192" t="s">
        <v>141</v>
      </c>
      <c r="F40" s="87"/>
      <c r="G40" s="87" t="s">
        <v>141</v>
      </c>
      <c r="H40" s="87" t="s">
        <v>141</v>
      </c>
      <c r="I40" s="87" t="s">
        <v>141</v>
      </c>
      <c r="J40" s="193" t="s">
        <v>440</v>
      </c>
      <c r="K40" s="186"/>
    </row>
    <row r="41">
      <c r="A41" s="44"/>
      <c r="B41" s="191" t="s">
        <v>441</v>
      </c>
      <c r="C41" s="187" t="s">
        <v>18</v>
      </c>
      <c r="D41" s="192" t="s">
        <v>141</v>
      </c>
      <c r="E41" s="192" t="s">
        <v>141</v>
      </c>
      <c r="F41" s="87"/>
      <c r="G41" s="87" t="s">
        <v>141</v>
      </c>
      <c r="H41" s="87" t="s">
        <v>141</v>
      </c>
      <c r="I41" s="87" t="s">
        <v>141</v>
      </c>
      <c r="J41" s="193" t="s">
        <v>442</v>
      </c>
      <c r="K41" s="186"/>
    </row>
    <row r="42">
      <c r="A42" s="44"/>
      <c r="B42" s="191" t="s">
        <v>443</v>
      </c>
      <c r="C42" s="187" t="s">
        <v>18</v>
      </c>
      <c r="D42" s="192" t="s">
        <v>141</v>
      </c>
      <c r="E42" s="192" t="s">
        <v>141</v>
      </c>
      <c r="F42" s="87"/>
      <c r="G42" s="87" t="s">
        <v>141</v>
      </c>
      <c r="H42" s="87" t="s">
        <v>141</v>
      </c>
      <c r="I42" s="87" t="s">
        <v>141</v>
      </c>
      <c r="J42" s="193" t="s">
        <v>444</v>
      </c>
      <c r="K42" s="186"/>
    </row>
    <row r="43">
      <c r="A43" s="44"/>
      <c r="B43" s="191" t="s">
        <v>445</v>
      </c>
      <c r="C43" s="187" t="s">
        <v>18</v>
      </c>
      <c r="D43" s="192" t="s">
        <v>141</v>
      </c>
      <c r="E43" s="192" t="s">
        <v>141</v>
      </c>
      <c r="F43" s="87"/>
      <c r="G43" s="87" t="s">
        <v>141</v>
      </c>
      <c r="H43" s="87" t="s">
        <v>141</v>
      </c>
      <c r="I43" s="87" t="s">
        <v>141</v>
      </c>
      <c r="J43" s="193" t="s">
        <v>446</v>
      </c>
      <c r="K43" s="186"/>
    </row>
    <row r="44">
      <c r="A44" s="44"/>
      <c r="B44" s="191" t="s">
        <v>447</v>
      </c>
      <c r="C44" s="187" t="s">
        <v>18</v>
      </c>
      <c r="D44" s="192" t="s">
        <v>141</v>
      </c>
      <c r="E44" s="192" t="s">
        <v>141</v>
      </c>
      <c r="F44" s="87"/>
      <c r="G44" s="87" t="s">
        <v>141</v>
      </c>
      <c r="H44" s="87" t="s">
        <v>141</v>
      </c>
      <c r="I44" s="87" t="s">
        <v>141</v>
      </c>
      <c r="J44" s="193" t="s">
        <v>448</v>
      </c>
      <c r="K44" s="186"/>
    </row>
    <row r="45">
      <c r="A45" s="44"/>
      <c r="B45" s="191" t="s">
        <v>449</v>
      </c>
      <c r="C45" s="187" t="s">
        <v>18</v>
      </c>
      <c r="D45" s="192" t="s">
        <v>141</v>
      </c>
      <c r="E45" s="192" t="s">
        <v>141</v>
      </c>
      <c r="F45" s="87"/>
      <c r="G45" s="87" t="s">
        <v>141</v>
      </c>
      <c r="H45" s="87" t="s">
        <v>141</v>
      </c>
      <c r="I45" s="87" t="s">
        <v>141</v>
      </c>
      <c r="J45" s="193" t="s">
        <v>450</v>
      </c>
      <c r="K45" s="186"/>
    </row>
    <row r="46">
      <c r="A46" s="44"/>
      <c r="B46" s="191" t="s">
        <v>451</v>
      </c>
      <c r="C46" s="187" t="s">
        <v>18</v>
      </c>
      <c r="D46" s="192" t="s">
        <v>141</v>
      </c>
      <c r="E46" s="192" t="s">
        <v>141</v>
      </c>
      <c r="F46" s="87"/>
      <c r="G46" s="87" t="s">
        <v>141</v>
      </c>
      <c r="H46" s="87" t="s">
        <v>141</v>
      </c>
      <c r="I46" s="87" t="s">
        <v>141</v>
      </c>
      <c r="J46" s="193" t="s">
        <v>452</v>
      </c>
      <c r="K46" s="186"/>
    </row>
    <row r="47">
      <c r="A47" s="44"/>
      <c r="B47" s="191" t="s">
        <v>453</v>
      </c>
      <c r="C47" s="187" t="s">
        <v>18</v>
      </c>
      <c r="D47" s="192" t="s">
        <v>141</v>
      </c>
      <c r="E47" s="192" t="s">
        <v>141</v>
      </c>
      <c r="F47" s="87"/>
      <c r="G47" s="87" t="s">
        <v>141</v>
      </c>
      <c r="H47" s="87" t="s">
        <v>141</v>
      </c>
      <c r="I47" s="87" t="s">
        <v>141</v>
      </c>
      <c r="J47" s="193" t="s">
        <v>454</v>
      </c>
      <c r="K47" s="186"/>
    </row>
    <row r="48">
      <c r="A48" s="44"/>
      <c r="B48" s="191" t="s">
        <v>455</v>
      </c>
      <c r="C48" s="187" t="s">
        <v>18</v>
      </c>
      <c r="D48" s="192" t="s">
        <v>141</v>
      </c>
      <c r="E48" s="192" t="s">
        <v>141</v>
      </c>
      <c r="F48" s="87"/>
      <c r="G48" s="87" t="s">
        <v>141</v>
      </c>
      <c r="H48" s="87" t="s">
        <v>141</v>
      </c>
      <c r="I48" s="87" t="s">
        <v>141</v>
      </c>
      <c r="J48" s="193" t="s">
        <v>456</v>
      </c>
      <c r="K48" s="186"/>
    </row>
    <row r="49">
      <c r="A49" s="44"/>
      <c r="B49" s="191" t="s">
        <v>457</v>
      </c>
      <c r="C49" s="187" t="s">
        <v>18</v>
      </c>
      <c r="D49" s="192" t="s">
        <v>141</v>
      </c>
      <c r="E49" s="192" t="s">
        <v>141</v>
      </c>
      <c r="F49" s="87"/>
      <c r="G49" s="87" t="s">
        <v>141</v>
      </c>
      <c r="H49" s="87" t="s">
        <v>141</v>
      </c>
      <c r="I49" s="87" t="s">
        <v>141</v>
      </c>
      <c r="J49" s="193" t="s">
        <v>458</v>
      </c>
      <c r="K49" s="186"/>
    </row>
    <row r="50">
      <c r="A50" s="44"/>
      <c r="B50" s="191" t="s">
        <v>459</v>
      </c>
      <c r="C50" s="187" t="s">
        <v>18</v>
      </c>
      <c r="D50" s="192" t="s">
        <v>141</v>
      </c>
      <c r="E50" s="192" t="s">
        <v>141</v>
      </c>
      <c r="F50" s="87"/>
      <c r="G50" s="87" t="s">
        <v>141</v>
      </c>
      <c r="H50" s="87" t="s">
        <v>141</v>
      </c>
      <c r="I50" s="87" t="s">
        <v>141</v>
      </c>
      <c r="J50" s="193" t="s">
        <v>460</v>
      </c>
      <c r="K50" s="186"/>
    </row>
    <row r="51">
      <c r="A51" s="44"/>
      <c r="B51" s="191" t="s">
        <v>461</v>
      </c>
      <c r="C51" s="187" t="s">
        <v>18</v>
      </c>
      <c r="D51" s="192" t="s">
        <v>141</v>
      </c>
      <c r="E51" s="192" t="s">
        <v>141</v>
      </c>
      <c r="F51" s="87"/>
      <c r="G51" s="87" t="s">
        <v>141</v>
      </c>
      <c r="H51" s="87" t="s">
        <v>141</v>
      </c>
      <c r="I51" s="87" t="s">
        <v>141</v>
      </c>
      <c r="J51" s="193" t="s">
        <v>462</v>
      </c>
      <c r="K51" s="186"/>
    </row>
    <row r="52" ht="33.0" customHeight="1">
      <c r="A52" s="44"/>
      <c r="B52" s="57" t="s">
        <v>132</v>
      </c>
      <c r="C52" s="58">
        <f>IFERROR(__xludf.DUMMYFUNCTION("COUNTUNIQUE(B3:B51)"),49.0)</f>
        <v>49</v>
      </c>
      <c r="D52" s="194" t="s">
        <v>133</v>
      </c>
      <c r="E52" s="195">
        <f>SUM(F3:F51)</f>
        <v>2460000</v>
      </c>
      <c r="F52" s="67"/>
      <c r="G52" s="67"/>
      <c r="H52" s="67"/>
      <c r="I52" s="67"/>
      <c r="J52" s="143"/>
      <c r="L52" s="63"/>
      <c r="M52" s="63"/>
    </row>
    <row r="53" ht="33.0" customHeight="1">
      <c r="A53" s="44"/>
      <c r="B53" s="64" t="s">
        <v>134</v>
      </c>
      <c r="C53" s="65">
        <f>C52-COUNTIF(C3:C51, "Not-passed")</f>
        <v>22</v>
      </c>
      <c r="D53" s="65" t="s">
        <v>135</v>
      </c>
      <c r="E53" s="66">
        <f>SUMIF(C3:C51,"Sent", E3:E51)</f>
        <v>1103000</v>
      </c>
      <c r="F53" s="67"/>
      <c r="G53" s="67"/>
      <c r="H53" s="67"/>
      <c r="I53" s="67"/>
      <c r="L53" s="63"/>
      <c r="M53" s="63"/>
    </row>
    <row r="54" ht="33.0" customHeight="1">
      <c r="A54" s="44"/>
      <c r="B54" s="64" t="s">
        <v>136</v>
      </c>
      <c r="C54" s="65">
        <f>COUNTIF(C3:C51, "Sent")</f>
        <v>20</v>
      </c>
      <c r="D54" s="68" t="s">
        <v>137</v>
      </c>
      <c r="E54" s="69">
        <f>E52/'Status Key'!$A$2</f>
        <v>0.01060672932</v>
      </c>
      <c r="F54" s="67"/>
      <c r="G54" s="67"/>
      <c r="H54" s="67"/>
      <c r="I54" s="67"/>
      <c r="L54" s="70"/>
      <c r="M54" s="70"/>
    </row>
    <row r="55" ht="33.0" customHeight="1">
      <c r="A55" s="71"/>
      <c r="B55" s="196" t="s">
        <v>138</v>
      </c>
      <c r="C55" s="197"/>
      <c r="D55" s="74">
        <f>E52/$E$105</f>
        <v>0.5431063031</v>
      </c>
      <c r="E55" s="73"/>
      <c r="F55" s="34"/>
      <c r="G55" s="33"/>
      <c r="H55" s="33"/>
      <c r="I55" s="33"/>
      <c r="J55" s="75"/>
      <c r="K55" s="75"/>
      <c r="L55" s="63"/>
      <c r="M55" s="63"/>
    </row>
    <row r="56">
      <c r="A56" s="36" t="s">
        <v>463</v>
      </c>
      <c r="B56" s="181" t="s">
        <v>464</v>
      </c>
      <c r="C56" s="47" t="s">
        <v>33</v>
      </c>
      <c r="D56" s="79"/>
      <c r="E56" s="198">
        <v>18000.0</v>
      </c>
      <c r="F56" s="198">
        <v>18000.0</v>
      </c>
      <c r="G56" s="41" t="s">
        <v>352</v>
      </c>
      <c r="H56" s="41"/>
      <c r="I56" s="41" t="s">
        <v>353</v>
      </c>
      <c r="J56" s="106" t="s">
        <v>465</v>
      </c>
      <c r="K56" s="145" t="s">
        <v>466</v>
      </c>
    </row>
    <row r="57">
      <c r="A57" s="44"/>
      <c r="B57" s="181" t="s">
        <v>467</v>
      </c>
      <c r="C57" s="47" t="s">
        <v>33</v>
      </c>
      <c r="D57" s="56"/>
      <c r="E57" s="199">
        <v>10000.0</v>
      </c>
      <c r="F57" s="199">
        <v>10000.0</v>
      </c>
      <c r="G57" s="41" t="s">
        <v>352</v>
      </c>
      <c r="H57" s="41"/>
      <c r="I57" s="41" t="s">
        <v>353</v>
      </c>
      <c r="J57" s="138" t="s">
        <v>468</v>
      </c>
      <c r="K57" s="43" t="s">
        <v>469</v>
      </c>
    </row>
    <row r="58">
      <c r="A58" s="44"/>
      <c r="B58" s="191" t="s">
        <v>470</v>
      </c>
      <c r="C58" s="47" t="s">
        <v>33</v>
      </c>
      <c r="D58" s="87"/>
      <c r="E58" s="200">
        <v>50000.0</v>
      </c>
      <c r="F58" s="200">
        <v>50000.0</v>
      </c>
      <c r="G58" s="41" t="s">
        <v>352</v>
      </c>
      <c r="H58" s="41"/>
      <c r="I58" s="41" t="s">
        <v>353</v>
      </c>
      <c r="J58" s="42" t="s">
        <v>471</v>
      </c>
      <c r="K58" s="139" t="s">
        <v>472</v>
      </c>
    </row>
    <row r="59">
      <c r="A59" s="44"/>
      <c r="B59" s="181" t="s">
        <v>473</v>
      </c>
      <c r="C59" s="47" t="s">
        <v>33</v>
      </c>
      <c r="D59" s="56"/>
      <c r="E59" s="199">
        <v>25000.0</v>
      </c>
      <c r="F59" s="199">
        <v>25000.0</v>
      </c>
      <c r="G59" s="41" t="s">
        <v>352</v>
      </c>
      <c r="H59" s="41"/>
      <c r="I59" s="41" t="s">
        <v>353</v>
      </c>
      <c r="J59" s="138" t="s">
        <v>474</v>
      </c>
      <c r="K59" s="43" t="s">
        <v>475</v>
      </c>
    </row>
    <row r="60">
      <c r="A60" s="44"/>
      <c r="B60" s="181" t="s">
        <v>476</v>
      </c>
      <c r="C60" s="47" t="s">
        <v>33</v>
      </c>
      <c r="D60" s="87"/>
      <c r="E60" s="199">
        <v>50000.0</v>
      </c>
      <c r="F60" s="199">
        <v>50000.0</v>
      </c>
      <c r="G60" s="41" t="s">
        <v>352</v>
      </c>
      <c r="H60" s="41"/>
      <c r="I60" s="41" t="s">
        <v>353</v>
      </c>
      <c r="J60" s="42" t="s">
        <v>477</v>
      </c>
      <c r="K60" s="43" t="s">
        <v>478</v>
      </c>
    </row>
    <row r="61">
      <c r="A61" s="44"/>
      <c r="B61" s="181" t="s">
        <v>479</v>
      </c>
      <c r="C61" s="47" t="s">
        <v>33</v>
      </c>
      <c r="D61" s="87"/>
      <c r="E61" s="200">
        <v>30000.0</v>
      </c>
      <c r="F61" s="200">
        <v>30000.0</v>
      </c>
      <c r="G61" s="41" t="s">
        <v>352</v>
      </c>
      <c r="H61" s="41"/>
      <c r="I61" s="41" t="s">
        <v>353</v>
      </c>
      <c r="J61" s="42" t="s">
        <v>480</v>
      </c>
      <c r="K61" s="139" t="s">
        <v>481</v>
      </c>
    </row>
    <row r="62">
      <c r="A62" s="44"/>
      <c r="B62" s="181" t="s">
        <v>482</v>
      </c>
      <c r="C62" s="47" t="s">
        <v>33</v>
      </c>
      <c r="D62" s="87"/>
      <c r="E62" s="199">
        <v>50000.0</v>
      </c>
      <c r="F62" s="199">
        <v>50000.0</v>
      </c>
      <c r="G62" s="41" t="s">
        <v>352</v>
      </c>
      <c r="H62" s="41"/>
      <c r="I62" s="41" t="s">
        <v>353</v>
      </c>
      <c r="J62" s="138" t="s">
        <v>483</v>
      </c>
      <c r="K62" s="43" t="s">
        <v>484</v>
      </c>
    </row>
    <row r="63">
      <c r="A63" s="44"/>
      <c r="B63" s="181" t="s">
        <v>485</v>
      </c>
      <c r="C63" s="47" t="s">
        <v>33</v>
      </c>
      <c r="D63" s="56"/>
      <c r="E63" s="199">
        <v>25000.0</v>
      </c>
      <c r="F63" s="199">
        <v>25000.0</v>
      </c>
      <c r="G63" s="41" t="s">
        <v>352</v>
      </c>
      <c r="H63" s="41"/>
      <c r="I63" s="41" t="s">
        <v>353</v>
      </c>
      <c r="J63" s="138" t="s">
        <v>486</v>
      </c>
      <c r="K63" s="43" t="s">
        <v>487</v>
      </c>
    </row>
    <row r="64">
      <c r="A64" s="44"/>
      <c r="B64" s="181" t="s">
        <v>488</v>
      </c>
      <c r="C64" s="47" t="s">
        <v>33</v>
      </c>
      <c r="D64" s="87"/>
      <c r="E64" s="199">
        <v>50000.0</v>
      </c>
      <c r="F64" s="199">
        <v>50000.0</v>
      </c>
      <c r="G64" s="41" t="s">
        <v>352</v>
      </c>
      <c r="H64" s="41"/>
      <c r="I64" s="41" t="s">
        <v>353</v>
      </c>
      <c r="J64" s="138" t="s">
        <v>489</v>
      </c>
      <c r="K64" s="43" t="s">
        <v>490</v>
      </c>
    </row>
    <row r="65">
      <c r="A65" s="44"/>
      <c r="B65" s="181" t="s">
        <v>491</v>
      </c>
      <c r="C65" s="47" t="s">
        <v>33</v>
      </c>
      <c r="D65" s="87"/>
      <c r="E65" s="199">
        <v>46000.0</v>
      </c>
      <c r="F65" s="199">
        <v>46000.0</v>
      </c>
      <c r="G65" s="41" t="s">
        <v>352</v>
      </c>
      <c r="H65" s="41"/>
      <c r="I65" s="41" t="s">
        <v>353</v>
      </c>
      <c r="J65" s="138" t="s">
        <v>492</v>
      </c>
      <c r="K65" s="43" t="s">
        <v>493</v>
      </c>
    </row>
    <row r="66">
      <c r="A66" s="44"/>
      <c r="B66" s="181" t="s">
        <v>494</v>
      </c>
      <c r="C66" s="47" t="s">
        <v>33</v>
      </c>
      <c r="D66" s="87"/>
      <c r="E66" s="199">
        <v>50000.0</v>
      </c>
      <c r="F66" s="199">
        <v>50000.0</v>
      </c>
      <c r="G66" s="41" t="s">
        <v>352</v>
      </c>
      <c r="H66" s="41"/>
      <c r="I66" s="41" t="s">
        <v>353</v>
      </c>
      <c r="J66" s="138" t="s">
        <v>495</v>
      </c>
      <c r="K66" s="43" t="s">
        <v>496</v>
      </c>
    </row>
    <row r="67">
      <c r="A67" s="44"/>
      <c r="B67" s="181" t="s">
        <v>497</v>
      </c>
      <c r="C67" s="47" t="s">
        <v>33</v>
      </c>
      <c r="D67" s="87"/>
      <c r="E67" s="53">
        <v>50000.0</v>
      </c>
      <c r="F67" s="199">
        <v>50000.0</v>
      </c>
      <c r="G67" s="41" t="s">
        <v>352</v>
      </c>
      <c r="H67" s="41"/>
      <c r="I67" s="41" t="s">
        <v>353</v>
      </c>
      <c r="J67" s="138" t="s">
        <v>498</v>
      </c>
      <c r="K67" s="43" t="s">
        <v>499</v>
      </c>
    </row>
    <row r="68">
      <c r="A68" s="44"/>
      <c r="B68" s="181" t="s">
        <v>500</v>
      </c>
      <c r="C68" s="47" t="s">
        <v>33</v>
      </c>
      <c r="D68" s="56"/>
      <c r="E68" s="146">
        <v>20000.0</v>
      </c>
      <c r="F68" s="146">
        <v>50000.0</v>
      </c>
      <c r="G68" s="184">
        <v>0.4</v>
      </c>
      <c r="H68" s="41"/>
      <c r="I68" s="41"/>
      <c r="J68" s="138" t="s">
        <v>501</v>
      </c>
      <c r="K68" s="43" t="s">
        <v>502</v>
      </c>
    </row>
    <row r="69">
      <c r="A69" s="44"/>
      <c r="B69" s="181" t="s">
        <v>503</v>
      </c>
      <c r="C69" s="47" t="s">
        <v>33</v>
      </c>
      <c r="D69" s="56"/>
      <c r="E69" s="146">
        <v>20000.0</v>
      </c>
      <c r="F69" s="146">
        <v>50000.0</v>
      </c>
      <c r="G69" s="184">
        <v>0.4</v>
      </c>
      <c r="H69" s="41"/>
      <c r="I69" s="41"/>
      <c r="J69" s="138" t="s">
        <v>504</v>
      </c>
      <c r="K69" s="43" t="s">
        <v>505</v>
      </c>
    </row>
    <row r="70">
      <c r="A70" s="44"/>
      <c r="B70" s="181" t="s">
        <v>143</v>
      </c>
      <c r="C70" s="47" t="s">
        <v>33</v>
      </c>
      <c r="D70" s="56"/>
      <c r="E70" s="146">
        <v>80000.0</v>
      </c>
      <c r="F70" s="146">
        <v>200000.0</v>
      </c>
      <c r="G70" s="184">
        <v>0.4</v>
      </c>
      <c r="H70" s="41"/>
      <c r="I70" s="41"/>
      <c r="J70" s="138" t="s">
        <v>506</v>
      </c>
      <c r="K70" s="43" t="s">
        <v>145</v>
      </c>
    </row>
    <row r="71">
      <c r="A71" s="44"/>
      <c r="B71" s="181" t="s">
        <v>507</v>
      </c>
      <c r="C71" s="47" t="s">
        <v>33</v>
      </c>
      <c r="D71" s="56"/>
      <c r="E71" s="146">
        <v>100000.0</v>
      </c>
      <c r="F71" s="146">
        <v>250000.0</v>
      </c>
      <c r="G71" s="184">
        <v>0.4</v>
      </c>
      <c r="H71" s="41"/>
      <c r="I71" s="41"/>
      <c r="J71" s="138" t="s">
        <v>508</v>
      </c>
      <c r="K71" s="43" t="s">
        <v>509</v>
      </c>
    </row>
    <row r="72">
      <c r="A72" s="44"/>
      <c r="B72" s="181" t="s">
        <v>427</v>
      </c>
      <c r="C72" s="47" t="s">
        <v>33</v>
      </c>
      <c r="D72" s="56"/>
      <c r="E72" s="146">
        <v>800.0</v>
      </c>
      <c r="F72" s="146">
        <v>2000.0</v>
      </c>
      <c r="G72" s="184">
        <v>0.4</v>
      </c>
      <c r="H72" s="41"/>
      <c r="I72" s="41"/>
      <c r="J72" s="138" t="s">
        <v>510</v>
      </c>
      <c r="K72" s="43" t="s">
        <v>511</v>
      </c>
    </row>
    <row r="73">
      <c r="A73" s="44"/>
      <c r="B73" s="181" t="s">
        <v>512</v>
      </c>
      <c r="C73" s="47" t="s">
        <v>33</v>
      </c>
      <c r="D73" s="56"/>
      <c r="E73" s="146"/>
      <c r="F73" s="146">
        <v>40000.0</v>
      </c>
      <c r="G73" s="41"/>
      <c r="H73" s="41"/>
      <c r="I73" s="41"/>
      <c r="J73" s="138" t="s">
        <v>513</v>
      </c>
      <c r="K73" s="43" t="s">
        <v>514</v>
      </c>
    </row>
    <row r="74">
      <c r="A74" s="44"/>
      <c r="B74" s="181" t="s">
        <v>515</v>
      </c>
      <c r="C74" s="47" t="s">
        <v>33</v>
      </c>
      <c r="D74" s="56"/>
      <c r="E74" s="146">
        <v>12000.0</v>
      </c>
      <c r="F74" s="146">
        <v>30000.0</v>
      </c>
      <c r="G74" s="184">
        <v>0.4</v>
      </c>
      <c r="H74" s="41"/>
      <c r="I74" s="41"/>
      <c r="J74" s="138" t="s">
        <v>516</v>
      </c>
      <c r="K74" s="43" t="s">
        <v>517</v>
      </c>
    </row>
    <row r="75">
      <c r="A75" s="44"/>
      <c r="B75" s="191" t="s">
        <v>518</v>
      </c>
      <c r="C75" s="47" t="s">
        <v>16</v>
      </c>
      <c r="D75" s="56"/>
      <c r="E75" s="146"/>
      <c r="F75" s="146">
        <v>200000.0</v>
      </c>
      <c r="G75" s="41"/>
      <c r="H75" s="41"/>
      <c r="I75" s="41"/>
      <c r="J75" s="138" t="s">
        <v>519</v>
      </c>
      <c r="K75" s="43" t="s">
        <v>520</v>
      </c>
    </row>
    <row r="76">
      <c r="A76" s="44"/>
      <c r="B76" s="181" t="s">
        <v>521</v>
      </c>
      <c r="C76" s="47" t="s">
        <v>16</v>
      </c>
      <c r="D76" s="56"/>
      <c r="E76" s="146"/>
      <c r="F76" s="146">
        <v>20000.0</v>
      </c>
      <c r="G76" s="41"/>
      <c r="H76" s="41"/>
      <c r="I76" s="41"/>
      <c r="J76" s="138" t="s">
        <v>522</v>
      </c>
      <c r="K76" s="43" t="s">
        <v>523</v>
      </c>
    </row>
    <row r="77">
      <c r="A77" s="44"/>
      <c r="B77" s="181" t="s">
        <v>524</v>
      </c>
      <c r="C77" s="47" t="s">
        <v>33</v>
      </c>
      <c r="D77" s="56"/>
      <c r="E77" s="146">
        <v>20000.0</v>
      </c>
      <c r="F77" s="146">
        <v>50000.0</v>
      </c>
      <c r="G77" s="184">
        <v>0.4</v>
      </c>
      <c r="H77" s="41"/>
      <c r="I77" s="41"/>
      <c r="J77" s="138" t="s">
        <v>525</v>
      </c>
      <c r="K77" s="43" t="s">
        <v>526</v>
      </c>
    </row>
    <row r="78">
      <c r="A78" s="44"/>
      <c r="B78" s="181" t="s">
        <v>527</v>
      </c>
      <c r="C78" s="47" t="s">
        <v>33</v>
      </c>
      <c r="D78" s="56"/>
      <c r="E78" s="146">
        <v>99400.0</v>
      </c>
      <c r="F78" s="146">
        <v>248500.0</v>
      </c>
      <c r="G78" s="184">
        <v>0.4</v>
      </c>
      <c r="H78" s="41"/>
      <c r="I78" s="41"/>
      <c r="J78" s="138" t="s">
        <v>528</v>
      </c>
      <c r="K78" s="43" t="s">
        <v>529</v>
      </c>
    </row>
    <row r="79">
      <c r="A79" s="44"/>
      <c r="B79" s="181" t="s">
        <v>530</v>
      </c>
      <c r="C79" s="47" t="s">
        <v>33</v>
      </c>
      <c r="D79" s="56"/>
      <c r="E79" s="146">
        <v>80000.0</v>
      </c>
      <c r="F79" s="146">
        <v>200000.0</v>
      </c>
      <c r="G79" s="184">
        <v>0.4</v>
      </c>
      <c r="H79" s="41"/>
      <c r="I79" s="41"/>
      <c r="J79" s="138" t="s">
        <v>531</v>
      </c>
      <c r="K79" s="43" t="s">
        <v>532</v>
      </c>
    </row>
    <row r="80">
      <c r="A80" s="44"/>
      <c r="B80" s="181" t="s">
        <v>533</v>
      </c>
      <c r="C80" s="47" t="s">
        <v>16</v>
      </c>
      <c r="D80" s="56"/>
      <c r="E80" s="146">
        <v>80000.0</v>
      </c>
      <c r="F80" s="146">
        <v>200000.0</v>
      </c>
      <c r="G80" s="184">
        <v>0.4</v>
      </c>
      <c r="H80" s="41"/>
      <c r="I80" s="41"/>
      <c r="J80" s="138" t="s">
        <v>534</v>
      </c>
      <c r="K80" s="43" t="s">
        <v>535</v>
      </c>
    </row>
    <row r="81">
      <c r="A81" s="44"/>
      <c r="B81" s="181" t="s">
        <v>536</v>
      </c>
      <c r="C81" s="47" t="s">
        <v>33</v>
      </c>
      <c r="D81" s="56"/>
      <c r="E81" s="146">
        <v>30000.0</v>
      </c>
      <c r="F81" s="146">
        <v>75000.0</v>
      </c>
      <c r="G81" s="184">
        <v>0.4</v>
      </c>
      <c r="H81" s="41"/>
      <c r="I81" s="41"/>
      <c r="J81" s="138" t="s">
        <v>537</v>
      </c>
      <c r="K81" s="43" t="s">
        <v>538</v>
      </c>
    </row>
    <row r="82">
      <c r="A82" s="44"/>
      <c r="B82" s="37" t="s">
        <v>539</v>
      </c>
      <c r="C82" s="47" t="s">
        <v>18</v>
      </c>
      <c r="D82" s="192" t="s">
        <v>141</v>
      </c>
      <c r="E82" s="192" t="s">
        <v>141</v>
      </c>
      <c r="F82" s="87"/>
      <c r="G82" s="87" t="s">
        <v>141</v>
      </c>
      <c r="H82" s="87" t="s">
        <v>141</v>
      </c>
      <c r="I82" s="87" t="s">
        <v>141</v>
      </c>
      <c r="J82" s="138" t="s">
        <v>540</v>
      </c>
      <c r="K82" s="43"/>
    </row>
    <row r="83">
      <c r="A83" s="44"/>
      <c r="B83" s="37" t="s">
        <v>541</v>
      </c>
      <c r="C83" s="47" t="s">
        <v>18</v>
      </c>
      <c r="D83" s="192" t="s">
        <v>141</v>
      </c>
      <c r="E83" s="192" t="s">
        <v>141</v>
      </c>
      <c r="F83" s="87"/>
      <c r="G83" s="87" t="s">
        <v>141</v>
      </c>
      <c r="H83" s="87" t="s">
        <v>141</v>
      </c>
      <c r="I83" s="87" t="s">
        <v>141</v>
      </c>
      <c r="J83" s="138" t="s">
        <v>542</v>
      </c>
      <c r="K83" s="43"/>
    </row>
    <row r="84">
      <c r="A84" s="44"/>
      <c r="B84" s="37" t="s">
        <v>543</v>
      </c>
      <c r="C84" s="47" t="s">
        <v>18</v>
      </c>
      <c r="D84" s="192" t="s">
        <v>141</v>
      </c>
      <c r="E84" s="192" t="s">
        <v>141</v>
      </c>
      <c r="F84" s="87"/>
      <c r="G84" s="87" t="s">
        <v>141</v>
      </c>
      <c r="H84" s="87" t="s">
        <v>141</v>
      </c>
      <c r="I84" s="87" t="s">
        <v>141</v>
      </c>
      <c r="J84" s="138" t="s">
        <v>544</v>
      </c>
      <c r="K84" s="43"/>
    </row>
    <row r="85">
      <c r="A85" s="44"/>
      <c r="B85" s="201" t="s">
        <v>545</v>
      </c>
      <c r="C85" s="47" t="s">
        <v>18</v>
      </c>
      <c r="D85" s="192" t="s">
        <v>141</v>
      </c>
      <c r="E85" s="192" t="s">
        <v>141</v>
      </c>
      <c r="F85" s="87"/>
      <c r="G85" s="87" t="s">
        <v>141</v>
      </c>
      <c r="H85" s="87" t="s">
        <v>141</v>
      </c>
      <c r="I85" s="87" t="s">
        <v>141</v>
      </c>
      <c r="J85" s="138" t="s">
        <v>546</v>
      </c>
      <c r="K85" s="43"/>
    </row>
    <row r="86">
      <c r="A86" s="44"/>
      <c r="B86" s="37" t="s">
        <v>166</v>
      </c>
      <c r="C86" s="47" t="s">
        <v>18</v>
      </c>
      <c r="D86" s="192" t="s">
        <v>141</v>
      </c>
      <c r="E86" s="192" t="s">
        <v>141</v>
      </c>
      <c r="F86" s="87"/>
      <c r="G86" s="87" t="s">
        <v>141</v>
      </c>
      <c r="H86" s="87" t="s">
        <v>141</v>
      </c>
      <c r="I86" s="87" t="s">
        <v>141</v>
      </c>
      <c r="J86" s="138" t="s">
        <v>547</v>
      </c>
      <c r="K86" s="43"/>
    </row>
    <row r="87">
      <c r="A87" s="44"/>
      <c r="B87" s="37" t="s">
        <v>548</v>
      </c>
      <c r="C87" s="47" t="s">
        <v>18</v>
      </c>
      <c r="D87" s="192" t="s">
        <v>141</v>
      </c>
      <c r="E87" s="192" t="s">
        <v>141</v>
      </c>
      <c r="F87" s="87"/>
      <c r="G87" s="87" t="s">
        <v>141</v>
      </c>
      <c r="H87" s="87" t="s">
        <v>141</v>
      </c>
      <c r="I87" s="87" t="s">
        <v>141</v>
      </c>
      <c r="J87" s="138" t="s">
        <v>549</v>
      </c>
      <c r="K87" s="43"/>
    </row>
    <row r="88">
      <c r="A88" s="44"/>
      <c r="B88" s="37" t="s">
        <v>550</v>
      </c>
      <c r="C88" s="47" t="s">
        <v>18</v>
      </c>
      <c r="D88" s="192" t="s">
        <v>141</v>
      </c>
      <c r="E88" s="192" t="s">
        <v>141</v>
      </c>
      <c r="F88" s="87"/>
      <c r="G88" s="87" t="s">
        <v>141</v>
      </c>
      <c r="H88" s="87" t="s">
        <v>141</v>
      </c>
      <c r="I88" s="87" t="s">
        <v>141</v>
      </c>
      <c r="J88" s="138" t="s">
        <v>551</v>
      </c>
      <c r="K88" s="43"/>
    </row>
    <row r="89">
      <c r="A89" s="44"/>
      <c r="B89" s="37" t="s">
        <v>552</v>
      </c>
      <c r="C89" s="47" t="s">
        <v>18</v>
      </c>
      <c r="D89" s="192" t="s">
        <v>141</v>
      </c>
      <c r="E89" s="192" t="s">
        <v>141</v>
      </c>
      <c r="F89" s="87"/>
      <c r="G89" s="87" t="s">
        <v>141</v>
      </c>
      <c r="H89" s="87" t="s">
        <v>141</v>
      </c>
      <c r="I89" s="87" t="s">
        <v>141</v>
      </c>
      <c r="J89" s="138" t="s">
        <v>553</v>
      </c>
      <c r="K89" s="43"/>
    </row>
    <row r="90">
      <c r="A90" s="44"/>
      <c r="B90" s="37" t="s">
        <v>554</v>
      </c>
      <c r="C90" s="47" t="s">
        <v>18</v>
      </c>
      <c r="D90" s="192" t="s">
        <v>141</v>
      </c>
      <c r="E90" s="192" t="s">
        <v>141</v>
      </c>
      <c r="F90" s="87"/>
      <c r="G90" s="87" t="s">
        <v>141</v>
      </c>
      <c r="H90" s="87" t="s">
        <v>141</v>
      </c>
      <c r="I90" s="87" t="s">
        <v>141</v>
      </c>
      <c r="J90" s="138" t="s">
        <v>555</v>
      </c>
      <c r="K90" s="43"/>
    </row>
    <row r="91">
      <c r="A91" s="44"/>
      <c r="B91" s="37" t="s">
        <v>556</v>
      </c>
      <c r="C91" s="47" t="s">
        <v>18</v>
      </c>
      <c r="D91" s="192" t="s">
        <v>141</v>
      </c>
      <c r="E91" s="192" t="s">
        <v>141</v>
      </c>
      <c r="F91" s="87"/>
      <c r="G91" s="87" t="s">
        <v>141</v>
      </c>
      <c r="H91" s="87" t="s">
        <v>141</v>
      </c>
      <c r="I91" s="87" t="s">
        <v>141</v>
      </c>
      <c r="J91" s="138" t="s">
        <v>557</v>
      </c>
      <c r="K91" s="43"/>
    </row>
    <row r="92">
      <c r="A92" s="44"/>
      <c r="B92" s="37" t="s">
        <v>558</v>
      </c>
      <c r="C92" s="47" t="s">
        <v>18</v>
      </c>
      <c r="D92" s="192" t="s">
        <v>141</v>
      </c>
      <c r="E92" s="192" t="s">
        <v>141</v>
      </c>
      <c r="F92" s="87"/>
      <c r="G92" s="87" t="s">
        <v>141</v>
      </c>
      <c r="H92" s="87" t="s">
        <v>141</v>
      </c>
      <c r="I92" s="87" t="s">
        <v>141</v>
      </c>
      <c r="J92" s="138" t="s">
        <v>559</v>
      </c>
      <c r="K92" s="43"/>
    </row>
    <row r="93">
      <c r="A93" s="44"/>
      <c r="B93" s="37" t="s">
        <v>560</v>
      </c>
      <c r="C93" s="47" t="s">
        <v>18</v>
      </c>
      <c r="D93" s="192" t="s">
        <v>141</v>
      </c>
      <c r="E93" s="192" t="s">
        <v>141</v>
      </c>
      <c r="F93" s="87"/>
      <c r="G93" s="87" t="s">
        <v>141</v>
      </c>
      <c r="H93" s="87" t="s">
        <v>141</v>
      </c>
      <c r="I93" s="87" t="s">
        <v>141</v>
      </c>
      <c r="J93" s="138" t="s">
        <v>561</v>
      </c>
      <c r="K93" s="43"/>
    </row>
    <row r="94">
      <c r="A94" s="44"/>
      <c r="B94" s="37" t="s">
        <v>562</v>
      </c>
      <c r="C94" s="47" t="s">
        <v>18</v>
      </c>
      <c r="D94" s="192" t="s">
        <v>141</v>
      </c>
      <c r="E94" s="192" t="s">
        <v>141</v>
      </c>
      <c r="F94" s="87"/>
      <c r="G94" s="87" t="s">
        <v>141</v>
      </c>
      <c r="H94" s="87" t="s">
        <v>141</v>
      </c>
      <c r="I94" s="87" t="s">
        <v>141</v>
      </c>
      <c r="J94" s="138" t="s">
        <v>563</v>
      </c>
      <c r="K94" s="43"/>
    </row>
    <row r="95">
      <c r="A95" s="44"/>
      <c r="B95" s="37" t="s">
        <v>564</v>
      </c>
      <c r="C95" s="47" t="s">
        <v>18</v>
      </c>
      <c r="D95" s="192" t="s">
        <v>141</v>
      </c>
      <c r="E95" s="192" t="s">
        <v>141</v>
      </c>
      <c r="F95" s="87"/>
      <c r="G95" s="87" t="s">
        <v>141</v>
      </c>
      <c r="H95" s="87" t="s">
        <v>141</v>
      </c>
      <c r="I95" s="87" t="s">
        <v>141</v>
      </c>
      <c r="J95" s="138" t="s">
        <v>565</v>
      </c>
      <c r="K95" s="43"/>
    </row>
    <row r="96">
      <c r="A96" s="44"/>
      <c r="B96" s="37" t="s">
        <v>146</v>
      </c>
      <c r="C96" s="47" t="s">
        <v>18</v>
      </c>
      <c r="D96" s="192" t="s">
        <v>141</v>
      </c>
      <c r="E96" s="192" t="s">
        <v>141</v>
      </c>
      <c r="F96" s="87"/>
      <c r="G96" s="87" t="s">
        <v>141</v>
      </c>
      <c r="H96" s="87" t="s">
        <v>141</v>
      </c>
      <c r="I96" s="87" t="s">
        <v>141</v>
      </c>
      <c r="J96" s="138" t="s">
        <v>566</v>
      </c>
      <c r="K96" s="43"/>
    </row>
    <row r="97">
      <c r="A97" s="44"/>
      <c r="B97" s="37" t="s">
        <v>567</v>
      </c>
      <c r="C97" s="47" t="s">
        <v>18</v>
      </c>
      <c r="D97" s="192" t="s">
        <v>141</v>
      </c>
      <c r="E97" s="192" t="s">
        <v>141</v>
      </c>
      <c r="F97" s="87"/>
      <c r="G97" s="87" t="s">
        <v>141</v>
      </c>
      <c r="H97" s="87" t="s">
        <v>141</v>
      </c>
      <c r="I97" s="87" t="s">
        <v>141</v>
      </c>
      <c r="J97" s="138" t="s">
        <v>568</v>
      </c>
      <c r="K97" s="43"/>
    </row>
    <row r="98">
      <c r="A98" s="44"/>
      <c r="B98" s="37" t="s">
        <v>569</v>
      </c>
      <c r="C98" s="47" t="s">
        <v>18</v>
      </c>
      <c r="D98" s="192" t="s">
        <v>141</v>
      </c>
      <c r="E98" s="192" t="s">
        <v>141</v>
      </c>
      <c r="F98" s="87"/>
      <c r="G98" s="87" t="s">
        <v>141</v>
      </c>
      <c r="H98" s="87" t="s">
        <v>141</v>
      </c>
      <c r="I98" s="87" t="s">
        <v>141</v>
      </c>
      <c r="J98" s="138" t="s">
        <v>570</v>
      </c>
      <c r="K98" s="43"/>
    </row>
    <row r="99">
      <c r="A99" s="44"/>
      <c r="B99" s="37" t="s">
        <v>451</v>
      </c>
      <c r="C99" s="47" t="s">
        <v>18</v>
      </c>
      <c r="D99" s="192" t="s">
        <v>141</v>
      </c>
      <c r="E99" s="192" t="s">
        <v>141</v>
      </c>
      <c r="F99" s="87"/>
      <c r="G99" s="87" t="s">
        <v>141</v>
      </c>
      <c r="H99" s="87" t="s">
        <v>141</v>
      </c>
      <c r="I99" s="87" t="s">
        <v>141</v>
      </c>
      <c r="J99" s="138" t="s">
        <v>571</v>
      </c>
      <c r="K99" s="43"/>
    </row>
    <row r="100" ht="33.0" customHeight="1">
      <c r="A100" s="44"/>
      <c r="B100" s="57" t="s">
        <v>132</v>
      </c>
      <c r="C100" s="58">
        <f>IFERROR(__xludf.DUMMYFUNCTION("countunique(B56:B99)"),44.0)</f>
        <v>44</v>
      </c>
      <c r="D100" s="58" t="s">
        <v>133</v>
      </c>
      <c r="E100" s="59">
        <f>SUM(F56:F99)</f>
        <v>2069500</v>
      </c>
      <c r="F100" s="60"/>
      <c r="G100" s="60"/>
      <c r="H100" s="60"/>
      <c r="I100" s="60"/>
      <c r="J100" s="152"/>
      <c r="L100" s="63"/>
      <c r="M100" s="63"/>
    </row>
    <row r="101" ht="33.0" customHeight="1">
      <c r="A101" s="44"/>
      <c r="B101" s="64" t="s">
        <v>134</v>
      </c>
      <c r="C101" s="65">
        <f>C100-COUNTIF(C56:C99, "Not-passed")</f>
        <v>26</v>
      </c>
      <c r="D101" s="65" t="s">
        <v>135</v>
      </c>
      <c r="E101" s="66">
        <f>SUMIF(C56:C99,"Sent", E56:E99)</f>
        <v>916200</v>
      </c>
      <c r="F101" s="67"/>
      <c r="G101" s="67"/>
      <c r="H101" s="67"/>
      <c r="I101" s="67"/>
      <c r="L101" s="63"/>
      <c r="M101" s="63"/>
    </row>
    <row r="102" ht="33.0" customHeight="1">
      <c r="A102" s="44"/>
      <c r="B102" s="64" t="s">
        <v>136</v>
      </c>
      <c r="C102" s="65">
        <f>COUNTIF(C56:C99, "Sent")</f>
        <v>23</v>
      </c>
      <c r="D102" s="68" t="s">
        <v>137</v>
      </c>
      <c r="E102" s="69">
        <f>E100/'Status Key'!A2</f>
        <v>0.008923018834</v>
      </c>
      <c r="F102" s="67"/>
      <c r="G102" s="67"/>
      <c r="H102" s="67"/>
      <c r="I102" s="67"/>
      <c r="L102" s="70"/>
      <c r="M102" s="70"/>
    </row>
    <row r="103" ht="33.0" customHeight="1">
      <c r="A103" s="71"/>
      <c r="B103" s="93" t="s">
        <v>138</v>
      </c>
      <c r="C103" s="94"/>
      <c r="D103" s="95">
        <f>E100/E105</f>
        <v>0.4568936969</v>
      </c>
      <c r="E103" s="94"/>
      <c r="F103" s="153"/>
      <c r="G103" s="153"/>
      <c r="H103" s="153"/>
      <c r="I103" s="153"/>
      <c r="J103" s="75"/>
      <c r="K103" s="75"/>
      <c r="L103" s="63"/>
      <c r="M103" s="63"/>
    </row>
    <row r="104" ht="33.0" customHeight="1">
      <c r="A104" s="113"/>
    </row>
    <row r="105" ht="25.5" customHeight="1">
      <c r="A105" s="114" t="s">
        <v>227</v>
      </c>
      <c r="B105" s="115" t="s">
        <v>228</v>
      </c>
      <c r="C105" s="116"/>
      <c r="D105" s="117"/>
      <c r="E105" s="118">
        <f>sum(E100,E52)</f>
        <v>4529500</v>
      </c>
      <c r="F105" s="101"/>
      <c r="G105" s="101"/>
      <c r="H105" s="101"/>
      <c r="I105" s="101"/>
      <c r="J105" s="119"/>
    </row>
    <row r="106" ht="25.5" customHeight="1">
      <c r="A106" s="120"/>
      <c r="B106" s="121" t="s">
        <v>229</v>
      </c>
      <c r="D106" s="122"/>
      <c r="E106" s="123">
        <f>(E105/'Status Key'!A2)</f>
        <v>0.01952974816</v>
      </c>
      <c r="F106" s="101"/>
      <c r="G106" s="101"/>
      <c r="H106" s="101"/>
      <c r="I106" s="101"/>
    </row>
    <row r="107" ht="25.5" customHeight="1">
      <c r="A107" s="124"/>
      <c r="B107" s="125" t="s">
        <v>230</v>
      </c>
      <c r="C107" s="126"/>
      <c r="D107" s="127"/>
      <c r="E107" s="128">
        <f t="shared" ref="E107:E108" si="1">SUM(C100,C52)</f>
        <v>93</v>
      </c>
      <c r="F107" s="101"/>
      <c r="G107" s="101"/>
      <c r="H107" s="101"/>
      <c r="I107" s="101"/>
    </row>
    <row r="108" ht="25.5" customHeight="1">
      <c r="A108" s="129" t="s">
        <v>20</v>
      </c>
      <c r="B108" s="130" t="s">
        <v>231</v>
      </c>
      <c r="D108" s="122"/>
      <c r="E108" s="131">
        <f t="shared" si="1"/>
        <v>48</v>
      </c>
      <c r="F108" s="101"/>
      <c r="G108" s="101"/>
      <c r="H108" s="101"/>
      <c r="I108" s="101"/>
    </row>
    <row r="109" ht="25.5" customHeight="1">
      <c r="A109" s="124"/>
      <c r="B109" s="125" t="s">
        <v>232</v>
      </c>
      <c r="C109" s="126"/>
      <c r="D109" s="127"/>
      <c r="E109" s="132">
        <f>E105</f>
        <v>4529500</v>
      </c>
      <c r="F109" s="101"/>
      <c r="G109" s="101"/>
      <c r="H109" s="101"/>
      <c r="I109" s="101"/>
    </row>
    <row r="110" ht="25.5" customHeight="1">
      <c r="A110" s="129" t="s">
        <v>233</v>
      </c>
      <c r="B110" s="130" t="s">
        <v>234</v>
      </c>
      <c r="D110" s="122"/>
      <c r="E110" s="131">
        <f>SUM(C102,C54)</f>
        <v>43</v>
      </c>
      <c r="F110" s="101"/>
      <c r="G110" s="101"/>
      <c r="H110" s="101"/>
      <c r="I110" s="101"/>
    </row>
    <row r="111" ht="25.5" customHeight="1">
      <c r="A111" s="120"/>
      <c r="B111" s="121" t="s">
        <v>235</v>
      </c>
      <c r="D111" s="122"/>
      <c r="E111" s="133">
        <f>sum(E101,E53)</f>
        <v>2019200</v>
      </c>
      <c r="F111" s="101"/>
      <c r="G111" s="101"/>
      <c r="H111" s="101"/>
      <c r="I111" s="101"/>
    </row>
    <row r="112" ht="25.5" customHeight="1">
      <c r="A112" s="134"/>
      <c r="B112" s="135" t="s">
        <v>236</v>
      </c>
      <c r="C112" s="112"/>
      <c r="D112" s="136"/>
      <c r="E112" s="137">
        <f>E111/E105</f>
        <v>0.4457887184</v>
      </c>
      <c r="F112" s="101"/>
      <c r="G112" s="101"/>
      <c r="H112" s="101"/>
      <c r="I112" s="101"/>
    </row>
    <row r="113" ht="15.75" customHeight="1">
      <c r="A113" s="113"/>
    </row>
    <row r="114" ht="30.75" customHeight="1">
      <c r="A114" s="202"/>
      <c r="B114" s="202"/>
      <c r="I114" s="202"/>
      <c r="J114" s="202"/>
      <c r="K114" s="202"/>
      <c r="L114" s="202"/>
      <c r="M114" s="202"/>
    </row>
    <row r="115">
      <c r="A115" s="202"/>
      <c r="C115" s="202"/>
      <c r="D115" s="203"/>
      <c r="E115" s="204"/>
      <c r="I115" s="202"/>
      <c r="J115" s="202"/>
      <c r="K115" s="202"/>
    </row>
    <row r="116">
      <c r="A116" s="202"/>
      <c r="C116" s="202"/>
      <c r="D116" s="205"/>
      <c r="I116" s="202"/>
      <c r="J116" s="202"/>
      <c r="K116" s="202"/>
    </row>
    <row r="117">
      <c r="A117" s="202"/>
      <c r="C117" s="202"/>
      <c r="F117" s="206"/>
      <c r="G117" s="206"/>
      <c r="I117" s="202"/>
      <c r="J117" s="202"/>
      <c r="K117" s="202"/>
    </row>
    <row r="118">
      <c r="A118" s="202"/>
      <c r="C118" s="202"/>
      <c r="D118" s="207"/>
      <c r="E118" s="204"/>
      <c r="H118" s="204"/>
      <c r="I118" s="202"/>
      <c r="J118" s="202"/>
      <c r="K118" s="202"/>
    </row>
    <row r="119">
      <c r="A119" s="202"/>
      <c r="C119" s="202"/>
      <c r="D119" s="203"/>
      <c r="E119" s="204"/>
      <c r="I119" s="202"/>
      <c r="J119" s="202"/>
      <c r="K119" s="202"/>
    </row>
    <row r="120">
      <c r="A120" s="202"/>
      <c r="C120" s="202"/>
      <c r="D120" s="203"/>
      <c r="E120" s="204"/>
      <c r="I120" s="202"/>
      <c r="J120" s="202"/>
      <c r="K120" s="202"/>
    </row>
    <row r="121">
      <c r="A121" s="202"/>
      <c r="C121" s="202"/>
      <c r="D121" s="203"/>
      <c r="E121" s="204"/>
      <c r="I121" s="202"/>
      <c r="J121" s="202"/>
      <c r="K121" s="202"/>
    </row>
    <row r="122">
      <c r="A122" s="202"/>
      <c r="C122" s="202"/>
      <c r="D122" s="203"/>
      <c r="E122" s="204"/>
      <c r="F122" s="202"/>
      <c r="G122" s="202"/>
      <c r="H122" s="202"/>
      <c r="I122" s="202"/>
      <c r="J122" s="202"/>
      <c r="K122" s="202"/>
    </row>
    <row r="123">
      <c r="A123" s="202"/>
      <c r="C123" s="202"/>
      <c r="D123" s="202"/>
      <c r="E123" s="202"/>
      <c r="F123" s="202"/>
      <c r="G123" s="202"/>
      <c r="H123" s="202"/>
      <c r="I123" s="202"/>
      <c r="J123" s="202"/>
      <c r="K123" s="202"/>
    </row>
    <row r="124">
      <c r="A124" s="202"/>
      <c r="C124" s="202"/>
      <c r="D124" s="203"/>
      <c r="E124" s="204"/>
      <c r="F124" s="202"/>
      <c r="G124" s="202"/>
      <c r="H124" s="202"/>
      <c r="I124" s="202"/>
      <c r="J124" s="202"/>
      <c r="K124" s="202"/>
    </row>
    <row r="125" ht="33.0" customHeight="1">
      <c r="A125" s="202"/>
      <c r="C125" s="202"/>
      <c r="D125" s="202"/>
    </row>
    <row r="126" ht="33.0" customHeight="1">
      <c r="A126" s="202"/>
      <c r="C126" s="202"/>
      <c r="D126" s="202"/>
      <c r="E126" s="204"/>
    </row>
    <row r="127" ht="33.0" customHeight="1">
      <c r="A127" s="202"/>
      <c r="C127" s="202"/>
      <c r="D127" s="202"/>
      <c r="E127" s="206"/>
    </row>
    <row r="128" ht="33.0" customHeight="1">
      <c r="A128" s="202"/>
      <c r="C128" s="202"/>
      <c r="D128" s="206"/>
      <c r="E128" s="206"/>
    </row>
    <row r="129">
      <c r="A129" s="202"/>
      <c r="C129" s="202"/>
      <c r="D129" s="202"/>
      <c r="E129" s="202"/>
      <c r="F129" s="202"/>
      <c r="G129" s="202"/>
      <c r="H129" s="202"/>
      <c r="I129" s="202"/>
      <c r="J129" s="202"/>
      <c r="K129" s="202"/>
    </row>
    <row r="130">
      <c r="A130" s="202"/>
      <c r="C130" s="202"/>
      <c r="D130" s="207"/>
      <c r="E130" s="208"/>
      <c r="F130" s="202"/>
      <c r="G130" s="202"/>
      <c r="H130" s="202"/>
      <c r="I130" s="202"/>
      <c r="J130" s="202"/>
      <c r="K130" s="202"/>
    </row>
    <row r="131">
      <c r="A131" s="202"/>
      <c r="C131" s="202"/>
      <c r="D131" s="202"/>
      <c r="E131" s="202"/>
      <c r="F131" s="202"/>
      <c r="G131" s="202"/>
      <c r="H131" s="202"/>
      <c r="I131" s="202"/>
      <c r="J131" s="202"/>
      <c r="K131" s="202"/>
    </row>
    <row r="132">
      <c r="A132" s="202"/>
      <c r="C132" s="202"/>
      <c r="E132" s="208"/>
      <c r="F132" s="202"/>
      <c r="G132" s="202"/>
      <c r="H132" s="202"/>
      <c r="I132" s="202"/>
      <c r="J132" s="202"/>
      <c r="K132" s="202"/>
    </row>
    <row r="133">
      <c r="A133" s="202"/>
      <c r="C133" s="202"/>
      <c r="D133" s="202"/>
      <c r="E133" s="208"/>
      <c r="F133" s="202"/>
      <c r="G133" s="202"/>
      <c r="H133" s="202"/>
      <c r="I133" s="202"/>
      <c r="J133" s="202"/>
      <c r="K133" s="202"/>
    </row>
    <row r="134">
      <c r="A134" s="202"/>
      <c r="C134" s="202"/>
      <c r="D134" s="202"/>
      <c r="E134" s="202"/>
      <c r="F134" s="202"/>
      <c r="G134" s="202"/>
      <c r="H134" s="202"/>
      <c r="I134" s="202"/>
      <c r="J134" s="202"/>
      <c r="K134" s="202"/>
    </row>
    <row r="135">
      <c r="A135" s="202"/>
      <c r="C135" s="202"/>
      <c r="D135" s="202"/>
      <c r="E135" s="208"/>
      <c r="F135" s="202"/>
      <c r="G135" s="202"/>
      <c r="H135" s="202"/>
      <c r="I135" s="202"/>
      <c r="J135" s="202"/>
      <c r="K135" s="202"/>
    </row>
    <row r="136">
      <c r="A136" s="202"/>
      <c r="C136" s="202"/>
      <c r="D136" s="207"/>
      <c r="E136" s="208"/>
      <c r="F136" s="202"/>
      <c r="G136" s="202"/>
      <c r="H136" s="202"/>
      <c r="I136" s="202"/>
      <c r="J136" s="202"/>
      <c r="K136" s="202"/>
    </row>
    <row r="137">
      <c r="A137" s="202"/>
      <c r="C137" s="202"/>
      <c r="D137" s="202"/>
      <c r="E137" s="208"/>
      <c r="F137" s="202"/>
      <c r="G137" s="202"/>
      <c r="H137" s="202"/>
      <c r="I137" s="202"/>
      <c r="J137" s="202"/>
      <c r="K137" s="202"/>
    </row>
    <row r="138">
      <c r="A138" s="202"/>
      <c r="C138" s="202"/>
      <c r="D138" s="202"/>
      <c r="E138" s="208"/>
      <c r="F138" s="202"/>
      <c r="G138" s="202"/>
      <c r="H138" s="202"/>
      <c r="I138" s="202"/>
      <c r="J138" s="202"/>
      <c r="K138" s="202"/>
    </row>
    <row r="139">
      <c r="A139" s="202"/>
      <c r="C139" s="202"/>
      <c r="D139" s="202"/>
      <c r="E139" s="208"/>
      <c r="F139" s="202"/>
      <c r="G139" s="202"/>
      <c r="H139" s="202"/>
      <c r="I139" s="202"/>
      <c r="J139" s="202"/>
      <c r="K139" s="202"/>
    </row>
    <row r="140">
      <c r="A140" s="202"/>
      <c r="C140" s="202"/>
      <c r="D140" s="202"/>
      <c r="E140" s="208"/>
      <c r="F140" s="202"/>
      <c r="G140" s="202"/>
      <c r="H140" s="202"/>
      <c r="I140" s="202"/>
      <c r="J140" s="202"/>
      <c r="K140" s="202"/>
    </row>
    <row r="141">
      <c r="A141" s="202"/>
      <c r="C141" s="202"/>
      <c r="E141" s="208"/>
      <c r="F141" s="202"/>
      <c r="G141" s="202"/>
      <c r="H141" s="202"/>
      <c r="I141" s="202"/>
      <c r="J141" s="202"/>
      <c r="K141" s="202"/>
    </row>
    <row r="142">
      <c r="A142" s="202"/>
      <c r="C142" s="202"/>
      <c r="D142" s="207"/>
      <c r="E142" s="208"/>
      <c r="F142" s="202"/>
      <c r="G142" s="202"/>
      <c r="H142" s="202"/>
      <c r="I142" s="202"/>
      <c r="J142" s="202"/>
      <c r="K142" s="202"/>
    </row>
    <row r="143" ht="33.0" customHeight="1">
      <c r="A143" s="202"/>
      <c r="C143" s="202"/>
      <c r="D143" s="202"/>
      <c r="E143" s="204"/>
    </row>
    <row r="144" ht="33.0" customHeight="1">
      <c r="A144" s="202"/>
      <c r="C144" s="202"/>
      <c r="D144" s="202"/>
      <c r="E144" s="204"/>
    </row>
    <row r="145" ht="33.0" customHeight="1">
      <c r="A145" s="202"/>
      <c r="C145" s="202"/>
      <c r="D145" s="202"/>
      <c r="E145" s="206"/>
    </row>
    <row r="146" ht="33.0" customHeight="1">
      <c r="A146" s="202"/>
      <c r="C146" s="202"/>
      <c r="D146" s="206"/>
      <c r="E146" s="206"/>
    </row>
    <row r="147">
      <c r="A147" s="202"/>
      <c r="C147" s="202"/>
      <c r="E147" s="208"/>
      <c r="F147" s="202"/>
      <c r="G147" s="202"/>
      <c r="H147" s="202"/>
      <c r="I147" s="202"/>
      <c r="J147" s="202"/>
      <c r="K147" s="202"/>
    </row>
    <row r="148">
      <c r="A148" s="202"/>
      <c r="C148" s="202"/>
      <c r="D148" s="202"/>
      <c r="E148" s="202"/>
      <c r="F148" s="202"/>
      <c r="G148" s="202"/>
      <c r="H148" s="202"/>
      <c r="I148" s="202"/>
      <c r="J148" s="202"/>
      <c r="K148" s="202"/>
    </row>
    <row r="149">
      <c r="A149" s="202"/>
      <c r="C149" s="202"/>
      <c r="D149" s="202"/>
      <c r="E149" s="204"/>
      <c r="F149" s="202"/>
      <c r="G149" s="202"/>
      <c r="H149" s="202"/>
      <c r="I149" s="202"/>
      <c r="J149" s="202"/>
      <c r="K149" s="202"/>
    </row>
    <row r="150">
      <c r="A150" s="202"/>
      <c r="C150" s="202"/>
      <c r="D150" s="202"/>
      <c r="E150" s="204"/>
      <c r="F150" s="202"/>
      <c r="G150" s="202"/>
      <c r="H150" s="202"/>
      <c r="I150" s="202"/>
      <c r="J150" s="202"/>
      <c r="K150" s="202"/>
    </row>
    <row r="151">
      <c r="A151" s="202"/>
      <c r="C151" s="202"/>
      <c r="D151" s="202"/>
      <c r="E151" s="208"/>
      <c r="F151" s="202"/>
      <c r="G151" s="202"/>
      <c r="H151" s="202"/>
      <c r="I151" s="202"/>
      <c r="J151" s="202"/>
      <c r="K151" s="202"/>
    </row>
    <row r="152">
      <c r="A152" s="202"/>
      <c r="C152" s="202"/>
      <c r="D152" s="202"/>
      <c r="E152" s="208"/>
      <c r="F152" s="202"/>
      <c r="G152" s="202"/>
      <c r="H152" s="202"/>
      <c r="I152" s="202"/>
      <c r="J152" s="202"/>
      <c r="K152" s="202"/>
    </row>
    <row r="153">
      <c r="A153" s="202"/>
      <c r="C153" s="202"/>
      <c r="D153" s="202"/>
      <c r="E153" s="208"/>
      <c r="F153" s="202"/>
      <c r="G153" s="202"/>
      <c r="H153" s="202"/>
      <c r="I153" s="202"/>
      <c r="J153" s="202"/>
      <c r="K153" s="202"/>
    </row>
    <row r="154">
      <c r="A154" s="202"/>
      <c r="C154" s="202"/>
      <c r="D154" s="202"/>
      <c r="E154" s="208"/>
      <c r="F154" s="202"/>
      <c r="G154" s="202"/>
      <c r="H154" s="202"/>
      <c r="I154" s="202"/>
      <c r="J154" s="202"/>
      <c r="K154" s="202"/>
    </row>
    <row r="155">
      <c r="A155" s="202"/>
      <c r="C155" s="202"/>
      <c r="D155" s="202"/>
      <c r="E155" s="208"/>
      <c r="F155" s="202"/>
      <c r="G155" s="202"/>
      <c r="H155" s="202"/>
      <c r="I155" s="202"/>
      <c r="J155" s="202"/>
      <c r="K155" s="202"/>
    </row>
    <row r="156">
      <c r="A156" s="202"/>
      <c r="C156" s="202"/>
      <c r="D156" s="202"/>
      <c r="E156" s="208"/>
      <c r="F156" s="202"/>
      <c r="G156" s="202"/>
      <c r="H156" s="202"/>
      <c r="I156" s="202"/>
      <c r="J156" s="202"/>
      <c r="K156" s="202"/>
    </row>
    <row r="157">
      <c r="A157" s="202"/>
      <c r="C157" s="202"/>
      <c r="D157" s="202"/>
      <c r="E157" s="208"/>
      <c r="F157" s="202"/>
      <c r="G157" s="202"/>
      <c r="H157" s="202"/>
      <c r="I157" s="202"/>
      <c r="J157" s="202"/>
      <c r="K157" s="202"/>
    </row>
    <row r="158">
      <c r="A158" s="202"/>
      <c r="C158" s="202"/>
      <c r="D158" s="202"/>
      <c r="E158" s="208"/>
      <c r="F158" s="202"/>
      <c r="G158" s="202"/>
      <c r="H158" s="202"/>
      <c r="I158" s="202"/>
      <c r="J158" s="202"/>
      <c r="K158" s="202"/>
    </row>
    <row r="159">
      <c r="A159" s="202"/>
      <c r="C159" s="202"/>
      <c r="D159" s="202"/>
      <c r="E159" s="202"/>
      <c r="F159" s="202"/>
      <c r="G159" s="202"/>
      <c r="H159" s="202"/>
      <c r="I159" s="202"/>
      <c r="J159" s="202"/>
      <c r="K159" s="202"/>
    </row>
    <row r="160">
      <c r="A160" s="202"/>
      <c r="C160" s="202"/>
      <c r="D160" s="202"/>
      <c r="E160" s="208"/>
      <c r="F160" s="202"/>
      <c r="G160" s="202"/>
      <c r="H160" s="202"/>
      <c r="I160" s="202"/>
      <c r="J160" s="202"/>
      <c r="K160" s="202"/>
    </row>
    <row r="161">
      <c r="A161" s="202"/>
      <c r="C161" s="202"/>
      <c r="D161" s="202"/>
      <c r="E161" s="208"/>
      <c r="F161" s="202"/>
      <c r="G161" s="202"/>
      <c r="H161" s="202"/>
      <c r="I161" s="202"/>
      <c r="J161" s="202"/>
      <c r="K161" s="202"/>
    </row>
    <row r="162">
      <c r="A162" s="202"/>
      <c r="C162" s="202"/>
      <c r="D162" s="202"/>
      <c r="E162" s="202"/>
      <c r="F162" s="202"/>
      <c r="G162" s="202"/>
      <c r="H162" s="202"/>
      <c r="I162" s="202"/>
      <c r="J162" s="202"/>
      <c r="K162" s="202"/>
    </row>
    <row r="163">
      <c r="A163" s="202"/>
      <c r="C163" s="202"/>
      <c r="D163" s="202"/>
      <c r="E163" s="208"/>
      <c r="F163" s="202"/>
      <c r="G163" s="202"/>
      <c r="H163" s="202"/>
      <c r="I163" s="202"/>
      <c r="J163" s="202"/>
      <c r="K163" s="202"/>
    </row>
    <row r="164">
      <c r="A164" s="202"/>
      <c r="C164" s="202"/>
      <c r="D164" s="202"/>
      <c r="E164" s="208"/>
      <c r="F164" s="202"/>
      <c r="G164" s="202"/>
      <c r="H164" s="202"/>
      <c r="I164" s="202"/>
      <c r="J164" s="202"/>
      <c r="K164" s="202"/>
    </row>
    <row r="165" ht="33.75" customHeight="1">
      <c r="A165" s="202"/>
      <c r="C165" s="202"/>
      <c r="D165" s="202"/>
      <c r="E165" s="204"/>
    </row>
    <row r="166" ht="33.75" customHeight="1">
      <c r="A166" s="202"/>
      <c r="C166" s="202"/>
      <c r="D166" s="202"/>
      <c r="E166" s="204"/>
    </row>
    <row r="167" ht="33.75" customHeight="1">
      <c r="A167" s="202"/>
      <c r="C167" s="202"/>
      <c r="D167" s="202"/>
      <c r="E167" s="206"/>
    </row>
    <row r="168" ht="33.75" customHeight="1">
      <c r="A168" s="202"/>
      <c r="C168" s="202"/>
      <c r="D168" s="206"/>
      <c r="E168" s="206"/>
    </row>
    <row r="169" ht="33.0" customHeight="1">
      <c r="A169" s="202"/>
      <c r="C169" s="202"/>
      <c r="D169" s="202"/>
      <c r="E169" s="202"/>
      <c r="F169" s="202"/>
      <c r="G169" s="202"/>
      <c r="H169" s="202"/>
      <c r="I169" s="202"/>
      <c r="J169" s="202"/>
      <c r="K169" s="202"/>
    </row>
    <row r="170" ht="25.5" customHeight="1">
      <c r="A170" s="202"/>
      <c r="C170" s="202"/>
      <c r="D170" s="202"/>
      <c r="E170" s="204"/>
    </row>
    <row r="171" ht="25.5" customHeight="1">
      <c r="A171" s="202"/>
      <c r="C171" s="202"/>
      <c r="D171" s="202"/>
      <c r="E171" s="206"/>
    </row>
    <row r="172" ht="25.5" customHeight="1">
      <c r="A172" s="202"/>
      <c r="C172" s="202"/>
      <c r="D172" s="202"/>
      <c r="E172" s="208"/>
    </row>
    <row r="173" ht="25.5" customHeight="1">
      <c r="A173" s="202"/>
      <c r="C173" s="202"/>
      <c r="D173" s="202"/>
      <c r="E173" s="208"/>
    </row>
    <row r="174" ht="25.5" customHeight="1">
      <c r="A174" s="202"/>
      <c r="C174" s="202"/>
      <c r="D174" s="202"/>
      <c r="E174" s="204"/>
    </row>
    <row r="175" ht="25.5" customHeight="1">
      <c r="A175" s="202"/>
      <c r="C175" s="202"/>
      <c r="D175" s="202"/>
      <c r="E175" s="208"/>
    </row>
    <row r="176" ht="25.5" customHeight="1">
      <c r="A176" s="202"/>
      <c r="C176" s="202"/>
      <c r="D176" s="202"/>
      <c r="E176" s="204"/>
    </row>
    <row r="177" ht="25.5" customHeight="1">
      <c r="A177" s="202"/>
      <c r="C177" s="202"/>
      <c r="D177" s="202"/>
      <c r="E177" s="206"/>
    </row>
    <row r="178" ht="15.75" customHeight="1">
      <c r="A178" s="202"/>
      <c r="C178" s="202"/>
      <c r="D178" s="202"/>
      <c r="E178" s="202"/>
      <c r="F178" s="202"/>
      <c r="G178" s="202"/>
      <c r="H178" s="202"/>
      <c r="I178" s="202"/>
      <c r="J178" s="202"/>
      <c r="K178" s="202"/>
    </row>
    <row r="179" ht="30.75" customHeight="1">
      <c r="A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</row>
    <row r="180">
      <c r="A180" s="202"/>
      <c r="C180" s="202"/>
      <c r="D180" s="203"/>
      <c r="E180" s="204"/>
      <c r="F180" s="202"/>
      <c r="G180" s="202"/>
      <c r="H180" s="202"/>
      <c r="I180" s="202"/>
      <c r="J180" s="202"/>
      <c r="K180" s="202"/>
    </row>
    <row r="181">
      <c r="A181" s="202"/>
      <c r="C181" s="202"/>
      <c r="D181" s="202"/>
      <c r="E181" s="202"/>
      <c r="F181" s="202"/>
      <c r="G181" s="202"/>
      <c r="H181" s="202"/>
      <c r="I181" s="202"/>
      <c r="J181" s="202"/>
      <c r="K181" s="202"/>
    </row>
    <row r="182">
      <c r="A182" s="202"/>
      <c r="C182" s="202"/>
      <c r="D182" s="202"/>
      <c r="E182" s="202"/>
      <c r="F182" s="202"/>
      <c r="G182" s="202"/>
      <c r="H182" s="202"/>
      <c r="I182" s="202"/>
      <c r="J182" s="202"/>
      <c r="K182" s="202"/>
    </row>
    <row r="183">
      <c r="A183" s="202"/>
      <c r="C183" s="202"/>
      <c r="D183" s="207"/>
      <c r="E183" s="204"/>
      <c r="F183" s="202"/>
      <c r="G183" s="202"/>
      <c r="H183" s="202"/>
      <c r="I183" s="202"/>
      <c r="J183" s="202"/>
      <c r="K183" s="202"/>
    </row>
    <row r="184">
      <c r="A184" s="202"/>
      <c r="C184" s="202"/>
      <c r="D184" s="203"/>
      <c r="E184" s="204"/>
      <c r="F184" s="202"/>
      <c r="G184" s="202"/>
      <c r="H184" s="202"/>
      <c r="I184" s="202"/>
      <c r="J184" s="202"/>
      <c r="K184" s="202"/>
    </row>
    <row r="185">
      <c r="A185" s="202"/>
      <c r="C185" s="202"/>
      <c r="D185" s="203"/>
      <c r="E185" s="204"/>
      <c r="F185" s="202"/>
      <c r="G185" s="202"/>
      <c r="H185" s="202"/>
      <c r="I185" s="202"/>
      <c r="J185" s="202"/>
      <c r="K185" s="202"/>
    </row>
    <row r="186">
      <c r="A186" s="202"/>
      <c r="C186" s="202"/>
      <c r="D186" s="203"/>
      <c r="E186" s="204"/>
      <c r="F186" s="202"/>
      <c r="G186" s="202"/>
      <c r="H186" s="202"/>
      <c r="I186" s="202"/>
      <c r="J186" s="202"/>
      <c r="K186" s="202"/>
    </row>
    <row r="187">
      <c r="A187" s="202"/>
      <c r="C187" s="202"/>
      <c r="D187" s="203"/>
      <c r="E187" s="204"/>
      <c r="F187" s="202"/>
      <c r="G187" s="202"/>
      <c r="H187" s="202"/>
      <c r="I187" s="202"/>
      <c r="J187" s="202"/>
      <c r="K187" s="202"/>
    </row>
    <row r="188">
      <c r="A188" s="202"/>
      <c r="C188" s="202"/>
      <c r="D188" s="202"/>
      <c r="E188" s="202"/>
      <c r="F188" s="202"/>
      <c r="G188" s="202"/>
      <c r="H188" s="202"/>
      <c r="I188" s="202"/>
      <c r="J188" s="202"/>
      <c r="K188" s="202"/>
    </row>
    <row r="189">
      <c r="A189" s="202"/>
      <c r="C189" s="202"/>
      <c r="D189" s="203"/>
      <c r="E189" s="204"/>
      <c r="F189" s="202"/>
      <c r="G189" s="202"/>
      <c r="H189" s="202"/>
      <c r="I189" s="202"/>
      <c r="J189" s="202"/>
      <c r="K189" s="202"/>
    </row>
    <row r="190" ht="33.0" customHeight="1">
      <c r="A190" s="202"/>
      <c r="C190" s="202"/>
      <c r="D190" s="202"/>
    </row>
    <row r="191" ht="33.0" customHeight="1">
      <c r="A191" s="202"/>
      <c r="C191" s="202"/>
      <c r="D191" s="202"/>
      <c r="E191" s="204"/>
    </row>
    <row r="192" ht="33.0" customHeight="1">
      <c r="A192" s="202"/>
      <c r="C192" s="202"/>
      <c r="D192" s="202"/>
      <c r="E192" s="206"/>
    </row>
    <row r="193" ht="33.0" customHeight="1">
      <c r="A193" s="202"/>
      <c r="C193" s="202"/>
      <c r="D193" s="206"/>
      <c r="E193" s="206"/>
    </row>
    <row r="194">
      <c r="A194" s="202"/>
      <c r="C194" s="202"/>
      <c r="D194" s="202"/>
      <c r="E194" s="202"/>
      <c r="F194" s="202"/>
      <c r="G194" s="202"/>
      <c r="H194" s="202"/>
      <c r="I194" s="202"/>
      <c r="J194" s="202"/>
      <c r="K194" s="202"/>
    </row>
    <row r="195">
      <c r="A195" s="202"/>
      <c r="C195" s="202"/>
      <c r="D195" s="207"/>
      <c r="E195" s="208"/>
      <c r="F195" s="202"/>
      <c r="G195" s="202"/>
      <c r="H195" s="202"/>
      <c r="I195" s="202"/>
      <c r="J195" s="202"/>
      <c r="K195" s="202"/>
    </row>
    <row r="196">
      <c r="A196" s="202"/>
      <c r="C196" s="202"/>
      <c r="D196" s="202"/>
      <c r="E196" s="202"/>
      <c r="F196" s="202"/>
      <c r="G196" s="202"/>
      <c r="H196" s="202"/>
      <c r="I196" s="202"/>
      <c r="J196" s="202"/>
      <c r="K196" s="202"/>
    </row>
    <row r="197">
      <c r="A197" s="202"/>
      <c r="C197" s="202"/>
      <c r="E197" s="208"/>
      <c r="F197" s="202"/>
      <c r="G197" s="202"/>
      <c r="H197" s="202"/>
      <c r="I197" s="202"/>
      <c r="J197" s="202"/>
      <c r="K197" s="202"/>
    </row>
    <row r="198">
      <c r="A198" s="202"/>
      <c r="C198" s="202"/>
      <c r="D198" s="202"/>
      <c r="E198" s="208"/>
      <c r="F198" s="202"/>
      <c r="G198" s="202"/>
      <c r="H198" s="202"/>
      <c r="I198" s="202"/>
      <c r="J198" s="202"/>
      <c r="K198" s="202"/>
    </row>
    <row r="199">
      <c r="A199" s="202"/>
      <c r="C199" s="202"/>
      <c r="D199" s="202"/>
      <c r="E199" s="202"/>
      <c r="F199" s="202"/>
      <c r="G199" s="202"/>
      <c r="H199" s="202"/>
      <c r="I199" s="202"/>
      <c r="J199" s="202"/>
      <c r="K199" s="202"/>
    </row>
    <row r="200">
      <c r="A200" s="202"/>
      <c r="C200" s="202"/>
      <c r="D200" s="202"/>
      <c r="E200" s="208"/>
      <c r="F200" s="202"/>
      <c r="G200" s="202"/>
      <c r="H200" s="202"/>
      <c r="I200" s="202"/>
      <c r="J200" s="202"/>
      <c r="K200" s="202"/>
    </row>
    <row r="201">
      <c r="A201" s="202"/>
      <c r="C201" s="202"/>
      <c r="D201" s="207"/>
      <c r="E201" s="208"/>
      <c r="F201" s="202"/>
      <c r="G201" s="202"/>
      <c r="H201" s="202"/>
      <c r="I201" s="202"/>
      <c r="J201" s="202"/>
      <c r="K201" s="202"/>
    </row>
    <row r="202">
      <c r="A202" s="202"/>
      <c r="C202" s="202"/>
      <c r="D202" s="202"/>
      <c r="E202" s="208"/>
      <c r="F202" s="202"/>
      <c r="G202" s="202"/>
      <c r="H202" s="202"/>
      <c r="I202" s="202"/>
      <c r="J202" s="202"/>
      <c r="K202" s="202"/>
    </row>
    <row r="203">
      <c r="A203" s="202"/>
      <c r="C203" s="202"/>
      <c r="D203" s="202"/>
      <c r="E203" s="208"/>
      <c r="F203" s="202"/>
      <c r="G203" s="202"/>
      <c r="H203" s="202"/>
      <c r="I203" s="202"/>
      <c r="J203" s="202"/>
      <c r="K203" s="202"/>
    </row>
    <row r="204">
      <c r="A204" s="202"/>
      <c r="C204" s="202"/>
      <c r="D204" s="202"/>
      <c r="E204" s="208"/>
      <c r="F204" s="202"/>
      <c r="G204" s="202"/>
      <c r="H204" s="202"/>
      <c r="I204" s="202"/>
      <c r="J204" s="202"/>
      <c r="K204" s="202"/>
    </row>
    <row r="205">
      <c r="A205" s="202"/>
      <c r="C205" s="202"/>
      <c r="D205" s="202"/>
      <c r="E205" s="208"/>
      <c r="F205" s="202"/>
      <c r="G205" s="202"/>
      <c r="H205" s="202"/>
      <c r="I205" s="202"/>
      <c r="J205" s="202"/>
      <c r="K205" s="202"/>
    </row>
    <row r="206">
      <c r="A206" s="202"/>
      <c r="C206" s="202"/>
      <c r="E206" s="208"/>
      <c r="F206" s="202"/>
      <c r="G206" s="202"/>
      <c r="H206" s="202"/>
      <c r="I206" s="202"/>
      <c r="J206" s="202"/>
      <c r="K206" s="202"/>
    </row>
    <row r="207">
      <c r="A207" s="202"/>
      <c r="C207" s="202"/>
      <c r="D207" s="207"/>
      <c r="E207" s="208"/>
      <c r="F207" s="202"/>
      <c r="G207" s="202"/>
      <c r="H207" s="202"/>
      <c r="I207" s="202"/>
      <c r="J207" s="202"/>
      <c r="K207" s="202"/>
    </row>
    <row r="208" ht="33.0" customHeight="1">
      <c r="A208" s="202"/>
      <c r="C208" s="202"/>
      <c r="D208" s="202"/>
      <c r="E208" s="204"/>
    </row>
    <row r="209" ht="33.0" customHeight="1">
      <c r="A209" s="202"/>
      <c r="C209" s="202"/>
      <c r="D209" s="202"/>
      <c r="E209" s="204"/>
    </row>
    <row r="210" ht="33.0" customHeight="1">
      <c r="A210" s="202"/>
      <c r="C210" s="202"/>
      <c r="D210" s="202"/>
      <c r="E210" s="206"/>
    </row>
    <row r="211" ht="33.0" customHeight="1">
      <c r="A211" s="202"/>
      <c r="C211" s="202"/>
      <c r="D211" s="206"/>
      <c r="E211" s="206"/>
    </row>
    <row r="212">
      <c r="A212" s="202"/>
      <c r="C212" s="202"/>
      <c r="E212" s="208"/>
      <c r="F212" s="202"/>
      <c r="G212" s="202"/>
      <c r="H212" s="202"/>
      <c r="I212" s="202"/>
      <c r="J212" s="202"/>
      <c r="K212" s="202"/>
    </row>
    <row r="213">
      <c r="A213" s="202"/>
      <c r="C213" s="202"/>
      <c r="D213" s="202"/>
      <c r="E213" s="202"/>
      <c r="F213" s="202"/>
      <c r="G213" s="202"/>
      <c r="H213" s="202"/>
      <c r="I213" s="202"/>
      <c r="J213" s="202"/>
      <c r="K213" s="202"/>
    </row>
    <row r="214">
      <c r="A214" s="202"/>
      <c r="C214" s="202"/>
      <c r="D214" s="202"/>
      <c r="E214" s="204"/>
      <c r="F214" s="202"/>
      <c r="G214" s="202"/>
      <c r="H214" s="202"/>
      <c r="I214" s="202"/>
      <c r="J214" s="202"/>
      <c r="K214" s="202"/>
    </row>
    <row r="215">
      <c r="A215" s="202"/>
      <c r="C215" s="202"/>
      <c r="D215" s="202"/>
      <c r="E215" s="204"/>
      <c r="F215" s="202"/>
      <c r="G215" s="202"/>
      <c r="H215" s="202"/>
      <c r="I215" s="202"/>
      <c r="J215" s="202"/>
      <c r="K215" s="202"/>
    </row>
    <row r="216">
      <c r="A216" s="202"/>
      <c r="C216" s="202"/>
      <c r="D216" s="202"/>
      <c r="E216" s="208"/>
      <c r="F216" s="202"/>
      <c r="G216" s="202"/>
      <c r="H216" s="202"/>
      <c r="I216" s="202"/>
      <c r="J216" s="202"/>
      <c r="K216" s="202"/>
    </row>
    <row r="217">
      <c r="A217" s="202"/>
      <c r="C217" s="202"/>
      <c r="D217" s="202"/>
      <c r="E217" s="208"/>
      <c r="F217" s="202"/>
      <c r="G217" s="202"/>
      <c r="H217" s="202"/>
      <c r="I217" s="202"/>
      <c r="J217" s="202"/>
      <c r="K217" s="202"/>
    </row>
    <row r="218">
      <c r="A218" s="202"/>
      <c r="C218" s="202"/>
      <c r="D218" s="202"/>
      <c r="E218" s="208"/>
      <c r="F218" s="202"/>
      <c r="G218" s="202"/>
      <c r="H218" s="202"/>
      <c r="I218" s="202"/>
      <c r="J218" s="202"/>
      <c r="K218" s="202"/>
    </row>
    <row r="219">
      <c r="A219" s="202"/>
      <c r="C219" s="202"/>
      <c r="D219" s="202"/>
      <c r="E219" s="208"/>
      <c r="F219" s="202"/>
      <c r="G219" s="202"/>
      <c r="H219" s="202"/>
      <c r="I219" s="202"/>
      <c r="J219" s="202"/>
      <c r="K219" s="202"/>
    </row>
    <row r="220">
      <c r="A220" s="202"/>
      <c r="C220" s="202"/>
      <c r="D220" s="202"/>
      <c r="E220" s="208"/>
      <c r="F220" s="202"/>
      <c r="G220" s="202"/>
      <c r="H220" s="202"/>
      <c r="I220" s="202"/>
      <c r="J220" s="202"/>
      <c r="K220" s="202"/>
    </row>
    <row r="221">
      <c r="A221" s="202"/>
      <c r="C221" s="202"/>
      <c r="D221" s="202"/>
      <c r="E221" s="208"/>
      <c r="F221" s="202"/>
      <c r="G221" s="202"/>
      <c r="H221" s="202"/>
      <c r="I221" s="202"/>
      <c r="J221" s="202"/>
      <c r="K221" s="202"/>
    </row>
    <row r="222">
      <c r="A222" s="202"/>
      <c r="C222" s="202"/>
      <c r="D222" s="202"/>
      <c r="E222" s="208"/>
      <c r="F222" s="202"/>
      <c r="G222" s="202"/>
      <c r="H222" s="202"/>
      <c r="I222" s="202"/>
      <c r="J222" s="202"/>
      <c r="K222" s="202"/>
    </row>
    <row r="223">
      <c r="A223" s="202"/>
      <c r="C223" s="202"/>
      <c r="D223" s="202"/>
      <c r="E223" s="208"/>
      <c r="F223" s="202"/>
      <c r="G223" s="202"/>
      <c r="H223" s="202"/>
      <c r="I223" s="202"/>
      <c r="J223" s="202"/>
      <c r="K223" s="202"/>
    </row>
    <row r="224">
      <c r="A224" s="202"/>
      <c r="C224" s="202"/>
      <c r="D224" s="202"/>
      <c r="E224" s="202"/>
      <c r="F224" s="202"/>
      <c r="G224" s="202"/>
      <c r="H224" s="202"/>
      <c r="I224" s="202"/>
      <c r="J224" s="202"/>
      <c r="K224" s="202"/>
    </row>
    <row r="225">
      <c r="A225" s="202"/>
      <c r="C225" s="202"/>
      <c r="D225" s="202"/>
      <c r="E225" s="208"/>
      <c r="F225" s="202"/>
      <c r="G225" s="202"/>
      <c r="H225" s="202"/>
      <c r="I225" s="202"/>
      <c r="J225" s="202"/>
      <c r="K225" s="202"/>
    </row>
    <row r="226">
      <c r="A226" s="202"/>
      <c r="C226" s="202"/>
      <c r="D226" s="202"/>
      <c r="E226" s="208"/>
      <c r="F226" s="202"/>
      <c r="G226" s="202"/>
      <c r="H226" s="202"/>
      <c r="I226" s="202"/>
      <c r="J226" s="202"/>
      <c r="K226" s="202"/>
    </row>
    <row r="227">
      <c r="A227" s="202"/>
      <c r="C227" s="202"/>
      <c r="D227" s="202"/>
      <c r="E227" s="202"/>
      <c r="F227" s="202"/>
      <c r="G227" s="202"/>
      <c r="H227" s="202"/>
      <c r="I227" s="202"/>
      <c r="J227" s="202"/>
      <c r="K227" s="202"/>
    </row>
    <row r="228">
      <c r="A228" s="202"/>
      <c r="C228" s="202"/>
      <c r="D228" s="202"/>
      <c r="E228" s="208"/>
      <c r="F228" s="202"/>
      <c r="G228" s="202"/>
      <c r="H228" s="202"/>
      <c r="I228" s="202"/>
      <c r="J228" s="202"/>
      <c r="K228" s="202"/>
    </row>
    <row r="229">
      <c r="A229" s="202"/>
      <c r="C229" s="202"/>
      <c r="D229" s="202"/>
      <c r="E229" s="208"/>
      <c r="F229" s="202"/>
      <c r="G229" s="202"/>
      <c r="H229" s="202"/>
      <c r="I229" s="202"/>
      <c r="J229" s="202"/>
      <c r="K229" s="202"/>
    </row>
    <row r="230" ht="33.75" customHeight="1">
      <c r="A230" s="202"/>
      <c r="C230" s="202"/>
      <c r="D230" s="202"/>
      <c r="E230" s="204"/>
    </row>
    <row r="231" ht="33.75" customHeight="1">
      <c r="A231" s="202"/>
      <c r="C231" s="202"/>
      <c r="D231" s="202"/>
      <c r="E231" s="204"/>
    </row>
    <row r="232" ht="33.75" customHeight="1">
      <c r="A232" s="202"/>
      <c r="C232" s="202"/>
      <c r="D232" s="202"/>
      <c r="E232" s="206"/>
    </row>
    <row r="233" ht="33.75" customHeight="1">
      <c r="A233" s="202"/>
      <c r="C233" s="202"/>
      <c r="D233" s="206"/>
      <c r="E233" s="206"/>
    </row>
    <row r="234" ht="33.0" customHeight="1">
      <c r="A234" s="202"/>
      <c r="C234" s="202"/>
      <c r="D234" s="202"/>
      <c r="E234" s="202"/>
      <c r="F234" s="202"/>
      <c r="G234" s="202"/>
      <c r="H234" s="202"/>
      <c r="I234" s="202"/>
      <c r="J234" s="202"/>
      <c r="K234" s="202"/>
    </row>
    <row r="235" ht="25.5" customHeight="1">
      <c r="A235" s="202"/>
      <c r="C235" s="202"/>
      <c r="D235" s="202"/>
      <c r="E235" s="204"/>
    </row>
    <row r="236" ht="25.5" customHeight="1">
      <c r="A236" s="202"/>
      <c r="C236" s="202"/>
      <c r="D236" s="202"/>
      <c r="E236" s="206"/>
    </row>
    <row r="237" ht="25.5" customHeight="1">
      <c r="A237" s="202"/>
      <c r="C237" s="202"/>
      <c r="D237" s="202"/>
      <c r="E237" s="208"/>
    </row>
    <row r="238" ht="25.5" customHeight="1">
      <c r="A238" s="202"/>
      <c r="C238" s="202"/>
      <c r="D238" s="202"/>
      <c r="E238" s="208"/>
    </row>
    <row r="239" ht="25.5" customHeight="1">
      <c r="A239" s="202"/>
      <c r="C239" s="202"/>
      <c r="D239" s="202"/>
      <c r="E239" s="204"/>
    </row>
    <row r="240" ht="25.5" customHeight="1">
      <c r="A240" s="202"/>
      <c r="C240" s="202"/>
      <c r="D240" s="202"/>
      <c r="E240" s="208"/>
    </row>
    <row r="241" ht="25.5" customHeight="1">
      <c r="A241" s="202"/>
      <c r="C241" s="202"/>
      <c r="D241" s="202"/>
      <c r="E241" s="204"/>
    </row>
    <row r="242" ht="25.5" customHeight="1">
      <c r="A242" s="202"/>
      <c r="C242" s="202"/>
      <c r="D242" s="202"/>
      <c r="E242" s="206"/>
    </row>
    <row r="243" ht="15.75" customHeight="1">
      <c r="A243" s="202"/>
      <c r="C243" s="202"/>
      <c r="D243" s="202"/>
      <c r="E243" s="202"/>
      <c r="F243" s="202"/>
      <c r="G243" s="202"/>
      <c r="H243" s="202"/>
      <c r="I243" s="202"/>
      <c r="J243" s="202"/>
      <c r="K243" s="202"/>
    </row>
    <row r="244" ht="30.75" customHeight="1">
      <c r="A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</row>
    <row r="245">
      <c r="A245" s="202"/>
      <c r="C245" s="202"/>
      <c r="D245" s="203"/>
      <c r="E245" s="204"/>
      <c r="F245" s="202"/>
      <c r="G245" s="202"/>
      <c r="H245" s="202"/>
      <c r="I245" s="202"/>
      <c r="J245" s="202"/>
      <c r="K245" s="202"/>
    </row>
    <row r="246">
      <c r="A246" s="202"/>
      <c r="C246" s="202"/>
      <c r="D246" s="202"/>
      <c r="E246" s="202"/>
      <c r="F246" s="202"/>
      <c r="G246" s="202"/>
      <c r="H246" s="202"/>
      <c r="I246" s="202"/>
      <c r="J246" s="202"/>
      <c r="K246" s="202"/>
    </row>
    <row r="247">
      <c r="A247" s="202"/>
      <c r="C247" s="202"/>
      <c r="D247" s="202"/>
      <c r="E247" s="202"/>
      <c r="F247" s="202"/>
      <c r="G247" s="202"/>
      <c r="H247" s="202"/>
      <c r="I247" s="202"/>
      <c r="J247" s="202"/>
      <c r="K247" s="202"/>
    </row>
    <row r="248">
      <c r="A248" s="202"/>
      <c r="C248" s="202"/>
      <c r="D248" s="207"/>
      <c r="E248" s="204"/>
      <c r="F248" s="202"/>
      <c r="G248" s="202"/>
      <c r="H248" s="202"/>
      <c r="I248" s="202"/>
      <c r="J248" s="202"/>
      <c r="K248" s="202"/>
    </row>
    <row r="249">
      <c r="A249" s="202"/>
      <c r="C249" s="202"/>
      <c r="D249" s="203"/>
      <c r="E249" s="204"/>
      <c r="F249" s="202"/>
      <c r="G249" s="202"/>
      <c r="H249" s="202"/>
      <c r="I249" s="202"/>
      <c r="J249" s="202"/>
      <c r="K249" s="202"/>
    </row>
    <row r="250">
      <c r="A250" s="202"/>
      <c r="C250" s="202"/>
      <c r="D250" s="203"/>
      <c r="E250" s="204"/>
      <c r="F250" s="202"/>
      <c r="G250" s="202"/>
      <c r="H250" s="202"/>
      <c r="I250" s="202"/>
      <c r="J250" s="202"/>
      <c r="K250" s="202"/>
    </row>
    <row r="251">
      <c r="A251" s="202"/>
      <c r="C251" s="202"/>
      <c r="D251" s="203"/>
      <c r="E251" s="204"/>
      <c r="F251" s="202"/>
      <c r="G251" s="202"/>
      <c r="H251" s="202"/>
      <c r="I251" s="202"/>
      <c r="J251" s="202"/>
      <c r="K251" s="202"/>
    </row>
    <row r="252">
      <c r="A252" s="202"/>
      <c r="C252" s="202"/>
      <c r="D252" s="203"/>
      <c r="E252" s="204"/>
      <c r="F252" s="202"/>
      <c r="G252" s="202"/>
      <c r="H252" s="202"/>
      <c r="I252" s="202"/>
      <c r="J252" s="202"/>
      <c r="K252" s="202"/>
    </row>
    <row r="253">
      <c r="A253" s="202"/>
      <c r="C253" s="202"/>
      <c r="D253" s="202"/>
      <c r="E253" s="202"/>
      <c r="F253" s="202"/>
      <c r="G253" s="202"/>
      <c r="H253" s="202"/>
      <c r="I253" s="202"/>
      <c r="J253" s="202"/>
      <c r="K253" s="202"/>
    </row>
    <row r="254">
      <c r="A254" s="202"/>
      <c r="C254" s="202"/>
      <c r="D254" s="203"/>
      <c r="E254" s="204"/>
      <c r="F254" s="202"/>
      <c r="G254" s="202"/>
      <c r="H254" s="202"/>
      <c r="I254" s="202"/>
      <c r="J254" s="202"/>
      <c r="K254" s="202"/>
    </row>
    <row r="255" ht="33.0" customHeight="1">
      <c r="A255" s="202"/>
      <c r="C255" s="202"/>
      <c r="D255" s="202"/>
    </row>
    <row r="256" ht="33.0" customHeight="1">
      <c r="A256" s="202"/>
      <c r="C256" s="202"/>
      <c r="D256" s="202"/>
      <c r="E256" s="204"/>
    </row>
    <row r="257" ht="33.0" customHeight="1">
      <c r="A257" s="202"/>
      <c r="C257" s="202"/>
      <c r="D257" s="202"/>
      <c r="E257" s="206"/>
    </row>
    <row r="258" ht="33.0" customHeight="1">
      <c r="A258" s="202"/>
      <c r="C258" s="202"/>
      <c r="D258" s="206"/>
      <c r="E258" s="206"/>
    </row>
    <row r="259">
      <c r="A259" s="202"/>
      <c r="C259" s="202"/>
      <c r="D259" s="202"/>
      <c r="E259" s="202"/>
      <c r="F259" s="202"/>
      <c r="G259" s="202"/>
      <c r="H259" s="202"/>
      <c r="I259" s="202"/>
      <c r="J259" s="202"/>
      <c r="K259" s="202"/>
    </row>
    <row r="260">
      <c r="A260" s="202"/>
      <c r="C260" s="202"/>
      <c r="D260" s="207"/>
      <c r="E260" s="208"/>
      <c r="F260" s="202"/>
      <c r="G260" s="202"/>
      <c r="H260" s="202"/>
      <c r="I260" s="202"/>
      <c r="J260" s="202"/>
      <c r="K260" s="202"/>
    </row>
    <row r="261">
      <c r="A261" s="202"/>
      <c r="C261" s="202"/>
      <c r="D261" s="202"/>
      <c r="E261" s="202"/>
      <c r="F261" s="202"/>
      <c r="G261" s="202"/>
      <c r="H261" s="202"/>
      <c r="I261" s="202"/>
      <c r="J261" s="202"/>
      <c r="K261" s="202"/>
    </row>
    <row r="262">
      <c r="A262" s="202"/>
      <c r="C262" s="202"/>
      <c r="E262" s="208"/>
      <c r="F262" s="202"/>
      <c r="G262" s="202"/>
      <c r="H262" s="202"/>
      <c r="I262" s="202"/>
      <c r="J262" s="202"/>
      <c r="K262" s="202"/>
    </row>
    <row r="263">
      <c r="A263" s="202"/>
      <c r="C263" s="202"/>
      <c r="D263" s="202"/>
      <c r="E263" s="208"/>
      <c r="F263" s="202"/>
      <c r="G263" s="202"/>
      <c r="H263" s="202"/>
      <c r="I263" s="202"/>
      <c r="J263" s="202"/>
      <c r="K263" s="202"/>
    </row>
    <row r="264">
      <c r="A264" s="202"/>
      <c r="C264" s="202"/>
      <c r="D264" s="202"/>
      <c r="E264" s="202"/>
      <c r="F264" s="202"/>
      <c r="G264" s="202"/>
      <c r="H264" s="202"/>
      <c r="I264" s="202"/>
      <c r="J264" s="202"/>
      <c r="K264" s="202"/>
    </row>
    <row r="265">
      <c r="A265" s="202"/>
      <c r="C265" s="202"/>
      <c r="D265" s="202"/>
      <c r="E265" s="208"/>
      <c r="F265" s="202"/>
      <c r="G265" s="202"/>
      <c r="H265" s="202"/>
      <c r="I265" s="202"/>
      <c r="J265" s="202"/>
      <c r="K265" s="202"/>
    </row>
    <row r="266">
      <c r="A266" s="202"/>
      <c r="C266" s="202"/>
      <c r="D266" s="207"/>
      <c r="E266" s="208"/>
      <c r="F266" s="202"/>
      <c r="G266" s="202"/>
      <c r="H266" s="202"/>
      <c r="I266" s="202"/>
      <c r="J266" s="202"/>
      <c r="K266" s="202"/>
    </row>
    <row r="267">
      <c r="A267" s="202"/>
      <c r="C267" s="202"/>
      <c r="D267" s="202"/>
      <c r="E267" s="208"/>
      <c r="F267" s="202"/>
      <c r="G267" s="202"/>
      <c r="H267" s="202"/>
      <c r="I267" s="202"/>
      <c r="J267" s="202"/>
      <c r="K267" s="202"/>
    </row>
    <row r="268">
      <c r="A268" s="202"/>
      <c r="C268" s="202"/>
      <c r="D268" s="202"/>
      <c r="E268" s="208"/>
      <c r="F268" s="202"/>
      <c r="G268" s="202"/>
      <c r="H268" s="202"/>
      <c r="I268" s="202"/>
      <c r="J268" s="202"/>
      <c r="K268" s="202"/>
    </row>
    <row r="269">
      <c r="A269" s="202"/>
      <c r="C269" s="202"/>
      <c r="D269" s="202"/>
      <c r="E269" s="208"/>
      <c r="F269" s="202"/>
      <c r="G269" s="202"/>
      <c r="H269" s="202"/>
      <c r="I269" s="202"/>
      <c r="J269" s="202"/>
      <c r="K269" s="202"/>
    </row>
    <row r="270">
      <c r="A270" s="202"/>
      <c r="C270" s="202"/>
      <c r="D270" s="202"/>
      <c r="E270" s="208"/>
      <c r="F270" s="202"/>
      <c r="G270" s="202"/>
      <c r="H270" s="202"/>
      <c r="I270" s="202"/>
      <c r="J270" s="202"/>
      <c r="K270" s="202"/>
    </row>
    <row r="271">
      <c r="A271" s="202"/>
      <c r="C271" s="202"/>
      <c r="E271" s="208"/>
      <c r="F271" s="202"/>
      <c r="G271" s="202"/>
      <c r="H271" s="202"/>
      <c r="I271" s="202"/>
      <c r="J271" s="202"/>
      <c r="K271" s="202"/>
    </row>
    <row r="272">
      <c r="A272" s="202"/>
      <c r="C272" s="202"/>
      <c r="D272" s="207"/>
      <c r="E272" s="208"/>
      <c r="F272" s="202"/>
      <c r="G272" s="202"/>
      <c r="H272" s="202"/>
      <c r="I272" s="202"/>
      <c r="J272" s="202"/>
      <c r="K272" s="202"/>
    </row>
    <row r="273" ht="33.0" customHeight="1">
      <c r="A273" s="202"/>
      <c r="C273" s="202"/>
      <c r="D273" s="202"/>
      <c r="E273" s="204"/>
    </row>
    <row r="274" ht="33.0" customHeight="1">
      <c r="A274" s="202"/>
      <c r="C274" s="202"/>
      <c r="D274" s="202"/>
      <c r="E274" s="204"/>
    </row>
    <row r="275" ht="33.0" customHeight="1">
      <c r="A275" s="202"/>
      <c r="C275" s="202"/>
      <c r="D275" s="202"/>
      <c r="E275" s="206"/>
    </row>
    <row r="276" ht="33.0" customHeight="1">
      <c r="A276" s="202"/>
      <c r="C276" s="202"/>
      <c r="D276" s="206"/>
      <c r="E276" s="206"/>
    </row>
    <row r="277">
      <c r="A277" s="202"/>
      <c r="C277" s="202"/>
      <c r="E277" s="208"/>
      <c r="F277" s="202"/>
      <c r="G277" s="202"/>
      <c r="H277" s="202"/>
      <c r="I277" s="202"/>
      <c r="J277" s="202"/>
      <c r="K277" s="202"/>
    </row>
    <row r="278">
      <c r="A278" s="202"/>
      <c r="C278" s="202"/>
      <c r="D278" s="202"/>
      <c r="E278" s="202"/>
      <c r="F278" s="202"/>
      <c r="G278" s="202"/>
      <c r="H278" s="202"/>
      <c r="I278" s="202"/>
      <c r="J278" s="202"/>
      <c r="K278" s="202"/>
    </row>
    <row r="279">
      <c r="A279" s="202"/>
      <c r="C279" s="202"/>
      <c r="D279" s="202"/>
      <c r="E279" s="204"/>
      <c r="F279" s="202"/>
      <c r="G279" s="202"/>
      <c r="H279" s="202"/>
      <c r="I279" s="202"/>
      <c r="J279" s="202"/>
      <c r="K279" s="202"/>
    </row>
    <row r="280">
      <c r="A280" s="202"/>
      <c r="C280" s="202"/>
      <c r="D280" s="202"/>
      <c r="E280" s="204"/>
      <c r="F280" s="202"/>
      <c r="G280" s="202"/>
      <c r="H280" s="202"/>
      <c r="I280" s="202"/>
      <c r="J280" s="202"/>
      <c r="K280" s="202"/>
    </row>
    <row r="281">
      <c r="A281" s="202"/>
      <c r="C281" s="202"/>
      <c r="D281" s="202"/>
      <c r="E281" s="208"/>
      <c r="F281" s="202"/>
      <c r="G281" s="202"/>
      <c r="H281" s="202"/>
      <c r="I281" s="202"/>
      <c r="J281" s="202"/>
      <c r="K281" s="202"/>
    </row>
    <row r="282">
      <c r="A282" s="202"/>
      <c r="C282" s="202"/>
      <c r="D282" s="202"/>
      <c r="E282" s="208"/>
      <c r="F282" s="202"/>
      <c r="G282" s="202"/>
      <c r="H282" s="202"/>
      <c r="I282" s="202"/>
      <c r="J282" s="202"/>
      <c r="K282" s="202"/>
    </row>
    <row r="283">
      <c r="A283" s="202"/>
      <c r="C283" s="202"/>
      <c r="D283" s="202"/>
      <c r="E283" s="208"/>
      <c r="F283" s="202"/>
      <c r="G283" s="202"/>
      <c r="H283" s="202"/>
      <c r="I283" s="202"/>
      <c r="J283" s="202"/>
      <c r="K283" s="202"/>
    </row>
    <row r="284">
      <c r="A284" s="202"/>
      <c r="C284" s="202"/>
      <c r="D284" s="202"/>
      <c r="E284" s="208"/>
      <c r="F284" s="202"/>
      <c r="G284" s="202"/>
      <c r="H284" s="202"/>
      <c r="I284" s="202"/>
      <c r="J284" s="202"/>
      <c r="K284" s="202"/>
    </row>
    <row r="285">
      <c r="A285" s="202"/>
      <c r="C285" s="202"/>
      <c r="D285" s="202"/>
      <c r="E285" s="208"/>
      <c r="F285" s="202"/>
      <c r="G285" s="202"/>
      <c r="H285" s="202"/>
      <c r="I285" s="202"/>
      <c r="J285" s="202"/>
      <c r="K285" s="202"/>
    </row>
    <row r="286">
      <c r="A286" s="202"/>
      <c r="C286" s="202"/>
      <c r="D286" s="202"/>
      <c r="E286" s="208"/>
      <c r="F286" s="202"/>
      <c r="G286" s="202"/>
      <c r="H286" s="202"/>
      <c r="I286" s="202"/>
      <c r="J286" s="202"/>
      <c r="K286" s="202"/>
    </row>
    <row r="287">
      <c r="A287" s="202"/>
      <c r="C287" s="202"/>
      <c r="D287" s="202"/>
      <c r="E287" s="208"/>
      <c r="F287" s="202"/>
      <c r="G287" s="202"/>
      <c r="H287" s="202"/>
      <c r="I287" s="202"/>
      <c r="J287" s="202"/>
      <c r="K287" s="202"/>
    </row>
    <row r="288">
      <c r="A288" s="202"/>
      <c r="C288" s="202"/>
      <c r="D288" s="202"/>
      <c r="E288" s="208"/>
      <c r="F288" s="202"/>
      <c r="G288" s="202"/>
      <c r="H288" s="202"/>
      <c r="I288" s="202"/>
      <c r="J288" s="202"/>
      <c r="K288" s="202"/>
    </row>
    <row r="289">
      <c r="A289" s="202"/>
      <c r="C289" s="202"/>
      <c r="D289" s="202"/>
      <c r="E289" s="202"/>
      <c r="F289" s="202"/>
      <c r="G289" s="202"/>
      <c r="H289" s="202"/>
      <c r="I289" s="202"/>
      <c r="J289" s="202"/>
      <c r="K289" s="202"/>
    </row>
    <row r="290">
      <c r="A290" s="202"/>
      <c r="C290" s="202"/>
      <c r="D290" s="202"/>
      <c r="E290" s="208"/>
      <c r="F290" s="202"/>
      <c r="G290" s="202"/>
      <c r="H290" s="202"/>
      <c r="I290" s="202"/>
      <c r="J290" s="202"/>
      <c r="K290" s="202"/>
    </row>
    <row r="291">
      <c r="A291" s="202"/>
      <c r="C291" s="202"/>
      <c r="D291" s="202"/>
      <c r="E291" s="208"/>
      <c r="F291" s="202"/>
      <c r="G291" s="202"/>
      <c r="H291" s="202"/>
      <c r="I291" s="202"/>
      <c r="J291" s="202"/>
      <c r="K291" s="202"/>
    </row>
    <row r="292">
      <c r="A292" s="202"/>
      <c r="C292" s="202"/>
      <c r="D292" s="202"/>
      <c r="E292" s="202"/>
      <c r="F292" s="202"/>
      <c r="G292" s="202"/>
      <c r="H292" s="202"/>
      <c r="I292" s="202"/>
      <c r="J292" s="202"/>
      <c r="K292" s="202"/>
    </row>
    <row r="293">
      <c r="A293" s="202"/>
      <c r="C293" s="202"/>
      <c r="D293" s="202"/>
      <c r="E293" s="208"/>
      <c r="F293" s="202"/>
      <c r="G293" s="202"/>
      <c r="H293" s="202"/>
      <c r="I293" s="202"/>
      <c r="J293" s="202"/>
      <c r="K293" s="202"/>
    </row>
    <row r="294">
      <c r="A294" s="202"/>
      <c r="C294" s="202"/>
      <c r="D294" s="202"/>
      <c r="E294" s="208"/>
      <c r="F294" s="202"/>
      <c r="G294" s="202"/>
      <c r="H294" s="202"/>
      <c r="I294" s="202"/>
      <c r="J294" s="202"/>
      <c r="K294" s="202"/>
    </row>
    <row r="295" ht="33.75" customHeight="1">
      <c r="A295" s="202"/>
      <c r="C295" s="202"/>
      <c r="D295" s="202"/>
      <c r="E295" s="204"/>
    </row>
    <row r="296" ht="33.75" customHeight="1">
      <c r="A296" s="202"/>
      <c r="C296" s="202"/>
      <c r="D296" s="202"/>
      <c r="E296" s="204"/>
    </row>
    <row r="297" ht="33.75" customHeight="1">
      <c r="A297" s="202"/>
      <c r="C297" s="202"/>
      <c r="D297" s="202"/>
      <c r="E297" s="206"/>
    </row>
    <row r="298" ht="33.75" customHeight="1">
      <c r="A298" s="202"/>
      <c r="C298" s="202"/>
      <c r="D298" s="206"/>
      <c r="E298" s="206"/>
    </row>
    <row r="299" ht="33.0" customHeight="1">
      <c r="A299" s="202"/>
      <c r="C299" s="202"/>
      <c r="D299" s="202"/>
      <c r="E299" s="202"/>
      <c r="F299" s="202"/>
      <c r="G299" s="202"/>
      <c r="H299" s="202"/>
      <c r="I299" s="202"/>
      <c r="J299" s="202"/>
      <c r="K299" s="202"/>
    </row>
    <row r="300" ht="25.5" customHeight="1">
      <c r="A300" s="202"/>
      <c r="C300" s="202"/>
      <c r="D300" s="202"/>
      <c r="E300" s="204"/>
    </row>
    <row r="301" ht="25.5" customHeight="1">
      <c r="A301" s="202"/>
      <c r="C301" s="202"/>
      <c r="D301" s="202"/>
      <c r="E301" s="206"/>
    </row>
    <row r="302" ht="25.5" customHeight="1">
      <c r="A302" s="202"/>
      <c r="C302" s="202"/>
      <c r="D302" s="202"/>
      <c r="E302" s="208"/>
    </row>
    <row r="303" ht="25.5" customHeight="1">
      <c r="A303" s="202"/>
      <c r="C303" s="202"/>
      <c r="D303" s="202"/>
      <c r="E303" s="208"/>
    </row>
    <row r="304" ht="25.5" customHeight="1">
      <c r="A304" s="202"/>
      <c r="C304" s="202"/>
      <c r="D304" s="202"/>
      <c r="E304" s="204"/>
    </row>
    <row r="305" ht="25.5" customHeight="1">
      <c r="A305" s="202"/>
      <c r="C305" s="202"/>
      <c r="D305" s="202"/>
      <c r="E305" s="208"/>
    </row>
    <row r="306" ht="25.5" customHeight="1">
      <c r="A306" s="202"/>
      <c r="C306" s="202"/>
      <c r="D306" s="202"/>
      <c r="E306" s="204"/>
    </row>
    <row r="307" ht="25.5" customHeight="1">
      <c r="A307" s="202"/>
      <c r="C307" s="202"/>
      <c r="D307" s="202"/>
      <c r="E307" s="206"/>
    </row>
    <row r="308" ht="15.75" customHeight="1">
      <c r="A308" s="202"/>
      <c r="C308" s="202"/>
      <c r="D308" s="202"/>
      <c r="E308" s="202"/>
      <c r="F308" s="202"/>
      <c r="G308" s="202"/>
      <c r="H308" s="202"/>
      <c r="I308" s="202"/>
      <c r="J308" s="202"/>
      <c r="K308" s="202"/>
    </row>
    <row r="309" ht="30.75" customHeight="1">
      <c r="A309" s="202"/>
      <c r="C309" s="202"/>
      <c r="D309" s="202"/>
      <c r="E309" s="202"/>
      <c r="F309" s="202"/>
      <c r="G309" s="202"/>
      <c r="H309" s="202"/>
      <c r="I309" s="202"/>
      <c r="J309" s="202"/>
      <c r="K309" s="202"/>
      <c r="L309" s="202"/>
      <c r="M309" s="202"/>
    </row>
    <row r="310">
      <c r="A310" s="202"/>
      <c r="C310" s="202"/>
      <c r="D310" s="203"/>
      <c r="E310" s="204"/>
      <c r="F310" s="202"/>
      <c r="G310" s="202"/>
      <c r="H310" s="202"/>
      <c r="I310" s="202"/>
      <c r="J310" s="202"/>
      <c r="K310" s="202"/>
    </row>
    <row r="311">
      <c r="A311" s="202"/>
      <c r="C311" s="202"/>
      <c r="D311" s="202"/>
      <c r="E311" s="202"/>
      <c r="F311" s="202"/>
      <c r="G311" s="202"/>
      <c r="H311" s="202"/>
      <c r="I311" s="202"/>
      <c r="J311" s="202"/>
      <c r="K311" s="202"/>
    </row>
    <row r="312">
      <c r="A312" s="202"/>
      <c r="C312" s="202"/>
      <c r="D312" s="202"/>
      <c r="E312" s="202"/>
      <c r="F312" s="202"/>
      <c r="G312" s="202"/>
      <c r="H312" s="202"/>
      <c r="I312" s="202"/>
      <c r="J312" s="202"/>
      <c r="K312" s="202"/>
    </row>
    <row r="313">
      <c r="A313" s="202"/>
      <c r="C313" s="202"/>
      <c r="D313" s="207"/>
      <c r="E313" s="204"/>
      <c r="F313" s="202"/>
      <c r="G313" s="202"/>
      <c r="H313" s="202"/>
      <c r="I313" s="202"/>
      <c r="J313" s="202"/>
      <c r="K313" s="202"/>
    </row>
    <row r="314">
      <c r="A314" s="202"/>
      <c r="C314" s="202"/>
      <c r="D314" s="203"/>
      <c r="E314" s="204"/>
      <c r="F314" s="202"/>
      <c r="G314" s="202"/>
      <c r="H314" s="202"/>
      <c r="I314" s="202"/>
      <c r="J314" s="202"/>
      <c r="K314" s="202"/>
    </row>
    <row r="315">
      <c r="A315" s="202"/>
      <c r="C315" s="202"/>
      <c r="D315" s="203"/>
      <c r="E315" s="204"/>
      <c r="F315" s="202"/>
      <c r="G315" s="202"/>
      <c r="H315" s="202"/>
      <c r="I315" s="202"/>
      <c r="J315" s="202"/>
      <c r="K315" s="202"/>
    </row>
    <row r="316">
      <c r="A316" s="202"/>
      <c r="C316" s="202"/>
      <c r="D316" s="203"/>
      <c r="E316" s="204"/>
      <c r="F316" s="202"/>
      <c r="G316" s="202"/>
      <c r="H316" s="202"/>
      <c r="I316" s="202"/>
      <c r="J316" s="202"/>
      <c r="K316" s="202"/>
    </row>
    <row r="317">
      <c r="A317" s="202"/>
      <c r="C317" s="202"/>
      <c r="D317" s="203"/>
      <c r="E317" s="204"/>
      <c r="F317" s="202"/>
      <c r="G317" s="202"/>
      <c r="H317" s="202"/>
      <c r="I317" s="202"/>
      <c r="J317" s="202"/>
      <c r="K317" s="202"/>
    </row>
    <row r="318">
      <c r="A318" s="202"/>
      <c r="C318" s="202"/>
      <c r="D318" s="202"/>
      <c r="E318" s="202"/>
      <c r="F318" s="202"/>
      <c r="G318" s="202"/>
      <c r="H318" s="202"/>
      <c r="I318" s="202"/>
      <c r="J318" s="202"/>
      <c r="K318" s="202"/>
    </row>
    <row r="319">
      <c r="A319" s="202"/>
      <c r="C319" s="202"/>
      <c r="D319" s="203"/>
      <c r="E319" s="204"/>
      <c r="F319" s="202"/>
      <c r="G319" s="202"/>
      <c r="H319" s="202"/>
      <c r="I319" s="202"/>
      <c r="J319" s="202"/>
      <c r="K319" s="202"/>
    </row>
    <row r="320" ht="33.0" customHeight="1">
      <c r="A320" s="202"/>
      <c r="C320" s="202"/>
      <c r="D320" s="202"/>
    </row>
    <row r="321" ht="33.0" customHeight="1">
      <c r="A321" s="202"/>
      <c r="C321" s="202"/>
      <c r="D321" s="202"/>
      <c r="E321" s="204"/>
    </row>
    <row r="322" ht="33.0" customHeight="1">
      <c r="A322" s="202"/>
      <c r="C322" s="202"/>
      <c r="D322" s="202"/>
      <c r="E322" s="206"/>
    </row>
    <row r="323" ht="33.0" customHeight="1">
      <c r="A323" s="202"/>
      <c r="C323" s="202"/>
      <c r="D323" s="206"/>
      <c r="E323" s="206"/>
    </row>
    <row r="324">
      <c r="A324" s="202"/>
      <c r="C324" s="202"/>
      <c r="D324" s="202"/>
      <c r="E324" s="202"/>
      <c r="F324" s="202"/>
      <c r="G324" s="202"/>
      <c r="H324" s="202"/>
      <c r="I324" s="202"/>
      <c r="J324" s="202"/>
      <c r="K324" s="202"/>
    </row>
    <row r="325">
      <c r="A325" s="202"/>
      <c r="C325" s="202"/>
      <c r="D325" s="207"/>
      <c r="E325" s="208"/>
      <c r="F325" s="202"/>
      <c r="G325" s="202"/>
      <c r="H325" s="202"/>
      <c r="I325" s="202"/>
      <c r="J325" s="202"/>
      <c r="K325" s="202"/>
    </row>
    <row r="326">
      <c r="A326" s="202"/>
      <c r="C326" s="202"/>
      <c r="D326" s="202"/>
      <c r="E326" s="202"/>
      <c r="F326" s="202"/>
      <c r="G326" s="202"/>
      <c r="H326" s="202"/>
      <c r="I326" s="202"/>
      <c r="J326" s="202"/>
      <c r="K326" s="202"/>
    </row>
    <row r="327">
      <c r="A327" s="202"/>
      <c r="C327" s="202"/>
      <c r="E327" s="208"/>
      <c r="F327" s="202"/>
      <c r="G327" s="202"/>
      <c r="H327" s="202"/>
      <c r="I327" s="202"/>
      <c r="J327" s="202"/>
      <c r="K327" s="202"/>
    </row>
    <row r="328">
      <c r="A328" s="202"/>
      <c r="C328" s="202"/>
      <c r="D328" s="202"/>
      <c r="E328" s="208"/>
      <c r="F328" s="202"/>
      <c r="G328" s="202"/>
      <c r="H328" s="202"/>
      <c r="I328" s="202"/>
      <c r="J328" s="202"/>
      <c r="K328" s="202"/>
    </row>
    <row r="329">
      <c r="A329" s="202"/>
      <c r="C329" s="202"/>
      <c r="D329" s="202"/>
      <c r="E329" s="202"/>
      <c r="F329" s="202"/>
      <c r="G329" s="202"/>
      <c r="H329" s="202"/>
      <c r="I329" s="202"/>
      <c r="J329" s="202"/>
      <c r="K329" s="202"/>
    </row>
    <row r="330">
      <c r="A330" s="202"/>
      <c r="C330" s="202"/>
      <c r="D330" s="202"/>
      <c r="E330" s="208"/>
      <c r="F330" s="202"/>
      <c r="G330" s="202"/>
      <c r="H330" s="202"/>
      <c r="I330" s="202"/>
      <c r="J330" s="202"/>
      <c r="K330" s="202"/>
    </row>
    <row r="331">
      <c r="A331" s="202"/>
      <c r="C331" s="202"/>
      <c r="D331" s="207"/>
      <c r="E331" s="208"/>
      <c r="F331" s="202"/>
      <c r="G331" s="202"/>
      <c r="H331" s="202"/>
      <c r="I331" s="202"/>
      <c r="J331" s="202"/>
      <c r="K331" s="202"/>
    </row>
    <row r="332">
      <c r="A332" s="202"/>
      <c r="C332" s="202"/>
      <c r="D332" s="202"/>
      <c r="E332" s="208"/>
      <c r="F332" s="202"/>
      <c r="G332" s="202"/>
      <c r="H332" s="202"/>
      <c r="I332" s="202"/>
      <c r="J332" s="202"/>
      <c r="K332" s="202"/>
    </row>
    <row r="333">
      <c r="A333" s="202"/>
      <c r="C333" s="202"/>
      <c r="D333" s="202"/>
      <c r="E333" s="208"/>
      <c r="F333" s="202"/>
      <c r="G333" s="202"/>
      <c r="H333" s="202"/>
      <c r="I333" s="202"/>
      <c r="J333" s="202"/>
      <c r="K333" s="202"/>
    </row>
    <row r="334">
      <c r="A334" s="202"/>
      <c r="C334" s="202"/>
      <c r="D334" s="202"/>
      <c r="E334" s="208"/>
      <c r="F334" s="202"/>
      <c r="G334" s="202"/>
      <c r="H334" s="202"/>
      <c r="I334" s="202"/>
      <c r="J334" s="202"/>
      <c r="K334" s="202"/>
    </row>
    <row r="335">
      <c r="A335" s="202"/>
      <c r="C335" s="202"/>
      <c r="D335" s="202"/>
      <c r="E335" s="208"/>
      <c r="F335" s="202"/>
      <c r="G335" s="202"/>
      <c r="H335" s="202"/>
      <c r="I335" s="202"/>
      <c r="J335" s="202"/>
      <c r="K335" s="202"/>
    </row>
    <row r="336">
      <c r="A336" s="202"/>
      <c r="C336" s="202"/>
      <c r="E336" s="208"/>
      <c r="F336" s="202"/>
      <c r="G336" s="202"/>
      <c r="H336" s="202"/>
      <c r="I336" s="202"/>
      <c r="J336" s="202"/>
      <c r="K336" s="202"/>
    </row>
    <row r="337">
      <c r="A337" s="202"/>
      <c r="C337" s="202"/>
      <c r="D337" s="207"/>
      <c r="E337" s="208"/>
      <c r="F337" s="202"/>
      <c r="G337" s="202"/>
      <c r="H337" s="202"/>
      <c r="I337" s="202"/>
      <c r="J337" s="202"/>
      <c r="K337" s="202"/>
    </row>
    <row r="338" ht="33.0" customHeight="1">
      <c r="A338" s="202"/>
      <c r="C338" s="202"/>
      <c r="D338" s="202"/>
      <c r="E338" s="204"/>
    </row>
    <row r="339" ht="33.0" customHeight="1">
      <c r="A339" s="202"/>
      <c r="C339" s="202"/>
      <c r="D339" s="202"/>
      <c r="E339" s="204"/>
    </row>
    <row r="340" ht="33.0" customHeight="1">
      <c r="A340" s="202"/>
      <c r="C340" s="202"/>
      <c r="D340" s="202"/>
      <c r="E340" s="206"/>
    </row>
    <row r="341" ht="33.0" customHeight="1">
      <c r="A341" s="202"/>
      <c r="C341" s="202"/>
      <c r="D341" s="206"/>
      <c r="E341" s="206"/>
    </row>
    <row r="342">
      <c r="A342" s="202"/>
      <c r="C342" s="202"/>
      <c r="E342" s="208"/>
      <c r="F342" s="202"/>
      <c r="G342" s="202"/>
      <c r="H342" s="202"/>
      <c r="I342" s="202"/>
      <c r="J342" s="202"/>
      <c r="K342" s="202"/>
    </row>
    <row r="343">
      <c r="A343" s="202"/>
      <c r="C343" s="202"/>
      <c r="D343" s="202"/>
      <c r="E343" s="202"/>
      <c r="F343" s="202"/>
      <c r="G343" s="202"/>
      <c r="H343" s="202"/>
      <c r="I343" s="202"/>
      <c r="J343" s="202"/>
      <c r="K343" s="202"/>
    </row>
    <row r="344">
      <c r="A344" s="202"/>
      <c r="C344" s="202"/>
      <c r="D344" s="202"/>
      <c r="E344" s="204"/>
      <c r="F344" s="202"/>
      <c r="G344" s="202"/>
      <c r="H344" s="202"/>
      <c r="I344" s="202"/>
      <c r="J344" s="202"/>
      <c r="K344" s="202"/>
    </row>
    <row r="345">
      <c r="A345" s="202"/>
      <c r="C345" s="202"/>
      <c r="D345" s="202"/>
      <c r="E345" s="204"/>
      <c r="F345" s="202"/>
      <c r="G345" s="202"/>
      <c r="H345" s="202"/>
      <c r="I345" s="202"/>
      <c r="J345" s="202"/>
      <c r="K345" s="202"/>
    </row>
    <row r="346">
      <c r="A346" s="202"/>
      <c r="C346" s="202"/>
      <c r="D346" s="202"/>
      <c r="E346" s="208"/>
      <c r="F346" s="202"/>
      <c r="G346" s="202"/>
      <c r="H346" s="202"/>
      <c r="I346" s="202"/>
      <c r="J346" s="202"/>
      <c r="K346" s="202"/>
    </row>
    <row r="347">
      <c r="A347" s="202"/>
      <c r="C347" s="202"/>
      <c r="D347" s="202"/>
      <c r="E347" s="208"/>
      <c r="F347" s="202"/>
      <c r="G347" s="202"/>
      <c r="H347" s="202"/>
      <c r="I347" s="202"/>
      <c r="J347" s="202"/>
      <c r="K347" s="202"/>
    </row>
    <row r="348">
      <c r="A348" s="202"/>
      <c r="C348" s="202"/>
      <c r="D348" s="202"/>
      <c r="E348" s="208"/>
      <c r="F348" s="202"/>
      <c r="G348" s="202"/>
      <c r="H348" s="202"/>
      <c r="I348" s="202"/>
      <c r="J348" s="202"/>
      <c r="K348" s="202"/>
    </row>
    <row r="349">
      <c r="A349" s="202"/>
      <c r="C349" s="202"/>
      <c r="D349" s="202"/>
      <c r="E349" s="208"/>
      <c r="F349" s="202"/>
      <c r="G349" s="202"/>
      <c r="H349" s="202"/>
      <c r="I349" s="202"/>
      <c r="J349" s="202"/>
      <c r="K349" s="202"/>
    </row>
    <row r="350">
      <c r="A350" s="202"/>
      <c r="C350" s="202"/>
      <c r="D350" s="202"/>
      <c r="E350" s="208"/>
      <c r="F350" s="202"/>
      <c r="G350" s="202"/>
      <c r="H350" s="202"/>
      <c r="I350" s="202"/>
      <c r="J350" s="202"/>
      <c r="K350" s="202"/>
    </row>
    <row r="351">
      <c r="A351" s="202"/>
      <c r="C351" s="202"/>
      <c r="D351" s="202"/>
      <c r="E351" s="208"/>
      <c r="F351" s="202"/>
      <c r="G351" s="202"/>
      <c r="H351" s="202"/>
      <c r="I351" s="202"/>
      <c r="J351" s="202"/>
      <c r="K351" s="202"/>
    </row>
    <row r="352">
      <c r="A352" s="202"/>
      <c r="C352" s="202"/>
      <c r="D352" s="202"/>
      <c r="E352" s="208"/>
      <c r="F352" s="202"/>
      <c r="G352" s="202"/>
      <c r="H352" s="202"/>
      <c r="I352" s="202"/>
      <c r="J352" s="202"/>
      <c r="K352" s="202"/>
    </row>
    <row r="353">
      <c r="A353" s="202"/>
      <c r="C353" s="202"/>
      <c r="D353" s="202"/>
      <c r="E353" s="208"/>
      <c r="F353" s="202"/>
      <c r="G353" s="202"/>
      <c r="H353" s="202"/>
      <c r="I353" s="202"/>
      <c r="J353" s="202"/>
      <c r="K353" s="202"/>
    </row>
    <row r="354">
      <c r="A354" s="202"/>
      <c r="C354" s="202"/>
      <c r="D354" s="202"/>
      <c r="E354" s="202"/>
      <c r="F354" s="202"/>
      <c r="G354" s="202"/>
      <c r="H354" s="202"/>
      <c r="I354" s="202"/>
      <c r="J354" s="202"/>
      <c r="K354" s="202"/>
    </row>
    <row r="355">
      <c r="A355" s="202"/>
      <c r="C355" s="202"/>
      <c r="D355" s="202"/>
      <c r="E355" s="208"/>
      <c r="F355" s="202"/>
      <c r="G355" s="202"/>
      <c r="H355" s="202"/>
      <c r="I355" s="202"/>
      <c r="J355" s="202"/>
      <c r="K355" s="202"/>
    </row>
    <row r="356">
      <c r="A356" s="202"/>
      <c r="C356" s="202"/>
      <c r="D356" s="202"/>
      <c r="E356" s="208"/>
      <c r="F356" s="202"/>
      <c r="G356" s="202"/>
      <c r="H356" s="202"/>
      <c r="I356" s="202"/>
      <c r="J356" s="202"/>
      <c r="K356" s="202"/>
    </row>
    <row r="357">
      <c r="A357" s="202"/>
      <c r="C357" s="202"/>
      <c r="D357" s="202"/>
      <c r="E357" s="202"/>
      <c r="F357" s="202"/>
      <c r="G357" s="202"/>
      <c r="H357" s="202"/>
      <c r="I357" s="202"/>
      <c r="J357" s="202"/>
      <c r="K357" s="202"/>
    </row>
    <row r="358">
      <c r="A358" s="202"/>
      <c r="C358" s="202"/>
      <c r="D358" s="202"/>
      <c r="E358" s="208"/>
      <c r="F358" s="202"/>
      <c r="G358" s="202"/>
      <c r="H358" s="202"/>
      <c r="I358" s="202"/>
      <c r="J358" s="202"/>
      <c r="K358" s="202"/>
    </row>
    <row r="359">
      <c r="A359" s="202"/>
      <c r="C359" s="202"/>
      <c r="D359" s="202"/>
      <c r="E359" s="208"/>
      <c r="F359" s="202"/>
      <c r="G359" s="202"/>
      <c r="H359" s="202"/>
      <c r="I359" s="202"/>
      <c r="J359" s="202"/>
      <c r="K359" s="202"/>
    </row>
    <row r="360" ht="33.75" customHeight="1">
      <c r="A360" s="202"/>
      <c r="C360" s="202"/>
      <c r="D360" s="202"/>
      <c r="E360" s="204"/>
    </row>
    <row r="361" ht="33.75" customHeight="1">
      <c r="A361" s="202"/>
      <c r="C361" s="202"/>
      <c r="D361" s="202"/>
      <c r="E361" s="204"/>
    </row>
    <row r="362" ht="33.75" customHeight="1">
      <c r="A362" s="202"/>
      <c r="C362" s="202"/>
      <c r="D362" s="202"/>
      <c r="E362" s="206"/>
    </row>
    <row r="363" ht="33.75" customHeight="1">
      <c r="A363" s="202"/>
      <c r="C363" s="202"/>
      <c r="D363" s="206"/>
      <c r="E363" s="206"/>
    </row>
    <row r="364" ht="33.0" customHeight="1">
      <c r="A364" s="202"/>
      <c r="C364" s="202"/>
      <c r="D364" s="202"/>
      <c r="E364" s="202"/>
      <c r="F364" s="202"/>
      <c r="G364" s="202"/>
      <c r="H364" s="202"/>
      <c r="I364" s="202"/>
      <c r="J364" s="202"/>
      <c r="K364" s="202"/>
    </row>
    <row r="365" ht="25.5" customHeight="1">
      <c r="A365" s="202"/>
      <c r="C365" s="202"/>
      <c r="D365" s="202"/>
      <c r="E365" s="204"/>
    </row>
    <row r="366" ht="25.5" customHeight="1">
      <c r="A366" s="202"/>
      <c r="C366" s="202"/>
      <c r="D366" s="202"/>
      <c r="E366" s="206"/>
    </row>
    <row r="367" ht="25.5" customHeight="1">
      <c r="A367" s="202"/>
      <c r="C367" s="202"/>
      <c r="D367" s="202"/>
      <c r="E367" s="208"/>
    </row>
    <row r="368" ht="25.5" customHeight="1">
      <c r="A368" s="202"/>
      <c r="C368" s="202"/>
      <c r="D368" s="202"/>
      <c r="E368" s="208"/>
    </row>
    <row r="369" ht="25.5" customHeight="1">
      <c r="A369" s="202"/>
      <c r="C369" s="202"/>
      <c r="D369" s="202"/>
      <c r="E369" s="204"/>
    </row>
    <row r="370" ht="25.5" customHeight="1">
      <c r="A370" s="202"/>
      <c r="C370" s="202"/>
      <c r="D370" s="202"/>
      <c r="E370" s="208"/>
    </row>
    <row r="371" ht="25.5" customHeight="1">
      <c r="A371" s="202"/>
      <c r="C371" s="202"/>
      <c r="D371" s="202"/>
      <c r="E371" s="204"/>
    </row>
    <row r="372" ht="25.5" customHeight="1">
      <c r="A372" s="202"/>
      <c r="C372" s="202"/>
      <c r="D372" s="202"/>
      <c r="E372" s="206"/>
    </row>
    <row r="373" ht="15.75" customHeight="1">
      <c r="A373" s="202"/>
      <c r="C373" s="202"/>
      <c r="D373" s="202"/>
      <c r="E373" s="202"/>
      <c r="F373" s="202"/>
      <c r="G373" s="202"/>
      <c r="H373" s="202"/>
      <c r="I373" s="202"/>
      <c r="J373" s="202"/>
      <c r="K373" s="202"/>
    </row>
    <row r="374" ht="30.75" customHeight="1">
      <c r="A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</row>
    <row r="375">
      <c r="A375" s="202"/>
      <c r="C375" s="202"/>
      <c r="D375" s="203"/>
      <c r="E375" s="204"/>
      <c r="F375" s="202"/>
      <c r="G375" s="202"/>
      <c r="H375" s="202"/>
      <c r="I375" s="202"/>
      <c r="J375" s="202"/>
      <c r="K375" s="202"/>
    </row>
    <row r="376">
      <c r="A376" s="202"/>
      <c r="C376" s="202"/>
      <c r="D376" s="202"/>
      <c r="E376" s="202"/>
      <c r="F376" s="202"/>
      <c r="G376" s="202"/>
      <c r="H376" s="202"/>
      <c r="I376" s="202"/>
      <c r="J376" s="202"/>
      <c r="K376" s="202"/>
    </row>
    <row r="377">
      <c r="A377" s="202"/>
      <c r="C377" s="202"/>
      <c r="D377" s="202"/>
      <c r="E377" s="202"/>
      <c r="F377" s="202"/>
      <c r="G377" s="202"/>
      <c r="H377" s="202"/>
      <c r="I377" s="202"/>
      <c r="J377" s="202"/>
      <c r="K377" s="202"/>
    </row>
    <row r="378">
      <c r="A378" s="202"/>
      <c r="C378" s="202"/>
      <c r="D378" s="207"/>
      <c r="E378" s="204"/>
      <c r="F378" s="202"/>
      <c r="G378" s="202"/>
      <c r="H378" s="202"/>
      <c r="I378" s="202"/>
      <c r="J378" s="202"/>
      <c r="K378" s="202"/>
    </row>
    <row r="379">
      <c r="A379" s="202"/>
      <c r="C379" s="202"/>
      <c r="D379" s="203"/>
      <c r="E379" s="204"/>
      <c r="F379" s="202"/>
      <c r="G379" s="202"/>
      <c r="H379" s="202"/>
      <c r="I379" s="202"/>
      <c r="J379" s="202"/>
      <c r="K379" s="202"/>
    </row>
    <row r="380">
      <c r="A380" s="202"/>
      <c r="C380" s="202"/>
      <c r="D380" s="203"/>
      <c r="E380" s="204"/>
      <c r="F380" s="202"/>
      <c r="G380" s="202"/>
      <c r="H380" s="202"/>
      <c r="I380" s="202"/>
      <c r="J380" s="202"/>
      <c r="K380" s="202"/>
    </row>
    <row r="381">
      <c r="A381" s="202"/>
      <c r="C381" s="202"/>
      <c r="D381" s="203"/>
      <c r="E381" s="204"/>
      <c r="F381" s="202"/>
      <c r="G381" s="202"/>
      <c r="H381" s="202"/>
      <c r="I381" s="202"/>
      <c r="J381" s="202"/>
      <c r="K381" s="202"/>
    </row>
    <row r="382">
      <c r="A382" s="202"/>
      <c r="C382" s="202"/>
      <c r="D382" s="203"/>
      <c r="E382" s="204"/>
      <c r="F382" s="202"/>
      <c r="G382" s="202"/>
      <c r="H382" s="202"/>
      <c r="I382" s="202"/>
      <c r="J382" s="202"/>
      <c r="K382" s="202"/>
    </row>
    <row r="383">
      <c r="A383" s="202"/>
      <c r="C383" s="202"/>
      <c r="D383" s="202"/>
      <c r="E383" s="202"/>
      <c r="F383" s="202"/>
      <c r="G383" s="202"/>
      <c r="H383" s="202"/>
      <c r="I383" s="202"/>
      <c r="J383" s="202"/>
      <c r="K383" s="202"/>
    </row>
    <row r="384">
      <c r="A384" s="202"/>
      <c r="C384" s="202"/>
      <c r="D384" s="203"/>
      <c r="E384" s="204"/>
      <c r="F384" s="202"/>
      <c r="G384" s="202"/>
      <c r="H384" s="202"/>
      <c r="I384" s="202"/>
      <c r="J384" s="202"/>
      <c r="K384" s="202"/>
    </row>
    <row r="385" ht="33.0" customHeight="1">
      <c r="A385" s="202"/>
      <c r="C385" s="202"/>
      <c r="D385" s="202"/>
    </row>
    <row r="386" ht="33.0" customHeight="1">
      <c r="A386" s="202"/>
      <c r="C386" s="202"/>
      <c r="D386" s="202"/>
      <c r="E386" s="204"/>
    </row>
    <row r="387" ht="33.0" customHeight="1">
      <c r="A387" s="202"/>
      <c r="C387" s="202"/>
      <c r="D387" s="202"/>
      <c r="E387" s="206"/>
    </row>
    <row r="388" ht="33.0" customHeight="1">
      <c r="A388" s="202"/>
      <c r="C388" s="202"/>
      <c r="D388" s="206"/>
      <c r="E388" s="206"/>
    </row>
    <row r="389">
      <c r="A389" s="202"/>
      <c r="C389" s="202"/>
      <c r="D389" s="202"/>
      <c r="E389" s="202"/>
      <c r="F389" s="202"/>
      <c r="G389" s="202"/>
      <c r="H389" s="202"/>
      <c r="I389" s="202"/>
      <c r="J389" s="202"/>
      <c r="K389" s="202"/>
    </row>
    <row r="390">
      <c r="A390" s="202"/>
      <c r="C390" s="202"/>
      <c r="D390" s="207"/>
      <c r="E390" s="208"/>
      <c r="F390" s="202"/>
      <c r="G390" s="202"/>
      <c r="H390" s="202"/>
      <c r="I390" s="202"/>
      <c r="J390" s="202"/>
      <c r="K390" s="202"/>
    </row>
    <row r="391">
      <c r="A391" s="202"/>
      <c r="C391" s="202"/>
      <c r="D391" s="202"/>
      <c r="E391" s="202"/>
      <c r="F391" s="202"/>
      <c r="G391" s="202"/>
      <c r="H391" s="202"/>
      <c r="I391" s="202"/>
      <c r="J391" s="202"/>
      <c r="K391" s="202"/>
    </row>
    <row r="392">
      <c r="A392" s="202"/>
      <c r="C392" s="202"/>
      <c r="E392" s="208"/>
      <c r="F392" s="202"/>
      <c r="G392" s="202"/>
      <c r="H392" s="202"/>
      <c r="I392" s="202"/>
      <c r="J392" s="202"/>
      <c r="K392" s="202"/>
    </row>
    <row r="393">
      <c r="A393" s="202"/>
      <c r="C393" s="202"/>
      <c r="D393" s="202"/>
      <c r="E393" s="208"/>
      <c r="F393" s="202"/>
      <c r="G393" s="202"/>
      <c r="H393" s="202"/>
      <c r="I393" s="202"/>
      <c r="J393" s="202"/>
      <c r="K393" s="202"/>
    </row>
    <row r="394">
      <c r="A394" s="202"/>
      <c r="C394" s="202"/>
      <c r="D394" s="202"/>
      <c r="E394" s="202"/>
      <c r="F394" s="202"/>
      <c r="G394" s="202"/>
      <c r="H394" s="202"/>
      <c r="I394" s="202"/>
      <c r="J394" s="202"/>
      <c r="K394" s="202"/>
    </row>
    <row r="395">
      <c r="A395" s="202"/>
      <c r="C395" s="202"/>
      <c r="D395" s="202"/>
      <c r="E395" s="208"/>
      <c r="F395" s="202"/>
      <c r="G395" s="202"/>
      <c r="H395" s="202"/>
      <c r="I395" s="202"/>
      <c r="J395" s="202"/>
      <c r="K395" s="202"/>
    </row>
    <row r="396">
      <c r="A396" s="202"/>
      <c r="C396" s="202"/>
      <c r="D396" s="207"/>
      <c r="E396" s="208"/>
      <c r="F396" s="202"/>
      <c r="G396" s="202"/>
      <c r="H396" s="202"/>
      <c r="I396" s="202"/>
      <c r="J396" s="202"/>
      <c r="K396" s="202"/>
    </row>
    <row r="397">
      <c r="A397" s="202"/>
      <c r="C397" s="202"/>
      <c r="D397" s="202"/>
      <c r="E397" s="208"/>
      <c r="F397" s="202"/>
      <c r="G397" s="202"/>
      <c r="H397" s="202"/>
      <c r="I397" s="202"/>
      <c r="J397" s="202"/>
      <c r="K397" s="202"/>
    </row>
    <row r="398">
      <c r="A398" s="202"/>
      <c r="C398" s="202"/>
      <c r="D398" s="202"/>
      <c r="E398" s="208"/>
      <c r="F398" s="202"/>
      <c r="G398" s="202"/>
      <c r="H398" s="202"/>
      <c r="I398" s="202"/>
      <c r="J398" s="202"/>
      <c r="K398" s="202"/>
    </row>
    <row r="399">
      <c r="A399" s="202"/>
      <c r="C399" s="202"/>
      <c r="D399" s="202"/>
      <c r="E399" s="208"/>
      <c r="F399" s="202"/>
      <c r="G399" s="202"/>
      <c r="H399" s="202"/>
      <c r="I399" s="202"/>
      <c r="J399" s="202"/>
      <c r="K399" s="202"/>
    </row>
    <row r="400">
      <c r="A400" s="202"/>
      <c r="C400" s="202"/>
      <c r="D400" s="202"/>
      <c r="E400" s="208"/>
      <c r="F400" s="202"/>
      <c r="G400" s="202"/>
      <c r="H400" s="202"/>
      <c r="I400" s="202"/>
      <c r="J400" s="202"/>
      <c r="K400" s="202"/>
    </row>
    <row r="401">
      <c r="A401" s="202"/>
      <c r="C401" s="202"/>
      <c r="E401" s="208"/>
      <c r="F401" s="202"/>
      <c r="G401" s="202"/>
      <c r="H401" s="202"/>
      <c r="I401" s="202"/>
      <c r="J401" s="202"/>
      <c r="K401" s="202"/>
    </row>
    <row r="402">
      <c r="A402" s="202"/>
      <c r="C402" s="202"/>
      <c r="D402" s="207"/>
      <c r="E402" s="208"/>
      <c r="F402" s="202"/>
      <c r="G402" s="202"/>
      <c r="H402" s="202"/>
      <c r="I402" s="202"/>
      <c r="J402" s="202"/>
      <c r="K402" s="202"/>
    </row>
    <row r="403" ht="33.0" customHeight="1">
      <c r="A403" s="202"/>
      <c r="C403" s="202"/>
      <c r="D403" s="202"/>
      <c r="E403" s="204"/>
    </row>
    <row r="404" ht="33.0" customHeight="1">
      <c r="A404" s="202"/>
      <c r="C404" s="202"/>
      <c r="D404" s="202"/>
      <c r="E404" s="204"/>
    </row>
    <row r="405" ht="33.0" customHeight="1">
      <c r="A405" s="202"/>
      <c r="C405" s="202"/>
      <c r="D405" s="202"/>
      <c r="E405" s="206"/>
    </row>
    <row r="406" ht="33.0" customHeight="1">
      <c r="A406" s="202"/>
      <c r="C406" s="202"/>
      <c r="D406" s="206"/>
      <c r="E406" s="206"/>
    </row>
    <row r="407">
      <c r="A407" s="202"/>
      <c r="C407" s="202"/>
      <c r="E407" s="208"/>
      <c r="F407" s="202"/>
      <c r="G407" s="202"/>
      <c r="H407" s="202"/>
      <c r="I407" s="202"/>
      <c r="J407" s="202"/>
      <c r="K407" s="202"/>
    </row>
    <row r="408">
      <c r="A408" s="202"/>
      <c r="C408" s="202"/>
      <c r="D408" s="202"/>
      <c r="E408" s="202"/>
      <c r="F408" s="202"/>
      <c r="G408" s="202"/>
      <c r="H408" s="202"/>
      <c r="I408" s="202"/>
      <c r="J408" s="202"/>
      <c r="K408" s="202"/>
    </row>
    <row r="409">
      <c r="A409" s="202"/>
      <c r="C409" s="202"/>
      <c r="D409" s="202"/>
      <c r="E409" s="204"/>
      <c r="F409" s="202"/>
      <c r="G409" s="202"/>
      <c r="H409" s="202"/>
      <c r="I409" s="202"/>
      <c r="J409" s="202"/>
      <c r="K409" s="202"/>
    </row>
    <row r="410">
      <c r="A410" s="202"/>
      <c r="C410" s="202"/>
      <c r="D410" s="202"/>
      <c r="E410" s="204"/>
      <c r="F410" s="202"/>
      <c r="G410" s="202"/>
      <c r="H410" s="202"/>
      <c r="I410" s="202"/>
      <c r="J410" s="202"/>
      <c r="K410" s="202"/>
    </row>
    <row r="411">
      <c r="A411" s="202"/>
      <c r="C411" s="202"/>
      <c r="D411" s="202"/>
      <c r="E411" s="208"/>
      <c r="F411" s="202"/>
      <c r="G411" s="202"/>
      <c r="H411" s="202"/>
      <c r="I411" s="202"/>
      <c r="J411" s="202"/>
      <c r="K411" s="202"/>
    </row>
    <row r="412">
      <c r="A412" s="202"/>
      <c r="C412" s="202"/>
      <c r="D412" s="202"/>
      <c r="E412" s="208"/>
      <c r="F412" s="202"/>
      <c r="G412" s="202"/>
      <c r="H412" s="202"/>
      <c r="I412" s="202"/>
      <c r="J412" s="202"/>
      <c r="K412" s="202"/>
    </row>
    <row r="413">
      <c r="A413" s="202"/>
      <c r="C413" s="202"/>
      <c r="D413" s="202"/>
      <c r="E413" s="208"/>
      <c r="F413" s="202"/>
      <c r="G413" s="202"/>
      <c r="H413" s="202"/>
      <c r="I413" s="202"/>
      <c r="J413" s="202"/>
      <c r="K413" s="202"/>
    </row>
    <row r="414">
      <c r="A414" s="202"/>
      <c r="C414" s="202"/>
      <c r="D414" s="202"/>
      <c r="E414" s="208"/>
      <c r="F414" s="202"/>
      <c r="G414" s="202"/>
      <c r="H414" s="202"/>
      <c r="I414" s="202"/>
      <c r="J414" s="202"/>
      <c r="K414" s="202"/>
    </row>
    <row r="415">
      <c r="A415" s="202"/>
      <c r="C415" s="202"/>
      <c r="D415" s="202"/>
      <c r="E415" s="208"/>
      <c r="F415" s="202"/>
      <c r="G415" s="202"/>
      <c r="H415" s="202"/>
      <c r="I415" s="202"/>
      <c r="J415" s="202"/>
      <c r="K415" s="202"/>
    </row>
    <row r="416">
      <c r="A416" s="202"/>
      <c r="C416" s="202"/>
      <c r="D416" s="202"/>
      <c r="E416" s="208"/>
      <c r="F416" s="202"/>
      <c r="G416" s="202"/>
      <c r="H416" s="202"/>
      <c r="I416" s="202"/>
      <c r="J416" s="202"/>
      <c r="K416" s="202"/>
    </row>
    <row r="417">
      <c r="A417" s="202"/>
      <c r="C417" s="202"/>
      <c r="D417" s="202"/>
      <c r="E417" s="208"/>
      <c r="F417" s="202"/>
      <c r="G417" s="202"/>
      <c r="H417" s="202"/>
      <c r="I417" s="202"/>
      <c r="J417" s="202"/>
      <c r="K417" s="202"/>
    </row>
    <row r="418">
      <c r="A418" s="202"/>
      <c r="C418" s="202"/>
      <c r="D418" s="202"/>
      <c r="E418" s="208"/>
      <c r="F418" s="202"/>
      <c r="G418" s="202"/>
      <c r="H418" s="202"/>
      <c r="I418" s="202"/>
      <c r="J418" s="202"/>
      <c r="K418" s="202"/>
    </row>
    <row r="419">
      <c r="A419" s="202"/>
      <c r="C419" s="202"/>
      <c r="D419" s="202"/>
      <c r="E419" s="202"/>
      <c r="F419" s="202"/>
      <c r="G419" s="202"/>
      <c r="H419" s="202"/>
      <c r="I419" s="202"/>
      <c r="J419" s="202"/>
      <c r="K419" s="202"/>
    </row>
    <row r="420">
      <c r="A420" s="202"/>
      <c r="C420" s="202"/>
      <c r="D420" s="202"/>
      <c r="E420" s="208"/>
      <c r="F420" s="202"/>
      <c r="G420" s="202"/>
      <c r="H420" s="202"/>
      <c r="I420" s="202"/>
      <c r="J420" s="202"/>
      <c r="K420" s="202"/>
    </row>
    <row r="421">
      <c r="A421" s="202"/>
      <c r="C421" s="202"/>
      <c r="D421" s="202"/>
      <c r="E421" s="208"/>
      <c r="F421" s="202"/>
      <c r="G421" s="202"/>
      <c r="H421" s="202"/>
      <c r="I421" s="202"/>
      <c r="J421" s="202"/>
      <c r="K421" s="202"/>
    </row>
    <row r="422">
      <c r="A422" s="202"/>
      <c r="C422" s="202"/>
      <c r="D422" s="202"/>
      <c r="E422" s="202"/>
      <c r="F422" s="202"/>
      <c r="G422" s="202"/>
      <c r="H422" s="202"/>
      <c r="I422" s="202"/>
      <c r="J422" s="202"/>
      <c r="K422" s="202"/>
    </row>
    <row r="423">
      <c r="A423" s="202"/>
      <c r="C423" s="202"/>
      <c r="D423" s="202"/>
      <c r="E423" s="208"/>
      <c r="F423" s="202"/>
      <c r="G423" s="202"/>
      <c r="H423" s="202"/>
      <c r="I423" s="202"/>
      <c r="J423" s="202"/>
      <c r="K423" s="202"/>
    </row>
    <row r="424">
      <c r="A424" s="202"/>
      <c r="C424" s="202"/>
      <c r="D424" s="202"/>
      <c r="E424" s="208"/>
      <c r="F424" s="202"/>
      <c r="G424" s="202"/>
      <c r="H424" s="202"/>
      <c r="I424" s="202"/>
      <c r="J424" s="202"/>
      <c r="K424" s="202"/>
    </row>
    <row r="425" ht="33.75" customHeight="1">
      <c r="A425" s="202"/>
      <c r="C425" s="202"/>
      <c r="D425" s="202"/>
      <c r="E425" s="204"/>
    </row>
    <row r="426" ht="33.75" customHeight="1">
      <c r="A426" s="202"/>
      <c r="C426" s="202"/>
      <c r="D426" s="202"/>
      <c r="E426" s="204"/>
    </row>
    <row r="427" ht="33.75" customHeight="1">
      <c r="A427" s="202"/>
      <c r="C427" s="202"/>
      <c r="D427" s="202"/>
      <c r="E427" s="206"/>
    </row>
    <row r="428" ht="33.75" customHeight="1">
      <c r="A428" s="202"/>
      <c r="C428" s="202"/>
      <c r="D428" s="206"/>
      <c r="E428" s="206"/>
    </row>
    <row r="429" ht="33.0" customHeight="1">
      <c r="A429" s="202"/>
      <c r="C429" s="202"/>
      <c r="D429" s="202"/>
      <c r="E429" s="202"/>
      <c r="F429" s="202"/>
      <c r="G429" s="202"/>
      <c r="H429" s="202"/>
      <c r="I429" s="202"/>
      <c r="J429" s="202"/>
      <c r="K429" s="202"/>
    </row>
    <row r="430" ht="25.5" customHeight="1">
      <c r="A430" s="202"/>
      <c r="C430" s="202"/>
      <c r="D430" s="202"/>
      <c r="E430" s="204"/>
    </row>
    <row r="431" ht="25.5" customHeight="1">
      <c r="A431" s="202"/>
      <c r="C431" s="202"/>
      <c r="D431" s="202"/>
      <c r="E431" s="206"/>
    </row>
    <row r="432" ht="25.5" customHeight="1">
      <c r="A432" s="202"/>
      <c r="C432" s="202"/>
      <c r="D432" s="202"/>
      <c r="E432" s="208"/>
    </row>
    <row r="433" ht="25.5" customHeight="1">
      <c r="A433" s="202"/>
      <c r="C433" s="202"/>
      <c r="D433" s="202"/>
      <c r="E433" s="208"/>
    </row>
    <row r="434" ht="25.5" customHeight="1">
      <c r="A434" s="202"/>
      <c r="C434" s="202"/>
      <c r="D434" s="202"/>
      <c r="E434" s="204"/>
    </row>
    <row r="435" ht="25.5" customHeight="1">
      <c r="A435" s="202"/>
      <c r="C435" s="202"/>
      <c r="D435" s="202"/>
      <c r="E435" s="208"/>
    </row>
    <row r="436" ht="25.5" customHeight="1">
      <c r="A436" s="202"/>
      <c r="C436" s="202"/>
      <c r="D436" s="202"/>
      <c r="E436" s="204"/>
    </row>
    <row r="437" ht="25.5" customHeight="1">
      <c r="A437" s="202"/>
      <c r="C437" s="202"/>
      <c r="D437" s="202"/>
      <c r="E437" s="206"/>
    </row>
    <row r="438" ht="15.75" customHeight="1">
      <c r="A438" s="202"/>
      <c r="C438" s="202"/>
      <c r="D438" s="202"/>
      <c r="E438" s="202"/>
      <c r="F438" s="202"/>
      <c r="G438" s="202"/>
      <c r="H438" s="202"/>
      <c r="I438" s="202"/>
      <c r="J438" s="202"/>
      <c r="K438" s="202"/>
    </row>
    <row r="439" ht="30.75" customHeight="1">
      <c r="A439" s="202"/>
      <c r="C439" s="202"/>
      <c r="D439" s="202"/>
      <c r="E439" s="202"/>
      <c r="F439" s="202"/>
      <c r="G439" s="202"/>
      <c r="H439" s="202"/>
      <c r="I439" s="202"/>
      <c r="J439" s="202"/>
      <c r="K439" s="202"/>
      <c r="L439" s="202"/>
      <c r="M439" s="202"/>
    </row>
    <row r="440">
      <c r="A440" s="202"/>
      <c r="C440" s="202"/>
      <c r="D440" s="203"/>
      <c r="E440" s="204"/>
      <c r="F440" s="202"/>
      <c r="G440" s="202"/>
      <c r="H440" s="202"/>
      <c r="I440" s="202"/>
      <c r="J440" s="202"/>
      <c r="K440" s="202"/>
    </row>
    <row r="441">
      <c r="A441" s="202"/>
      <c r="C441" s="202"/>
      <c r="D441" s="202"/>
      <c r="E441" s="202"/>
      <c r="F441" s="202"/>
      <c r="G441" s="202"/>
      <c r="H441" s="202"/>
      <c r="I441" s="202"/>
      <c r="J441" s="202"/>
      <c r="K441" s="202"/>
    </row>
    <row r="442">
      <c r="A442" s="202"/>
      <c r="C442" s="202"/>
      <c r="D442" s="202"/>
      <c r="E442" s="202"/>
      <c r="F442" s="202"/>
      <c r="G442" s="202"/>
      <c r="H442" s="202"/>
      <c r="I442" s="202"/>
      <c r="J442" s="202"/>
      <c r="K442" s="202"/>
    </row>
    <row r="443">
      <c r="A443" s="202"/>
      <c r="C443" s="202"/>
      <c r="D443" s="207"/>
      <c r="E443" s="204"/>
      <c r="F443" s="202"/>
      <c r="G443" s="202"/>
      <c r="H443" s="202"/>
      <c r="I443" s="202"/>
      <c r="J443" s="202"/>
      <c r="K443" s="202"/>
    </row>
    <row r="444">
      <c r="A444" s="202"/>
      <c r="C444" s="202"/>
      <c r="D444" s="203"/>
      <c r="E444" s="204"/>
      <c r="F444" s="202"/>
      <c r="G444" s="202"/>
      <c r="H444" s="202"/>
      <c r="I444" s="202"/>
      <c r="J444" s="202"/>
      <c r="K444" s="202"/>
    </row>
    <row r="445">
      <c r="A445" s="202"/>
      <c r="C445" s="202"/>
      <c r="D445" s="203"/>
      <c r="E445" s="204"/>
      <c r="F445" s="202"/>
      <c r="G445" s="202"/>
      <c r="H445" s="202"/>
      <c r="I445" s="202"/>
      <c r="J445" s="202"/>
      <c r="K445" s="202"/>
    </row>
    <row r="446">
      <c r="A446" s="202"/>
      <c r="C446" s="202"/>
      <c r="D446" s="203"/>
      <c r="E446" s="204"/>
      <c r="F446" s="202"/>
      <c r="G446" s="202"/>
      <c r="H446" s="202"/>
      <c r="I446" s="202"/>
      <c r="J446" s="202"/>
      <c r="K446" s="202"/>
    </row>
    <row r="447">
      <c r="A447" s="202"/>
      <c r="C447" s="202"/>
      <c r="D447" s="203"/>
      <c r="E447" s="204"/>
      <c r="F447" s="202"/>
      <c r="G447" s="202"/>
      <c r="H447" s="202"/>
      <c r="I447" s="202"/>
      <c r="J447" s="202"/>
      <c r="K447" s="202"/>
    </row>
    <row r="448">
      <c r="A448" s="202"/>
      <c r="C448" s="202"/>
      <c r="D448" s="202"/>
      <c r="E448" s="202"/>
      <c r="F448" s="202"/>
      <c r="G448" s="202"/>
      <c r="H448" s="202"/>
      <c r="I448" s="202"/>
      <c r="J448" s="202"/>
      <c r="K448" s="202"/>
    </row>
    <row r="449">
      <c r="A449" s="202"/>
      <c r="C449" s="202"/>
      <c r="D449" s="203"/>
      <c r="E449" s="204"/>
      <c r="F449" s="202"/>
      <c r="G449" s="202"/>
      <c r="H449" s="202"/>
      <c r="I449" s="202"/>
      <c r="J449" s="202"/>
      <c r="K449" s="202"/>
    </row>
    <row r="450" ht="33.0" customHeight="1">
      <c r="A450" s="202"/>
      <c r="C450" s="202"/>
      <c r="D450" s="202"/>
    </row>
    <row r="451" ht="33.0" customHeight="1">
      <c r="A451" s="202"/>
      <c r="C451" s="202"/>
      <c r="D451" s="202"/>
      <c r="E451" s="204"/>
    </row>
    <row r="452" ht="33.0" customHeight="1">
      <c r="A452" s="202"/>
      <c r="C452" s="202"/>
      <c r="D452" s="202"/>
      <c r="E452" s="206"/>
    </row>
    <row r="453" ht="33.0" customHeight="1">
      <c r="A453" s="202"/>
      <c r="C453" s="202"/>
      <c r="D453" s="206"/>
      <c r="E453" s="206"/>
    </row>
    <row r="454">
      <c r="A454" s="202"/>
      <c r="C454" s="202"/>
      <c r="D454" s="202"/>
      <c r="E454" s="202"/>
      <c r="F454" s="202"/>
      <c r="G454" s="202"/>
      <c r="H454" s="202"/>
      <c r="I454" s="202"/>
      <c r="J454" s="202"/>
      <c r="K454" s="202"/>
    </row>
    <row r="455">
      <c r="A455" s="202"/>
      <c r="C455" s="202"/>
      <c r="D455" s="207"/>
      <c r="E455" s="208"/>
      <c r="F455" s="202"/>
      <c r="G455" s="202"/>
      <c r="H455" s="202"/>
      <c r="I455" s="202"/>
      <c r="J455" s="202"/>
      <c r="K455" s="202"/>
    </row>
    <row r="456">
      <c r="A456" s="202"/>
      <c r="C456" s="202"/>
      <c r="D456" s="202"/>
      <c r="E456" s="202"/>
      <c r="F456" s="202"/>
      <c r="G456" s="202"/>
      <c r="H456" s="202"/>
      <c r="I456" s="202"/>
      <c r="J456" s="202"/>
      <c r="K456" s="202"/>
    </row>
    <row r="457">
      <c r="A457" s="202"/>
      <c r="C457" s="202"/>
      <c r="E457" s="208"/>
      <c r="F457" s="202"/>
      <c r="G457" s="202"/>
      <c r="H457" s="202"/>
      <c r="I457" s="202"/>
      <c r="J457" s="202"/>
      <c r="K457" s="202"/>
    </row>
    <row r="458">
      <c r="A458" s="202"/>
      <c r="C458" s="202"/>
      <c r="D458" s="202"/>
      <c r="E458" s="208"/>
      <c r="F458" s="202"/>
      <c r="G458" s="202"/>
      <c r="H458" s="202"/>
      <c r="I458" s="202"/>
      <c r="J458" s="202"/>
      <c r="K458" s="202"/>
    </row>
    <row r="459">
      <c r="A459" s="202"/>
      <c r="C459" s="202"/>
      <c r="D459" s="202"/>
      <c r="E459" s="202"/>
      <c r="F459" s="202"/>
      <c r="G459" s="202"/>
      <c r="H459" s="202"/>
      <c r="I459" s="202"/>
      <c r="J459" s="202"/>
      <c r="K459" s="202"/>
    </row>
    <row r="460">
      <c r="A460" s="202"/>
      <c r="C460" s="202"/>
      <c r="D460" s="202"/>
      <c r="E460" s="208"/>
      <c r="F460" s="202"/>
      <c r="G460" s="202"/>
      <c r="H460" s="202"/>
      <c r="I460" s="202"/>
      <c r="J460" s="202"/>
      <c r="K460" s="202"/>
    </row>
    <row r="461">
      <c r="A461" s="202"/>
      <c r="C461" s="202"/>
      <c r="D461" s="207"/>
      <c r="E461" s="208"/>
      <c r="F461" s="202"/>
      <c r="G461" s="202"/>
      <c r="H461" s="202"/>
      <c r="I461" s="202"/>
      <c r="J461" s="202"/>
      <c r="K461" s="202"/>
    </row>
    <row r="462">
      <c r="A462" s="202"/>
      <c r="C462" s="202"/>
      <c r="D462" s="202"/>
      <c r="E462" s="208"/>
      <c r="F462" s="202"/>
      <c r="G462" s="202"/>
      <c r="H462" s="202"/>
      <c r="I462" s="202"/>
      <c r="J462" s="202"/>
      <c r="K462" s="202"/>
    </row>
    <row r="463">
      <c r="A463" s="202"/>
      <c r="C463" s="202"/>
      <c r="D463" s="202"/>
      <c r="E463" s="208"/>
      <c r="F463" s="202"/>
      <c r="G463" s="202"/>
      <c r="H463" s="202"/>
      <c r="I463" s="202"/>
      <c r="J463" s="202"/>
      <c r="K463" s="202"/>
    </row>
    <row r="464">
      <c r="A464" s="202"/>
      <c r="C464" s="202"/>
      <c r="D464" s="202"/>
      <c r="E464" s="208"/>
      <c r="F464" s="202"/>
      <c r="G464" s="202"/>
      <c r="H464" s="202"/>
      <c r="I464" s="202"/>
      <c r="J464" s="202"/>
      <c r="K464" s="202"/>
    </row>
    <row r="465">
      <c r="A465" s="202"/>
      <c r="C465" s="202"/>
      <c r="D465" s="202"/>
      <c r="E465" s="208"/>
      <c r="F465" s="202"/>
      <c r="G465" s="202"/>
      <c r="H465" s="202"/>
      <c r="I465" s="202"/>
      <c r="J465" s="202"/>
      <c r="K465" s="202"/>
    </row>
    <row r="466">
      <c r="A466" s="202"/>
      <c r="C466" s="202"/>
      <c r="E466" s="208"/>
      <c r="F466" s="202"/>
      <c r="G466" s="202"/>
      <c r="H466" s="202"/>
      <c r="I466" s="202"/>
      <c r="J466" s="202"/>
      <c r="K466" s="202"/>
    </row>
    <row r="467">
      <c r="A467" s="202"/>
      <c r="C467" s="202"/>
      <c r="D467" s="207"/>
      <c r="E467" s="208"/>
      <c r="F467" s="202"/>
      <c r="G467" s="202"/>
      <c r="H467" s="202"/>
      <c r="I467" s="202"/>
      <c r="J467" s="202"/>
      <c r="K467" s="202"/>
    </row>
    <row r="468" ht="33.0" customHeight="1">
      <c r="A468" s="202"/>
      <c r="C468" s="202"/>
      <c r="D468" s="202"/>
      <c r="E468" s="204"/>
    </row>
    <row r="469" ht="33.0" customHeight="1">
      <c r="A469" s="202"/>
      <c r="C469" s="202"/>
      <c r="D469" s="202"/>
      <c r="E469" s="204"/>
    </row>
    <row r="470" ht="33.0" customHeight="1">
      <c r="A470" s="202"/>
      <c r="C470" s="202"/>
      <c r="D470" s="202"/>
      <c r="E470" s="206"/>
    </row>
    <row r="471" ht="33.0" customHeight="1">
      <c r="A471" s="202"/>
      <c r="C471" s="202"/>
      <c r="D471" s="206"/>
      <c r="E471" s="206"/>
    </row>
    <row r="472">
      <c r="A472" s="202"/>
      <c r="C472" s="202"/>
      <c r="E472" s="208"/>
      <c r="F472" s="202"/>
      <c r="G472" s="202"/>
      <c r="H472" s="202"/>
      <c r="I472" s="202"/>
      <c r="J472" s="202"/>
      <c r="K472" s="202"/>
    </row>
    <row r="473">
      <c r="A473" s="202"/>
      <c r="C473" s="202"/>
      <c r="D473" s="202"/>
      <c r="E473" s="202"/>
      <c r="F473" s="202"/>
      <c r="G473" s="202"/>
      <c r="H473" s="202"/>
      <c r="I473" s="202"/>
      <c r="J473" s="202"/>
      <c r="K473" s="202"/>
    </row>
    <row r="474">
      <c r="A474" s="202"/>
      <c r="C474" s="202"/>
      <c r="D474" s="202"/>
      <c r="E474" s="204"/>
      <c r="F474" s="202"/>
      <c r="G474" s="202"/>
      <c r="H474" s="202"/>
      <c r="I474" s="202"/>
      <c r="J474" s="202"/>
      <c r="K474" s="202"/>
    </row>
    <row r="475">
      <c r="A475" s="202"/>
      <c r="C475" s="202"/>
      <c r="D475" s="202"/>
      <c r="E475" s="204"/>
      <c r="F475" s="202"/>
      <c r="G475" s="202"/>
      <c r="H475" s="202"/>
      <c r="I475" s="202"/>
      <c r="J475" s="202"/>
      <c r="K475" s="202"/>
    </row>
    <row r="476">
      <c r="A476" s="202"/>
      <c r="C476" s="202"/>
      <c r="D476" s="202"/>
      <c r="E476" s="208"/>
      <c r="F476" s="202"/>
      <c r="G476" s="202"/>
      <c r="H476" s="202"/>
      <c r="I476" s="202"/>
      <c r="J476" s="202"/>
      <c r="K476" s="202"/>
    </row>
    <row r="477">
      <c r="A477" s="202"/>
      <c r="C477" s="202"/>
      <c r="D477" s="202"/>
      <c r="E477" s="208"/>
      <c r="F477" s="202"/>
      <c r="G477" s="202"/>
      <c r="H477" s="202"/>
      <c r="I477" s="202"/>
      <c r="J477" s="202"/>
      <c r="K477" s="202"/>
    </row>
    <row r="478">
      <c r="A478" s="202"/>
      <c r="C478" s="202"/>
      <c r="D478" s="202"/>
      <c r="E478" s="208"/>
      <c r="F478" s="202"/>
      <c r="G478" s="202"/>
      <c r="H478" s="202"/>
      <c r="I478" s="202"/>
      <c r="J478" s="202"/>
      <c r="K478" s="202"/>
    </row>
    <row r="479">
      <c r="A479" s="202"/>
      <c r="C479" s="202"/>
      <c r="D479" s="202"/>
      <c r="E479" s="208"/>
      <c r="F479" s="202"/>
      <c r="G479" s="202"/>
      <c r="H479" s="202"/>
      <c r="I479" s="202"/>
      <c r="J479" s="202"/>
      <c r="K479" s="202"/>
    </row>
    <row r="480">
      <c r="A480" s="202"/>
      <c r="C480" s="202"/>
      <c r="D480" s="202"/>
      <c r="E480" s="208"/>
      <c r="F480" s="202"/>
      <c r="G480" s="202"/>
      <c r="H480" s="202"/>
      <c r="I480" s="202"/>
      <c r="J480" s="202"/>
      <c r="K480" s="202"/>
    </row>
    <row r="481">
      <c r="A481" s="202"/>
      <c r="C481" s="202"/>
      <c r="D481" s="202"/>
      <c r="E481" s="208"/>
      <c r="F481" s="202"/>
      <c r="G481" s="202"/>
      <c r="H481" s="202"/>
      <c r="I481" s="202"/>
      <c r="J481" s="202"/>
      <c r="K481" s="202"/>
    </row>
    <row r="482">
      <c r="A482" s="202"/>
      <c r="C482" s="202"/>
      <c r="D482" s="202"/>
      <c r="E482" s="208"/>
      <c r="F482" s="202"/>
      <c r="G482" s="202"/>
      <c r="H482" s="202"/>
      <c r="I482" s="202"/>
      <c r="J482" s="202"/>
      <c r="K482" s="202"/>
    </row>
    <row r="483">
      <c r="A483" s="202"/>
      <c r="C483" s="202"/>
      <c r="D483" s="202"/>
      <c r="E483" s="208"/>
      <c r="F483" s="202"/>
      <c r="G483" s="202"/>
      <c r="H483" s="202"/>
      <c r="I483" s="202"/>
      <c r="J483" s="202"/>
      <c r="K483" s="202"/>
    </row>
    <row r="484">
      <c r="A484" s="202"/>
      <c r="C484" s="202"/>
      <c r="D484" s="202"/>
      <c r="E484" s="202"/>
      <c r="F484" s="202"/>
      <c r="G484" s="202"/>
      <c r="H484" s="202"/>
      <c r="I484" s="202"/>
      <c r="J484" s="202"/>
      <c r="K484" s="202"/>
    </row>
    <row r="485">
      <c r="A485" s="202"/>
      <c r="C485" s="202"/>
      <c r="D485" s="202"/>
      <c r="E485" s="208"/>
      <c r="F485" s="202"/>
      <c r="G485" s="202"/>
      <c r="H485" s="202"/>
      <c r="I485" s="202"/>
      <c r="J485" s="202"/>
      <c r="K485" s="202"/>
    </row>
    <row r="486">
      <c r="A486" s="202"/>
      <c r="C486" s="202"/>
      <c r="D486" s="202"/>
      <c r="E486" s="208"/>
      <c r="F486" s="202"/>
      <c r="G486" s="202"/>
      <c r="H486" s="202"/>
      <c r="I486" s="202"/>
      <c r="J486" s="202"/>
      <c r="K486" s="202"/>
    </row>
    <row r="487">
      <c r="A487" s="202"/>
      <c r="C487" s="202"/>
      <c r="D487" s="202"/>
      <c r="E487" s="202"/>
      <c r="F487" s="202"/>
      <c r="G487" s="202"/>
      <c r="H487" s="202"/>
      <c r="I487" s="202"/>
      <c r="J487" s="202"/>
      <c r="K487" s="202"/>
    </row>
    <row r="488">
      <c r="A488" s="202"/>
      <c r="C488" s="202"/>
      <c r="D488" s="202"/>
      <c r="E488" s="208"/>
      <c r="F488" s="202"/>
      <c r="G488" s="202"/>
      <c r="H488" s="202"/>
      <c r="I488" s="202"/>
      <c r="J488" s="202"/>
      <c r="K488" s="202"/>
    </row>
    <row r="489">
      <c r="A489" s="202"/>
      <c r="C489" s="202"/>
      <c r="D489" s="202"/>
      <c r="E489" s="208"/>
      <c r="F489" s="202"/>
      <c r="G489" s="202"/>
      <c r="H489" s="202"/>
      <c r="I489" s="202"/>
      <c r="J489" s="202"/>
      <c r="K489" s="202"/>
    </row>
    <row r="490" ht="33.75" customHeight="1">
      <c r="A490" s="202"/>
      <c r="C490" s="202"/>
      <c r="D490" s="202"/>
      <c r="E490" s="204"/>
    </row>
    <row r="491" ht="33.75" customHeight="1">
      <c r="A491" s="202"/>
      <c r="C491" s="202"/>
      <c r="D491" s="202"/>
      <c r="E491" s="204"/>
    </row>
    <row r="492" ht="33.75" customHeight="1">
      <c r="A492" s="202"/>
      <c r="C492" s="202"/>
      <c r="D492" s="202"/>
      <c r="E492" s="206"/>
    </row>
    <row r="493" ht="33.75" customHeight="1">
      <c r="A493" s="202"/>
      <c r="C493" s="202"/>
      <c r="D493" s="206"/>
      <c r="E493" s="206"/>
    </row>
    <row r="494" ht="33.0" customHeight="1">
      <c r="A494" s="202"/>
      <c r="C494" s="202"/>
      <c r="D494" s="202"/>
      <c r="E494" s="202"/>
      <c r="F494" s="202"/>
      <c r="G494" s="202"/>
      <c r="H494" s="202"/>
      <c r="I494" s="202"/>
      <c r="J494" s="202"/>
      <c r="K494" s="202"/>
    </row>
    <row r="495" ht="25.5" customHeight="1">
      <c r="A495" s="202"/>
      <c r="C495" s="202"/>
      <c r="D495" s="202"/>
      <c r="E495" s="204"/>
    </row>
    <row r="496" ht="25.5" customHeight="1">
      <c r="A496" s="202"/>
      <c r="C496" s="202"/>
      <c r="D496" s="202"/>
      <c r="E496" s="206"/>
    </row>
    <row r="497" ht="25.5" customHeight="1">
      <c r="A497" s="202"/>
      <c r="C497" s="202"/>
      <c r="D497" s="202"/>
      <c r="E497" s="208"/>
    </row>
    <row r="498" ht="25.5" customHeight="1">
      <c r="A498" s="202"/>
      <c r="C498" s="202"/>
      <c r="D498" s="202"/>
      <c r="E498" s="208"/>
    </row>
    <row r="499" ht="25.5" customHeight="1">
      <c r="A499" s="202"/>
      <c r="C499" s="202"/>
      <c r="D499" s="202"/>
      <c r="E499" s="204"/>
    </row>
    <row r="500" ht="25.5" customHeight="1">
      <c r="A500" s="202"/>
      <c r="C500" s="202"/>
      <c r="D500" s="202"/>
      <c r="E500" s="208"/>
    </row>
    <row r="501" ht="25.5" customHeight="1">
      <c r="A501" s="202"/>
      <c r="C501" s="202"/>
      <c r="D501" s="202"/>
      <c r="E501" s="204"/>
    </row>
    <row r="502" ht="25.5" customHeight="1">
      <c r="A502" s="202"/>
      <c r="C502" s="202"/>
      <c r="D502" s="202"/>
      <c r="E502" s="206"/>
    </row>
    <row r="503" ht="15.75" customHeight="1">
      <c r="A503" s="202"/>
      <c r="C503" s="202"/>
      <c r="D503" s="202"/>
      <c r="E503" s="202"/>
      <c r="F503" s="202"/>
      <c r="G503" s="202"/>
      <c r="H503" s="202"/>
      <c r="I503" s="202"/>
      <c r="J503" s="202"/>
      <c r="K503" s="202"/>
    </row>
    <row r="504" ht="30.75" customHeight="1">
      <c r="A504" s="202"/>
      <c r="C504" s="202"/>
      <c r="D504" s="202"/>
      <c r="E504" s="202"/>
      <c r="F504" s="202"/>
      <c r="G504" s="202"/>
      <c r="H504" s="202"/>
      <c r="I504" s="202"/>
      <c r="J504" s="202"/>
      <c r="K504" s="202"/>
      <c r="L504" s="202"/>
      <c r="M504" s="202"/>
    </row>
    <row r="505">
      <c r="A505" s="202"/>
      <c r="C505" s="202"/>
      <c r="D505" s="203"/>
      <c r="E505" s="204"/>
      <c r="F505" s="202"/>
      <c r="G505" s="202"/>
      <c r="H505" s="202"/>
      <c r="I505" s="202"/>
      <c r="J505" s="202"/>
      <c r="K505" s="202"/>
    </row>
    <row r="506">
      <c r="A506" s="202"/>
      <c r="C506" s="202"/>
      <c r="D506" s="202"/>
      <c r="E506" s="202"/>
      <c r="F506" s="202"/>
      <c r="G506" s="202"/>
      <c r="H506" s="202"/>
      <c r="I506" s="202"/>
      <c r="J506" s="202"/>
      <c r="K506" s="202"/>
    </row>
    <row r="507">
      <c r="A507" s="202"/>
      <c r="C507" s="202"/>
      <c r="D507" s="202"/>
      <c r="E507" s="202"/>
      <c r="F507" s="202"/>
      <c r="G507" s="202"/>
      <c r="H507" s="202"/>
      <c r="I507" s="202"/>
      <c r="J507" s="202"/>
      <c r="K507" s="202"/>
    </row>
    <row r="508">
      <c r="A508" s="202"/>
      <c r="C508" s="202"/>
      <c r="D508" s="207"/>
      <c r="E508" s="204"/>
      <c r="F508" s="202"/>
      <c r="G508" s="202"/>
      <c r="H508" s="202"/>
      <c r="I508" s="202"/>
      <c r="J508" s="202"/>
      <c r="K508" s="202"/>
    </row>
    <row r="509">
      <c r="A509" s="202"/>
      <c r="C509" s="202"/>
      <c r="D509" s="203"/>
      <c r="E509" s="204"/>
      <c r="F509" s="202"/>
      <c r="G509" s="202"/>
      <c r="H509" s="202"/>
      <c r="I509" s="202"/>
      <c r="J509" s="202"/>
      <c r="K509" s="202"/>
    </row>
    <row r="510">
      <c r="A510" s="202"/>
      <c r="C510" s="202"/>
      <c r="D510" s="203"/>
      <c r="E510" s="204"/>
      <c r="F510" s="202"/>
      <c r="G510" s="202"/>
      <c r="H510" s="202"/>
      <c r="I510" s="202"/>
      <c r="J510" s="202"/>
      <c r="K510" s="202"/>
    </row>
    <row r="511">
      <c r="A511" s="202"/>
      <c r="C511" s="202"/>
      <c r="D511" s="203"/>
      <c r="E511" s="204"/>
      <c r="F511" s="202"/>
      <c r="G511" s="202"/>
      <c r="H511" s="202"/>
      <c r="I511" s="202"/>
      <c r="J511" s="202"/>
      <c r="K511" s="202"/>
    </row>
    <row r="512">
      <c r="A512" s="202"/>
      <c r="C512" s="202"/>
      <c r="D512" s="203"/>
      <c r="E512" s="204"/>
      <c r="F512" s="202"/>
      <c r="G512" s="202"/>
      <c r="H512" s="202"/>
      <c r="I512" s="202"/>
      <c r="J512" s="202"/>
      <c r="K512" s="202"/>
    </row>
    <row r="513">
      <c r="A513" s="202"/>
      <c r="C513" s="202"/>
      <c r="D513" s="202"/>
      <c r="E513" s="202"/>
      <c r="F513" s="202"/>
      <c r="G513" s="202"/>
      <c r="H513" s="202"/>
      <c r="I513" s="202"/>
      <c r="J513" s="202"/>
      <c r="K513" s="202"/>
    </row>
    <row r="514">
      <c r="A514" s="202"/>
      <c r="C514" s="202"/>
      <c r="D514" s="203"/>
      <c r="E514" s="204"/>
      <c r="F514" s="202"/>
      <c r="G514" s="202"/>
      <c r="H514" s="202"/>
      <c r="I514" s="202"/>
      <c r="J514" s="202"/>
      <c r="K514" s="202"/>
    </row>
    <row r="515" ht="33.0" customHeight="1">
      <c r="A515" s="202"/>
      <c r="C515" s="202"/>
      <c r="D515" s="202"/>
    </row>
    <row r="516" ht="33.0" customHeight="1">
      <c r="A516" s="202"/>
      <c r="C516" s="202"/>
      <c r="D516" s="202"/>
      <c r="E516" s="204"/>
    </row>
    <row r="517" ht="33.0" customHeight="1">
      <c r="A517" s="202"/>
      <c r="C517" s="202"/>
      <c r="D517" s="202"/>
      <c r="E517" s="206"/>
    </row>
    <row r="518" ht="33.0" customHeight="1">
      <c r="A518" s="202"/>
      <c r="C518" s="202"/>
      <c r="D518" s="206"/>
      <c r="E518" s="206"/>
    </row>
    <row r="519">
      <c r="A519" s="202"/>
      <c r="C519" s="202"/>
      <c r="D519" s="202"/>
      <c r="E519" s="202"/>
      <c r="F519" s="202"/>
      <c r="G519" s="202"/>
      <c r="H519" s="202"/>
      <c r="I519" s="202"/>
      <c r="J519" s="202"/>
      <c r="K519" s="202"/>
    </row>
    <row r="520">
      <c r="A520" s="202"/>
      <c r="C520" s="202"/>
      <c r="D520" s="207"/>
      <c r="E520" s="208"/>
      <c r="F520" s="202"/>
      <c r="G520" s="202"/>
      <c r="H520" s="202"/>
      <c r="I520" s="202"/>
      <c r="J520" s="202"/>
      <c r="K520" s="202"/>
    </row>
    <row r="521">
      <c r="A521" s="202"/>
      <c r="C521" s="202"/>
      <c r="D521" s="202"/>
      <c r="E521" s="202"/>
      <c r="F521" s="202"/>
      <c r="G521" s="202"/>
      <c r="H521" s="202"/>
      <c r="I521" s="202"/>
      <c r="J521" s="202"/>
      <c r="K521" s="202"/>
    </row>
    <row r="522">
      <c r="A522" s="202"/>
      <c r="C522" s="202"/>
      <c r="E522" s="208"/>
      <c r="F522" s="202"/>
      <c r="G522" s="202"/>
      <c r="H522" s="202"/>
      <c r="I522" s="202"/>
      <c r="J522" s="202"/>
      <c r="K522" s="202"/>
    </row>
    <row r="523">
      <c r="A523" s="202"/>
      <c r="C523" s="202"/>
      <c r="D523" s="202"/>
      <c r="E523" s="208"/>
      <c r="F523" s="202"/>
      <c r="G523" s="202"/>
      <c r="H523" s="202"/>
      <c r="I523" s="202"/>
      <c r="J523" s="202"/>
      <c r="K523" s="202"/>
    </row>
    <row r="524">
      <c r="A524" s="202"/>
      <c r="C524" s="202"/>
      <c r="D524" s="202"/>
      <c r="E524" s="202"/>
      <c r="F524" s="202"/>
      <c r="G524" s="202"/>
      <c r="H524" s="202"/>
      <c r="I524" s="202"/>
      <c r="J524" s="202"/>
      <c r="K524" s="202"/>
    </row>
    <row r="525">
      <c r="A525" s="202"/>
      <c r="C525" s="202"/>
      <c r="D525" s="202"/>
      <c r="E525" s="208"/>
      <c r="F525" s="202"/>
      <c r="G525" s="202"/>
      <c r="H525" s="202"/>
      <c r="I525" s="202"/>
      <c r="J525" s="202"/>
      <c r="K525" s="202"/>
    </row>
    <row r="526">
      <c r="A526" s="202"/>
      <c r="C526" s="202"/>
      <c r="D526" s="207"/>
      <c r="E526" s="208"/>
      <c r="F526" s="202"/>
      <c r="G526" s="202"/>
      <c r="H526" s="202"/>
      <c r="I526" s="202"/>
      <c r="J526" s="202"/>
      <c r="K526" s="202"/>
    </row>
    <row r="527">
      <c r="A527" s="202"/>
      <c r="C527" s="202"/>
      <c r="D527" s="202"/>
      <c r="E527" s="208"/>
      <c r="F527" s="202"/>
      <c r="G527" s="202"/>
      <c r="H527" s="202"/>
      <c r="I527" s="202"/>
      <c r="J527" s="202"/>
      <c r="K527" s="202"/>
    </row>
    <row r="528">
      <c r="A528" s="202"/>
      <c r="C528" s="202"/>
      <c r="D528" s="202"/>
      <c r="E528" s="208"/>
      <c r="F528" s="202"/>
      <c r="G528" s="202"/>
      <c r="H528" s="202"/>
      <c r="I528" s="202"/>
      <c r="J528" s="202"/>
      <c r="K528" s="202"/>
    </row>
    <row r="529">
      <c r="A529" s="202"/>
      <c r="C529" s="202"/>
      <c r="D529" s="202"/>
      <c r="E529" s="208"/>
      <c r="F529" s="202"/>
      <c r="G529" s="202"/>
      <c r="H529" s="202"/>
      <c r="I529" s="202"/>
      <c r="J529" s="202"/>
      <c r="K529" s="202"/>
    </row>
    <row r="530">
      <c r="A530" s="202"/>
      <c r="C530" s="202"/>
      <c r="D530" s="202"/>
      <c r="E530" s="208"/>
      <c r="F530" s="202"/>
      <c r="G530" s="202"/>
      <c r="H530" s="202"/>
      <c r="I530" s="202"/>
      <c r="J530" s="202"/>
      <c r="K530" s="202"/>
    </row>
    <row r="531">
      <c r="A531" s="202"/>
      <c r="C531" s="202"/>
      <c r="E531" s="208"/>
      <c r="F531" s="202"/>
      <c r="G531" s="202"/>
      <c r="H531" s="202"/>
      <c r="I531" s="202"/>
      <c r="J531" s="202"/>
      <c r="K531" s="202"/>
    </row>
    <row r="532">
      <c r="A532" s="202"/>
      <c r="C532" s="202"/>
      <c r="D532" s="207"/>
      <c r="E532" s="208"/>
      <c r="F532" s="202"/>
      <c r="G532" s="202"/>
      <c r="H532" s="202"/>
      <c r="I532" s="202"/>
      <c r="J532" s="202"/>
      <c r="K532" s="202"/>
    </row>
    <row r="533" ht="33.0" customHeight="1">
      <c r="A533" s="202"/>
      <c r="C533" s="202"/>
      <c r="D533" s="202"/>
      <c r="E533" s="204"/>
    </row>
    <row r="534" ht="33.0" customHeight="1">
      <c r="A534" s="202"/>
      <c r="C534" s="202"/>
      <c r="D534" s="202"/>
      <c r="E534" s="204"/>
    </row>
    <row r="535" ht="33.0" customHeight="1">
      <c r="A535" s="202"/>
      <c r="C535" s="202"/>
      <c r="D535" s="202"/>
      <c r="E535" s="206"/>
    </row>
    <row r="536" ht="33.0" customHeight="1">
      <c r="A536" s="202"/>
      <c r="C536" s="202"/>
      <c r="D536" s="206"/>
      <c r="E536" s="206"/>
    </row>
    <row r="537">
      <c r="A537" s="202"/>
      <c r="C537" s="202"/>
      <c r="E537" s="208"/>
      <c r="F537" s="202"/>
      <c r="G537" s="202"/>
      <c r="H537" s="202"/>
      <c r="I537" s="202"/>
      <c r="J537" s="202"/>
      <c r="K537" s="202"/>
    </row>
    <row r="538">
      <c r="A538" s="202"/>
      <c r="C538" s="202"/>
      <c r="D538" s="202"/>
      <c r="E538" s="202"/>
      <c r="F538" s="202"/>
      <c r="G538" s="202"/>
      <c r="H538" s="202"/>
      <c r="I538" s="202"/>
      <c r="J538" s="202"/>
      <c r="K538" s="202"/>
    </row>
    <row r="539">
      <c r="A539" s="202"/>
      <c r="C539" s="202"/>
      <c r="D539" s="202"/>
      <c r="E539" s="204"/>
      <c r="F539" s="202"/>
      <c r="G539" s="202"/>
      <c r="H539" s="202"/>
      <c r="I539" s="202"/>
      <c r="J539" s="202"/>
      <c r="K539" s="202"/>
    </row>
    <row r="540">
      <c r="A540" s="202"/>
      <c r="C540" s="202"/>
      <c r="D540" s="202"/>
      <c r="E540" s="204"/>
      <c r="F540" s="202"/>
      <c r="G540" s="202"/>
      <c r="H540" s="202"/>
      <c r="I540" s="202"/>
      <c r="J540" s="202"/>
      <c r="K540" s="202"/>
    </row>
    <row r="541">
      <c r="A541" s="202"/>
      <c r="C541" s="202"/>
      <c r="D541" s="202"/>
      <c r="E541" s="208"/>
      <c r="F541" s="202"/>
      <c r="G541" s="202"/>
      <c r="H541" s="202"/>
      <c r="I541" s="202"/>
      <c r="J541" s="202"/>
      <c r="K541" s="202"/>
    </row>
    <row r="542">
      <c r="A542" s="202"/>
      <c r="C542" s="202"/>
      <c r="D542" s="202"/>
      <c r="E542" s="208"/>
      <c r="F542" s="202"/>
      <c r="G542" s="202"/>
      <c r="H542" s="202"/>
      <c r="I542" s="202"/>
      <c r="J542" s="202"/>
      <c r="K542" s="202"/>
    </row>
    <row r="543">
      <c r="A543" s="202"/>
      <c r="C543" s="202"/>
      <c r="D543" s="202"/>
      <c r="E543" s="208"/>
      <c r="F543" s="202"/>
      <c r="G543" s="202"/>
      <c r="H543" s="202"/>
      <c r="I543" s="202"/>
      <c r="J543" s="202"/>
      <c r="K543" s="202"/>
    </row>
    <row r="544">
      <c r="A544" s="202"/>
      <c r="C544" s="202"/>
      <c r="D544" s="202"/>
      <c r="E544" s="208"/>
      <c r="F544" s="202"/>
      <c r="G544" s="202"/>
      <c r="H544" s="202"/>
      <c r="I544" s="202"/>
      <c r="J544" s="202"/>
      <c r="K544" s="202"/>
    </row>
    <row r="545">
      <c r="A545" s="202"/>
      <c r="C545" s="202"/>
      <c r="D545" s="202"/>
      <c r="E545" s="208"/>
      <c r="F545" s="202"/>
      <c r="G545" s="202"/>
      <c r="H545" s="202"/>
      <c r="I545" s="202"/>
      <c r="J545" s="202"/>
      <c r="K545" s="202"/>
    </row>
    <row r="546">
      <c r="A546" s="202"/>
      <c r="C546" s="202"/>
      <c r="D546" s="202"/>
      <c r="E546" s="208"/>
      <c r="F546" s="202"/>
      <c r="G546" s="202"/>
      <c r="H546" s="202"/>
      <c r="I546" s="202"/>
      <c r="J546" s="202"/>
      <c r="K546" s="202"/>
    </row>
    <row r="547">
      <c r="A547" s="202"/>
      <c r="C547" s="202"/>
      <c r="D547" s="202"/>
      <c r="E547" s="208"/>
      <c r="F547" s="202"/>
      <c r="G547" s="202"/>
      <c r="H547" s="202"/>
      <c r="I547" s="202"/>
      <c r="J547" s="202"/>
      <c r="K547" s="202"/>
    </row>
    <row r="548">
      <c r="A548" s="202"/>
      <c r="C548" s="202"/>
      <c r="D548" s="202"/>
      <c r="E548" s="208"/>
      <c r="F548" s="202"/>
      <c r="G548" s="202"/>
      <c r="H548" s="202"/>
      <c r="I548" s="202"/>
      <c r="J548" s="202"/>
      <c r="K548" s="202"/>
    </row>
    <row r="549">
      <c r="A549" s="202"/>
      <c r="C549" s="202"/>
      <c r="D549" s="202"/>
      <c r="E549" s="202"/>
      <c r="F549" s="202"/>
      <c r="G549" s="202"/>
      <c r="H549" s="202"/>
      <c r="I549" s="202"/>
      <c r="J549" s="202"/>
      <c r="K549" s="202"/>
    </row>
    <row r="550">
      <c r="A550" s="202"/>
      <c r="C550" s="202"/>
      <c r="D550" s="202"/>
      <c r="E550" s="208"/>
      <c r="F550" s="202"/>
      <c r="G550" s="202"/>
      <c r="H550" s="202"/>
      <c r="I550" s="202"/>
      <c r="J550" s="202"/>
      <c r="K550" s="202"/>
    </row>
    <row r="551">
      <c r="A551" s="202"/>
      <c r="C551" s="202"/>
      <c r="D551" s="202"/>
      <c r="E551" s="208"/>
      <c r="F551" s="202"/>
      <c r="G551" s="202"/>
      <c r="H551" s="202"/>
      <c r="I551" s="202"/>
      <c r="J551" s="202"/>
      <c r="K551" s="202"/>
    </row>
    <row r="552">
      <c r="A552" s="202"/>
      <c r="C552" s="202"/>
      <c r="D552" s="202"/>
      <c r="E552" s="202"/>
      <c r="F552" s="202"/>
      <c r="G552" s="202"/>
      <c r="H552" s="202"/>
      <c r="I552" s="202"/>
      <c r="J552" s="202"/>
      <c r="K552" s="202"/>
    </row>
    <row r="553">
      <c r="A553" s="202"/>
      <c r="C553" s="202"/>
      <c r="D553" s="202"/>
      <c r="E553" s="208"/>
      <c r="F553" s="202"/>
      <c r="G553" s="202"/>
      <c r="H553" s="202"/>
      <c r="I553" s="202"/>
      <c r="J553" s="202"/>
      <c r="K553" s="202"/>
    </row>
    <row r="554">
      <c r="A554" s="202"/>
      <c r="C554" s="202"/>
      <c r="D554" s="202"/>
      <c r="E554" s="208"/>
      <c r="F554" s="202"/>
      <c r="G554" s="202"/>
      <c r="H554" s="202"/>
      <c r="I554" s="202"/>
      <c r="J554" s="202"/>
      <c r="K554" s="202"/>
    </row>
    <row r="555" ht="33.75" customHeight="1">
      <c r="A555" s="202"/>
      <c r="C555" s="202"/>
      <c r="D555" s="202"/>
      <c r="E555" s="204"/>
    </row>
    <row r="556" ht="33.75" customHeight="1">
      <c r="A556" s="202"/>
      <c r="C556" s="202"/>
      <c r="D556" s="202"/>
      <c r="E556" s="204"/>
    </row>
    <row r="557" ht="33.75" customHeight="1">
      <c r="A557" s="202"/>
      <c r="C557" s="202"/>
      <c r="D557" s="202"/>
      <c r="E557" s="206"/>
    </row>
    <row r="558" ht="33.75" customHeight="1">
      <c r="A558" s="202"/>
      <c r="C558" s="202"/>
      <c r="D558" s="206"/>
      <c r="E558" s="206"/>
    </row>
    <row r="559" ht="33.0" customHeight="1">
      <c r="A559" s="202"/>
      <c r="C559" s="202"/>
      <c r="D559" s="202"/>
      <c r="E559" s="202"/>
      <c r="F559" s="202"/>
      <c r="G559" s="202"/>
      <c r="H559" s="202"/>
      <c r="I559" s="202"/>
      <c r="J559" s="202"/>
      <c r="K559" s="202"/>
    </row>
    <row r="560" ht="25.5" customHeight="1">
      <c r="A560" s="202"/>
      <c r="C560" s="202"/>
      <c r="D560" s="202"/>
      <c r="E560" s="204"/>
    </row>
    <row r="561" ht="25.5" customHeight="1">
      <c r="A561" s="202"/>
      <c r="C561" s="202"/>
      <c r="D561" s="202"/>
      <c r="E561" s="206"/>
    </row>
    <row r="562" ht="25.5" customHeight="1">
      <c r="A562" s="202"/>
      <c r="C562" s="202"/>
      <c r="D562" s="202"/>
      <c r="E562" s="208"/>
    </row>
    <row r="563" ht="25.5" customHeight="1">
      <c r="A563" s="202"/>
      <c r="C563" s="202"/>
      <c r="D563" s="202"/>
      <c r="E563" s="208"/>
    </row>
    <row r="564" ht="25.5" customHeight="1">
      <c r="A564" s="202"/>
      <c r="C564" s="202"/>
      <c r="D564" s="202"/>
      <c r="E564" s="204"/>
    </row>
    <row r="565" ht="25.5" customHeight="1">
      <c r="A565" s="202"/>
      <c r="C565" s="202"/>
      <c r="D565" s="202"/>
      <c r="E565" s="208"/>
    </row>
    <row r="566" ht="25.5" customHeight="1">
      <c r="A566" s="202"/>
      <c r="C566" s="202"/>
      <c r="D566" s="202"/>
      <c r="E566" s="204"/>
    </row>
    <row r="567" ht="25.5" customHeight="1">
      <c r="A567" s="202"/>
      <c r="C567" s="202"/>
      <c r="D567" s="202"/>
      <c r="E567" s="206"/>
    </row>
    <row r="568" ht="15.75" customHeight="1">
      <c r="A568" s="202"/>
      <c r="C568" s="202"/>
      <c r="D568" s="202"/>
      <c r="E568" s="202"/>
      <c r="F568" s="202"/>
      <c r="G568" s="202"/>
      <c r="H568" s="202"/>
      <c r="I568" s="202"/>
      <c r="J568" s="202"/>
      <c r="K568" s="202"/>
    </row>
    <row r="569" ht="30.75" customHeight="1">
      <c r="A569" s="202"/>
      <c r="C569" s="202"/>
      <c r="D569" s="202"/>
      <c r="E569" s="202"/>
      <c r="F569" s="202"/>
      <c r="G569" s="202"/>
      <c r="H569" s="202"/>
      <c r="I569" s="202"/>
      <c r="J569" s="202"/>
      <c r="K569" s="202"/>
      <c r="L569" s="202"/>
      <c r="M569" s="202"/>
    </row>
    <row r="570">
      <c r="A570" s="202"/>
      <c r="C570" s="202"/>
      <c r="D570" s="203"/>
      <c r="E570" s="204"/>
      <c r="F570" s="202"/>
      <c r="G570" s="202"/>
      <c r="H570" s="202"/>
      <c r="I570" s="202"/>
      <c r="J570" s="202"/>
      <c r="K570" s="202"/>
    </row>
    <row r="571">
      <c r="A571" s="202"/>
      <c r="C571" s="202"/>
      <c r="D571" s="202"/>
      <c r="E571" s="202"/>
      <c r="F571" s="202"/>
      <c r="G571" s="202"/>
      <c r="H571" s="202"/>
      <c r="I571" s="202"/>
      <c r="J571" s="202"/>
      <c r="K571" s="202"/>
    </row>
    <row r="572">
      <c r="A572" s="202"/>
      <c r="C572" s="202"/>
      <c r="D572" s="202"/>
      <c r="E572" s="202"/>
      <c r="F572" s="202"/>
      <c r="G572" s="202"/>
      <c r="H572" s="202"/>
      <c r="I572" s="202"/>
      <c r="J572" s="202"/>
      <c r="K572" s="202"/>
    </row>
    <row r="573">
      <c r="A573" s="202"/>
      <c r="C573" s="202"/>
      <c r="D573" s="207"/>
      <c r="E573" s="204"/>
      <c r="F573" s="202"/>
      <c r="G573" s="202"/>
      <c r="H573" s="202"/>
      <c r="I573" s="202"/>
      <c r="J573" s="202"/>
      <c r="K573" s="202"/>
    </row>
    <row r="574">
      <c r="A574" s="202"/>
      <c r="C574" s="202"/>
      <c r="D574" s="203"/>
      <c r="E574" s="204"/>
      <c r="F574" s="202"/>
      <c r="G574" s="202"/>
      <c r="H574" s="202"/>
      <c r="I574" s="202"/>
      <c r="J574" s="202"/>
      <c r="K574" s="202"/>
    </row>
    <row r="575">
      <c r="A575" s="202"/>
      <c r="C575" s="202"/>
      <c r="D575" s="203"/>
      <c r="E575" s="204"/>
      <c r="F575" s="202"/>
      <c r="G575" s="202"/>
      <c r="H575" s="202"/>
      <c r="I575" s="202"/>
      <c r="J575" s="202"/>
      <c r="K575" s="202"/>
    </row>
    <row r="576">
      <c r="A576" s="202"/>
      <c r="C576" s="202"/>
      <c r="D576" s="203"/>
      <c r="E576" s="204"/>
      <c r="F576" s="202"/>
      <c r="G576" s="202"/>
      <c r="H576" s="202"/>
      <c r="I576" s="202"/>
      <c r="J576" s="202"/>
      <c r="K576" s="202"/>
    </row>
    <row r="577">
      <c r="A577" s="202"/>
      <c r="C577" s="202"/>
      <c r="D577" s="203"/>
      <c r="E577" s="204"/>
      <c r="F577" s="202"/>
      <c r="G577" s="202"/>
      <c r="H577" s="202"/>
      <c r="I577" s="202"/>
      <c r="J577" s="202"/>
      <c r="K577" s="202"/>
    </row>
    <row r="578">
      <c r="A578" s="202"/>
      <c r="C578" s="202"/>
      <c r="D578" s="202"/>
      <c r="E578" s="202"/>
      <c r="F578" s="202"/>
      <c r="G578" s="202"/>
      <c r="H578" s="202"/>
      <c r="I578" s="202"/>
      <c r="J578" s="202"/>
      <c r="K578" s="202"/>
    </row>
    <row r="579">
      <c r="A579" s="202"/>
      <c r="C579" s="202"/>
      <c r="D579" s="203"/>
      <c r="E579" s="204"/>
      <c r="F579" s="202"/>
      <c r="G579" s="202"/>
      <c r="H579" s="202"/>
      <c r="I579" s="202"/>
      <c r="J579" s="202"/>
      <c r="K579" s="202"/>
    </row>
    <row r="580" ht="33.0" customHeight="1">
      <c r="A580" s="202"/>
      <c r="C580" s="202"/>
      <c r="D580" s="202"/>
    </row>
    <row r="581" ht="33.0" customHeight="1">
      <c r="A581" s="202"/>
      <c r="C581" s="202"/>
      <c r="D581" s="202"/>
      <c r="E581" s="204"/>
    </row>
    <row r="582" ht="33.0" customHeight="1">
      <c r="A582" s="202"/>
      <c r="C582" s="202"/>
      <c r="D582" s="202"/>
      <c r="E582" s="206"/>
    </row>
    <row r="583" ht="33.0" customHeight="1">
      <c r="A583" s="202"/>
      <c r="C583" s="202"/>
      <c r="D583" s="206"/>
      <c r="E583" s="206"/>
    </row>
    <row r="584">
      <c r="A584" s="202"/>
      <c r="C584" s="202"/>
      <c r="D584" s="202"/>
      <c r="E584" s="202"/>
      <c r="F584" s="202"/>
      <c r="G584" s="202"/>
      <c r="H584" s="202"/>
      <c r="I584" s="202"/>
      <c r="J584" s="202"/>
      <c r="K584" s="202"/>
    </row>
    <row r="585">
      <c r="A585" s="202"/>
      <c r="C585" s="202"/>
      <c r="D585" s="207"/>
      <c r="E585" s="208"/>
      <c r="F585" s="202"/>
      <c r="G585" s="202"/>
      <c r="H585" s="202"/>
      <c r="I585" s="202"/>
      <c r="J585" s="202"/>
      <c r="K585" s="202"/>
    </row>
    <row r="586">
      <c r="A586" s="202"/>
      <c r="C586" s="202"/>
      <c r="D586" s="202"/>
      <c r="E586" s="202"/>
      <c r="F586" s="202"/>
      <c r="G586" s="202"/>
      <c r="H586" s="202"/>
      <c r="I586" s="202"/>
      <c r="J586" s="202"/>
      <c r="K586" s="202"/>
    </row>
    <row r="587">
      <c r="A587" s="202"/>
      <c r="C587" s="202"/>
      <c r="E587" s="208"/>
      <c r="F587" s="202"/>
      <c r="G587" s="202"/>
      <c r="H587" s="202"/>
      <c r="I587" s="202"/>
      <c r="J587" s="202"/>
      <c r="K587" s="202"/>
    </row>
    <row r="588">
      <c r="A588" s="202"/>
      <c r="C588" s="202"/>
      <c r="D588" s="202"/>
      <c r="E588" s="208"/>
      <c r="F588" s="202"/>
      <c r="G588" s="202"/>
      <c r="H588" s="202"/>
      <c r="I588" s="202"/>
      <c r="J588" s="202"/>
      <c r="K588" s="202"/>
    </row>
    <row r="589">
      <c r="A589" s="202"/>
      <c r="C589" s="202"/>
      <c r="D589" s="202"/>
      <c r="E589" s="202"/>
      <c r="F589" s="202"/>
      <c r="G589" s="202"/>
      <c r="H589" s="202"/>
      <c r="I589" s="202"/>
      <c r="J589" s="202"/>
      <c r="K589" s="202"/>
    </row>
    <row r="590">
      <c r="A590" s="202"/>
      <c r="C590" s="202"/>
      <c r="D590" s="202"/>
      <c r="E590" s="208"/>
      <c r="F590" s="202"/>
      <c r="G590" s="202"/>
      <c r="H590" s="202"/>
      <c r="I590" s="202"/>
      <c r="J590" s="202"/>
      <c r="K590" s="202"/>
    </row>
    <row r="591">
      <c r="A591" s="202"/>
      <c r="C591" s="202"/>
      <c r="D591" s="207"/>
      <c r="E591" s="208"/>
      <c r="F591" s="202"/>
      <c r="G591" s="202"/>
      <c r="H591" s="202"/>
      <c r="I591" s="202"/>
      <c r="J591" s="202"/>
      <c r="K591" s="202"/>
    </row>
    <row r="592">
      <c r="A592" s="202"/>
      <c r="C592" s="202"/>
      <c r="D592" s="202"/>
      <c r="E592" s="208"/>
      <c r="F592" s="202"/>
      <c r="G592" s="202"/>
      <c r="H592" s="202"/>
      <c r="I592" s="202"/>
      <c r="J592" s="202"/>
      <c r="K592" s="202"/>
    </row>
    <row r="593">
      <c r="A593" s="202"/>
      <c r="C593" s="202"/>
      <c r="D593" s="202"/>
      <c r="E593" s="208"/>
      <c r="F593" s="202"/>
      <c r="G593" s="202"/>
      <c r="H593" s="202"/>
      <c r="I593" s="202"/>
      <c r="J593" s="202"/>
      <c r="K593" s="202"/>
    </row>
    <row r="594">
      <c r="A594" s="202"/>
      <c r="C594" s="202"/>
      <c r="D594" s="202"/>
      <c r="E594" s="208"/>
      <c r="F594" s="202"/>
      <c r="G594" s="202"/>
      <c r="H594" s="202"/>
      <c r="I594" s="202"/>
      <c r="J594" s="202"/>
      <c r="K594" s="202"/>
    </row>
    <row r="595">
      <c r="A595" s="202"/>
      <c r="C595" s="202"/>
      <c r="D595" s="202"/>
      <c r="E595" s="208"/>
      <c r="F595" s="202"/>
      <c r="G595" s="202"/>
      <c r="H595" s="202"/>
      <c r="I595" s="202"/>
      <c r="J595" s="202"/>
      <c r="K595" s="202"/>
    </row>
    <row r="596">
      <c r="A596" s="202"/>
      <c r="C596" s="202"/>
      <c r="E596" s="208"/>
      <c r="F596" s="202"/>
      <c r="G596" s="202"/>
      <c r="H596" s="202"/>
      <c r="I596" s="202"/>
      <c r="J596" s="202"/>
      <c r="K596" s="202"/>
    </row>
    <row r="597">
      <c r="A597" s="202"/>
      <c r="C597" s="202"/>
      <c r="D597" s="207"/>
      <c r="E597" s="208"/>
      <c r="F597" s="202"/>
      <c r="G597" s="202"/>
      <c r="H597" s="202"/>
      <c r="I597" s="202"/>
      <c r="J597" s="202"/>
      <c r="K597" s="202"/>
    </row>
    <row r="598" ht="33.0" customHeight="1">
      <c r="A598" s="202"/>
      <c r="C598" s="202"/>
      <c r="D598" s="202"/>
      <c r="E598" s="204"/>
    </row>
    <row r="599" ht="33.0" customHeight="1">
      <c r="A599" s="202"/>
      <c r="C599" s="202"/>
      <c r="D599" s="202"/>
      <c r="E599" s="204"/>
    </row>
    <row r="600" ht="33.0" customHeight="1">
      <c r="A600" s="202"/>
      <c r="C600" s="202"/>
      <c r="D600" s="202"/>
      <c r="E600" s="206"/>
    </row>
    <row r="601" ht="33.0" customHeight="1">
      <c r="A601" s="202"/>
      <c r="C601" s="202"/>
      <c r="D601" s="206"/>
      <c r="E601" s="206"/>
    </row>
    <row r="602">
      <c r="A602" s="202"/>
      <c r="C602" s="202"/>
      <c r="E602" s="208"/>
      <c r="F602" s="202"/>
      <c r="G602" s="202"/>
      <c r="H602" s="202"/>
      <c r="I602" s="202"/>
      <c r="J602" s="202"/>
      <c r="K602" s="202"/>
    </row>
    <row r="603">
      <c r="A603" s="202"/>
      <c r="C603" s="202"/>
      <c r="D603" s="202"/>
      <c r="E603" s="202"/>
      <c r="F603" s="202"/>
      <c r="G603" s="202"/>
      <c r="H603" s="202"/>
      <c r="I603" s="202"/>
      <c r="J603" s="202"/>
      <c r="K603" s="202"/>
    </row>
    <row r="604">
      <c r="A604" s="202"/>
      <c r="C604" s="202"/>
      <c r="D604" s="202"/>
      <c r="E604" s="204"/>
      <c r="F604" s="202"/>
      <c r="G604" s="202"/>
      <c r="H604" s="202"/>
      <c r="I604" s="202"/>
      <c r="J604" s="202"/>
      <c r="K604" s="202"/>
    </row>
    <row r="605">
      <c r="A605" s="202"/>
      <c r="C605" s="202"/>
      <c r="D605" s="202"/>
      <c r="E605" s="204"/>
      <c r="F605" s="202"/>
      <c r="G605" s="202"/>
      <c r="H605" s="202"/>
      <c r="I605" s="202"/>
      <c r="J605" s="202"/>
      <c r="K605" s="202"/>
    </row>
    <row r="606">
      <c r="A606" s="202"/>
      <c r="C606" s="202"/>
      <c r="D606" s="202"/>
      <c r="E606" s="208"/>
      <c r="F606" s="202"/>
      <c r="G606" s="202"/>
      <c r="H606" s="202"/>
      <c r="I606" s="202"/>
      <c r="J606" s="202"/>
      <c r="K606" s="202"/>
    </row>
    <row r="607">
      <c r="A607" s="202"/>
      <c r="C607" s="202"/>
      <c r="D607" s="202"/>
      <c r="E607" s="208"/>
      <c r="F607" s="202"/>
      <c r="G607" s="202"/>
      <c r="H607" s="202"/>
      <c r="I607" s="202"/>
      <c r="J607" s="202"/>
      <c r="K607" s="202"/>
    </row>
    <row r="608">
      <c r="A608" s="202"/>
      <c r="C608" s="202"/>
      <c r="D608" s="202"/>
      <c r="E608" s="208"/>
      <c r="F608" s="202"/>
      <c r="G608" s="202"/>
      <c r="H608" s="202"/>
      <c r="I608" s="202"/>
      <c r="J608" s="202"/>
      <c r="K608" s="202"/>
    </row>
    <row r="609">
      <c r="A609" s="202"/>
      <c r="C609" s="202"/>
      <c r="D609" s="202"/>
      <c r="E609" s="208"/>
      <c r="F609" s="202"/>
      <c r="G609" s="202"/>
      <c r="H609" s="202"/>
      <c r="I609" s="202"/>
      <c r="J609" s="202"/>
      <c r="K609" s="202"/>
    </row>
    <row r="610">
      <c r="A610" s="202"/>
      <c r="C610" s="202"/>
      <c r="D610" s="202"/>
      <c r="E610" s="208"/>
      <c r="F610" s="202"/>
      <c r="G610" s="202"/>
      <c r="H610" s="202"/>
      <c r="I610" s="202"/>
      <c r="J610" s="202"/>
      <c r="K610" s="202"/>
    </row>
    <row r="611">
      <c r="A611" s="202"/>
      <c r="C611" s="202"/>
      <c r="D611" s="202"/>
      <c r="E611" s="208"/>
      <c r="F611" s="202"/>
      <c r="G611" s="202"/>
      <c r="H611" s="202"/>
      <c r="I611" s="202"/>
      <c r="J611" s="202"/>
      <c r="K611" s="202"/>
    </row>
    <row r="612">
      <c r="A612" s="202"/>
      <c r="C612" s="202"/>
      <c r="D612" s="202"/>
      <c r="E612" s="208"/>
      <c r="F612" s="202"/>
      <c r="G612" s="202"/>
      <c r="H612" s="202"/>
      <c r="I612" s="202"/>
      <c r="J612" s="202"/>
      <c r="K612" s="202"/>
    </row>
    <row r="613">
      <c r="A613" s="202"/>
      <c r="C613" s="202"/>
      <c r="D613" s="202"/>
      <c r="E613" s="208"/>
      <c r="F613" s="202"/>
      <c r="G613" s="202"/>
      <c r="H613" s="202"/>
      <c r="I613" s="202"/>
      <c r="J613" s="202"/>
      <c r="K613" s="202"/>
    </row>
    <row r="614">
      <c r="A614" s="202"/>
      <c r="C614" s="202"/>
      <c r="D614" s="202"/>
      <c r="E614" s="202"/>
      <c r="F614" s="202"/>
      <c r="G614" s="202"/>
      <c r="H614" s="202"/>
      <c r="I614" s="202"/>
      <c r="J614" s="202"/>
      <c r="K614" s="202"/>
    </row>
    <row r="615">
      <c r="A615" s="202"/>
      <c r="C615" s="202"/>
      <c r="D615" s="202"/>
      <c r="E615" s="208"/>
      <c r="F615" s="202"/>
      <c r="G615" s="202"/>
      <c r="H615" s="202"/>
      <c r="I615" s="202"/>
      <c r="J615" s="202"/>
      <c r="K615" s="202"/>
    </row>
    <row r="616">
      <c r="A616" s="202"/>
      <c r="C616" s="202"/>
      <c r="D616" s="202"/>
      <c r="E616" s="208"/>
      <c r="F616" s="202"/>
      <c r="G616" s="202"/>
      <c r="H616" s="202"/>
      <c r="I616" s="202"/>
      <c r="J616" s="202"/>
      <c r="K616" s="202"/>
    </row>
    <row r="617">
      <c r="A617" s="202"/>
      <c r="C617" s="202"/>
      <c r="D617" s="202"/>
      <c r="E617" s="202"/>
      <c r="F617" s="202"/>
      <c r="G617" s="202"/>
      <c r="H617" s="202"/>
      <c r="I617" s="202"/>
      <c r="J617" s="202"/>
      <c r="K617" s="202"/>
    </row>
    <row r="618">
      <c r="A618" s="202"/>
      <c r="C618" s="202"/>
      <c r="D618" s="202"/>
      <c r="E618" s="208"/>
      <c r="F618" s="202"/>
      <c r="G618" s="202"/>
      <c r="H618" s="202"/>
      <c r="I618" s="202"/>
      <c r="J618" s="202"/>
      <c r="K618" s="202"/>
    </row>
    <row r="619">
      <c r="A619" s="202"/>
      <c r="C619" s="202"/>
      <c r="D619" s="202"/>
      <c r="E619" s="208"/>
      <c r="F619" s="202"/>
      <c r="G619" s="202"/>
      <c r="H619" s="202"/>
      <c r="I619" s="202"/>
      <c r="J619" s="202"/>
      <c r="K619" s="202"/>
    </row>
    <row r="620" ht="33.75" customHeight="1">
      <c r="A620" s="202"/>
      <c r="C620" s="202"/>
      <c r="D620" s="202"/>
      <c r="E620" s="204"/>
    </row>
    <row r="621" ht="33.75" customHeight="1">
      <c r="A621" s="202"/>
      <c r="C621" s="202"/>
      <c r="D621" s="202"/>
      <c r="E621" s="204"/>
    </row>
    <row r="622" ht="33.75" customHeight="1">
      <c r="A622" s="202"/>
      <c r="C622" s="202"/>
      <c r="D622" s="202"/>
      <c r="E622" s="206"/>
    </row>
    <row r="623" ht="33.75" customHeight="1">
      <c r="A623" s="202"/>
      <c r="C623" s="202"/>
      <c r="D623" s="206"/>
      <c r="E623" s="206"/>
    </row>
    <row r="624" ht="33.0" customHeight="1">
      <c r="A624" s="202"/>
      <c r="C624" s="202"/>
      <c r="D624" s="202"/>
      <c r="E624" s="202"/>
      <c r="F624" s="202"/>
      <c r="G624" s="202"/>
      <c r="H624" s="202"/>
      <c r="I624" s="202"/>
      <c r="J624" s="202"/>
      <c r="K624" s="202"/>
    </row>
    <row r="625" ht="25.5" customHeight="1">
      <c r="A625" s="202"/>
      <c r="C625" s="202"/>
      <c r="D625" s="202"/>
      <c r="E625" s="204"/>
    </row>
    <row r="626" ht="25.5" customHeight="1">
      <c r="A626" s="202"/>
      <c r="C626" s="202"/>
      <c r="D626" s="202"/>
      <c r="E626" s="206"/>
    </row>
    <row r="627" ht="25.5" customHeight="1">
      <c r="A627" s="202"/>
      <c r="C627" s="202"/>
      <c r="D627" s="202"/>
      <c r="E627" s="208"/>
    </row>
    <row r="628" ht="25.5" customHeight="1">
      <c r="A628" s="202"/>
      <c r="C628" s="202"/>
      <c r="D628" s="202"/>
      <c r="E628" s="208"/>
    </row>
    <row r="629" ht="25.5" customHeight="1">
      <c r="A629" s="202"/>
      <c r="C629" s="202"/>
      <c r="D629" s="202"/>
      <c r="E629" s="204"/>
    </row>
    <row r="630" ht="25.5" customHeight="1">
      <c r="A630" s="202"/>
      <c r="C630" s="202"/>
      <c r="D630" s="202"/>
      <c r="E630" s="208"/>
    </row>
    <row r="631" ht="25.5" customHeight="1">
      <c r="A631" s="202"/>
      <c r="C631" s="202"/>
      <c r="D631" s="202"/>
      <c r="E631" s="204"/>
    </row>
    <row r="632" ht="25.5" customHeight="1">
      <c r="A632" s="202"/>
      <c r="C632" s="202"/>
      <c r="D632" s="202"/>
      <c r="E632" s="206"/>
    </row>
    <row r="633" ht="15.75" customHeight="1">
      <c r="A633" s="202"/>
      <c r="C633" s="202"/>
      <c r="D633" s="202"/>
      <c r="E633" s="202"/>
      <c r="F633" s="202"/>
      <c r="G633" s="202"/>
      <c r="H633" s="202"/>
      <c r="I633" s="202"/>
      <c r="J633" s="202"/>
      <c r="K633" s="202"/>
    </row>
    <row r="634" ht="30.75" customHeight="1">
      <c r="A634" s="202"/>
      <c r="C634" s="202"/>
      <c r="D634" s="202"/>
      <c r="E634" s="202"/>
      <c r="F634" s="202"/>
      <c r="G634" s="202"/>
      <c r="H634" s="202"/>
      <c r="I634" s="202"/>
      <c r="J634" s="202"/>
      <c r="K634" s="202"/>
      <c r="L634" s="202"/>
      <c r="M634" s="202"/>
    </row>
    <row r="635">
      <c r="A635" s="202"/>
      <c r="C635" s="202"/>
      <c r="D635" s="203"/>
      <c r="E635" s="204"/>
      <c r="F635" s="202"/>
      <c r="G635" s="202"/>
      <c r="H635" s="202"/>
      <c r="I635" s="202"/>
      <c r="J635" s="202"/>
      <c r="K635" s="202"/>
    </row>
    <row r="636">
      <c r="A636" s="202"/>
      <c r="C636" s="202"/>
      <c r="D636" s="202"/>
      <c r="E636" s="202"/>
      <c r="F636" s="202"/>
      <c r="G636" s="202"/>
      <c r="H636" s="202"/>
      <c r="I636" s="202"/>
      <c r="J636" s="202"/>
      <c r="K636" s="202"/>
    </row>
    <row r="637">
      <c r="A637" s="202"/>
      <c r="C637" s="202"/>
      <c r="D637" s="202"/>
      <c r="E637" s="202"/>
      <c r="F637" s="202"/>
      <c r="G637" s="202"/>
      <c r="H637" s="202"/>
      <c r="I637" s="202"/>
      <c r="J637" s="202"/>
      <c r="K637" s="202"/>
    </row>
    <row r="638">
      <c r="A638" s="202"/>
      <c r="C638" s="202"/>
      <c r="D638" s="207"/>
      <c r="E638" s="204"/>
      <c r="F638" s="202"/>
      <c r="G638" s="202"/>
      <c r="H638" s="202"/>
      <c r="I638" s="202"/>
      <c r="J638" s="202"/>
      <c r="K638" s="202"/>
    </row>
    <row r="639">
      <c r="A639" s="202"/>
      <c r="C639" s="202"/>
      <c r="D639" s="203"/>
      <c r="E639" s="204"/>
      <c r="F639" s="202"/>
      <c r="G639" s="202"/>
      <c r="H639" s="202"/>
      <c r="I639" s="202"/>
      <c r="J639" s="202"/>
      <c r="K639" s="202"/>
    </row>
    <row r="640">
      <c r="A640" s="202"/>
      <c r="C640" s="202"/>
      <c r="D640" s="203"/>
      <c r="E640" s="204"/>
      <c r="F640" s="202"/>
      <c r="G640" s="202"/>
      <c r="H640" s="202"/>
      <c r="I640" s="202"/>
      <c r="J640" s="202"/>
      <c r="K640" s="202"/>
    </row>
    <row r="641">
      <c r="A641" s="202"/>
      <c r="C641" s="202"/>
      <c r="D641" s="203"/>
      <c r="E641" s="204"/>
      <c r="F641" s="202"/>
      <c r="G641" s="202"/>
      <c r="H641" s="202"/>
      <c r="I641" s="202"/>
      <c r="J641" s="202"/>
      <c r="K641" s="202"/>
    </row>
    <row r="642">
      <c r="A642" s="202"/>
      <c r="C642" s="202"/>
      <c r="D642" s="203"/>
      <c r="E642" s="204"/>
      <c r="F642" s="202"/>
      <c r="G642" s="202"/>
      <c r="H642" s="202"/>
      <c r="I642" s="202"/>
      <c r="J642" s="202"/>
      <c r="K642" s="202"/>
    </row>
    <row r="643">
      <c r="A643" s="202"/>
      <c r="C643" s="202"/>
      <c r="D643" s="202"/>
      <c r="E643" s="202"/>
      <c r="F643" s="202"/>
      <c r="G643" s="202"/>
      <c r="H643" s="202"/>
      <c r="I643" s="202"/>
      <c r="J643" s="202"/>
      <c r="K643" s="202"/>
    </row>
    <row r="644">
      <c r="A644" s="202"/>
      <c r="C644" s="202"/>
      <c r="D644" s="203"/>
      <c r="E644" s="204"/>
      <c r="F644" s="202"/>
      <c r="G644" s="202"/>
      <c r="H644" s="202"/>
      <c r="I644" s="202"/>
      <c r="J644" s="202"/>
      <c r="K644" s="202"/>
    </row>
    <row r="645" ht="33.0" customHeight="1">
      <c r="A645" s="202"/>
      <c r="C645" s="202"/>
      <c r="D645" s="202"/>
    </row>
    <row r="646" ht="33.0" customHeight="1">
      <c r="A646" s="202"/>
      <c r="C646" s="202"/>
      <c r="D646" s="202"/>
      <c r="E646" s="204"/>
    </row>
    <row r="647" ht="33.0" customHeight="1">
      <c r="A647" s="202"/>
      <c r="C647" s="202"/>
      <c r="D647" s="202"/>
      <c r="E647" s="206"/>
    </row>
    <row r="648" ht="33.0" customHeight="1">
      <c r="A648" s="202"/>
      <c r="C648" s="202"/>
      <c r="D648" s="206"/>
      <c r="E648" s="206"/>
    </row>
    <row r="649">
      <c r="A649" s="202"/>
      <c r="C649" s="202"/>
      <c r="D649" s="202"/>
      <c r="E649" s="202"/>
      <c r="F649" s="202"/>
      <c r="G649" s="202"/>
      <c r="H649" s="202"/>
      <c r="I649" s="202"/>
      <c r="J649" s="202"/>
      <c r="K649" s="202"/>
    </row>
    <row r="650">
      <c r="A650" s="202"/>
      <c r="C650" s="202"/>
      <c r="D650" s="207"/>
      <c r="E650" s="208"/>
      <c r="F650" s="202"/>
      <c r="G650" s="202"/>
      <c r="H650" s="202"/>
      <c r="I650" s="202"/>
      <c r="J650" s="202"/>
      <c r="K650" s="202"/>
    </row>
    <row r="651">
      <c r="A651" s="202"/>
      <c r="C651" s="202"/>
      <c r="D651" s="202"/>
      <c r="E651" s="202"/>
      <c r="F651" s="202"/>
      <c r="G651" s="202"/>
      <c r="H651" s="202"/>
      <c r="I651" s="202"/>
      <c r="J651" s="202"/>
      <c r="K651" s="202"/>
    </row>
    <row r="652">
      <c r="A652" s="202"/>
      <c r="C652" s="202"/>
      <c r="E652" s="208"/>
      <c r="F652" s="202"/>
      <c r="G652" s="202"/>
      <c r="H652" s="202"/>
      <c r="I652" s="202"/>
      <c r="J652" s="202"/>
      <c r="K652" s="202"/>
    </row>
    <row r="653">
      <c r="A653" s="202"/>
      <c r="C653" s="202"/>
      <c r="D653" s="202"/>
      <c r="E653" s="208"/>
      <c r="F653" s="202"/>
      <c r="G653" s="202"/>
      <c r="H653" s="202"/>
      <c r="I653" s="202"/>
      <c r="J653" s="202"/>
      <c r="K653" s="202"/>
    </row>
    <row r="654">
      <c r="A654" s="202"/>
      <c r="C654" s="202"/>
      <c r="D654" s="202"/>
      <c r="E654" s="202"/>
      <c r="F654" s="202"/>
      <c r="G654" s="202"/>
      <c r="H654" s="202"/>
      <c r="I654" s="202"/>
      <c r="J654" s="202"/>
      <c r="K654" s="202"/>
    </row>
    <row r="655">
      <c r="A655" s="202"/>
      <c r="C655" s="202"/>
      <c r="D655" s="202"/>
      <c r="E655" s="208"/>
      <c r="F655" s="202"/>
      <c r="G655" s="202"/>
      <c r="H655" s="202"/>
      <c r="I655" s="202"/>
      <c r="J655" s="202"/>
      <c r="K655" s="202"/>
    </row>
    <row r="656">
      <c r="A656" s="202"/>
      <c r="C656" s="202"/>
      <c r="D656" s="207"/>
      <c r="E656" s="208"/>
      <c r="F656" s="202"/>
      <c r="G656" s="202"/>
      <c r="H656" s="202"/>
      <c r="I656" s="202"/>
      <c r="J656" s="202"/>
      <c r="K656" s="202"/>
    </row>
    <row r="657">
      <c r="A657" s="202"/>
      <c r="C657" s="202"/>
      <c r="D657" s="202"/>
      <c r="E657" s="208"/>
      <c r="F657" s="202"/>
      <c r="G657" s="202"/>
      <c r="H657" s="202"/>
      <c r="I657" s="202"/>
      <c r="J657" s="202"/>
      <c r="K657" s="202"/>
    </row>
    <row r="658">
      <c r="A658" s="202"/>
      <c r="C658" s="202"/>
      <c r="D658" s="202"/>
      <c r="E658" s="208"/>
      <c r="F658" s="202"/>
      <c r="G658" s="202"/>
      <c r="H658" s="202"/>
      <c r="I658" s="202"/>
      <c r="J658" s="202"/>
      <c r="K658" s="202"/>
    </row>
    <row r="659">
      <c r="A659" s="202"/>
      <c r="C659" s="202"/>
      <c r="D659" s="202"/>
      <c r="E659" s="208"/>
      <c r="F659" s="202"/>
      <c r="G659" s="202"/>
      <c r="H659" s="202"/>
      <c r="I659" s="202"/>
      <c r="J659" s="202"/>
      <c r="K659" s="202"/>
    </row>
    <row r="660">
      <c r="A660" s="202"/>
      <c r="C660" s="202"/>
      <c r="D660" s="202"/>
      <c r="E660" s="208"/>
      <c r="F660" s="202"/>
      <c r="G660" s="202"/>
      <c r="H660" s="202"/>
      <c r="I660" s="202"/>
      <c r="J660" s="202"/>
      <c r="K660" s="202"/>
    </row>
    <row r="661">
      <c r="A661" s="202"/>
      <c r="C661" s="202"/>
      <c r="E661" s="208"/>
      <c r="F661" s="202"/>
      <c r="G661" s="202"/>
      <c r="H661" s="202"/>
      <c r="I661" s="202"/>
      <c r="J661" s="202"/>
      <c r="K661" s="202"/>
    </row>
    <row r="662">
      <c r="A662" s="202"/>
      <c r="C662" s="202"/>
      <c r="D662" s="207"/>
      <c r="E662" s="208"/>
      <c r="F662" s="202"/>
      <c r="G662" s="202"/>
      <c r="H662" s="202"/>
      <c r="I662" s="202"/>
      <c r="J662" s="202"/>
      <c r="K662" s="202"/>
    </row>
    <row r="663" ht="33.0" customHeight="1">
      <c r="A663" s="202"/>
      <c r="C663" s="202"/>
      <c r="D663" s="202"/>
      <c r="E663" s="204"/>
    </row>
    <row r="664" ht="33.0" customHeight="1">
      <c r="A664" s="202"/>
      <c r="C664" s="202"/>
      <c r="D664" s="202"/>
      <c r="E664" s="204"/>
    </row>
    <row r="665" ht="33.0" customHeight="1">
      <c r="A665" s="202"/>
      <c r="C665" s="202"/>
      <c r="D665" s="202"/>
      <c r="E665" s="206"/>
    </row>
    <row r="666" ht="33.0" customHeight="1">
      <c r="A666" s="202"/>
      <c r="C666" s="202"/>
      <c r="D666" s="206"/>
      <c r="E666" s="206"/>
    </row>
    <row r="667">
      <c r="A667" s="202"/>
      <c r="C667" s="202"/>
      <c r="E667" s="208"/>
      <c r="F667" s="202"/>
      <c r="G667" s="202"/>
      <c r="H667" s="202"/>
      <c r="I667" s="202"/>
      <c r="J667" s="202"/>
      <c r="K667" s="202"/>
    </row>
    <row r="668">
      <c r="A668" s="202"/>
      <c r="C668" s="202"/>
      <c r="D668" s="202"/>
      <c r="E668" s="202"/>
      <c r="F668" s="202"/>
      <c r="G668" s="202"/>
      <c r="H668" s="202"/>
      <c r="I668" s="202"/>
      <c r="J668" s="202"/>
      <c r="K668" s="202"/>
    </row>
    <row r="669">
      <c r="A669" s="202"/>
      <c r="C669" s="202"/>
      <c r="D669" s="202"/>
      <c r="E669" s="204"/>
      <c r="F669" s="202"/>
      <c r="G669" s="202"/>
      <c r="H669" s="202"/>
      <c r="I669" s="202"/>
      <c r="J669" s="202"/>
      <c r="K669" s="202"/>
    </row>
    <row r="670">
      <c r="A670" s="202"/>
      <c r="C670" s="202"/>
      <c r="D670" s="202"/>
      <c r="E670" s="204"/>
      <c r="F670" s="202"/>
      <c r="G670" s="202"/>
      <c r="H670" s="202"/>
      <c r="I670" s="202"/>
      <c r="J670" s="202"/>
      <c r="K670" s="202"/>
    </row>
    <row r="671">
      <c r="A671" s="202"/>
      <c r="C671" s="202"/>
      <c r="D671" s="202"/>
      <c r="E671" s="208"/>
      <c r="F671" s="202"/>
      <c r="G671" s="202"/>
      <c r="H671" s="202"/>
      <c r="I671" s="202"/>
      <c r="J671" s="202"/>
      <c r="K671" s="202"/>
    </row>
    <row r="672">
      <c r="A672" s="202"/>
      <c r="C672" s="202"/>
      <c r="D672" s="202"/>
      <c r="E672" s="208"/>
      <c r="F672" s="202"/>
      <c r="G672" s="202"/>
      <c r="H672" s="202"/>
      <c r="I672" s="202"/>
      <c r="J672" s="202"/>
      <c r="K672" s="202"/>
    </row>
    <row r="673">
      <c r="A673" s="202"/>
      <c r="C673" s="202"/>
      <c r="D673" s="202"/>
      <c r="E673" s="208"/>
      <c r="F673" s="202"/>
      <c r="G673" s="202"/>
      <c r="H673" s="202"/>
      <c r="I673" s="202"/>
      <c r="J673" s="202"/>
      <c r="K673" s="202"/>
    </row>
    <row r="674">
      <c r="A674" s="202"/>
      <c r="C674" s="202"/>
      <c r="D674" s="202"/>
      <c r="E674" s="208"/>
      <c r="F674" s="202"/>
      <c r="G674" s="202"/>
      <c r="H674" s="202"/>
      <c r="I674" s="202"/>
      <c r="J674" s="202"/>
      <c r="K674" s="202"/>
    </row>
    <row r="675">
      <c r="A675" s="202"/>
      <c r="C675" s="202"/>
      <c r="D675" s="202"/>
      <c r="E675" s="208"/>
      <c r="F675" s="202"/>
      <c r="G675" s="202"/>
      <c r="H675" s="202"/>
      <c r="I675" s="202"/>
      <c r="J675" s="202"/>
      <c r="K675" s="202"/>
    </row>
    <row r="676">
      <c r="A676" s="202"/>
      <c r="C676" s="202"/>
      <c r="D676" s="202"/>
      <c r="E676" s="208"/>
      <c r="F676" s="202"/>
      <c r="G676" s="202"/>
      <c r="H676" s="202"/>
      <c r="I676" s="202"/>
      <c r="J676" s="202"/>
      <c r="K676" s="202"/>
    </row>
    <row r="677">
      <c r="A677" s="202"/>
      <c r="C677" s="202"/>
      <c r="D677" s="202"/>
      <c r="E677" s="208"/>
      <c r="F677" s="202"/>
      <c r="G677" s="202"/>
      <c r="H677" s="202"/>
      <c r="I677" s="202"/>
      <c r="J677" s="202"/>
      <c r="K677" s="202"/>
    </row>
    <row r="678">
      <c r="A678" s="202"/>
      <c r="C678" s="202"/>
      <c r="D678" s="202"/>
      <c r="E678" s="208"/>
      <c r="F678" s="202"/>
      <c r="G678" s="202"/>
      <c r="H678" s="202"/>
      <c r="I678" s="202"/>
      <c r="J678" s="202"/>
      <c r="K678" s="202"/>
    </row>
    <row r="679">
      <c r="A679" s="202"/>
      <c r="C679" s="202"/>
      <c r="D679" s="202"/>
      <c r="E679" s="202"/>
      <c r="F679" s="202"/>
      <c r="G679" s="202"/>
      <c r="H679" s="202"/>
      <c r="I679" s="202"/>
      <c r="J679" s="202"/>
      <c r="K679" s="202"/>
    </row>
    <row r="680">
      <c r="A680" s="202"/>
      <c r="C680" s="202"/>
      <c r="D680" s="202"/>
      <c r="E680" s="208"/>
      <c r="F680" s="202"/>
      <c r="G680" s="202"/>
      <c r="H680" s="202"/>
      <c r="I680" s="202"/>
      <c r="J680" s="202"/>
      <c r="K680" s="202"/>
    </row>
    <row r="681">
      <c r="A681" s="202"/>
      <c r="C681" s="202"/>
      <c r="D681" s="202"/>
      <c r="E681" s="208"/>
      <c r="F681" s="202"/>
      <c r="G681" s="202"/>
      <c r="H681" s="202"/>
      <c r="I681" s="202"/>
      <c r="J681" s="202"/>
      <c r="K681" s="202"/>
    </row>
    <row r="682">
      <c r="A682" s="202"/>
      <c r="C682" s="202"/>
      <c r="D682" s="202"/>
      <c r="E682" s="202"/>
      <c r="F682" s="202"/>
      <c r="G682" s="202"/>
      <c r="H682" s="202"/>
      <c r="I682" s="202"/>
      <c r="J682" s="202"/>
      <c r="K682" s="202"/>
    </row>
    <row r="683">
      <c r="A683" s="202"/>
      <c r="C683" s="202"/>
      <c r="D683" s="202"/>
      <c r="E683" s="208"/>
      <c r="F683" s="202"/>
      <c r="G683" s="202"/>
      <c r="H683" s="202"/>
      <c r="I683" s="202"/>
      <c r="J683" s="202"/>
      <c r="K683" s="202"/>
    </row>
    <row r="684">
      <c r="A684" s="202"/>
      <c r="C684" s="202"/>
      <c r="D684" s="202"/>
      <c r="E684" s="208"/>
      <c r="F684" s="202"/>
      <c r="G684" s="202"/>
      <c r="H684" s="202"/>
      <c r="I684" s="202"/>
      <c r="J684" s="202"/>
      <c r="K684" s="202"/>
    </row>
    <row r="685" ht="33.75" customHeight="1">
      <c r="A685" s="202"/>
      <c r="C685" s="202"/>
      <c r="D685" s="202"/>
      <c r="E685" s="204"/>
    </row>
    <row r="686" ht="33.75" customHeight="1">
      <c r="A686" s="202"/>
      <c r="C686" s="202"/>
      <c r="D686" s="202"/>
      <c r="E686" s="204"/>
    </row>
    <row r="687" ht="33.75" customHeight="1">
      <c r="A687" s="202"/>
      <c r="C687" s="202"/>
      <c r="D687" s="202"/>
      <c r="E687" s="206"/>
    </row>
    <row r="688" ht="33.75" customHeight="1">
      <c r="A688" s="202"/>
      <c r="C688" s="202"/>
      <c r="D688" s="206"/>
      <c r="E688" s="206"/>
    </row>
    <row r="689" ht="33.0" customHeight="1">
      <c r="A689" s="202"/>
      <c r="C689" s="202"/>
      <c r="D689" s="202"/>
      <c r="E689" s="202"/>
      <c r="F689" s="202"/>
      <c r="G689" s="202"/>
      <c r="H689" s="202"/>
      <c r="I689" s="202"/>
      <c r="J689" s="202"/>
      <c r="K689" s="202"/>
    </row>
    <row r="690" ht="25.5" customHeight="1">
      <c r="A690" s="202"/>
      <c r="C690" s="202"/>
      <c r="D690" s="202"/>
      <c r="E690" s="204"/>
    </row>
    <row r="691" ht="25.5" customHeight="1">
      <c r="A691" s="202"/>
      <c r="C691" s="202"/>
      <c r="D691" s="202"/>
      <c r="E691" s="206"/>
    </row>
    <row r="692" ht="25.5" customHeight="1">
      <c r="A692" s="202"/>
      <c r="C692" s="202"/>
      <c r="D692" s="202"/>
      <c r="E692" s="208"/>
    </row>
    <row r="693" ht="25.5" customHeight="1">
      <c r="A693" s="202"/>
      <c r="C693" s="202"/>
      <c r="D693" s="202"/>
      <c r="E693" s="208"/>
    </row>
    <row r="694" ht="25.5" customHeight="1">
      <c r="A694" s="202"/>
      <c r="C694" s="202"/>
      <c r="D694" s="202"/>
      <c r="E694" s="204"/>
    </row>
    <row r="695" ht="25.5" customHeight="1">
      <c r="A695" s="202"/>
      <c r="C695" s="202"/>
      <c r="D695" s="202"/>
      <c r="E695" s="208"/>
    </row>
    <row r="696" ht="25.5" customHeight="1">
      <c r="A696" s="202"/>
      <c r="C696" s="202"/>
      <c r="D696" s="202"/>
      <c r="E696" s="204"/>
    </row>
    <row r="697" ht="25.5" customHeight="1">
      <c r="A697" s="202"/>
      <c r="C697" s="202"/>
      <c r="D697" s="202"/>
      <c r="E697" s="206"/>
    </row>
    <row r="698" ht="15.75" customHeight="1">
      <c r="A698" s="202"/>
      <c r="C698" s="202"/>
      <c r="D698" s="202"/>
      <c r="E698" s="202"/>
      <c r="F698" s="202"/>
      <c r="G698" s="202"/>
      <c r="H698" s="202"/>
      <c r="I698" s="202"/>
      <c r="J698" s="202"/>
      <c r="K698" s="202"/>
    </row>
    <row r="699" ht="30.75" customHeight="1">
      <c r="A699" s="202"/>
      <c r="C699" s="202"/>
      <c r="D699" s="202"/>
      <c r="E699" s="202"/>
      <c r="F699" s="202"/>
      <c r="G699" s="202"/>
      <c r="H699" s="202"/>
      <c r="I699" s="202"/>
      <c r="J699" s="202"/>
      <c r="K699" s="202"/>
      <c r="L699" s="202"/>
      <c r="M699" s="202"/>
    </row>
    <row r="700">
      <c r="A700" s="202"/>
      <c r="C700" s="202"/>
      <c r="D700" s="203"/>
      <c r="E700" s="204"/>
      <c r="F700" s="202"/>
      <c r="G700" s="202"/>
      <c r="H700" s="202"/>
      <c r="I700" s="202"/>
      <c r="J700" s="202"/>
      <c r="K700" s="202"/>
    </row>
    <row r="701">
      <c r="A701" s="202"/>
      <c r="C701" s="202"/>
      <c r="D701" s="202"/>
      <c r="E701" s="202"/>
      <c r="F701" s="202"/>
      <c r="G701" s="202"/>
      <c r="H701" s="202"/>
      <c r="I701" s="202"/>
      <c r="J701" s="202"/>
      <c r="K701" s="202"/>
    </row>
    <row r="702">
      <c r="A702" s="202"/>
      <c r="C702" s="202"/>
      <c r="D702" s="202"/>
      <c r="E702" s="202"/>
      <c r="F702" s="202"/>
      <c r="G702" s="202"/>
      <c r="H702" s="202"/>
      <c r="I702" s="202"/>
      <c r="J702" s="202"/>
      <c r="K702" s="202"/>
    </row>
    <row r="703">
      <c r="A703" s="202"/>
      <c r="C703" s="202"/>
      <c r="D703" s="207"/>
      <c r="E703" s="204"/>
      <c r="F703" s="202"/>
      <c r="G703" s="202"/>
      <c r="H703" s="202"/>
      <c r="I703" s="202"/>
      <c r="J703" s="202"/>
      <c r="K703" s="202"/>
    </row>
    <row r="704">
      <c r="A704" s="202"/>
      <c r="C704" s="202"/>
      <c r="D704" s="203"/>
      <c r="E704" s="204"/>
      <c r="F704" s="202"/>
      <c r="G704" s="202"/>
      <c r="H704" s="202"/>
      <c r="I704" s="202"/>
      <c r="J704" s="202"/>
      <c r="K704" s="202"/>
    </row>
    <row r="705">
      <c r="A705" s="202"/>
      <c r="C705" s="202"/>
      <c r="D705" s="203"/>
      <c r="E705" s="204"/>
      <c r="F705" s="202"/>
      <c r="G705" s="202"/>
      <c r="H705" s="202"/>
      <c r="I705" s="202"/>
      <c r="J705" s="202"/>
      <c r="K705" s="202"/>
    </row>
    <row r="706">
      <c r="A706" s="202"/>
      <c r="C706" s="202"/>
      <c r="D706" s="203"/>
      <c r="E706" s="204"/>
      <c r="F706" s="202"/>
      <c r="G706" s="202"/>
      <c r="H706" s="202"/>
      <c r="I706" s="202"/>
      <c r="J706" s="202"/>
      <c r="K706" s="202"/>
    </row>
    <row r="707">
      <c r="A707" s="202"/>
      <c r="C707" s="202"/>
      <c r="D707" s="203"/>
      <c r="E707" s="204"/>
      <c r="F707" s="202"/>
      <c r="G707" s="202"/>
      <c r="H707" s="202"/>
      <c r="I707" s="202"/>
      <c r="J707" s="202"/>
      <c r="K707" s="202"/>
    </row>
    <row r="708">
      <c r="A708" s="202"/>
      <c r="C708" s="202"/>
      <c r="D708" s="202"/>
      <c r="E708" s="202"/>
      <c r="F708" s="202"/>
      <c r="G708" s="202"/>
      <c r="H708" s="202"/>
      <c r="I708" s="202"/>
      <c r="J708" s="202"/>
      <c r="K708" s="202"/>
    </row>
    <row r="709">
      <c r="A709" s="202"/>
      <c r="C709" s="202"/>
      <c r="D709" s="203"/>
      <c r="E709" s="204"/>
      <c r="F709" s="202"/>
      <c r="G709" s="202"/>
      <c r="H709" s="202"/>
      <c r="I709" s="202"/>
      <c r="J709" s="202"/>
      <c r="K709" s="202"/>
    </row>
    <row r="710" ht="33.0" customHeight="1">
      <c r="A710" s="202"/>
      <c r="C710" s="202"/>
      <c r="D710" s="202"/>
    </row>
    <row r="711" ht="33.0" customHeight="1">
      <c r="A711" s="202"/>
      <c r="C711" s="202"/>
      <c r="D711" s="202"/>
      <c r="E711" s="204"/>
    </row>
    <row r="712" ht="33.0" customHeight="1">
      <c r="A712" s="202"/>
      <c r="C712" s="202"/>
      <c r="D712" s="202"/>
      <c r="E712" s="206"/>
    </row>
    <row r="713" ht="33.0" customHeight="1">
      <c r="A713" s="202"/>
      <c r="C713" s="202"/>
      <c r="D713" s="206"/>
      <c r="E713" s="206"/>
    </row>
    <row r="714">
      <c r="A714" s="202"/>
      <c r="C714" s="202"/>
      <c r="D714" s="202"/>
      <c r="E714" s="202"/>
      <c r="F714" s="202"/>
      <c r="G714" s="202"/>
      <c r="H714" s="202"/>
      <c r="I714" s="202"/>
      <c r="J714" s="202"/>
      <c r="K714" s="202"/>
    </row>
    <row r="715">
      <c r="A715" s="202"/>
      <c r="C715" s="202"/>
      <c r="D715" s="207"/>
      <c r="E715" s="208"/>
      <c r="F715" s="202"/>
      <c r="G715" s="202"/>
      <c r="H715" s="202"/>
      <c r="I715" s="202"/>
      <c r="J715" s="202"/>
      <c r="K715" s="202"/>
    </row>
    <row r="716">
      <c r="A716" s="202"/>
      <c r="C716" s="202"/>
      <c r="D716" s="202"/>
      <c r="E716" s="202"/>
      <c r="F716" s="202"/>
      <c r="G716" s="202"/>
      <c r="H716" s="202"/>
      <c r="I716" s="202"/>
      <c r="J716" s="202"/>
      <c r="K716" s="202"/>
    </row>
    <row r="717">
      <c r="A717" s="202"/>
      <c r="C717" s="202"/>
      <c r="E717" s="208"/>
      <c r="F717" s="202"/>
      <c r="G717" s="202"/>
      <c r="H717" s="202"/>
      <c r="I717" s="202"/>
      <c r="J717" s="202"/>
      <c r="K717" s="202"/>
    </row>
    <row r="718">
      <c r="A718" s="202"/>
      <c r="C718" s="202"/>
      <c r="D718" s="202"/>
      <c r="E718" s="208"/>
      <c r="F718" s="202"/>
      <c r="G718" s="202"/>
      <c r="H718" s="202"/>
      <c r="I718" s="202"/>
      <c r="J718" s="202"/>
      <c r="K718" s="202"/>
    </row>
    <row r="719">
      <c r="A719" s="202"/>
      <c r="C719" s="202"/>
      <c r="D719" s="202"/>
      <c r="E719" s="202"/>
      <c r="F719" s="202"/>
      <c r="G719" s="202"/>
      <c r="H719" s="202"/>
      <c r="I719" s="202"/>
      <c r="J719" s="202"/>
      <c r="K719" s="202"/>
    </row>
    <row r="720">
      <c r="A720" s="202"/>
      <c r="C720" s="202"/>
      <c r="D720" s="202"/>
      <c r="E720" s="208"/>
      <c r="F720" s="202"/>
      <c r="G720" s="202"/>
      <c r="H720" s="202"/>
      <c r="I720" s="202"/>
      <c r="J720" s="202"/>
      <c r="K720" s="202"/>
    </row>
    <row r="721">
      <c r="A721" s="202"/>
      <c r="C721" s="202"/>
      <c r="D721" s="207"/>
      <c r="E721" s="208"/>
      <c r="F721" s="202"/>
      <c r="G721" s="202"/>
      <c r="H721" s="202"/>
      <c r="I721" s="202"/>
      <c r="J721" s="202"/>
      <c r="K721" s="202"/>
    </row>
    <row r="722">
      <c r="A722" s="202"/>
      <c r="C722" s="202"/>
      <c r="D722" s="202"/>
      <c r="E722" s="208"/>
      <c r="F722" s="202"/>
      <c r="G722" s="202"/>
      <c r="H722" s="202"/>
      <c r="I722" s="202"/>
      <c r="J722" s="202"/>
      <c r="K722" s="202"/>
    </row>
    <row r="723">
      <c r="A723" s="202"/>
      <c r="C723" s="202"/>
      <c r="D723" s="202"/>
      <c r="E723" s="208"/>
      <c r="F723" s="202"/>
      <c r="G723" s="202"/>
      <c r="H723" s="202"/>
      <c r="I723" s="202"/>
      <c r="J723" s="202"/>
      <c r="K723" s="202"/>
    </row>
    <row r="724">
      <c r="A724" s="202"/>
      <c r="C724" s="202"/>
      <c r="D724" s="202"/>
      <c r="E724" s="208"/>
      <c r="F724" s="202"/>
      <c r="G724" s="202"/>
      <c r="H724" s="202"/>
      <c r="I724" s="202"/>
      <c r="J724" s="202"/>
      <c r="K724" s="202"/>
    </row>
    <row r="725">
      <c r="A725" s="202"/>
      <c r="C725" s="202"/>
      <c r="D725" s="202"/>
      <c r="E725" s="208"/>
      <c r="F725" s="202"/>
      <c r="G725" s="202"/>
      <c r="H725" s="202"/>
      <c r="I725" s="202"/>
      <c r="J725" s="202"/>
      <c r="K725" s="202"/>
    </row>
    <row r="726">
      <c r="A726" s="202"/>
      <c r="C726" s="202"/>
      <c r="E726" s="208"/>
      <c r="F726" s="202"/>
      <c r="G726" s="202"/>
      <c r="H726" s="202"/>
      <c r="I726" s="202"/>
      <c r="J726" s="202"/>
      <c r="K726" s="202"/>
    </row>
    <row r="727">
      <c r="A727" s="202"/>
      <c r="C727" s="202"/>
      <c r="D727" s="207"/>
      <c r="E727" s="208"/>
      <c r="F727" s="202"/>
      <c r="G727" s="202"/>
      <c r="H727" s="202"/>
      <c r="I727" s="202"/>
      <c r="J727" s="202"/>
      <c r="K727" s="202"/>
    </row>
    <row r="728" ht="33.0" customHeight="1">
      <c r="A728" s="202"/>
      <c r="C728" s="202"/>
      <c r="D728" s="202"/>
      <c r="E728" s="204"/>
    </row>
    <row r="729" ht="33.0" customHeight="1">
      <c r="A729" s="202"/>
      <c r="C729" s="202"/>
      <c r="D729" s="202"/>
      <c r="E729" s="204"/>
    </row>
    <row r="730" ht="33.0" customHeight="1">
      <c r="A730" s="202"/>
      <c r="C730" s="202"/>
      <c r="D730" s="202"/>
      <c r="E730" s="206"/>
    </row>
    <row r="731" ht="33.0" customHeight="1">
      <c r="A731" s="202"/>
      <c r="C731" s="202"/>
      <c r="D731" s="206"/>
      <c r="E731" s="206"/>
    </row>
    <row r="732">
      <c r="A732" s="202"/>
      <c r="C732" s="202"/>
      <c r="E732" s="208"/>
      <c r="F732" s="202"/>
      <c r="G732" s="202"/>
      <c r="H732" s="202"/>
      <c r="I732" s="202"/>
      <c r="J732" s="202"/>
      <c r="K732" s="202"/>
    </row>
    <row r="733">
      <c r="A733" s="202"/>
      <c r="C733" s="202"/>
      <c r="D733" s="202"/>
      <c r="E733" s="202"/>
      <c r="F733" s="202"/>
      <c r="G733" s="202"/>
      <c r="H733" s="202"/>
      <c r="I733" s="202"/>
      <c r="J733" s="202"/>
      <c r="K733" s="202"/>
    </row>
    <row r="734">
      <c r="A734" s="202"/>
      <c r="C734" s="202"/>
      <c r="D734" s="202"/>
      <c r="E734" s="204"/>
      <c r="F734" s="202"/>
      <c r="G734" s="202"/>
      <c r="H734" s="202"/>
      <c r="I734" s="202"/>
      <c r="J734" s="202"/>
      <c r="K734" s="202"/>
    </row>
    <row r="735">
      <c r="A735" s="202"/>
      <c r="C735" s="202"/>
      <c r="D735" s="202"/>
      <c r="E735" s="204"/>
      <c r="F735" s="202"/>
      <c r="G735" s="202"/>
      <c r="H735" s="202"/>
      <c r="I735" s="202"/>
      <c r="J735" s="202"/>
      <c r="K735" s="202"/>
    </row>
    <row r="736">
      <c r="A736" s="202"/>
      <c r="C736" s="202"/>
      <c r="D736" s="202"/>
      <c r="E736" s="208"/>
      <c r="F736" s="202"/>
      <c r="G736" s="202"/>
      <c r="H736" s="202"/>
      <c r="I736" s="202"/>
      <c r="J736" s="202"/>
      <c r="K736" s="202"/>
    </row>
    <row r="737">
      <c r="A737" s="202"/>
      <c r="C737" s="202"/>
      <c r="D737" s="202"/>
      <c r="E737" s="208"/>
      <c r="F737" s="202"/>
      <c r="G737" s="202"/>
      <c r="H737" s="202"/>
      <c r="I737" s="202"/>
      <c r="J737" s="202"/>
      <c r="K737" s="202"/>
    </row>
    <row r="738">
      <c r="A738" s="202"/>
      <c r="C738" s="202"/>
      <c r="D738" s="202"/>
      <c r="E738" s="208"/>
      <c r="F738" s="202"/>
      <c r="G738" s="202"/>
      <c r="H738" s="202"/>
      <c r="I738" s="202"/>
      <c r="J738" s="202"/>
      <c r="K738" s="202"/>
    </row>
    <row r="739">
      <c r="A739" s="202"/>
      <c r="C739" s="202"/>
      <c r="D739" s="202"/>
      <c r="E739" s="208"/>
      <c r="F739" s="202"/>
      <c r="G739" s="202"/>
      <c r="H739" s="202"/>
      <c r="I739" s="202"/>
      <c r="J739" s="202"/>
      <c r="K739" s="202"/>
    </row>
    <row r="740">
      <c r="A740" s="202"/>
      <c r="C740" s="202"/>
      <c r="D740" s="202"/>
      <c r="E740" s="208"/>
      <c r="F740" s="202"/>
      <c r="G740" s="202"/>
      <c r="H740" s="202"/>
      <c r="I740" s="202"/>
      <c r="J740" s="202"/>
      <c r="K740" s="202"/>
    </row>
    <row r="741">
      <c r="A741" s="202"/>
      <c r="C741" s="202"/>
      <c r="D741" s="202"/>
      <c r="E741" s="208"/>
      <c r="F741" s="202"/>
      <c r="G741" s="202"/>
      <c r="H741" s="202"/>
      <c r="I741" s="202"/>
      <c r="J741" s="202"/>
      <c r="K741" s="202"/>
    </row>
    <row r="742">
      <c r="A742" s="202"/>
      <c r="C742" s="202"/>
      <c r="D742" s="202"/>
      <c r="E742" s="208"/>
      <c r="F742" s="202"/>
      <c r="G742" s="202"/>
      <c r="H742" s="202"/>
      <c r="I742" s="202"/>
      <c r="J742" s="202"/>
      <c r="K742" s="202"/>
    </row>
    <row r="743">
      <c r="A743" s="202"/>
      <c r="C743" s="202"/>
      <c r="D743" s="202"/>
      <c r="E743" s="208"/>
      <c r="F743" s="202"/>
      <c r="G743" s="202"/>
      <c r="H743" s="202"/>
      <c r="I743" s="202"/>
      <c r="J743" s="202"/>
      <c r="K743" s="202"/>
    </row>
    <row r="744">
      <c r="A744" s="202"/>
      <c r="C744" s="202"/>
      <c r="D744" s="202"/>
      <c r="E744" s="202"/>
      <c r="F744" s="202"/>
      <c r="G744" s="202"/>
      <c r="H744" s="202"/>
      <c r="I744" s="202"/>
      <c r="J744" s="202"/>
      <c r="K744" s="202"/>
    </row>
    <row r="745">
      <c r="A745" s="202"/>
      <c r="C745" s="202"/>
      <c r="D745" s="202"/>
      <c r="E745" s="208"/>
      <c r="F745" s="202"/>
      <c r="G745" s="202"/>
      <c r="H745" s="202"/>
      <c r="I745" s="202"/>
      <c r="J745" s="202"/>
      <c r="K745" s="202"/>
    </row>
    <row r="746">
      <c r="A746" s="202"/>
      <c r="C746" s="202"/>
      <c r="D746" s="202"/>
      <c r="E746" s="208"/>
      <c r="F746" s="202"/>
      <c r="G746" s="202"/>
      <c r="H746" s="202"/>
      <c r="I746" s="202"/>
      <c r="J746" s="202"/>
      <c r="K746" s="202"/>
    </row>
    <row r="747">
      <c r="A747" s="202"/>
      <c r="C747" s="202"/>
      <c r="D747" s="202"/>
      <c r="E747" s="202"/>
      <c r="F747" s="202"/>
      <c r="G747" s="202"/>
      <c r="H747" s="202"/>
      <c r="I747" s="202"/>
      <c r="J747" s="202"/>
      <c r="K747" s="202"/>
    </row>
    <row r="748">
      <c r="A748" s="202"/>
      <c r="C748" s="202"/>
      <c r="D748" s="202"/>
      <c r="E748" s="208"/>
      <c r="F748" s="202"/>
      <c r="G748" s="202"/>
      <c r="H748" s="202"/>
      <c r="I748" s="202"/>
      <c r="J748" s="202"/>
      <c r="K748" s="202"/>
    </row>
    <row r="749">
      <c r="A749" s="202"/>
      <c r="C749" s="202"/>
      <c r="D749" s="202"/>
      <c r="E749" s="208"/>
      <c r="F749" s="202"/>
      <c r="G749" s="202"/>
      <c r="H749" s="202"/>
      <c r="I749" s="202"/>
      <c r="J749" s="202"/>
      <c r="K749" s="202"/>
    </row>
    <row r="750" ht="33.75" customHeight="1">
      <c r="A750" s="202"/>
      <c r="C750" s="202"/>
      <c r="D750" s="202"/>
      <c r="E750" s="204"/>
    </row>
    <row r="751" ht="33.75" customHeight="1">
      <c r="A751" s="202"/>
      <c r="C751" s="202"/>
      <c r="D751" s="202"/>
      <c r="E751" s="204"/>
    </row>
    <row r="752" ht="33.75" customHeight="1">
      <c r="A752" s="202"/>
      <c r="C752" s="202"/>
      <c r="D752" s="202"/>
      <c r="E752" s="206"/>
    </row>
    <row r="753" ht="33.75" customHeight="1">
      <c r="A753" s="202"/>
      <c r="C753" s="202"/>
      <c r="D753" s="206"/>
      <c r="E753" s="206"/>
    </row>
    <row r="754" ht="33.0" customHeight="1">
      <c r="A754" s="202"/>
      <c r="C754" s="202"/>
      <c r="D754" s="202"/>
      <c r="E754" s="202"/>
      <c r="F754" s="202"/>
      <c r="G754" s="202"/>
      <c r="H754" s="202"/>
      <c r="I754" s="202"/>
      <c r="J754" s="202"/>
      <c r="K754" s="202"/>
    </row>
    <row r="755" ht="25.5" customHeight="1">
      <c r="A755" s="202"/>
      <c r="C755" s="202"/>
      <c r="D755" s="202"/>
      <c r="E755" s="204"/>
    </row>
    <row r="756" ht="25.5" customHeight="1">
      <c r="A756" s="202"/>
      <c r="C756" s="202"/>
      <c r="D756" s="202"/>
      <c r="E756" s="206"/>
    </row>
    <row r="757" ht="25.5" customHeight="1">
      <c r="A757" s="202"/>
      <c r="C757" s="202"/>
      <c r="D757" s="202"/>
      <c r="E757" s="208"/>
    </row>
    <row r="758" ht="25.5" customHeight="1">
      <c r="A758" s="202"/>
      <c r="C758" s="202"/>
      <c r="D758" s="202"/>
      <c r="E758" s="208"/>
    </row>
    <row r="759" ht="25.5" customHeight="1">
      <c r="A759" s="202"/>
      <c r="C759" s="202"/>
      <c r="D759" s="202"/>
      <c r="E759" s="204"/>
    </row>
    <row r="760" ht="25.5" customHeight="1">
      <c r="A760" s="202"/>
      <c r="C760" s="202"/>
      <c r="D760" s="202"/>
      <c r="E760" s="208"/>
    </row>
    <row r="761" ht="25.5" customHeight="1">
      <c r="A761" s="202"/>
      <c r="C761" s="202"/>
      <c r="D761" s="202"/>
      <c r="E761" s="204"/>
    </row>
    <row r="762" ht="25.5" customHeight="1">
      <c r="A762" s="202"/>
      <c r="C762" s="202"/>
      <c r="D762" s="202"/>
      <c r="E762" s="206"/>
    </row>
    <row r="763" ht="15.75" customHeight="1">
      <c r="A763" s="202"/>
      <c r="C763" s="202"/>
      <c r="D763" s="202"/>
      <c r="E763" s="202"/>
      <c r="F763" s="202"/>
      <c r="G763" s="202"/>
      <c r="H763" s="202"/>
      <c r="I763" s="202"/>
      <c r="J763" s="202"/>
      <c r="K763" s="202"/>
    </row>
    <row r="764" ht="30.75" customHeight="1">
      <c r="A764" s="202"/>
      <c r="C764" s="202"/>
      <c r="D764" s="202"/>
      <c r="E764" s="202"/>
      <c r="F764" s="202"/>
      <c r="G764" s="202"/>
      <c r="H764" s="202"/>
      <c r="I764" s="202"/>
      <c r="J764" s="202"/>
      <c r="K764" s="202"/>
      <c r="L764" s="202"/>
      <c r="M764" s="202"/>
    </row>
    <row r="765">
      <c r="A765" s="202"/>
      <c r="C765" s="202"/>
      <c r="D765" s="203"/>
      <c r="E765" s="204"/>
      <c r="F765" s="202"/>
      <c r="G765" s="202"/>
      <c r="H765" s="202"/>
      <c r="I765" s="202"/>
      <c r="J765" s="202"/>
      <c r="K765" s="202"/>
    </row>
    <row r="766">
      <c r="A766" s="202"/>
      <c r="C766" s="202"/>
      <c r="D766" s="202"/>
      <c r="E766" s="202"/>
      <c r="F766" s="202"/>
      <c r="G766" s="202"/>
      <c r="H766" s="202"/>
      <c r="I766" s="202"/>
      <c r="J766" s="202"/>
      <c r="K766" s="202"/>
    </row>
    <row r="767">
      <c r="A767" s="202"/>
      <c r="C767" s="202"/>
      <c r="D767" s="202"/>
      <c r="E767" s="202"/>
      <c r="F767" s="202"/>
      <c r="G767" s="202"/>
      <c r="H767" s="202"/>
      <c r="I767" s="202"/>
      <c r="J767" s="202"/>
      <c r="K767" s="202"/>
    </row>
    <row r="768">
      <c r="A768" s="202"/>
      <c r="C768" s="202"/>
      <c r="D768" s="207"/>
      <c r="E768" s="204"/>
      <c r="F768" s="202"/>
      <c r="G768" s="202"/>
      <c r="H768" s="202"/>
      <c r="I768" s="202"/>
      <c r="J768" s="202"/>
      <c r="K768" s="202"/>
    </row>
    <row r="769">
      <c r="A769" s="202"/>
      <c r="C769" s="202"/>
      <c r="D769" s="203"/>
      <c r="E769" s="204"/>
      <c r="F769" s="202"/>
      <c r="G769" s="202"/>
      <c r="H769" s="202"/>
      <c r="I769" s="202"/>
      <c r="J769" s="202"/>
      <c r="K769" s="202"/>
    </row>
    <row r="770">
      <c r="A770" s="202"/>
      <c r="C770" s="202"/>
      <c r="D770" s="203"/>
      <c r="E770" s="204"/>
      <c r="F770" s="202"/>
      <c r="G770" s="202"/>
      <c r="H770" s="202"/>
      <c r="I770" s="202"/>
      <c r="J770" s="202"/>
      <c r="K770" s="202"/>
    </row>
    <row r="771">
      <c r="A771" s="202"/>
      <c r="C771" s="202"/>
      <c r="D771" s="203"/>
      <c r="E771" s="204"/>
      <c r="F771" s="202"/>
      <c r="G771" s="202"/>
      <c r="H771" s="202"/>
      <c r="I771" s="202"/>
      <c r="J771" s="202"/>
      <c r="K771" s="202"/>
    </row>
    <row r="772">
      <c r="A772" s="202"/>
      <c r="C772" s="202"/>
      <c r="D772" s="203"/>
      <c r="E772" s="204"/>
      <c r="F772" s="202"/>
      <c r="G772" s="202"/>
      <c r="H772" s="202"/>
      <c r="I772" s="202"/>
      <c r="J772" s="202"/>
      <c r="K772" s="202"/>
    </row>
    <row r="773">
      <c r="A773" s="202"/>
      <c r="C773" s="202"/>
      <c r="D773" s="202"/>
      <c r="E773" s="202"/>
      <c r="F773" s="202"/>
      <c r="G773" s="202"/>
      <c r="H773" s="202"/>
      <c r="I773" s="202"/>
      <c r="J773" s="202"/>
      <c r="K773" s="202"/>
    </row>
    <row r="774">
      <c r="A774" s="202"/>
      <c r="C774" s="202"/>
      <c r="D774" s="203"/>
      <c r="E774" s="204"/>
      <c r="F774" s="202"/>
      <c r="G774" s="202"/>
      <c r="H774" s="202"/>
      <c r="I774" s="202"/>
      <c r="J774" s="202"/>
      <c r="K774" s="202"/>
    </row>
    <row r="775" ht="33.0" customHeight="1">
      <c r="A775" s="202"/>
      <c r="C775" s="202"/>
      <c r="D775" s="202"/>
    </row>
    <row r="776" ht="33.0" customHeight="1">
      <c r="A776" s="202"/>
      <c r="C776" s="202"/>
      <c r="D776" s="202"/>
      <c r="E776" s="204"/>
    </row>
    <row r="777" ht="33.0" customHeight="1">
      <c r="A777" s="202"/>
      <c r="C777" s="202"/>
      <c r="D777" s="202"/>
      <c r="E777" s="206"/>
    </row>
    <row r="778" ht="33.0" customHeight="1">
      <c r="A778" s="202"/>
      <c r="C778" s="202"/>
      <c r="D778" s="206"/>
      <c r="E778" s="206"/>
    </row>
    <row r="779">
      <c r="A779" s="202"/>
      <c r="C779" s="202"/>
      <c r="D779" s="202"/>
      <c r="E779" s="202"/>
      <c r="F779" s="202"/>
      <c r="G779" s="202"/>
      <c r="H779" s="202"/>
      <c r="I779" s="202"/>
      <c r="J779" s="202"/>
      <c r="K779" s="202"/>
    </row>
    <row r="780">
      <c r="A780" s="202"/>
      <c r="C780" s="202"/>
      <c r="D780" s="207"/>
      <c r="E780" s="208"/>
      <c r="F780" s="202"/>
      <c r="G780" s="202"/>
      <c r="H780" s="202"/>
      <c r="I780" s="202"/>
      <c r="J780" s="202"/>
      <c r="K780" s="202"/>
    </row>
    <row r="781">
      <c r="A781" s="202"/>
      <c r="C781" s="202"/>
      <c r="D781" s="202"/>
      <c r="E781" s="202"/>
      <c r="F781" s="202"/>
      <c r="G781" s="202"/>
      <c r="H781" s="202"/>
      <c r="I781" s="202"/>
      <c r="J781" s="202"/>
      <c r="K781" s="202"/>
    </row>
    <row r="782">
      <c r="A782" s="202"/>
      <c r="C782" s="202"/>
      <c r="E782" s="208"/>
      <c r="F782" s="202"/>
      <c r="G782" s="202"/>
      <c r="H782" s="202"/>
      <c r="I782" s="202"/>
      <c r="J782" s="202"/>
      <c r="K782" s="202"/>
    </row>
    <row r="783">
      <c r="A783" s="202"/>
      <c r="C783" s="202"/>
      <c r="D783" s="202"/>
      <c r="E783" s="208"/>
      <c r="F783" s="202"/>
      <c r="G783" s="202"/>
      <c r="H783" s="202"/>
      <c r="I783" s="202"/>
      <c r="J783" s="202"/>
      <c r="K783" s="202"/>
    </row>
    <row r="784">
      <c r="A784" s="202"/>
      <c r="C784" s="202"/>
      <c r="D784" s="202"/>
      <c r="E784" s="202"/>
      <c r="F784" s="202"/>
      <c r="G784" s="202"/>
      <c r="H784" s="202"/>
      <c r="I784" s="202"/>
      <c r="J784" s="202"/>
      <c r="K784" s="202"/>
    </row>
    <row r="785">
      <c r="A785" s="202"/>
      <c r="C785" s="202"/>
      <c r="D785" s="202"/>
      <c r="E785" s="208"/>
      <c r="F785" s="202"/>
      <c r="G785" s="202"/>
      <c r="H785" s="202"/>
      <c r="I785" s="202"/>
      <c r="J785" s="202"/>
      <c r="K785" s="202"/>
    </row>
    <row r="786">
      <c r="A786" s="202"/>
      <c r="C786" s="202"/>
      <c r="D786" s="207"/>
      <c r="E786" s="208"/>
      <c r="F786" s="202"/>
      <c r="G786" s="202"/>
      <c r="H786" s="202"/>
      <c r="I786" s="202"/>
      <c r="J786" s="202"/>
      <c r="K786" s="202"/>
    </row>
    <row r="787">
      <c r="A787" s="202"/>
      <c r="C787" s="202"/>
      <c r="D787" s="202"/>
      <c r="E787" s="208"/>
      <c r="F787" s="202"/>
      <c r="G787" s="202"/>
      <c r="H787" s="202"/>
      <c r="I787" s="202"/>
      <c r="J787" s="202"/>
      <c r="K787" s="202"/>
    </row>
    <row r="788">
      <c r="A788" s="202"/>
      <c r="C788" s="202"/>
      <c r="D788" s="202"/>
      <c r="E788" s="208"/>
      <c r="F788" s="202"/>
      <c r="G788" s="202"/>
      <c r="H788" s="202"/>
      <c r="I788" s="202"/>
      <c r="J788" s="202"/>
      <c r="K788" s="202"/>
    </row>
    <row r="789">
      <c r="A789" s="202"/>
      <c r="C789" s="202"/>
      <c r="D789" s="202"/>
      <c r="E789" s="208"/>
      <c r="F789" s="202"/>
      <c r="G789" s="202"/>
      <c r="H789" s="202"/>
      <c r="I789" s="202"/>
      <c r="J789" s="202"/>
      <c r="K789" s="202"/>
    </row>
    <row r="790">
      <c r="A790" s="202"/>
      <c r="C790" s="202"/>
      <c r="D790" s="202"/>
      <c r="E790" s="208"/>
      <c r="F790" s="202"/>
      <c r="G790" s="202"/>
      <c r="H790" s="202"/>
      <c r="I790" s="202"/>
      <c r="J790" s="202"/>
      <c r="K790" s="202"/>
    </row>
    <row r="791">
      <c r="A791" s="202"/>
      <c r="C791" s="202"/>
      <c r="E791" s="208"/>
      <c r="F791" s="202"/>
      <c r="G791" s="202"/>
      <c r="H791" s="202"/>
      <c r="I791" s="202"/>
      <c r="J791" s="202"/>
      <c r="K791" s="202"/>
    </row>
    <row r="792">
      <c r="A792" s="202"/>
      <c r="C792" s="202"/>
      <c r="D792" s="207"/>
      <c r="E792" s="208"/>
      <c r="F792" s="202"/>
      <c r="G792" s="202"/>
      <c r="H792" s="202"/>
      <c r="I792" s="202"/>
      <c r="J792" s="202"/>
      <c r="K792" s="202"/>
    </row>
    <row r="793" ht="33.0" customHeight="1">
      <c r="A793" s="202"/>
      <c r="C793" s="202"/>
      <c r="D793" s="202"/>
      <c r="E793" s="204"/>
    </row>
    <row r="794" ht="33.0" customHeight="1">
      <c r="A794" s="202"/>
      <c r="C794" s="202"/>
      <c r="D794" s="202"/>
      <c r="E794" s="204"/>
    </row>
    <row r="795" ht="33.0" customHeight="1">
      <c r="A795" s="202"/>
      <c r="C795" s="202"/>
      <c r="D795" s="202"/>
      <c r="E795" s="206"/>
    </row>
    <row r="796" ht="33.0" customHeight="1">
      <c r="A796" s="202"/>
      <c r="C796" s="202"/>
      <c r="D796" s="206"/>
      <c r="E796" s="206"/>
    </row>
    <row r="797">
      <c r="A797" s="202"/>
      <c r="C797" s="202"/>
      <c r="E797" s="208"/>
      <c r="F797" s="202"/>
      <c r="G797" s="202"/>
      <c r="H797" s="202"/>
      <c r="I797" s="202"/>
      <c r="J797" s="202"/>
      <c r="K797" s="202"/>
    </row>
    <row r="798">
      <c r="A798" s="202"/>
      <c r="C798" s="202"/>
      <c r="D798" s="202"/>
      <c r="E798" s="202"/>
      <c r="F798" s="202"/>
      <c r="G798" s="202"/>
      <c r="H798" s="202"/>
      <c r="I798" s="202"/>
      <c r="J798" s="202"/>
      <c r="K798" s="202"/>
    </row>
    <row r="799">
      <c r="A799" s="202"/>
      <c r="C799" s="202"/>
      <c r="D799" s="202"/>
      <c r="E799" s="204"/>
      <c r="F799" s="202"/>
      <c r="G799" s="202"/>
      <c r="H799" s="202"/>
      <c r="I799" s="202"/>
      <c r="J799" s="202"/>
      <c r="K799" s="202"/>
    </row>
    <row r="800">
      <c r="A800" s="202"/>
      <c r="C800" s="202"/>
      <c r="D800" s="202"/>
      <c r="E800" s="204"/>
      <c r="F800" s="202"/>
      <c r="G800" s="202"/>
      <c r="H800" s="202"/>
      <c r="I800" s="202"/>
      <c r="J800" s="202"/>
      <c r="K800" s="202"/>
    </row>
    <row r="801">
      <c r="A801" s="202"/>
      <c r="C801" s="202"/>
      <c r="D801" s="202"/>
      <c r="E801" s="208"/>
      <c r="F801" s="202"/>
      <c r="G801" s="202"/>
      <c r="H801" s="202"/>
      <c r="I801" s="202"/>
      <c r="J801" s="202"/>
      <c r="K801" s="202"/>
    </row>
    <row r="802">
      <c r="A802" s="202"/>
      <c r="C802" s="202"/>
      <c r="D802" s="202"/>
      <c r="E802" s="208"/>
      <c r="F802" s="202"/>
      <c r="G802" s="202"/>
      <c r="H802" s="202"/>
      <c r="I802" s="202"/>
      <c r="J802" s="202"/>
      <c r="K802" s="202"/>
    </row>
    <row r="803">
      <c r="A803" s="202"/>
      <c r="C803" s="202"/>
      <c r="D803" s="202"/>
      <c r="E803" s="208"/>
      <c r="F803" s="202"/>
      <c r="G803" s="202"/>
      <c r="H803" s="202"/>
      <c r="I803" s="202"/>
      <c r="J803" s="202"/>
      <c r="K803" s="202"/>
    </row>
    <row r="804">
      <c r="A804" s="202"/>
      <c r="C804" s="202"/>
      <c r="D804" s="202"/>
      <c r="E804" s="208"/>
      <c r="F804" s="202"/>
      <c r="G804" s="202"/>
      <c r="H804" s="202"/>
      <c r="I804" s="202"/>
      <c r="J804" s="202"/>
      <c r="K804" s="202"/>
    </row>
    <row r="805">
      <c r="A805" s="202"/>
      <c r="C805" s="202"/>
      <c r="D805" s="202"/>
      <c r="E805" s="208"/>
      <c r="F805" s="202"/>
      <c r="G805" s="202"/>
      <c r="H805" s="202"/>
      <c r="I805" s="202"/>
      <c r="J805" s="202"/>
      <c r="K805" s="202"/>
    </row>
    <row r="806">
      <c r="A806" s="202"/>
      <c r="C806" s="202"/>
      <c r="D806" s="202"/>
      <c r="E806" s="208"/>
      <c r="F806" s="202"/>
      <c r="G806" s="202"/>
      <c r="H806" s="202"/>
      <c r="I806" s="202"/>
      <c r="J806" s="202"/>
      <c r="K806" s="202"/>
    </row>
    <row r="807">
      <c r="A807" s="202"/>
      <c r="C807" s="202"/>
      <c r="D807" s="202"/>
      <c r="E807" s="208"/>
      <c r="F807" s="202"/>
      <c r="G807" s="202"/>
      <c r="H807" s="202"/>
      <c r="I807" s="202"/>
      <c r="J807" s="202"/>
      <c r="K807" s="202"/>
    </row>
    <row r="808">
      <c r="A808" s="202"/>
      <c r="C808" s="202"/>
      <c r="D808" s="202"/>
      <c r="E808" s="208"/>
      <c r="F808" s="202"/>
      <c r="G808" s="202"/>
      <c r="H808" s="202"/>
      <c r="I808" s="202"/>
      <c r="J808" s="202"/>
      <c r="K808" s="202"/>
    </row>
    <row r="809">
      <c r="A809" s="202"/>
      <c r="C809" s="202"/>
      <c r="D809" s="202"/>
      <c r="E809" s="202"/>
      <c r="F809" s="202"/>
      <c r="G809" s="202"/>
      <c r="H809" s="202"/>
      <c r="I809" s="202"/>
      <c r="J809" s="202"/>
      <c r="K809" s="202"/>
    </row>
    <row r="810">
      <c r="A810" s="202"/>
      <c r="C810" s="202"/>
      <c r="D810" s="202"/>
      <c r="E810" s="208"/>
      <c r="F810" s="202"/>
      <c r="G810" s="202"/>
      <c r="H810" s="202"/>
      <c r="I810" s="202"/>
      <c r="J810" s="202"/>
      <c r="K810" s="202"/>
    </row>
    <row r="811">
      <c r="A811" s="202"/>
      <c r="C811" s="202"/>
      <c r="D811" s="202"/>
      <c r="E811" s="208"/>
      <c r="F811" s="202"/>
      <c r="G811" s="202"/>
      <c r="H811" s="202"/>
      <c r="I811" s="202"/>
      <c r="J811" s="202"/>
      <c r="K811" s="202"/>
    </row>
    <row r="812">
      <c r="A812" s="202"/>
      <c r="C812" s="202"/>
      <c r="D812" s="202"/>
      <c r="E812" s="202"/>
      <c r="F812" s="202"/>
      <c r="G812" s="202"/>
      <c r="H812" s="202"/>
      <c r="I812" s="202"/>
      <c r="J812" s="202"/>
      <c r="K812" s="202"/>
    </row>
    <row r="813">
      <c r="A813" s="202"/>
      <c r="C813" s="202"/>
      <c r="D813" s="202"/>
      <c r="E813" s="208"/>
      <c r="F813" s="202"/>
      <c r="G813" s="202"/>
      <c r="H813" s="202"/>
      <c r="I813" s="202"/>
      <c r="J813" s="202"/>
      <c r="K813" s="202"/>
    </row>
    <row r="814">
      <c r="A814" s="202"/>
      <c r="C814" s="202"/>
      <c r="D814" s="202"/>
      <c r="E814" s="208"/>
      <c r="F814" s="202"/>
      <c r="G814" s="202"/>
      <c r="H814" s="202"/>
      <c r="I814" s="202"/>
      <c r="J814" s="202"/>
      <c r="K814" s="202"/>
    </row>
    <row r="815" ht="33.75" customHeight="1">
      <c r="A815" s="202"/>
      <c r="C815" s="202"/>
      <c r="D815" s="202"/>
      <c r="E815" s="204"/>
    </row>
    <row r="816" ht="33.75" customHeight="1">
      <c r="A816" s="202"/>
      <c r="C816" s="202"/>
      <c r="D816" s="202"/>
      <c r="E816" s="204"/>
    </row>
    <row r="817" ht="33.75" customHeight="1">
      <c r="A817" s="202"/>
      <c r="C817" s="202"/>
      <c r="D817" s="202"/>
      <c r="E817" s="206"/>
    </row>
    <row r="818" ht="33.75" customHeight="1">
      <c r="A818" s="202"/>
      <c r="C818" s="202"/>
      <c r="D818" s="206"/>
      <c r="E818" s="206"/>
    </row>
    <row r="819" ht="33.0" customHeight="1">
      <c r="A819" s="202"/>
      <c r="C819" s="202"/>
      <c r="D819" s="202"/>
      <c r="E819" s="202"/>
      <c r="F819" s="202"/>
      <c r="G819" s="202"/>
      <c r="H819" s="202"/>
      <c r="I819" s="202"/>
      <c r="J819" s="202"/>
      <c r="K819" s="202"/>
    </row>
    <row r="820" ht="25.5" customHeight="1">
      <c r="A820" s="202"/>
      <c r="C820" s="202"/>
      <c r="D820" s="202"/>
      <c r="E820" s="204"/>
    </row>
    <row r="821" ht="25.5" customHeight="1">
      <c r="A821" s="202"/>
      <c r="C821" s="202"/>
      <c r="D821" s="202"/>
      <c r="E821" s="206"/>
    </row>
    <row r="822" ht="25.5" customHeight="1">
      <c r="A822" s="202"/>
      <c r="C822" s="202"/>
      <c r="D822" s="202"/>
      <c r="E822" s="208"/>
    </row>
    <row r="823" ht="25.5" customHeight="1">
      <c r="A823" s="202"/>
      <c r="C823" s="202"/>
      <c r="D823" s="202"/>
      <c r="E823" s="208"/>
    </row>
    <row r="824" ht="25.5" customHeight="1">
      <c r="A824" s="202"/>
      <c r="C824" s="202"/>
      <c r="D824" s="202"/>
      <c r="E824" s="204"/>
    </row>
    <row r="825" ht="25.5" customHeight="1">
      <c r="A825" s="202"/>
      <c r="C825" s="202"/>
      <c r="D825" s="202"/>
      <c r="E825" s="208"/>
    </row>
    <row r="826" ht="25.5" customHeight="1">
      <c r="A826" s="202"/>
      <c r="C826" s="202"/>
      <c r="D826" s="202"/>
      <c r="E826" s="204"/>
    </row>
    <row r="827" ht="25.5" customHeight="1">
      <c r="A827" s="202"/>
      <c r="C827" s="202"/>
      <c r="D827" s="202"/>
      <c r="E827" s="206"/>
    </row>
    <row r="828" ht="15.75" customHeight="1">
      <c r="A828" s="202"/>
      <c r="C828" s="202"/>
      <c r="D828" s="202"/>
      <c r="E828" s="202"/>
      <c r="F828" s="202"/>
      <c r="G828" s="202"/>
      <c r="H828" s="202"/>
      <c r="I828" s="202"/>
      <c r="J828" s="202"/>
      <c r="K828" s="202"/>
    </row>
    <row r="829" ht="30.75" customHeight="1">
      <c r="A829" s="202"/>
      <c r="C829" s="202"/>
      <c r="D829" s="202"/>
      <c r="E829" s="202"/>
      <c r="F829" s="202"/>
      <c r="G829" s="202"/>
      <c r="H829" s="202"/>
      <c r="I829" s="202"/>
      <c r="J829" s="202"/>
      <c r="K829" s="202"/>
      <c r="L829" s="202"/>
      <c r="M829" s="202"/>
    </row>
    <row r="830">
      <c r="A830" s="202"/>
      <c r="C830" s="202"/>
      <c r="D830" s="203"/>
      <c r="E830" s="204"/>
      <c r="F830" s="202"/>
      <c r="G830" s="202"/>
      <c r="H830" s="202"/>
      <c r="I830" s="202"/>
      <c r="J830" s="202"/>
      <c r="K830" s="202"/>
    </row>
    <row r="831">
      <c r="A831" s="202"/>
      <c r="C831" s="202"/>
      <c r="D831" s="202"/>
      <c r="E831" s="202"/>
      <c r="F831" s="202"/>
      <c r="G831" s="202"/>
      <c r="H831" s="202"/>
      <c r="I831" s="202"/>
      <c r="J831" s="202"/>
      <c r="K831" s="202"/>
    </row>
    <row r="832">
      <c r="A832" s="202"/>
      <c r="C832" s="202"/>
      <c r="D832" s="202"/>
      <c r="E832" s="202"/>
      <c r="F832" s="202"/>
      <c r="G832" s="202"/>
      <c r="H832" s="202"/>
      <c r="I832" s="202"/>
      <c r="J832" s="202"/>
      <c r="K832" s="202"/>
    </row>
    <row r="833">
      <c r="A833" s="202"/>
      <c r="C833" s="202"/>
      <c r="D833" s="207"/>
      <c r="E833" s="204"/>
      <c r="F833" s="202"/>
      <c r="G833" s="202"/>
      <c r="H833" s="202"/>
      <c r="I833" s="202"/>
      <c r="J833" s="202"/>
      <c r="K833" s="202"/>
    </row>
    <row r="834">
      <c r="A834" s="202"/>
      <c r="C834" s="202"/>
      <c r="D834" s="203"/>
      <c r="E834" s="204"/>
      <c r="F834" s="202"/>
      <c r="G834" s="202"/>
      <c r="H834" s="202"/>
      <c r="I834" s="202"/>
      <c r="J834" s="202"/>
      <c r="K834" s="202"/>
    </row>
    <row r="835">
      <c r="A835" s="202"/>
      <c r="C835" s="202"/>
      <c r="D835" s="203"/>
      <c r="E835" s="204"/>
      <c r="F835" s="202"/>
      <c r="G835" s="202"/>
      <c r="H835" s="202"/>
      <c r="I835" s="202"/>
      <c r="J835" s="202"/>
      <c r="K835" s="202"/>
    </row>
    <row r="836">
      <c r="A836" s="202"/>
      <c r="C836" s="202"/>
      <c r="D836" s="203"/>
      <c r="E836" s="204"/>
      <c r="F836" s="202"/>
      <c r="G836" s="202"/>
      <c r="H836" s="202"/>
      <c r="I836" s="202"/>
      <c r="J836" s="202"/>
      <c r="K836" s="202"/>
    </row>
    <row r="837">
      <c r="A837" s="202"/>
      <c r="C837" s="202"/>
      <c r="D837" s="203"/>
      <c r="E837" s="204"/>
      <c r="F837" s="202"/>
      <c r="G837" s="202"/>
      <c r="H837" s="202"/>
      <c r="I837" s="202"/>
      <c r="J837" s="202"/>
      <c r="K837" s="202"/>
    </row>
    <row r="838">
      <c r="A838" s="202"/>
      <c r="C838" s="202"/>
      <c r="D838" s="202"/>
      <c r="E838" s="202"/>
      <c r="F838" s="202"/>
      <c r="G838" s="202"/>
      <c r="H838" s="202"/>
      <c r="I838" s="202"/>
      <c r="J838" s="202"/>
      <c r="K838" s="202"/>
    </row>
    <row r="839">
      <c r="A839" s="202"/>
      <c r="C839" s="202"/>
      <c r="D839" s="203"/>
      <c r="E839" s="204"/>
      <c r="F839" s="202"/>
      <c r="G839" s="202"/>
      <c r="H839" s="202"/>
      <c r="I839" s="202"/>
      <c r="J839" s="202"/>
      <c r="K839" s="202"/>
    </row>
    <row r="840" ht="33.0" customHeight="1">
      <c r="A840" s="202"/>
      <c r="C840" s="202"/>
      <c r="D840" s="202"/>
    </row>
    <row r="841" ht="33.0" customHeight="1">
      <c r="A841" s="202"/>
      <c r="C841" s="202"/>
      <c r="D841" s="202"/>
      <c r="E841" s="204"/>
    </row>
    <row r="842" ht="33.0" customHeight="1">
      <c r="A842" s="202"/>
      <c r="C842" s="202"/>
      <c r="D842" s="202"/>
      <c r="E842" s="206"/>
    </row>
    <row r="843" ht="33.0" customHeight="1">
      <c r="A843" s="202"/>
      <c r="C843" s="202"/>
      <c r="D843" s="206"/>
      <c r="E843" s="206"/>
    </row>
    <row r="844">
      <c r="A844" s="202"/>
      <c r="C844" s="202"/>
      <c r="D844" s="202"/>
      <c r="E844" s="202"/>
      <c r="F844" s="202"/>
      <c r="G844" s="202"/>
      <c r="H844" s="202"/>
      <c r="I844" s="202"/>
      <c r="J844" s="202"/>
      <c r="K844" s="202"/>
    </row>
    <row r="845">
      <c r="A845" s="202"/>
      <c r="C845" s="202"/>
      <c r="D845" s="207"/>
      <c r="E845" s="208"/>
      <c r="F845" s="202"/>
      <c r="G845" s="202"/>
      <c r="H845" s="202"/>
      <c r="I845" s="202"/>
      <c r="J845" s="202"/>
      <c r="K845" s="202"/>
    </row>
    <row r="846">
      <c r="A846" s="202"/>
      <c r="C846" s="202"/>
      <c r="D846" s="202"/>
      <c r="E846" s="202"/>
      <c r="F846" s="202"/>
      <c r="G846" s="202"/>
      <c r="H846" s="202"/>
      <c r="I846" s="202"/>
      <c r="J846" s="202"/>
      <c r="K846" s="202"/>
    </row>
    <row r="847">
      <c r="A847" s="202"/>
      <c r="C847" s="202"/>
      <c r="E847" s="208"/>
      <c r="F847" s="202"/>
      <c r="G847" s="202"/>
      <c r="H847" s="202"/>
      <c r="I847" s="202"/>
      <c r="J847" s="202"/>
      <c r="K847" s="202"/>
    </row>
    <row r="848">
      <c r="A848" s="202"/>
      <c r="C848" s="202"/>
      <c r="D848" s="202"/>
      <c r="E848" s="208"/>
      <c r="F848" s="202"/>
      <c r="G848" s="202"/>
      <c r="H848" s="202"/>
      <c r="I848" s="202"/>
      <c r="J848" s="202"/>
      <c r="K848" s="202"/>
    </row>
    <row r="849">
      <c r="A849" s="202"/>
      <c r="C849" s="202"/>
      <c r="D849" s="202"/>
      <c r="E849" s="202"/>
      <c r="F849" s="202"/>
      <c r="G849" s="202"/>
      <c r="H849" s="202"/>
      <c r="I849" s="202"/>
      <c r="J849" s="202"/>
      <c r="K849" s="202"/>
    </row>
    <row r="850">
      <c r="A850" s="202"/>
      <c r="C850" s="202"/>
      <c r="D850" s="202"/>
      <c r="E850" s="208"/>
      <c r="F850" s="202"/>
      <c r="G850" s="202"/>
      <c r="H850" s="202"/>
      <c r="I850" s="202"/>
      <c r="J850" s="202"/>
      <c r="K850" s="202"/>
    </row>
    <row r="851">
      <c r="A851" s="202"/>
      <c r="C851" s="202"/>
      <c r="D851" s="207"/>
      <c r="E851" s="208"/>
      <c r="F851" s="202"/>
      <c r="G851" s="202"/>
      <c r="H851" s="202"/>
      <c r="I851" s="202"/>
      <c r="J851" s="202"/>
      <c r="K851" s="202"/>
    </row>
    <row r="852">
      <c r="A852" s="202"/>
      <c r="C852" s="202"/>
      <c r="D852" s="202"/>
      <c r="E852" s="208"/>
      <c r="F852" s="202"/>
      <c r="G852" s="202"/>
      <c r="H852" s="202"/>
      <c r="I852" s="202"/>
      <c r="J852" s="202"/>
      <c r="K852" s="202"/>
    </row>
    <row r="853">
      <c r="A853" s="202"/>
      <c r="C853" s="202"/>
      <c r="D853" s="202"/>
      <c r="E853" s="208"/>
      <c r="F853" s="202"/>
      <c r="G853" s="202"/>
      <c r="H853" s="202"/>
      <c r="I853" s="202"/>
      <c r="J853" s="202"/>
      <c r="K853" s="202"/>
    </row>
    <row r="854">
      <c r="A854" s="202"/>
      <c r="C854" s="202"/>
      <c r="D854" s="202"/>
      <c r="E854" s="208"/>
      <c r="F854" s="202"/>
      <c r="G854" s="202"/>
      <c r="H854" s="202"/>
      <c r="I854" s="202"/>
      <c r="J854" s="202"/>
      <c r="K854" s="202"/>
    </row>
    <row r="855">
      <c r="A855" s="202"/>
      <c r="C855" s="202"/>
      <c r="D855" s="202"/>
      <c r="E855" s="208"/>
      <c r="F855" s="202"/>
      <c r="G855" s="202"/>
      <c r="H855" s="202"/>
      <c r="I855" s="202"/>
      <c r="J855" s="202"/>
      <c r="K855" s="202"/>
    </row>
    <row r="856">
      <c r="A856" s="202"/>
      <c r="C856" s="202"/>
      <c r="E856" s="208"/>
      <c r="F856" s="202"/>
      <c r="G856" s="202"/>
      <c r="H856" s="202"/>
      <c r="I856" s="202"/>
      <c r="J856" s="202"/>
      <c r="K856" s="202"/>
    </row>
    <row r="857">
      <c r="A857" s="202"/>
      <c r="C857" s="202"/>
      <c r="D857" s="207"/>
      <c r="E857" s="208"/>
      <c r="F857" s="202"/>
      <c r="G857" s="202"/>
      <c r="H857" s="202"/>
      <c r="I857" s="202"/>
      <c r="J857" s="202"/>
      <c r="K857" s="202"/>
    </row>
    <row r="858" ht="33.0" customHeight="1">
      <c r="A858" s="202"/>
      <c r="C858" s="202"/>
      <c r="D858" s="202"/>
      <c r="E858" s="204"/>
    </row>
    <row r="859" ht="33.0" customHeight="1">
      <c r="A859" s="202"/>
      <c r="C859" s="202"/>
      <c r="D859" s="202"/>
      <c r="E859" s="204"/>
    </row>
    <row r="860" ht="33.0" customHeight="1">
      <c r="A860" s="202"/>
      <c r="C860" s="202"/>
      <c r="D860" s="202"/>
      <c r="E860" s="206"/>
    </row>
    <row r="861" ht="33.0" customHeight="1">
      <c r="A861" s="202"/>
      <c r="C861" s="202"/>
      <c r="D861" s="206"/>
      <c r="E861" s="206"/>
    </row>
    <row r="862">
      <c r="A862" s="202"/>
      <c r="C862" s="202"/>
      <c r="E862" s="208"/>
      <c r="F862" s="202"/>
      <c r="G862" s="202"/>
      <c r="H862" s="202"/>
      <c r="I862" s="202"/>
      <c r="J862" s="202"/>
      <c r="K862" s="202"/>
    </row>
    <row r="863">
      <c r="A863" s="202"/>
      <c r="C863" s="202"/>
      <c r="D863" s="202"/>
      <c r="E863" s="202"/>
      <c r="F863" s="202"/>
      <c r="G863" s="202"/>
      <c r="H863" s="202"/>
      <c r="I863" s="202"/>
      <c r="J863" s="202"/>
      <c r="K863" s="202"/>
    </row>
    <row r="864">
      <c r="A864" s="202"/>
      <c r="C864" s="202"/>
      <c r="D864" s="202"/>
      <c r="E864" s="204"/>
      <c r="F864" s="202"/>
      <c r="G864" s="202"/>
      <c r="H864" s="202"/>
      <c r="I864" s="202"/>
      <c r="J864" s="202"/>
      <c r="K864" s="202"/>
    </row>
    <row r="865">
      <c r="A865" s="202"/>
      <c r="C865" s="202"/>
      <c r="D865" s="202"/>
      <c r="E865" s="204"/>
      <c r="F865" s="202"/>
      <c r="G865" s="202"/>
      <c r="H865" s="202"/>
      <c r="I865" s="202"/>
      <c r="J865" s="202"/>
      <c r="K865" s="202"/>
    </row>
    <row r="866">
      <c r="A866" s="202"/>
      <c r="C866" s="202"/>
      <c r="D866" s="202"/>
      <c r="E866" s="208"/>
      <c r="F866" s="202"/>
      <c r="G866" s="202"/>
      <c r="H866" s="202"/>
      <c r="I866" s="202"/>
      <c r="J866" s="202"/>
      <c r="K866" s="202"/>
    </row>
    <row r="867">
      <c r="A867" s="202"/>
      <c r="C867" s="202"/>
      <c r="D867" s="202"/>
      <c r="E867" s="208"/>
      <c r="F867" s="202"/>
      <c r="G867" s="202"/>
      <c r="H867" s="202"/>
      <c r="I867" s="202"/>
      <c r="J867" s="202"/>
      <c r="K867" s="202"/>
    </row>
    <row r="868">
      <c r="A868" s="202"/>
      <c r="C868" s="202"/>
      <c r="D868" s="202"/>
      <c r="E868" s="208"/>
      <c r="F868" s="202"/>
      <c r="G868" s="202"/>
      <c r="H868" s="202"/>
      <c r="I868" s="202"/>
      <c r="J868" s="202"/>
      <c r="K868" s="202"/>
    </row>
    <row r="869">
      <c r="A869" s="202"/>
      <c r="C869" s="202"/>
      <c r="D869" s="202"/>
      <c r="E869" s="208"/>
      <c r="F869" s="202"/>
      <c r="G869" s="202"/>
      <c r="H869" s="202"/>
      <c r="I869" s="202"/>
      <c r="J869" s="202"/>
      <c r="K869" s="202"/>
    </row>
    <row r="870">
      <c r="A870" s="202"/>
      <c r="C870" s="202"/>
      <c r="D870" s="202"/>
      <c r="E870" s="208"/>
      <c r="F870" s="202"/>
      <c r="G870" s="202"/>
      <c r="H870" s="202"/>
      <c r="I870" s="202"/>
      <c r="J870" s="202"/>
      <c r="K870" s="202"/>
    </row>
    <row r="871">
      <c r="A871" s="202"/>
      <c r="C871" s="202"/>
      <c r="D871" s="202"/>
      <c r="E871" s="208"/>
      <c r="F871" s="202"/>
      <c r="G871" s="202"/>
      <c r="H871" s="202"/>
      <c r="I871" s="202"/>
      <c r="J871" s="202"/>
      <c r="K871" s="202"/>
    </row>
    <row r="872">
      <c r="A872" s="202"/>
      <c r="C872" s="202"/>
      <c r="D872" s="202"/>
      <c r="E872" s="208"/>
      <c r="F872" s="202"/>
      <c r="G872" s="202"/>
      <c r="H872" s="202"/>
      <c r="I872" s="202"/>
      <c r="J872" s="202"/>
      <c r="K872" s="202"/>
    </row>
    <row r="873">
      <c r="A873" s="202"/>
      <c r="C873" s="202"/>
      <c r="D873" s="202"/>
      <c r="E873" s="208"/>
      <c r="F873" s="202"/>
      <c r="G873" s="202"/>
      <c r="H873" s="202"/>
      <c r="I873" s="202"/>
      <c r="J873" s="202"/>
      <c r="K873" s="202"/>
    </row>
    <row r="874">
      <c r="A874" s="202"/>
      <c r="C874" s="202"/>
      <c r="D874" s="202"/>
      <c r="E874" s="202"/>
      <c r="F874" s="202"/>
      <c r="G874" s="202"/>
      <c r="H874" s="202"/>
      <c r="I874" s="202"/>
      <c r="J874" s="202"/>
      <c r="K874" s="202"/>
    </row>
    <row r="875">
      <c r="A875" s="202"/>
      <c r="C875" s="202"/>
      <c r="D875" s="202"/>
      <c r="E875" s="208"/>
      <c r="F875" s="202"/>
      <c r="G875" s="202"/>
      <c r="H875" s="202"/>
      <c r="I875" s="202"/>
      <c r="J875" s="202"/>
      <c r="K875" s="202"/>
    </row>
    <row r="876">
      <c r="A876" s="202"/>
      <c r="C876" s="202"/>
      <c r="D876" s="202"/>
      <c r="E876" s="208"/>
      <c r="F876" s="202"/>
      <c r="G876" s="202"/>
      <c r="H876" s="202"/>
      <c r="I876" s="202"/>
      <c r="J876" s="202"/>
      <c r="K876" s="202"/>
    </row>
    <row r="877">
      <c r="A877" s="202"/>
      <c r="C877" s="202"/>
      <c r="D877" s="202"/>
      <c r="E877" s="202"/>
      <c r="F877" s="202"/>
      <c r="G877" s="202"/>
      <c r="H877" s="202"/>
      <c r="I877" s="202"/>
      <c r="J877" s="202"/>
      <c r="K877" s="202"/>
    </row>
    <row r="878">
      <c r="A878" s="202"/>
      <c r="C878" s="202"/>
      <c r="D878" s="202"/>
      <c r="E878" s="208"/>
      <c r="F878" s="202"/>
      <c r="G878" s="202"/>
      <c r="H878" s="202"/>
      <c r="I878" s="202"/>
      <c r="J878" s="202"/>
      <c r="K878" s="202"/>
    </row>
    <row r="879">
      <c r="A879" s="202"/>
      <c r="C879" s="202"/>
      <c r="D879" s="202"/>
      <c r="E879" s="208"/>
      <c r="F879" s="202"/>
      <c r="G879" s="202"/>
      <c r="H879" s="202"/>
      <c r="I879" s="202"/>
      <c r="J879" s="202"/>
      <c r="K879" s="202"/>
    </row>
    <row r="880" ht="33.75" customHeight="1">
      <c r="A880" s="202"/>
      <c r="C880" s="202"/>
      <c r="D880" s="202"/>
      <c r="E880" s="204"/>
    </row>
    <row r="881" ht="33.75" customHeight="1">
      <c r="A881" s="202"/>
      <c r="C881" s="202"/>
      <c r="D881" s="202"/>
      <c r="E881" s="204"/>
    </row>
    <row r="882" ht="33.75" customHeight="1">
      <c r="A882" s="202"/>
      <c r="C882" s="202"/>
      <c r="D882" s="202"/>
      <c r="E882" s="206"/>
    </row>
    <row r="883" ht="33.75" customHeight="1">
      <c r="A883" s="202"/>
      <c r="C883" s="202"/>
      <c r="D883" s="206"/>
      <c r="E883" s="206"/>
    </row>
    <row r="884" ht="33.0" customHeight="1">
      <c r="A884" s="202"/>
      <c r="C884" s="202"/>
      <c r="D884" s="202"/>
      <c r="E884" s="202"/>
      <c r="F884" s="202"/>
      <c r="G884" s="202"/>
      <c r="H884" s="202"/>
      <c r="I884" s="202"/>
      <c r="J884" s="202"/>
      <c r="K884" s="202"/>
    </row>
    <row r="885" ht="25.5" customHeight="1">
      <c r="A885" s="202"/>
      <c r="C885" s="202"/>
      <c r="D885" s="202"/>
      <c r="E885" s="204"/>
    </row>
    <row r="886" ht="25.5" customHeight="1">
      <c r="A886" s="202"/>
      <c r="C886" s="202"/>
      <c r="D886" s="202"/>
      <c r="E886" s="206"/>
    </row>
    <row r="887" ht="25.5" customHeight="1">
      <c r="A887" s="202"/>
      <c r="C887" s="202"/>
      <c r="D887" s="202"/>
      <c r="E887" s="208"/>
    </row>
    <row r="888" ht="25.5" customHeight="1">
      <c r="A888" s="202"/>
      <c r="C888" s="202"/>
      <c r="D888" s="202"/>
      <c r="E888" s="208"/>
    </row>
    <row r="889" ht="25.5" customHeight="1">
      <c r="A889" s="202"/>
      <c r="C889" s="202"/>
      <c r="D889" s="202"/>
      <c r="E889" s="204"/>
    </row>
    <row r="890" ht="25.5" customHeight="1">
      <c r="A890" s="202"/>
      <c r="C890" s="202"/>
      <c r="D890" s="202"/>
      <c r="E890" s="208"/>
    </row>
    <row r="891" ht="25.5" customHeight="1">
      <c r="A891" s="202"/>
      <c r="C891" s="202"/>
      <c r="D891" s="202"/>
      <c r="E891" s="204"/>
    </row>
    <row r="892" ht="25.5" customHeight="1">
      <c r="A892" s="202"/>
      <c r="C892" s="202"/>
      <c r="D892" s="202"/>
      <c r="E892" s="206"/>
    </row>
    <row r="893" ht="15.75" customHeight="1">
      <c r="A893" s="202"/>
      <c r="C893" s="202"/>
      <c r="D893" s="202"/>
      <c r="E893" s="202"/>
      <c r="F893" s="202"/>
      <c r="G893" s="202"/>
      <c r="H893" s="202"/>
      <c r="I893" s="202"/>
      <c r="J893" s="202"/>
      <c r="K893" s="202"/>
    </row>
    <row r="894" ht="30.75" customHeight="1">
      <c r="A894" s="202"/>
      <c r="C894" s="202"/>
      <c r="D894" s="202"/>
      <c r="E894" s="202"/>
      <c r="F894" s="202"/>
      <c r="G894" s="202"/>
      <c r="H894" s="202"/>
      <c r="I894" s="202"/>
      <c r="J894" s="202"/>
      <c r="K894" s="202"/>
      <c r="L894" s="202"/>
      <c r="M894" s="202"/>
    </row>
    <row r="895">
      <c r="A895" s="202"/>
      <c r="C895" s="202"/>
      <c r="D895" s="203"/>
      <c r="E895" s="204"/>
      <c r="F895" s="202"/>
      <c r="G895" s="202"/>
      <c r="H895" s="202"/>
      <c r="I895" s="202"/>
      <c r="J895" s="202"/>
      <c r="K895" s="202"/>
    </row>
    <row r="896">
      <c r="A896" s="202"/>
      <c r="C896" s="202"/>
      <c r="D896" s="202"/>
      <c r="E896" s="202"/>
      <c r="F896" s="202"/>
      <c r="G896" s="202"/>
      <c r="H896" s="202"/>
      <c r="I896" s="202"/>
      <c r="J896" s="202"/>
      <c r="K896" s="202"/>
    </row>
    <row r="897">
      <c r="A897" s="202"/>
      <c r="C897" s="202"/>
      <c r="D897" s="202"/>
      <c r="E897" s="202"/>
      <c r="F897" s="202"/>
      <c r="G897" s="202"/>
      <c r="H897" s="202"/>
      <c r="I897" s="202"/>
      <c r="J897" s="202"/>
      <c r="K897" s="202"/>
    </row>
    <row r="898">
      <c r="A898" s="202"/>
      <c r="C898" s="202"/>
      <c r="D898" s="207"/>
      <c r="E898" s="204"/>
      <c r="F898" s="202"/>
      <c r="G898" s="202"/>
      <c r="H898" s="202"/>
      <c r="I898" s="202"/>
      <c r="J898" s="202"/>
      <c r="K898" s="202"/>
    </row>
    <row r="899">
      <c r="A899" s="202"/>
      <c r="C899" s="202"/>
      <c r="D899" s="203"/>
      <c r="E899" s="204"/>
      <c r="F899" s="202"/>
      <c r="G899" s="202"/>
      <c r="H899" s="202"/>
      <c r="I899" s="202"/>
      <c r="J899" s="202"/>
      <c r="K899" s="202"/>
    </row>
    <row r="900">
      <c r="A900" s="202"/>
      <c r="C900" s="202"/>
      <c r="D900" s="203"/>
      <c r="E900" s="204"/>
      <c r="F900" s="202"/>
      <c r="G900" s="202"/>
      <c r="H900" s="202"/>
      <c r="I900" s="202"/>
      <c r="J900" s="202"/>
      <c r="K900" s="202"/>
    </row>
    <row r="901">
      <c r="A901" s="202"/>
      <c r="C901" s="202"/>
      <c r="D901" s="203"/>
      <c r="E901" s="204"/>
      <c r="F901" s="202"/>
      <c r="G901" s="202"/>
      <c r="H901" s="202"/>
      <c r="I901" s="202"/>
      <c r="J901" s="202"/>
      <c r="K901" s="202"/>
    </row>
    <row r="902">
      <c r="A902" s="202"/>
      <c r="C902" s="202"/>
      <c r="D902" s="203"/>
      <c r="E902" s="204"/>
      <c r="F902" s="202"/>
      <c r="G902" s="202"/>
      <c r="H902" s="202"/>
      <c r="I902" s="202"/>
      <c r="J902" s="202"/>
      <c r="K902" s="202"/>
    </row>
    <row r="903">
      <c r="A903" s="202"/>
      <c r="C903" s="202"/>
      <c r="D903" s="202"/>
      <c r="E903" s="202"/>
      <c r="F903" s="202"/>
      <c r="G903" s="202"/>
      <c r="H903" s="202"/>
      <c r="I903" s="202"/>
      <c r="J903" s="202"/>
      <c r="K903" s="202"/>
    </row>
    <row r="904">
      <c r="A904" s="202"/>
      <c r="C904" s="202"/>
      <c r="D904" s="203"/>
      <c r="E904" s="204"/>
      <c r="F904" s="202"/>
      <c r="G904" s="202"/>
      <c r="H904" s="202"/>
      <c r="I904" s="202"/>
      <c r="J904" s="202"/>
      <c r="K904" s="202"/>
    </row>
    <row r="905" ht="33.0" customHeight="1">
      <c r="A905" s="202"/>
      <c r="C905" s="202"/>
      <c r="D905" s="202"/>
    </row>
    <row r="906" ht="33.0" customHeight="1">
      <c r="A906" s="202"/>
      <c r="C906" s="202"/>
      <c r="D906" s="202"/>
      <c r="E906" s="204"/>
    </row>
    <row r="907" ht="33.0" customHeight="1">
      <c r="A907" s="202"/>
      <c r="C907" s="202"/>
      <c r="D907" s="202"/>
      <c r="E907" s="206"/>
    </row>
    <row r="908" ht="33.0" customHeight="1">
      <c r="A908" s="202"/>
      <c r="C908" s="202"/>
      <c r="D908" s="206"/>
      <c r="E908" s="206"/>
    </row>
    <row r="909">
      <c r="A909" s="202"/>
      <c r="C909" s="202"/>
      <c r="D909" s="202"/>
      <c r="E909" s="202"/>
      <c r="F909" s="202"/>
      <c r="G909" s="202"/>
      <c r="H909" s="202"/>
      <c r="I909" s="202"/>
      <c r="J909" s="202"/>
      <c r="K909" s="202"/>
    </row>
    <row r="910">
      <c r="A910" s="202"/>
      <c r="C910" s="202"/>
      <c r="D910" s="207"/>
      <c r="E910" s="208"/>
      <c r="F910" s="202"/>
      <c r="G910" s="202"/>
      <c r="H910" s="202"/>
      <c r="I910" s="202"/>
      <c r="J910" s="202"/>
      <c r="K910" s="202"/>
    </row>
    <row r="911">
      <c r="A911" s="202"/>
      <c r="C911" s="202"/>
      <c r="D911" s="202"/>
      <c r="E911" s="202"/>
      <c r="F911" s="202"/>
      <c r="G911" s="202"/>
      <c r="H911" s="202"/>
      <c r="I911" s="202"/>
      <c r="J911" s="202"/>
      <c r="K911" s="202"/>
    </row>
    <row r="912">
      <c r="A912" s="202"/>
      <c r="C912" s="202"/>
      <c r="E912" s="208"/>
      <c r="F912" s="202"/>
      <c r="G912" s="202"/>
      <c r="H912" s="202"/>
      <c r="I912" s="202"/>
      <c r="J912" s="202"/>
      <c r="K912" s="202"/>
    </row>
    <row r="913">
      <c r="A913" s="202"/>
      <c r="C913" s="202"/>
      <c r="D913" s="202"/>
      <c r="E913" s="208"/>
      <c r="F913" s="202"/>
      <c r="G913" s="202"/>
      <c r="H913" s="202"/>
      <c r="I913" s="202"/>
      <c r="J913" s="202"/>
      <c r="K913" s="202"/>
    </row>
    <row r="914">
      <c r="A914" s="202"/>
      <c r="C914" s="202"/>
      <c r="D914" s="202"/>
      <c r="E914" s="202"/>
      <c r="F914" s="202"/>
      <c r="G914" s="202"/>
      <c r="H914" s="202"/>
      <c r="I914" s="202"/>
      <c r="J914" s="202"/>
      <c r="K914" s="202"/>
    </row>
    <row r="915">
      <c r="A915" s="202"/>
      <c r="C915" s="202"/>
      <c r="D915" s="202"/>
      <c r="E915" s="208"/>
      <c r="F915" s="202"/>
      <c r="G915" s="202"/>
      <c r="H915" s="202"/>
      <c r="I915" s="202"/>
      <c r="J915" s="202"/>
      <c r="K915" s="202"/>
    </row>
    <row r="916">
      <c r="A916" s="202"/>
      <c r="C916" s="202"/>
      <c r="D916" s="207"/>
      <c r="E916" s="208"/>
      <c r="F916" s="202"/>
      <c r="G916" s="202"/>
      <c r="H916" s="202"/>
      <c r="I916" s="202"/>
      <c r="J916" s="202"/>
      <c r="K916" s="202"/>
    </row>
    <row r="917">
      <c r="A917" s="202"/>
      <c r="C917" s="202"/>
      <c r="D917" s="202"/>
      <c r="E917" s="208"/>
      <c r="F917" s="202"/>
      <c r="G917" s="202"/>
      <c r="H917" s="202"/>
      <c r="I917" s="202"/>
      <c r="J917" s="202"/>
      <c r="K917" s="202"/>
    </row>
    <row r="918">
      <c r="A918" s="202"/>
      <c r="C918" s="202"/>
      <c r="D918" s="202"/>
      <c r="E918" s="208"/>
      <c r="F918" s="202"/>
      <c r="G918" s="202"/>
      <c r="H918" s="202"/>
      <c r="I918" s="202"/>
      <c r="J918" s="202"/>
      <c r="K918" s="202"/>
    </row>
    <row r="919">
      <c r="A919" s="202"/>
      <c r="C919" s="202"/>
      <c r="D919" s="202"/>
      <c r="E919" s="208"/>
      <c r="F919" s="202"/>
      <c r="G919" s="202"/>
      <c r="H919" s="202"/>
      <c r="I919" s="202"/>
      <c r="J919" s="202"/>
      <c r="K919" s="202"/>
    </row>
    <row r="920">
      <c r="A920" s="202"/>
      <c r="C920" s="202"/>
      <c r="D920" s="202"/>
      <c r="E920" s="208"/>
      <c r="F920" s="202"/>
      <c r="G920" s="202"/>
      <c r="H920" s="202"/>
      <c r="I920" s="202"/>
      <c r="J920" s="202"/>
      <c r="K920" s="202"/>
    </row>
    <row r="921">
      <c r="A921" s="202"/>
      <c r="C921" s="202"/>
      <c r="E921" s="208"/>
      <c r="F921" s="202"/>
      <c r="G921" s="202"/>
      <c r="H921" s="202"/>
      <c r="I921" s="202"/>
      <c r="J921" s="202"/>
      <c r="K921" s="202"/>
    </row>
    <row r="922">
      <c r="A922" s="202"/>
      <c r="C922" s="202"/>
      <c r="D922" s="207"/>
      <c r="E922" s="208"/>
      <c r="F922" s="202"/>
      <c r="G922" s="202"/>
      <c r="H922" s="202"/>
      <c r="I922" s="202"/>
      <c r="J922" s="202"/>
      <c r="K922" s="202"/>
    </row>
    <row r="923" ht="33.0" customHeight="1">
      <c r="A923" s="202"/>
      <c r="C923" s="202"/>
      <c r="D923" s="202"/>
      <c r="E923" s="204"/>
    </row>
    <row r="924" ht="33.0" customHeight="1">
      <c r="A924" s="202"/>
      <c r="C924" s="202"/>
      <c r="D924" s="202"/>
      <c r="E924" s="204"/>
    </row>
    <row r="925" ht="33.0" customHeight="1">
      <c r="A925" s="202"/>
      <c r="C925" s="202"/>
      <c r="D925" s="202"/>
      <c r="E925" s="206"/>
    </row>
    <row r="926" ht="33.0" customHeight="1">
      <c r="A926" s="202"/>
      <c r="C926" s="202"/>
      <c r="D926" s="206"/>
      <c r="E926" s="206"/>
    </row>
    <row r="927">
      <c r="A927" s="202"/>
      <c r="C927" s="202"/>
      <c r="E927" s="208"/>
      <c r="F927" s="202"/>
      <c r="G927" s="202"/>
      <c r="H927" s="202"/>
      <c r="I927" s="202"/>
      <c r="J927" s="202"/>
      <c r="K927" s="202"/>
    </row>
    <row r="928">
      <c r="A928" s="202"/>
      <c r="C928" s="202"/>
      <c r="D928" s="202"/>
      <c r="E928" s="202"/>
      <c r="F928" s="202"/>
      <c r="G928" s="202"/>
      <c r="H928" s="202"/>
      <c r="I928" s="202"/>
      <c r="J928" s="202"/>
      <c r="K928" s="202"/>
    </row>
    <row r="929">
      <c r="A929" s="202"/>
      <c r="C929" s="202"/>
      <c r="D929" s="202"/>
      <c r="E929" s="204"/>
      <c r="F929" s="202"/>
      <c r="G929" s="202"/>
      <c r="H929" s="202"/>
      <c r="I929" s="202"/>
      <c r="J929" s="202"/>
      <c r="K929" s="202"/>
    </row>
    <row r="930">
      <c r="A930" s="202"/>
      <c r="C930" s="202"/>
      <c r="D930" s="202"/>
      <c r="E930" s="204"/>
      <c r="F930" s="202"/>
      <c r="G930" s="202"/>
      <c r="H930" s="202"/>
      <c r="I930" s="202"/>
      <c r="J930" s="202"/>
      <c r="K930" s="202"/>
    </row>
    <row r="931">
      <c r="A931" s="202"/>
      <c r="C931" s="202"/>
      <c r="D931" s="202"/>
      <c r="E931" s="208"/>
      <c r="F931" s="202"/>
      <c r="G931" s="202"/>
      <c r="H931" s="202"/>
      <c r="I931" s="202"/>
      <c r="J931" s="202"/>
      <c r="K931" s="202"/>
    </row>
    <row r="932">
      <c r="A932" s="202"/>
      <c r="C932" s="202"/>
      <c r="D932" s="202"/>
      <c r="E932" s="208"/>
      <c r="F932" s="202"/>
      <c r="G932" s="202"/>
      <c r="H932" s="202"/>
      <c r="I932" s="202"/>
      <c r="J932" s="202"/>
      <c r="K932" s="202"/>
    </row>
    <row r="933">
      <c r="A933" s="202"/>
      <c r="C933" s="202"/>
      <c r="D933" s="202"/>
      <c r="E933" s="208"/>
      <c r="F933" s="202"/>
      <c r="G933" s="202"/>
      <c r="H933" s="202"/>
      <c r="I933" s="202"/>
      <c r="J933" s="202"/>
      <c r="K933" s="202"/>
    </row>
    <row r="934">
      <c r="A934" s="202"/>
      <c r="C934" s="202"/>
      <c r="D934" s="202"/>
      <c r="E934" s="208"/>
      <c r="F934" s="202"/>
      <c r="G934" s="202"/>
      <c r="H934" s="202"/>
      <c r="I934" s="202"/>
      <c r="J934" s="202"/>
      <c r="K934" s="202"/>
    </row>
    <row r="935">
      <c r="A935" s="202"/>
      <c r="C935" s="202"/>
      <c r="D935" s="202"/>
      <c r="E935" s="208"/>
      <c r="F935" s="202"/>
      <c r="G935" s="202"/>
      <c r="H935" s="202"/>
      <c r="I935" s="202"/>
      <c r="J935" s="202"/>
      <c r="K935" s="202"/>
    </row>
    <row r="936">
      <c r="A936" s="202"/>
      <c r="C936" s="202"/>
      <c r="D936" s="202"/>
      <c r="E936" s="208"/>
      <c r="F936" s="202"/>
      <c r="G936" s="202"/>
      <c r="H936" s="202"/>
      <c r="I936" s="202"/>
      <c r="J936" s="202"/>
      <c r="K936" s="202"/>
    </row>
    <row r="937">
      <c r="A937" s="202"/>
      <c r="C937" s="202"/>
      <c r="D937" s="202"/>
      <c r="E937" s="208"/>
      <c r="F937" s="202"/>
      <c r="G937" s="202"/>
      <c r="H937" s="202"/>
      <c r="I937" s="202"/>
      <c r="J937" s="202"/>
      <c r="K937" s="202"/>
    </row>
    <row r="938">
      <c r="A938" s="202"/>
      <c r="C938" s="202"/>
      <c r="D938" s="202"/>
      <c r="E938" s="208"/>
      <c r="F938" s="202"/>
      <c r="G938" s="202"/>
      <c r="H938" s="202"/>
      <c r="I938" s="202"/>
      <c r="J938" s="202"/>
      <c r="K938" s="202"/>
    </row>
    <row r="939">
      <c r="A939" s="202"/>
      <c r="C939" s="202"/>
      <c r="D939" s="202"/>
      <c r="E939" s="202"/>
      <c r="F939" s="202"/>
      <c r="G939" s="202"/>
      <c r="H939" s="202"/>
      <c r="I939" s="202"/>
      <c r="J939" s="202"/>
      <c r="K939" s="202"/>
    </row>
    <row r="940">
      <c r="A940" s="202"/>
      <c r="C940" s="202"/>
      <c r="D940" s="202"/>
      <c r="E940" s="208"/>
      <c r="F940" s="202"/>
      <c r="G940" s="202"/>
      <c r="H940" s="202"/>
      <c r="I940" s="202"/>
      <c r="J940" s="202"/>
      <c r="K940" s="202"/>
    </row>
    <row r="941">
      <c r="A941" s="202"/>
      <c r="C941" s="202"/>
      <c r="D941" s="202"/>
      <c r="E941" s="208"/>
      <c r="F941" s="202"/>
      <c r="G941" s="202"/>
      <c r="H941" s="202"/>
      <c r="I941" s="202"/>
      <c r="J941" s="202"/>
      <c r="K941" s="202"/>
    </row>
    <row r="942">
      <c r="A942" s="202"/>
      <c r="C942" s="202"/>
      <c r="D942" s="202"/>
      <c r="E942" s="202"/>
      <c r="F942" s="202"/>
      <c r="G942" s="202"/>
      <c r="H942" s="202"/>
      <c r="I942" s="202"/>
      <c r="J942" s="202"/>
      <c r="K942" s="202"/>
    </row>
    <row r="943">
      <c r="A943" s="202"/>
      <c r="C943" s="202"/>
      <c r="D943" s="202"/>
      <c r="E943" s="208"/>
      <c r="F943" s="202"/>
      <c r="G943" s="202"/>
      <c r="H943" s="202"/>
      <c r="I943" s="202"/>
      <c r="J943" s="202"/>
      <c r="K943" s="202"/>
    </row>
    <row r="944">
      <c r="A944" s="202"/>
      <c r="C944" s="202"/>
      <c r="D944" s="202"/>
      <c r="E944" s="208"/>
      <c r="F944" s="202"/>
      <c r="G944" s="202"/>
      <c r="H944" s="202"/>
      <c r="I944" s="202"/>
      <c r="J944" s="202"/>
      <c r="K944" s="202"/>
    </row>
    <row r="945" ht="33.75" customHeight="1">
      <c r="A945" s="202"/>
      <c r="C945" s="202"/>
      <c r="D945" s="202"/>
      <c r="E945" s="204"/>
    </row>
    <row r="946" ht="33.75" customHeight="1">
      <c r="A946" s="202"/>
      <c r="C946" s="202"/>
      <c r="D946" s="202"/>
      <c r="E946" s="204"/>
    </row>
    <row r="947" ht="33.75" customHeight="1">
      <c r="A947" s="202"/>
      <c r="C947" s="202"/>
      <c r="D947" s="202"/>
      <c r="E947" s="206"/>
    </row>
    <row r="948" ht="33.75" customHeight="1">
      <c r="A948" s="202"/>
      <c r="C948" s="202"/>
      <c r="D948" s="206"/>
      <c r="E948" s="206"/>
    </row>
    <row r="949" ht="33.0" customHeight="1">
      <c r="A949" s="202"/>
      <c r="C949" s="202"/>
      <c r="D949" s="202"/>
      <c r="E949" s="202"/>
      <c r="F949" s="202"/>
      <c r="G949" s="202"/>
      <c r="H949" s="202"/>
      <c r="I949" s="202"/>
      <c r="J949" s="202"/>
      <c r="K949" s="202"/>
    </row>
    <row r="950" ht="25.5" customHeight="1">
      <c r="A950" s="202"/>
      <c r="C950" s="202"/>
      <c r="D950" s="202"/>
      <c r="E950" s="204"/>
    </row>
    <row r="951" ht="25.5" customHeight="1">
      <c r="A951" s="202"/>
      <c r="C951" s="202"/>
      <c r="D951" s="202"/>
      <c r="E951" s="206"/>
    </row>
    <row r="952" ht="25.5" customHeight="1">
      <c r="A952" s="202"/>
      <c r="C952" s="202"/>
      <c r="D952" s="202"/>
      <c r="E952" s="208"/>
    </row>
    <row r="953" ht="25.5" customHeight="1">
      <c r="A953" s="202"/>
      <c r="C953" s="202"/>
      <c r="D953" s="202"/>
      <c r="E953" s="208"/>
    </row>
    <row r="954" ht="25.5" customHeight="1">
      <c r="A954" s="202"/>
      <c r="C954" s="202"/>
      <c r="D954" s="202"/>
      <c r="E954" s="204"/>
    </row>
    <row r="955" ht="25.5" customHeight="1">
      <c r="A955" s="202"/>
      <c r="C955" s="202"/>
      <c r="D955" s="202"/>
      <c r="E955" s="208"/>
    </row>
    <row r="956" ht="25.5" customHeight="1">
      <c r="A956" s="202"/>
      <c r="C956" s="202"/>
      <c r="D956" s="202"/>
      <c r="E956" s="204"/>
    </row>
    <row r="957" ht="25.5" customHeight="1">
      <c r="A957" s="202"/>
      <c r="C957" s="202"/>
      <c r="D957" s="202"/>
      <c r="E957" s="206"/>
    </row>
    <row r="958" ht="15.75" customHeight="1">
      <c r="A958" s="202"/>
      <c r="C958" s="202"/>
      <c r="D958" s="202"/>
      <c r="E958" s="202"/>
      <c r="F958" s="202"/>
      <c r="G958" s="202"/>
      <c r="H958" s="202"/>
      <c r="I958" s="202"/>
      <c r="J958" s="202"/>
      <c r="K958" s="202"/>
    </row>
    <row r="959" ht="30.75" customHeight="1">
      <c r="A959" s="202"/>
      <c r="C959" s="202"/>
      <c r="D959" s="202"/>
      <c r="E959" s="202"/>
      <c r="F959" s="202"/>
      <c r="G959" s="202"/>
      <c r="H959" s="202"/>
      <c r="I959" s="202"/>
      <c r="J959" s="202"/>
      <c r="K959" s="202"/>
      <c r="L959" s="202"/>
      <c r="M959" s="202"/>
    </row>
    <row r="960">
      <c r="A960" s="202"/>
      <c r="C960" s="202"/>
      <c r="D960" s="203"/>
      <c r="E960" s="204"/>
      <c r="F960" s="202"/>
      <c r="G960" s="202"/>
      <c r="H960" s="202"/>
      <c r="I960" s="202"/>
      <c r="J960" s="202"/>
      <c r="K960" s="202"/>
    </row>
    <row r="961">
      <c r="A961" s="202"/>
      <c r="C961" s="202"/>
      <c r="D961" s="202"/>
      <c r="E961" s="202"/>
      <c r="F961" s="202"/>
      <c r="G961" s="202"/>
      <c r="H961" s="202"/>
      <c r="I961" s="202"/>
      <c r="J961" s="202"/>
      <c r="K961" s="202"/>
    </row>
    <row r="962">
      <c r="A962" s="202"/>
      <c r="C962" s="202"/>
      <c r="D962" s="202"/>
      <c r="E962" s="202"/>
      <c r="F962" s="202"/>
      <c r="G962" s="202"/>
      <c r="H962" s="202"/>
      <c r="I962" s="202"/>
      <c r="J962" s="202"/>
      <c r="K962" s="202"/>
    </row>
    <row r="963">
      <c r="A963" s="202"/>
      <c r="C963" s="202"/>
      <c r="D963" s="207"/>
      <c r="E963" s="204"/>
      <c r="F963" s="202"/>
      <c r="G963" s="202"/>
      <c r="H963" s="202"/>
      <c r="I963" s="202"/>
      <c r="J963" s="202"/>
      <c r="K963" s="202"/>
    </row>
    <row r="964">
      <c r="A964" s="202"/>
      <c r="C964" s="202"/>
      <c r="D964" s="203"/>
      <c r="E964" s="204"/>
      <c r="F964" s="202"/>
      <c r="G964" s="202"/>
      <c r="H964" s="202"/>
      <c r="I964" s="202"/>
      <c r="J964" s="202"/>
      <c r="K964" s="202"/>
    </row>
    <row r="965">
      <c r="A965" s="202"/>
      <c r="C965" s="202"/>
      <c r="D965" s="203"/>
      <c r="E965" s="204"/>
      <c r="F965" s="202"/>
      <c r="G965" s="202"/>
      <c r="H965" s="202"/>
      <c r="I965" s="202"/>
      <c r="J965" s="202"/>
      <c r="K965" s="202"/>
    </row>
    <row r="966">
      <c r="A966" s="202"/>
      <c r="C966" s="202"/>
      <c r="D966" s="203"/>
      <c r="E966" s="204"/>
      <c r="F966" s="202"/>
      <c r="G966" s="202"/>
      <c r="H966" s="202"/>
      <c r="I966" s="202"/>
      <c r="J966" s="202"/>
      <c r="K966" s="202"/>
    </row>
    <row r="967">
      <c r="A967" s="202"/>
      <c r="C967" s="202"/>
      <c r="D967" s="203"/>
      <c r="E967" s="204"/>
      <c r="F967" s="202"/>
      <c r="G967" s="202"/>
      <c r="H967" s="202"/>
      <c r="I967" s="202"/>
      <c r="J967" s="202"/>
      <c r="K967" s="202"/>
    </row>
    <row r="968">
      <c r="A968" s="202"/>
      <c r="C968" s="202"/>
      <c r="D968" s="202"/>
      <c r="E968" s="202"/>
      <c r="F968" s="202"/>
      <c r="G968" s="202"/>
      <c r="H968" s="202"/>
      <c r="I968" s="202"/>
      <c r="J968" s="202"/>
      <c r="K968" s="202"/>
    </row>
    <row r="969">
      <c r="A969" s="202"/>
      <c r="C969" s="202"/>
      <c r="D969" s="203"/>
      <c r="E969" s="204"/>
      <c r="F969" s="202"/>
      <c r="G969" s="202"/>
      <c r="H969" s="202"/>
      <c r="I969" s="202"/>
      <c r="J969" s="202"/>
      <c r="K969" s="202"/>
    </row>
    <row r="970" ht="33.0" customHeight="1">
      <c r="A970" s="202"/>
      <c r="C970" s="202"/>
      <c r="D970" s="202"/>
    </row>
    <row r="971" ht="33.0" customHeight="1">
      <c r="A971" s="202"/>
      <c r="C971" s="202"/>
      <c r="D971" s="202"/>
      <c r="E971" s="204"/>
    </row>
    <row r="972" ht="33.0" customHeight="1">
      <c r="A972" s="202"/>
      <c r="C972" s="202"/>
      <c r="D972" s="202"/>
      <c r="E972" s="206"/>
    </row>
    <row r="973" ht="33.0" customHeight="1">
      <c r="A973" s="202"/>
      <c r="C973" s="202"/>
      <c r="D973" s="206"/>
      <c r="E973" s="206"/>
    </row>
    <row r="974">
      <c r="A974" s="202"/>
      <c r="C974" s="202"/>
      <c r="D974" s="202"/>
      <c r="E974" s="202"/>
      <c r="F974" s="202"/>
      <c r="G974" s="202"/>
      <c r="H974" s="202"/>
      <c r="I974" s="202"/>
      <c r="J974" s="202"/>
      <c r="K974" s="202"/>
    </row>
    <row r="975">
      <c r="A975" s="202"/>
      <c r="C975" s="202"/>
      <c r="D975" s="207"/>
      <c r="E975" s="208"/>
      <c r="F975" s="202"/>
      <c r="G975" s="202"/>
      <c r="H975" s="202"/>
      <c r="I975" s="202"/>
      <c r="J975" s="202"/>
      <c r="K975" s="202"/>
    </row>
    <row r="976">
      <c r="A976" s="202"/>
      <c r="C976" s="202"/>
      <c r="D976" s="202"/>
      <c r="E976" s="202"/>
      <c r="F976" s="202"/>
      <c r="G976" s="202"/>
      <c r="H976" s="202"/>
      <c r="I976" s="202"/>
      <c r="J976" s="202"/>
      <c r="K976" s="202"/>
    </row>
    <row r="977">
      <c r="A977" s="202"/>
      <c r="C977" s="202"/>
      <c r="E977" s="208"/>
      <c r="F977" s="202"/>
      <c r="G977" s="202"/>
      <c r="H977" s="202"/>
      <c r="I977" s="202"/>
      <c r="J977" s="202"/>
      <c r="K977" s="202"/>
    </row>
    <row r="978">
      <c r="A978" s="202"/>
      <c r="C978" s="202"/>
      <c r="D978" s="202"/>
      <c r="E978" s="208"/>
      <c r="F978" s="202"/>
      <c r="G978" s="202"/>
      <c r="H978" s="202"/>
      <c r="I978" s="202"/>
      <c r="J978" s="202"/>
      <c r="K978" s="202"/>
    </row>
    <row r="979">
      <c r="A979" s="202"/>
      <c r="C979" s="202"/>
      <c r="D979" s="202"/>
      <c r="E979" s="202"/>
      <c r="F979" s="202"/>
      <c r="G979" s="202"/>
      <c r="H979" s="202"/>
      <c r="I979" s="202"/>
      <c r="J979" s="202"/>
      <c r="K979" s="202"/>
    </row>
    <row r="980">
      <c r="A980" s="202"/>
      <c r="C980" s="202"/>
      <c r="D980" s="202"/>
      <c r="E980" s="208"/>
      <c r="F980" s="202"/>
      <c r="G980" s="202"/>
      <c r="H980" s="202"/>
      <c r="I980" s="202"/>
      <c r="J980" s="202"/>
      <c r="K980" s="202"/>
    </row>
    <row r="981">
      <c r="A981" s="202"/>
      <c r="C981" s="202"/>
      <c r="D981" s="207"/>
      <c r="E981" s="208"/>
      <c r="F981" s="202"/>
      <c r="G981" s="202"/>
      <c r="H981" s="202"/>
      <c r="I981" s="202"/>
      <c r="J981" s="202"/>
      <c r="K981" s="202"/>
    </row>
    <row r="982">
      <c r="A982" s="202"/>
      <c r="C982" s="202"/>
      <c r="D982" s="202"/>
      <c r="E982" s="208"/>
      <c r="F982" s="202"/>
      <c r="G982" s="202"/>
      <c r="H982" s="202"/>
      <c r="I982" s="202"/>
      <c r="J982" s="202"/>
      <c r="K982" s="202"/>
    </row>
    <row r="983">
      <c r="A983" s="202"/>
      <c r="C983" s="202"/>
      <c r="D983" s="202"/>
      <c r="E983" s="208"/>
      <c r="F983" s="202"/>
      <c r="G983" s="202"/>
      <c r="H983" s="202"/>
      <c r="I983" s="202"/>
      <c r="J983" s="202"/>
      <c r="K983" s="202"/>
    </row>
    <row r="984">
      <c r="A984" s="202"/>
      <c r="C984" s="202"/>
      <c r="D984" s="202"/>
      <c r="E984" s="208"/>
      <c r="F984" s="202"/>
      <c r="G984" s="202"/>
      <c r="H984" s="202"/>
      <c r="I984" s="202"/>
      <c r="J984" s="202"/>
      <c r="K984" s="202"/>
    </row>
    <row r="985">
      <c r="A985" s="202"/>
      <c r="C985" s="202"/>
      <c r="D985" s="202"/>
      <c r="E985" s="208"/>
      <c r="F985" s="202"/>
      <c r="G985" s="202"/>
      <c r="H985" s="202"/>
      <c r="I985" s="202"/>
      <c r="J985" s="202"/>
      <c r="K985" s="202"/>
    </row>
    <row r="986">
      <c r="A986" s="202"/>
      <c r="C986" s="202"/>
      <c r="E986" s="208"/>
      <c r="F986" s="202"/>
      <c r="G986" s="202"/>
      <c r="H986" s="202"/>
      <c r="I986" s="202"/>
      <c r="J986" s="202"/>
      <c r="K986" s="202"/>
    </row>
    <row r="987">
      <c r="A987" s="202"/>
      <c r="C987" s="202"/>
      <c r="D987" s="207"/>
      <c r="E987" s="208"/>
      <c r="F987" s="202"/>
      <c r="G987" s="202"/>
      <c r="H987" s="202"/>
      <c r="I987" s="202"/>
      <c r="J987" s="202"/>
      <c r="K987" s="202"/>
    </row>
    <row r="988" ht="33.0" customHeight="1">
      <c r="A988" s="202"/>
      <c r="C988" s="202"/>
      <c r="D988" s="202"/>
      <c r="E988" s="204"/>
    </row>
    <row r="989" ht="33.0" customHeight="1">
      <c r="A989" s="202"/>
      <c r="C989" s="202"/>
      <c r="D989" s="202"/>
      <c r="E989" s="204"/>
    </row>
    <row r="990" ht="33.0" customHeight="1">
      <c r="A990" s="202"/>
      <c r="C990" s="202"/>
      <c r="D990" s="202"/>
      <c r="E990" s="206"/>
    </row>
    <row r="991" ht="33.0" customHeight="1">
      <c r="A991" s="202"/>
      <c r="C991" s="202"/>
      <c r="D991" s="206"/>
      <c r="E991" s="206"/>
    </row>
    <row r="992">
      <c r="A992" s="202"/>
      <c r="C992" s="202"/>
      <c r="E992" s="208"/>
      <c r="F992" s="202"/>
      <c r="G992" s="202"/>
      <c r="H992" s="202"/>
      <c r="I992" s="202"/>
      <c r="J992" s="202"/>
      <c r="K992" s="202"/>
    </row>
    <row r="993">
      <c r="A993" s="202"/>
      <c r="C993" s="202"/>
      <c r="D993" s="202"/>
      <c r="E993" s="202"/>
      <c r="F993" s="202"/>
      <c r="G993" s="202"/>
      <c r="H993" s="202"/>
      <c r="I993" s="202"/>
      <c r="J993" s="202"/>
      <c r="K993" s="202"/>
    </row>
    <row r="994">
      <c r="A994" s="202"/>
      <c r="C994" s="202"/>
      <c r="D994" s="202"/>
      <c r="E994" s="204"/>
      <c r="F994" s="202"/>
      <c r="G994" s="202"/>
      <c r="H994" s="202"/>
      <c r="I994" s="202"/>
      <c r="J994" s="202"/>
      <c r="K994" s="202"/>
    </row>
    <row r="995">
      <c r="A995" s="202"/>
      <c r="C995" s="202"/>
      <c r="D995" s="202"/>
      <c r="E995" s="204"/>
      <c r="F995" s="202"/>
      <c r="G995" s="202"/>
      <c r="H995" s="202"/>
      <c r="I995" s="202"/>
      <c r="J995" s="202"/>
      <c r="K995" s="202"/>
    </row>
    <row r="996">
      <c r="A996" s="202"/>
      <c r="C996" s="202"/>
      <c r="D996" s="202"/>
      <c r="E996" s="208"/>
      <c r="F996" s="202"/>
      <c r="G996" s="202"/>
      <c r="H996" s="202"/>
      <c r="I996" s="202"/>
      <c r="J996" s="202"/>
      <c r="K996" s="202"/>
    </row>
    <row r="997">
      <c r="A997" s="202"/>
      <c r="C997" s="202"/>
      <c r="D997" s="202"/>
      <c r="E997" s="208"/>
      <c r="F997" s="202"/>
      <c r="G997" s="202"/>
      <c r="H997" s="202"/>
      <c r="I997" s="202"/>
      <c r="J997" s="202"/>
      <c r="K997" s="202"/>
    </row>
    <row r="998">
      <c r="A998" s="202"/>
      <c r="C998" s="202"/>
      <c r="D998" s="202"/>
      <c r="E998" s="208"/>
      <c r="F998" s="202"/>
      <c r="G998" s="202"/>
      <c r="H998" s="202"/>
      <c r="I998" s="202"/>
      <c r="J998" s="202"/>
      <c r="K998" s="202"/>
    </row>
    <row r="999">
      <c r="A999" s="202"/>
      <c r="C999" s="202"/>
      <c r="D999" s="202"/>
      <c r="E999" s="208"/>
      <c r="F999" s="202"/>
      <c r="G999" s="202"/>
      <c r="H999" s="202"/>
      <c r="I999" s="202"/>
      <c r="J999" s="202"/>
      <c r="K999" s="202"/>
    </row>
    <row r="1000">
      <c r="A1000" s="202"/>
      <c r="C1000" s="202"/>
      <c r="D1000" s="202"/>
      <c r="E1000" s="208"/>
      <c r="F1000" s="202"/>
      <c r="G1000" s="202"/>
      <c r="H1000" s="202"/>
      <c r="I1000" s="202"/>
      <c r="J1000" s="202"/>
      <c r="K1000" s="202"/>
    </row>
    <row r="1001">
      <c r="A1001" s="202"/>
      <c r="C1001" s="202"/>
      <c r="D1001" s="202"/>
      <c r="E1001" s="208"/>
      <c r="F1001" s="202"/>
      <c r="G1001" s="202"/>
      <c r="H1001" s="202"/>
      <c r="I1001" s="202"/>
      <c r="J1001" s="202"/>
      <c r="K1001" s="202"/>
    </row>
    <row r="1002">
      <c r="A1002" s="202"/>
      <c r="C1002" s="202"/>
      <c r="D1002" s="202"/>
      <c r="E1002" s="208"/>
      <c r="F1002" s="202"/>
      <c r="G1002" s="202"/>
      <c r="H1002" s="202"/>
      <c r="I1002" s="202"/>
      <c r="J1002" s="202"/>
      <c r="K1002" s="202"/>
    </row>
    <row r="1003">
      <c r="A1003" s="202"/>
      <c r="C1003" s="202"/>
      <c r="D1003" s="202"/>
      <c r="E1003" s="208"/>
      <c r="F1003" s="202"/>
      <c r="G1003" s="202"/>
      <c r="H1003" s="202"/>
      <c r="I1003" s="202"/>
      <c r="J1003" s="202"/>
      <c r="K1003" s="202"/>
    </row>
    <row r="1004">
      <c r="A1004" s="202"/>
      <c r="C1004" s="202"/>
      <c r="D1004" s="202"/>
      <c r="E1004" s="202"/>
      <c r="F1004" s="202"/>
      <c r="G1004" s="202"/>
      <c r="H1004" s="202"/>
      <c r="I1004" s="202"/>
      <c r="J1004" s="202"/>
      <c r="K1004" s="202"/>
    </row>
    <row r="1005">
      <c r="A1005" s="202"/>
      <c r="C1005" s="202"/>
      <c r="D1005" s="202"/>
      <c r="E1005" s="208"/>
      <c r="F1005" s="202"/>
      <c r="G1005" s="202"/>
      <c r="H1005" s="202"/>
      <c r="I1005" s="202"/>
      <c r="J1005" s="202"/>
      <c r="K1005" s="202"/>
    </row>
    <row r="1006">
      <c r="A1006" s="202"/>
      <c r="C1006" s="202"/>
      <c r="D1006" s="202"/>
      <c r="E1006" s="208"/>
      <c r="F1006" s="202"/>
      <c r="G1006" s="202"/>
      <c r="H1006" s="202"/>
      <c r="I1006" s="202"/>
      <c r="J1006" s="202"/>
      <c r="K1006" s="202"/>
    </row>
    <row r="1007">
      <c r="A1007" s="202"/>
      <c r="C1007" s="202"/>
      <c r="D1007" s="202"/>
      <c r="E1007" s="202"/>
      <c r="F1007" s="202"/>
      <c r="G1007" s="202"/>
      <c r="H1007" s="202"/>
      <c r="I1007" s="202"/>
      <c r="J1007" s="202"/>
      <c r="K1007" s="202"/>
    </row>
    <row r="1008">
      <c r="A1008" s="202"/>
      <c r="C1008" s="202"/>
      <c r="D1008" s="202"/>
      <c r="E1008" s="208"/>
      <c r="F1008" s="202"/>
      <c r="G1008" s="202"/>
      <c r="H1008" s="202"/>
      <c r="I1008" s="202"/>
      <c r="J1008" s="202"/>
      <c r="K1008" s="202"/>
    </row>
    <row r="1009">
      <c r="A1009" s="202"/>
      <c r="C1009" s="202"/>
      <c r="D1009" s="202"/>
      <c r="E1009" s="208"/>
      <c r="F1009" s="202"/>
      <c r="G1009" s="202"/>
      <c r="H1009" s="202"/>
      <c r="I1009" s="202"/>
      <c r="J1009" s="202"/>
      <c r="K1009" s="202"/>
    </row>
    <row r="1010" ht="33.75" customHeight="1">
      <c r="A1010" s="202"/>
      <c r="C1010" s="202"/>
      <c r="D1010" s="202"/>
      <c r="E1010" s="204"/>
    </row>
    <row r="1011" ht="33.75" customHeight="1">
      <c r="A1011" s="202"/>
      <c r="C1011" s="202"/>
      <c r="D1011" s="202"/>
      <c r="E1011" s="204"/>
    </row>
    <row r="1012" ht="33.75" customHeight="1">
      <c r="A1012" s="202"/>
      <c r="C1012" s="202"/>
      <c r="D1012" s="202"/>
      <c r="E1012" s="206"/>
    </row>
    <row r="1013" ht="33.75" customHeight="1">
      <c r="A1013" s="202"/>
      <c r="C1013" s="202"/>
      <c r="D1013" s="206"/>
      <c r="E1013" s="206"/>
    </row>
    <row r="1014" ht="33.0" customHeight="1">
      <c r="A1014" s="202"/>
      <c r="C1014" s="202"/>
      <c r="D1014" s="202"/>
      <c r="E1014" s="202"/>
      <c r="F1014" s="202"/>
      <c r="G1014" s="202"/>
      <c r="H1014" s="202"/>
      <c r="I1014" s="202"/>
      <c r="J1014" s="202"/>
      <c r="K1014" s="202"/>
    </row>
    <row r="1015" ht="25.5" customHeight="1">
      <c r="A1015" s="202"/>
      <c r="C1015" s="202"/>
      <c r="D1015" s="202"/>
      <c r="E1015" s="204"/>
    </row>
    <row r="1016" ht="25.5" customHeight="1">
      <c r="A1016" s="202"/>
      <c r="C1016" s="202"/>
      <c r="D1016" s="202"/>
      <c r="E1016" s="206"/>
    </row>
    <row r="1017" ht="25.5" customHeight="1">
      <c r="A1017" s="202"/>
      <c r="C1017" s="202"/>
      <c r="D1017" s="202"/>
      <c r="E1017" s="208"/>
    </row>
    <row r="1018" ht="25.5" customHeight="1">
      <c r="A1018" s="202"/>
      <c r="C1018" s="202"/>
      <c r="D1018" s="202"/>
      <c r="E1018" s="208"/>
    </row>
    <row r="1019" ht="25.5" customHeight="1">
      <c r="A1019" s="202"/>
      <c r="C1019" s="202"/>
      <c r="D1019" s="202"/>
      <c r="E1019" s="204"/>
    </row>
    <row r="1020" ht="25.5" customHeight="1">
      <c r="A1020" s="202"/>
      <c r="C1020" s="202"/>
      <c r="D1020" s="202"/>
      <c r="E1020" s="208"/>
    </row>
    <row r="1021" ht="25.5" customHeight="1">
      <c r="A1021" s="202"/>
      <c r="C1021" s="202"/>
      <c r="D1021" s="202"/>
      <c r="E1021" s="204"/>
    </row>
    <row r="1022" ht="25.5" customHeight="1">
      <c r="A1022" s="202"/>
      <c r="C1022" s="202"/>
      <c r="D1022" s="202"/>
      <c r="E1022" s="206"/>
    </row>
    <row r="1023" ht="15.75" customHeight="1">
      <c r="A1023" s="202"/>
      <c r="C1023" s="202"/>
      <c r="D1023" s="202"/>
      <c r="E1023" s="202"/>
      <c r="F1023" s="202"/>
      <c r="G1023" s="202"/>
      <c r="H1023" s="202"/>
      <c r="I1023" s="202"/>
      <c r="J1023" s="202"/>
      <c r="K1023" s="202"/>
    </row>
  </sheetData>
  <mergeCells count="22">
    <mergeCell ref="A3:A55"/>
    <mergeCell ref="J52:K55"/>
    <mergeCell ref="B55:C55"/>
    <mergeCell ref="D55:E55"/>
    <mergeCell ref="A56:A103"/>
    <mergeCell ref="J100:K103"/>
    <mergeCell ref="B103:C103"/>
    <mergeCell ref="B107:D107"/>
    <mergeCell ref="B108:D108"/>
    <mergeCell ref="A108:A109"/>
    <mergeCell ref="A110:A112"/>
    <mergeCell ref="B110:D110"/>
    <mergeCell ref="B111:D111"/>
    <mergeCell ref="B112:D112"/>
    <mergeCell ref="A113:K113"/>
    <mergeCell ref="D103:E103"/>
    <mergeCell ref="A104:K104"/>
    <mergeCell ref="A105:A107"/>
    <mergeCell ref="B105:D105"/>
    <mergeCell ref="J105:K112"/>
    <mergeCell ref="B106:D106"/>
    <mergeCell ref="B109:D109"/>
  </mergeCells>
  <conditionalFormatting sqref="C3:C51 C56:C102">
    <cfRule type="cellIs" dxfId="7" priority="1" operator="equal">
      <formula>"Sent"</formula>
    </cfRule>
  </conditionalFormatting>
  <conditionalFormatting sqref="C3:C51 C56:C102">
    <cfRule type="cellIs" dxfId="1" priority="2" operator="equal">
      <formula>"Verifying recipient information"</formula>
    </cfRule>
  </conditionalFormatting>
  <conditionalFormatting sqref="C3:C51 C56:C102">
    <cfRule type="cellIs" dxfId="2" priority="3" operator="equal">
      <formula>"Processing"</formula>
    </cfRule>
  </conditionalFormatting>
  <conditionalFormatting sqref="C3:C51 C56:C102">
    <cfRule type="cellIs" dxfId="3" priority="4" operator="equal">
      <formula>"Approved"</formula>
    </cfRule>
  </conditionalFormatting>
  <conditionalFormatting sqref="C3:C54 C56:C102">
    <cfRule type="cellIs" dxfId="4" priority="5" operator="equal">
      <formula>"Not-passed"</formula>
    </cfRule>
  </conditionalFormatting>
  <conditionalFormatting sqref="C1:C54 C56:C102">
    <cfRule type="cellIs" dxfId="5" priority="6" operator="equal">
      <formula>"Passed"</formula>
    </cfRule>
  </conditionalFormatting>
  <conditionalFormatting sqref="C3:C54 C56:C102">
    <cfRule type="cellIs" dxfId="6" priority="7" operator="equal">
      <formula>"Rejected"</formula>
    </cfRule>
  </conditionalFormatting>
  <dataValidations>
    <dataValidation type="list" allowBlank="1" sqref="C3:C51 C56:C99">
      <formula1>'Status Key'!$A$17:$A$26</formula1>
    </dataValidation>
  </dataValidations>
  <hyperlinks>
    <hyperlink r:id="rId1" location="gid=0" ref="H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7"/>
    <hyperlink r:id="rId36" ref="J38"/>
    <hyperlink r:id="rId37" ref="J39"/>
    <hyperlink r:id="rId38" ref="J40"/>
    <hyperlink r:id="rId39" ref="J41"/>
    <hyperlink r:id="rId40" ref="J42"/>
    <hyperlink r:id="rId41" ref="J43"/>
    <hyperlink r:id="rId42" ref="J44"/>
    <hyperlink r:id="rId43" ref="J45"/>
    <hyperlink r:id="rId44" ref="J46"/>
    <hyperlink r:id="rId45" ref="J47"/>
    <hyperlink r:id="rId46" ref="J48"/>
    <hyperlink r:id="rId47" ref="J49"/>
    <hyperlink r:id="rId48" ref="J50"/>
    <hyperlink r:id="rId49" ref="J51"/>
    <hyperlink r:id="rId50" ref="J56"/>
    <hyperlink r:id="rId51" ref="J57"/>
    <hyperlink r:id="rId52" ref="J58"/>
    <hyperlink r:id="rId53" ref="J59"/>
    <hyperlink r:id="rId54" ref="J60"/>
    <hyperlink r:id="rId55" ref="J61"/>
    <hyperlink r:id="rId56" ref="J62"/>
    <hyperlink r:id="rId57" ref="J63"/>
    <hyperlink r:id="rId58" ref="J64"/>
    <hyperlink r:id="rId59" ref="J65"/>
    <hyperlink r:id="rId60" ref="J66"/>
    <hyperlink r:id="rId61" ref="J67"/>
    <hyperlink r:id="rId62" ref="J68"/>
    <hyperlink r:id="rId63" ref="J69"/>
    <hyperlink r:id="rId64" ref="J70"/>
    <hyperlink r:id="rId65" ref="J71"/>
    <hyperlink r:id="rId66" ref="J72"/>
    <hyperlink r:id="rId67" ref="J73"/>
    <hyperlink r:id="rId68" ref="J74"/>
    <hyperlink r:id="rId69" ref="J75"/>
    <hyperlink r:id="rId70" ref="J76"/>
    <hyperlink r:id="rId71" ref="J77"/>
    <hyperlink r:id="rId72" ref="J78"/>
    <hyperlink r:id="rId73" ref="J79"/>
    <hyperlink r:id="rId74" ref="J80"/>
    <hyperlink r:id="rId75" ref="J81"/>
    <hyperlink r:id="rId76" ref="J82"/>
    <hyperlink r:id="rId77" ref="J83"/>
    <hyperlink r:id="rId78" ref="J84"/>
    <hyperlink r:id="rId79" ref="J85"/>
    <hyperlink r:id="rId80" ref="J86"/>
    <hyperlink r:id="rId81" ref="J87"/>
    <hyperlink r:id="rId82" ref="J88"/>
    <hyperlink r:id="rId83" ref="J89"/>
    <hyperlink r:id="rId84" ref="J90"/>
    <hyperlink r:id="rId85" ref="J91"/>
    <hyperlink r:id="rId86" ref="J92"/>
    <hyperlink r:id="rId87" ref="J93"/>
    <hyperlink r:id="rId88" ref="J94"/>
    <hyperlink r:id="rId89" ref="J95"/>
    <hyperlink r:id="rId90" ref="J96"/>
    <hyperlink r:id="rId91" ref="J97"/>
    <hyperlink r:id="rId92" ref="J98"/>
    <hyperlink r:id="rId93" ref="J99"/>
  </hyperlinks>
  <drawing r:id="rId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1.63"/>
    <col customWidth="1" min="3" max="3" width="26.13"/>
    <col customWidth="1" min="4" max="4" width="14.88"/>
    <col customWidth="1" min="5" max="5" width="13.25"/>
    <col customWidth="1" min="6" max="9" width="17.5"/>
    <col customWidth="1" min="10" max="10" width="68.25"/>
    <col customWidth="1" min="11" max="11" width="43.0"/>
    <col customWidth="1" hidden="1" min="12" max="12" width="10.38"/>
    <col customWidth="1" hidden="1" min="13" max="13" width="84.75"/>
    <col customWidth="1" hidden="1" min="14" max="14" width="10.38"/>
    <col customWidth="1" hidden="1" min="15" max="15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I1" s="209"/>
      <c r="J1" s="34"/>
      <c r="K1" s="34"/>
      <c r="L1" s="35"/>
      <c r="M1" s="35"/>
      <c r="N1" s="35"/>
      <c r="O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39</v>
      </c>
      <c r="J2" s="33" t="s">
        <v>40</v>
      </c>
      <c r="K2" s="33" t="s">
        <v>41</v>
      </c>
      <c r="L2" s="211" t="s">
        <v>42</v>
      </c>
      <c r="M2" s="211" t="s">
        <v>43</v>
      </c>
      <c r="N2" s="35" t="s">
        <v>42</v>
      </c>
      <c r="O2" s="35" t="s">
        <v>43</v>
      </c>
    </row>
    <row r="3">
      <c r="A3" s="212" t="s">
        <v>572</v>
      </c>
      <c r="B3" s="37" t="s">
        <v>573</v>
      </c>
      <c r="C3" s="187" t="s">
        <v>18</v>
      </c>
      <c r="D3" s="55"/>
      <c r="E3" s="176"/>
      <c r="F3" s="192" t="s">
        <v>141</v>
      </c>
      <c r="G3" s="192" t="s">
        <v>141</v>
      </c>
      <c r="H3" s="192" t="s">
        <v>141</v>
      </c>
      <c r="I3" s="41" t="s">
        <v>574</v>
      </c>
      <c r="J3" s="54" t="s">
        <v>575</v>
      </c>
    </row>
    <row r="4">
      <c r="A4" s="213"/>
      <c r="B4" s="37" t="s">
        <v>576</v>
      </c>
      <c r="C4" s="187" t="s">
        <v>18</v>
      </c>
      <c r="D4" s="55"/>
      <c r="E4" s="180"/>
      <c r="F4" s="192" t="s">
        <v>141</v>
      </c>
      <c r="G4" s="192" t="s">
        <v>141</v>
      </c>
      <c r="H4" s="192" t="s">
        <v>141</v>
      </c>
      <c r="I4" s="41" t="s">
        <v>574</v>
      </c>
      <c r="J4" s="193" t="s">
        <v>577</v>
      </c>
      <c r="K4" s="214"/>
    </row>
    <row r="5">
      <c r="A5" s="213"/>
      <c r="B5" s="37" t="s">
        <v>578</v>
      </c>
      <c r="C5" s="187" t="s">
        <v>33</v>
      </c>
      <c r="D5" s="215">
        <v>45161.0</v>
      </c>
      <c r="E5" s="216">
        <v>40000.0</v>
      </c>
      <c r="F5" s="216">
        <v>40000.0</v>
      </c>
      <c r="G5" s="41"/>
      <c r="H5" s="41"/>
      <c r="I5" s="41" t="s">
        <v>574</v>
      </c>
      <c r="J5" s="193" t="s">
        <v>579</v>
      </c>
      <c r="K5" s="53" t="s">
        <v>580</v>
      </c>
    </row>
    <row r="6">
      <c r="A6" s="213"/>
      <c r="B6" s="37" t="s">
        <v>581</v>
      </c>
      <c r="C6" s="187" t="s">
        <v>24</v>
      </c>
      <c r="D6" s="215"/>
      <c r="E6" s="216"/>
      <c r="F6" s="216">
        <v>20000.0</v>
      </c>
      <c r="G6" s="41"/>
      <c r="H6" s="41"/>
      <c r="I6" s="41" t="s">
        <v>574</v>
      </c>
      <c r="J6" s="193" t="s">
        <v>582</v>
      </c>
      <c r="K6" s="53" t="s">
        <v>583</v>
      </c>
    </row>
    <row r="7">
      <c r="A7" s="213"/>
      <c r="B7" s="37" t="s">
        <v>584</v>
      </c>
      <c r="C7" s="187" t="s">
        <v>18</v>
      </c>
      <c r="D7" s="215"/>
      <c r="E7" s="216"/>
      <c r="F7" s="216" t="s">
        <v>141</v>
      </c>
      <c r="G7" s="192" t="s">
        <v>141</v>
      </c>
      <c r="H7" s="192" t="s">
        <v>141</v>
      </c>
      <c r="I7" s="41" t="s">
        <v>574</v>
      </c>
      <c r="J7" s="193" t="s">
        <v>585</v>
      </c>
    </row>
    <row r="8">
      <c r="A8" s="213"/>
      <c r="B8" s="37" t="s">
        <v>586</v>
      </c>
      <c r="C8" s="187" t="s">
        <v>18</v>
      </c>
      <c r="D8" s="215"/>
      <c r="E8" s="216"/>
      <c r="F8" s="216" t="s">
        <v>141</v>
      </c>
      <c r="G8" s="192" t="s">
        <v>141</v>
      </c>
      <c r="H8" s="192" t="s">
        <v>141</v>
      </c>
      <c r="I8" s="41" t="s">
        <v>574</v>
      </c>
      <c r="J8" s="193" t="s">
        <v>587</v>
      </c>
    </row>
    <row r="9">
      <c r="A9" s="213"/>
      <c r="B9" s="37" t="s">
        <v>588</v>
      </c>
      <c r="C9" s="187" t="s">
        <v>18</v>
      </c>
      <c r="D9" s="215"/>
      <c r="E9" s="216"/>
      <c r="F9" s="216" t="s">
        <v>141</v>
      </c>
      <c r="G9" s="192" t="s">
        <v>141</v>
      </c>
      <c r="H9" s="192" t="s">
        <v>141</v>
      </c>
      <c r="I9" s="41" t="s">
        <v>574</v>
      </c>
      <c r="J9" s="193" t="s">
        <v>589</v>
      </c>
      <c r="K9" s="214"/>
    </row>
    <row r="10">
      <c r="A10" s="213"/>
      <c r="B10" s="55" t="s">
        <v>590</v>
      </c>
      <c r="C10" s="187" t="s">
        <v>18</v>
      </c>
      <c r="D10" s="215"/>
      <c r="E10" s="216"/>
      <c r="F10" s="216" t="s">
        <v>141</v>
      </c>
      <c r="G10" s="192" t="s">
        <v>141</v>
      </c>
      <c r="H10" s="192" t="s">
        <v>141</v>
      </c>
      <c r="I10" s="41" t="s">
        <v>574</v>
      </c>
      <c r="J10" s="193" t="s">
        <v>591</v>
      </c>
    </row>
    <row r="11">
      <c r="A11" s="213"/>
      <c r="B11" s="37" t="s">
        <v>592</v>
      </c>
      <c r="C11" s="187" t="s">
        <v>18</v>
      </c>
      <c r="D11" s="215"/>
      <c r="E11" s="216"/>
      <c r="F11" s="216" t="s">
        <v>141</v>
      </c>
      <c r="G11" s="192" t="s">
        <v>141</v>
      </c>
      <c r="H11" s="192" t="s">
        <v>141</v>
      </c>
      <c r="I11" s="41" t="s">
        <v>574</v>
      </c>
      <c r="J11" s="193" t="s">
        <v>593</v>
      </c>
    </row>
    <row r="12">
      <c r="A12" s="213"/>
      <c r="B12" s="37" t="s">
        <v>594</v>
      </c>
      <c r="C12" s="187" t="s">
        <v>33</v>
      </c>
      <c r="D12" s="215"/>
      <c r="E12" s="216"/>
      <c r="F12" s="216">
        <v>40000.0</v>
      </c>
      <c r="G12" s="41"/>
      <c r="H12" s="41"/>
      <c r="I12" s="41" t="s">
        <v>574</v>
      </c>
      <c r="J12" s="193" t="s">
        <v>595</v>
      </c>
      <c r="K12" s="53" t="s">
        <v>596</v>
      </c>
    </row>
    <row r="13">
      <c r="A13" s="213"/>
      <c r="B13" s="191" t="s">
        <v>597</v>
      </c>
      <c r="C13" s="187" t="s">
        <v>33</v>
      </c>
      <c r="D13" s="215">
        <v>45253.0</v>
      </c>
      <c r="E13" s="216">
        <v>37500.0</v>
      </c>
      <c r="F13" s="216">
        <v>37500.0</v>
      </c>
      <c r="G13" s="184"/>
      <c r="H13" s="185"/>
      <c r="I13" s="41" t="s">
        <v>574</v>
      </c>
      <c r="J13" s="193" t="s">
        <v>598</v>
      </c>
      <c r="K13" s="217" t="s">
        <v>599</v>
      </c>
    </row>
    <row r="14">
      <c r="A14" s="213"/>
      <c r="B14" s="191" t="s">
        <v>600</v>
      </c>
      <c r="C14" s="187" t="s">
        <v>18</v>
      </c>
      <c r="D14" s="215"/>
      <c r="E14" s="216"/>
      <c r="F14" s="216" t="s">
        <v>141</v>
      </c>
      <c r="G14" s="192" t="s">
        <v>141</v>
      </c>
      <c r="H14" s="192" t="s">
        <v>141</v>
      </c>
      <c r="I14" s="41" t="s">
        <v>574</v>
      </c>
      <c r="J14" s="193" t="s">
        <v>601</v>
      </c>
      <c r="K14" s="217"/>
    </row>
    <row r="15">
      <c r="A15" s="213"/>
      <c r="B15" s="191" t="s">
        <v>602</v>
      </c>
      <c r="C15" s="187" t="s">
        <v>33</v>
      </c>
      <c r="D15" s="215"/>
      <c r="E15" s="216"/>
      <c r="F15" s="216">
        <v>50000.0</v>
      </c>
      <c r="G15" s="184"/>
      <c r="H15" s="87"/>
      <c r="I15" s="41" t="s">
        <v>574</v>
      </c>
      <c r="J15" s="193" t="s">
        <v>603</v>
      </c>
      <c r="K15" s="53" t="s">
        <v>604</v>
      </c>
    </row>
    <row r="16">
      <c r="A16" s="213"/>
      <c r="B16" s="191" t="s">
        <v>605</v>
      </c>
      <c r="C16" s="187" t="s">
        <v>18</v>
      </c>
      <c r="D16" s="215"/>
      <c r="E16" s="216"/>
      <c r="F16" s="216" t="s">
        <v>141</v>
      </c>
      <c r="G16" s="192" t="s">
        <v>141</v>
      </c>
      <c r="H16" s="192" t="s">
        <v>141</v>
      </c>
      <c r="I16" s="41" t="s">
        <v>574</v>
      </c>
      <c r="J16" s="193" t="s">
        <v>606</v>
      </c>
    </row>
    <row r="17">
      <c r="A17" s="213"/>
      <c r="B17" s="191" t="s">
        <v>607</v>
      </c>
      <c r="C17" s="187" t="s">
        <v>33</v>
      </c>
      <c r="D17" s="215">
        <v>45161.0</v>
      </c>
      <c r="E17" s="216">
        <v>40000.0</v>
      </c>
      <c r="F17" s="216">
        <v>40000.0</v>
      </c>
      <c r="G17" s="161"/>
      <c r="H17" s="190"/>
      <c r="I17" s="41" t="s">
        <v>574</v>
      </c>
      <c r="J17" s="193" t="s">
        <v>608</v>
      </c>
      <c r="K17" s="53" t="s">
        <v>609</v>
      </c>
    </row>
    <row r="18">
      <c r="A18" s="213"/>
      <c r="B18" s="191" t="s">
        <v>610</v>
      </c>
      <c r="C18" s="187" t="s">
        <v>18</v>
      </c>
      <c r="D18" s="215"/>
      <c r="E18" s="216"/>
      <c r="F18" s="216" t="s">
        <v>141</v>
      </c>
      <c r="G18" s="192" t="s">
        <v>141</v>
      </c>
      <c r="H18" s="192" t="s">
        <v>141</v>
      </c>
      <c r="I18" s="41" t="s">
        <v>574</v>
      </c>
      <c r="J18" s="193" t="s">
        <v>608</v>
      </c>
      <c r="K18" s="191"/>
    </row>
    <row r="19">
      <c r="A19" s="213"/>
      <c r="B19" s="191" t="s">
        <v>611</v>
      </c>
      <c r="C19" s="218" t="s">
        <v>24</v>
      </c>
      <c r="D19" s="215">
        <v>45161.0</v>
      </c>
      <c r="E19" s="216">
        <v>50000.0</v>
      </c>
      <c r="F19" s="216">
        <v>50000.0</v>
      </c>
      <c r="G19" s="184"/>
      <c r="H19" s="190"/>
      <c r="I19" s="41" t="s">
        <v>574</v>
      </c>
      <c r="J19" s="193" t="s">
        <v>612</v>
      </c>
      <c r="K19" s="217" t="s">
        <v>613</v>
      </c>
    </row>
    <row r="20">
      <c r="A20" s="213"/>
      <c r="B20" s="191" t="s">
        <v>614</v>
      </c>
      <c r="C20" s="187" t="s">
        <v>18</v>
      </c>
      <c r="D20" s="215"/>
      <c r="E20" s="216"/>
      <c r="F20" s="216" t="s">
        <v>141</v>
      </c>
      <c r="G20" s="192" t="s">
        <v>141</v>
      </c>
      <c r="H20" s="192" t="s">
        <v>141</v>
      </c>
      <c r="I20" s="41" t="s">
        <v>574</v>
      </c>
      <c r="J20" s="193" t="s">
        <v>615</v>
      </c>
      <c r="K20" s="217"/>
    </row>
    <row r="21">
      <c r="A21" s="213"/>
      <c r="B21" s="191" t="s">
        <v>616</v>
      </c>
      <c r="C21" s="187" t="s">
        <v>18</v>
      </c>
      <c r="D21" s="215"/>
      <c r="E21" s="216"/>
      <c r="F21" s="216" t="s">
        <v>141</v>
      </c>
      <c r="G21" s="192" t="s">
        <v>141</v>
      </c>
      <c r="H21" s="192" t="s">
        <v>141</v>
      </c>
      <c r="I21" s="41" t="s">
        <v>574</v>
      </c>
      <c r="J21" s="193" t="s">
        <v>617</v>
      </c>
      <c r="K21" s="217"/>
    </row>
    <row r="22">
      <c r="A22" s="213"/>
      <c r="B22" s="191" t="s">
        <v>618</v>
      </c>
      <c r="C22" s="187" t="s">
        <v>33</v>
      </c>
      <c r="D22" s="215">
        <v>45222.0</v>
      </c>
      <c r="E22" s="216">
        <v>25000.0</v>
      </c>
      <c r="F22" s="216">
        <v>25000.0</v>
      </c>
      <c r="G22" s="184"/>
      <c r="H22" s="41"/>
      <c r="I22" s="41" t="s">
        <v>574</v>
      </c>
      <c r="J22" s="193" t="s">
        <v>619</v>
      </c>
      <c r="K22" s="217" t="s">
        <v>620</v>
      </c>
    </row>
    <row r="23">
      <c r="A23" s="213"/>
      <c r="B23" s="219" t="s">
        <v>621</v>
      </c>
      <c r="C23" s="187" t="s">
        <v>18</v>
      </c>
      <c r="D23" s="215"/>
      <c r="E23" s="216"/>
      <c r="F23" s="216" t="s">
        <v>141</v>
      </c>
      <c r="G23" s="192" t="s">
        <v>141</v>
      </c>
      <c r="H23" s="192" t="s">
        <v>141</v>
      </c>
      <c r="I23" s="41" t="s">
        <v>574</v>
      </c>
      <c r="J23" s="193" t="s">
        <v>622</v>
      </c>
      <c r="K23" s="217"/>
    </row>
    <row r="24">
      <c r="A24" s="213"/>
      <c r="B24" s="191" t="s">
        <v>623</v>
      </c>
      <c r="C24" s="187" t="s">
        <v>18</v>
      </c>
      <c r="D24" s="215"/>
      <c r="E24" s="216"/>
      <c r="F24" s="216" t="s">
        <v>141</v>
      </c>
      <c r="G24" s="192" t="s">
        <v>141</v>
      </c>
      <c r="H24" s="192" t="s">
        <v>141</v>
      </c>
      <c r="I24" s="41" t="s">
        <v>574</v>
      </c>
      <c r="J24" s="193" t="s">
        <v>624</v>
      </c>
      <c r="K24" s="217"/>
    </row>
    <row r="25">
      <c r="A25" s="213"/>
      <c r="B25" s="191" t="s">
        <v>625</v>
      </c>
      <c r="C25" s="187" t="s">
        <v>33</v>
      </c>
      <c r="D25" s="215">
        <v>45161.0</v>
      </c>
      <c r="E25" s="216">
        <v>50000.0</v>
      </c>
      <c r="F25" s="216">
        <v>50000.0</v>
      </c>
      <c r="G25" s="184"/>
      <c r="H25" s="41"/>
      <c r="I25" s="41" t="s">
        <v>574</v>
      </c>
      <c r="J25" s="193" t="s">
        <v>626</v>
      </c>
      <c r="K25" s="53" t="s">
        <v>627</v>
      </c>
    </row>
    <row r="26">
      <c r="A26" s="213"/>
      <c r="B26" s="191" t="s">
        <v>628</v>
      </c>
      <c r="C26" s="187" t="s">
        <v>18</v>
      </c>
      <c r="D26" s="215"/>
      <c r="E26" s="216"/>
      <c r="F26" s="216" t="s">
        <v>141</v>
      </c>
      <c r="G26" s="192" t="s">
        <v>141</v>
      </c>
      <c r="H26" s="192" t="s">
        <v>141</v>
      </c>
      <c r="I26" s="41" t="s">
        <v>574</v>
      </c>
      <c r="J26" s="193" t="s">
        <v>629</v>
      </c>
      <c r="K26" s="217"/>
    </row>
    <row r="27">
      <c r="A27" s="213"/>
      <c r="B27" s="191" t="s">
        <v>630</v>
      </c>
      <c r="C27" s="187" t="s">
        <v>33</v>
      </c>
      <c r="D27" s="215">
        <v>45222.0</v>
      </c>
      <c r="E27" s="216">
        <v>50000.0</v>
      </c>
      <c r="F27" s="216">
        <v>50000.0</v>
      </c>
      <c r="G27" s="184"/>
      <c r="H27" s="41"/>
      <c r="I27" s="41" t="s">
        <v>574</v>
      </c>
      <c r="J27" s="193" t="s">
        <v>631</v>
      </c>
      <c r="K27" s="217" t="s">
        <v>632</v>
      </c>
    </row>
    <row r="28">
      <c r="A28" s="213"/>
      <c r="B28" s="191" t="s">
        <v>633</v>
      </c>
      <c r="C28" s="187" t="s">
        <v>18</v>
      </c>
      <c r="D28" s="215"/>
      <c r="E28" s="216"/>
      <c r="F28" s="216" t="s">
        <v>141</v>
      </c>
      <c r="G28" s="192" t="s">
        <v>141</v>
      </c>
      <c r="H28" s="192" t="s">
        <v>141</v>
      </c>
      <c r="I28" s="41" t="s">
        <v>574</v>
      </c>
      <c r="J28" s="193" t="s">
        <v>634</v>
      </c>
    </row>
    <row r="29">
      <c r="A29" s="213"/>
      <c r="B29" s="191" t="s">
        <v>635</v>
      </c>
      <c r="C29" s="187" t="s">
        <v>18</v>
      </c>
      <c r="D29" s="215"/>
      <c r="E29" s="216"/>
      <c r="F29" s="216" t="s">
        <v>141</v>
      </c>
      <c r="G29" s="192" t="s">
        <v>141</v>
      </c>
      <c r="H29" s="192" t="s">
        <v>141</v>
      </c>
      <c r="I29" s="41" t="s">
        <v>574</v>
      </c>
      <c r="J29" s="193" t="s">
        <v>636</v>
      </c>
      <c r="K29" s="217"/>
    </row>
    <row r="30">
      <c r="A30" s="213"/>
      <c r="B30" s="191" t="s">
        <v>637</v>
      </c>
      <c r="C30" s="187" t="s">
        <v>33</v>
      </c>
      <c r="D30" s="215">
        <v>45161.0</v>
      </c>
      <c r="E30" s="216">
        <v>25000.0</v>
      </c>
      <c r="F30" s="216">
        <v>25000.0</v>
      </c>
      <c r="G30" s="184"/>
      <c r="H30" s="41"/>
      <c r="I30" s="41" t="s">
        <v>574</v>
      </c>
      <c r="J30" s="193" t="s">
        <v>638</v>
      </c>
      <c r="K30" s="217" t="s">
        <v>639</v>
      </c>
    </row>
    <row r="31">
      <c r="A31" s="213"/>
      <c r="B31" s="191" t="s">
        <v>640</v>
      </c>
      <c r="C31" s="187" t="s">
        <v>18</v>
      </c>
      <c r="D31" s="215"/>
      <c r="E31" s="216"/>
      <c r="F31" s="216" t="s">
        <v>141</v>
      </c>
      <c r="G31" s="192" t="s">
        <v>141</v>
      </c>
      <c r="H31" s="192" t="s">
        <v>141</v>
      </c>
      <c r="I31" s="41" t="s">
        <v>574</v>
      </c>
      <c r="J31" s="193" t="s">
        <v>641</v>
      </c>
      <c r="K31" s="217"/>
    </row>
    <row r="32">
      <c r="A32" s="213"/>
      <c r="B32" s="191" t="s">
        <v>642</v>
      </c>
      <c r="C32" s="187" t="s">
        <v>18</v>
      </c>
      <c r="D32" s="215"/>
      <c r="E32" s="216"/>
      <c r="F32" s="216" t="s">
        <v>141</v>
      </c>
      <c r="G32" s="192" t="s">
        <v>141</v>
      </c>
      <c r="H32" s="192" t="s">
        <v>141</v>
      </c>
      <c r="I32" s="41" t="s">
        <v>574</v>
      </c>
      <c r="J32" s="193" t="s">
        <v>643</v>
      </c>
      <c r="K32" s="217"/>
    </row>
    <row r="33">
      <c r="A33" s="213"/>
      <c r="B33" s="191" t="s">
        <v>644</v>
      </c>
      <c r="C33" s="187" t="s">
        <v>18</v>
      </c>
      <c r="D33" s="215"/>
      <c r="E33" s="216"/>
      <c r="F33" s="216" t="s">
        <v>141</v>
      </c>
      <c r="G33" s="192" t="s">
        <v>141</v>
      </c>
      <c r="H33" s="192" t="s">
        <v>141</v>
      </c>
      <c r="I33" s="41" t="s">
        <v>574</v>
      </c>
      <c r="J33" s="193" t="s">
        <v>645</v>
      </c>
      <c r="K33" s="217"/>
    </row>
    <row r="34">
      <c r="A34" s="213"/>
      <c r="B34" s="191" t="s">
        <v>646</v>
      </c>
      <c r="C34" s="187" t="s">
        <v>18</v>
      </c>
      <c r="D34" s="215"/>
      <c r="E34" s="216"/>
      <c r="F34" s="216" t="s">
        <v>141</v>
      </c>
      <c r="G34" s="192" t="s">
        <v>141</v>
      </c>
      <c r="H34" s="192" t="s">
        <v>141</v>
      </c>
      <c r="I34" s="41" t="s">
        <v>574</v>
      </c>
      <c r="J34" s="193" t="s">
        <v>647</v>
      </c>
      <c r="K34" s="217"/>
    </row>
    <row r="35">
      <c r="A35" s="213"/>
      <c r="B35" s="191" t="s">
        <v>648</v>
      </c>
      <c r="C35" s="187" t="s">
        <v>18</v>
      </c>
      <c r="D35" s="215"/>
      <c r="E35" s="216"/>
      <c r="F35" s="216" t="s">
        <v>141</v>
      </c>
      <c r="G35" s="192" t="s">
        <v>141</v>
      </c>
      <c r="H35" s="192" t="s">
        <v>141</v>
      </c>
      <c r="I35" s="41" t="s">
        <v>574</v>
      </c>
      <c r="J35" s="193" t="s">
        <v>649</v>
      </c>
      <c r="K35" s="217"/>
    </row>
    <row r="36">
      <c r="A36" s="213"/>
      <c r="B36" s="191" t="s">
        <v>650</v>
      </c>
      <c r="C36" s="187" t="s">
        <v>18</v>
      </c>
      <c r="D36" s="215"/>
      <c r="E36" s="216"/>
      <c r="F36" s="216" t="s">
        <v>141</v>
      </c>
      <c r="G36" s="192" t="s">
        <v>141</v>
      </c>
      <c r="H36" s="192" t="s">
        <v>141</v>
      </c>
      <c r="I36" s="41" t="s">
        <v>574</v>
      </c>
      <c r="J36" s="193" t="s">
        <v>651</v>
      </c>
      <c r="K36" s="217"/>
    </row>
    <row r="37">
      <c r="A37" s="213"/>
      <c r="B37" s="191" t="s">
        <v>652</v>
      </c>
      <c r="C37" s="187" t="s">
        <v>33</v>
      </c>
      <c r="D37" s="215">
        <v>45192.0</v>
      </c>
      <c r="E37" s="216">
        <v>25000.0</v>
      </c>
      <c r="F37" s="216">
        <v>25000.0</v>
      </c>
      <c r="G37" s="184"/>
      <c r="H37" s="41"/>
      <c r="I37" s="41" t="s">
        <v>574</v>
      </c>
      <c r="J37" s="193" t="s">
        <v>653</v>
      </c>
      <c r="K37" s="53" t="s">
        <v>654</v>
      </c>
    </row>
    <row r="38">
      <c r="A38" s="213"/>
      <c r="B38" s="191" t="s">
        <v>655</v>
      </c>
      <c r="C38" s="187" t="s">
        <v>18</v>
      </c>
      <c r="D38" s="215"/>
      <c r="E38" s="216"/>
      <c r="F38" s="216" t="s">
        <v>141</v>
      </c>
      <c r="G38" s="192" t="s">
        <v>141</v>
      </c>
      <c r="H38" s="192" t="s">
        <v>141</v>
      </c>
      <c r="I38" s="41" t="s">
        <v>574</v>
      </c>
      <c r="J38" s="193" t="s">
        <v>656</v>
      </c>
    </row>
    <row r="39">
      <c r="A39" s="213"/>
      <c r="B39" s="191" t="s">
        <v>657</v>
      </c>
      <c r="C39" s="187" t="s">
        <v>18</v>
      </c>
      <c r="D39" s="215"/>
      <c r="E39" s="216"/>
      <c r="F39" s="216" t="s">
        <v>141</v>
      </c>
      <c r="G39" s="192" t="s">
        <v>141</v>
      </c>
      <c r="H39" s="192" t="s">
        <v>141</v>
      </c>
      <c r="I39" s="41" t="s">
        <v>574</v>
      </c>
      <c r="J39" s="193" t="s">
        <v>658</v>
      </c>
    </row>
    <row r="40">
      <c r="A40" s="213"/>
      <c r="B40" s="191" t="s">
        <v>659</v>
      </c>
      <c r="C40" s="187" t="s">
        <v>18</v>
      </c>
      <c r="D40" s="215"/>
      <c r="E40" s="216"/>
      <c r="F40" s="216" t="s">
        <v>141</v>
      </c>
      <c r="G40" s="192" t="s">
        <v>141</v>
      </c>
      <c r="H40" s="192" t="s">
        <v>141</v>
      </c>
      <c r="I40" s="41" t="s">
        <v>574</v>
      </c>
      <c r="J40" s="193" t="s">
        <v>660</v>
      </c>
    </row>
    <row r="41">
      <c r="A41" s="213"/>
      <c r="B41" s="191" t="s">
        <v>661</v>
      </c>
      <c r="C41" s="187" t="s">
        <v>18</v>
      </c>
      <c r="D41" s="215"/>
      <c r="E41" s="216"/>
      <c r="F41" s="216" t="s">
        <v>141</v>
      </c>
      <c r="G41" s="192" t="s">
        <v>141</v>
      </c>
      <c r="H41" s="192" t="s">
        <v>141</v>
      </c>
      <c r="I41" s="41" t="s">
        <v>574</v>
      </c>
      <c r="J41" s="193" t="s">
        <v>662</v>
      </c>
    </row>
    <row r="42">
      <c r="A42" s="213"/>
      <c r="B42" s="191" t="s">
        <v>663</v>
      </c>
      <c r="C42" s="187" t="s">
        <v>18</v>
      </c>
      <c r="D42" s="215"/>
      <c r="E42" s="216"/>
      <c r="F42" s="216" t="s">
        <v>141</v>
      </c>
      <c r="G42" s="192" t="s">
        <v>141</v>
      </c>
      <c r="H42" s="192" t="s">
        <v>141</v>
      </c>
      <c r="I42" s="41" t="s">
        <v>574</v>
      </c>
      <c r="J42" s="193" t="s">
        <v>664</v>
      </c>
      <c r="K42" s="217"/>
    </row>
    <row r="43">
      <c r="A43" s="213"/>
      <c r="B43" s="191" t="s">
        <v>665</v>
      </c>
      <c r="C43" s="187" t="s">
        <v>33</v>
      </c>
      <c r="D43" s="215"/>
      <c r="E43" s="216">
        <v>30000.0</v>
      </c>
      <c r="F43" s="216">
        <v>30000.0</v>
      </c>
      <c r="G43" s="184"/>
      <c r="H43" s="41"/>
      <c r="I43" s="41" t="s">
        <v>574</v>
      </c>
      <c r="J43" s="54" t="s">
        <v>666</v>
      </c>
      <c r="K43" s="53" t="s">
        <v>667</v>
      </c>
    </row>
    <row r="44">
      <c r="A44" s="213"/>
      <c r="B44" s="191" t="s">
        <v>668</v>
      </c>
      <c r="C44" s="187" t="s">
        <v>18</v>
      </c>
      <c r="D44" s="215"/>
      <c r="E44" s="216"/>
      <c r="F44" s="216" t="s">
        <v>141</v>
      </c>
      <c r="G44" s="192" t="s">
        <v>141</v>
      </c>
      <c r="H44" s="192" t="s">
        <v>141</v>
      </c>
      <c r="I44" s="41" t="s">
        <v>574</v>
      </c>
      <c r="J44" s="193" t="s">
        <v>669</v>
      </c>
    </row>
    <row r="45">
      <c r="A45" s="213"/>
      <c r="B45" s="191" t="s">
        <v>670</v>
      </c>
      <c r="C45" s="187" t="s">
        <v>33</v>
      </c>
      <c r="D45" s="215">
        <v>45192.0</v>
      </c>
      <c r="E45" s="216">
        <v>45000.0</v>
      </c>
      <c r="F45" s="216">
        <v>45000.0</v>
      </c>
      <c r="G45" s="184"/>
      <c r="H45" s="41"/>
      <c r="I45" s="41" t="s">
        <v>574</v>
      </c>
      <c r="J45" s="193" t="s">
        <v>671</v>
      </c>
      <c r="K45" s="217" t="s">
        <v>672</v>
      </c>
    </row>
    <row r="46">
      <c r="A46" s="213"/>
      <c r="B46" s="191" t="s">
        <v>673</v>
      </c>
      <c r="C46" s="187" t="s">
        <v>33</v>
      </c>
      <c r="D46" s="215">
        <v>45161.0</v>
      </c>
      <c r="E46" s="216">
        <v>50000.0</v>
      </c>
      <c r="F46" s="216">
        <v>50000.0</v>
      </c>
      <c r="G46" s="184"/>
      <c r="H46" s="41"/>
      <c r="I46" s="41" t="s">
        <v>574</v>
      </c>
      <c r="J46" s="193" t="s">
        <v>674</v>
      </c>
      <c r="K46" s="53" t="s">
        <v>675</v>
      </c>
    </row>
    <row r="47">
      <c r="A47" s="213"/>
      <c r="B47" s="220" t="s">
        <v>676</v>
      </c>
      <c r="C47" s="187" t="s">
        <v>18</v>
      </c>
      <c r="D47" s="215"/>
      <c r="E47" s="216"/>
      <c r="F47" s="216" t="s">
        <v>141</v>
      </c>
      <c r="G47" s="192" t="s">
        <v>141</v>
      </c>
      <c r="H47" s="192" t="s">
        <v>141</v>
      </c>
      <c r="I47" s="41" t="s">
        <v>574</v>
      </c>
      <c r="J47" s="193" t="s">
        <v>677</v>
      </c>
    </row>
    <row r="48">
      <c r="A48" s="213"/>
      <c r="B48" s="221" t="s">
        <v>678</v>
      </c>
      <c r="C48" s="187" t="s">
        <v>18</v>
      </c>
      <c r="D48" s="215"/>
      <c r="E48" s="216"/>
      <c r="F48" s="216" t="s">
        <v>141</v>
      </c>
      <c r="G48" s="192" t="s">
        <v>141</v>
      </c>
      <c r="H48" s="192" t="s">
        <v>141</v>
      </c>
      <c r="I48" s="41" t="s">
        <v>574</v>
      </c>
      <c r="J48" s="193" t="s">
        <v>679</v>
      </c>
    </row>
    <row r="49">
      <c r="A49" s="213"/>
      <c r="B49" s="191" t="s">
        <v>680</v>
      </c>
      <c r="C49" s="187" t="s">
        <v>18</v>
      </c>
      <c r="D49" s="215"/>
      <c r="E49" s="216"/>
      <c r="F49" s="216" t="s">
        <v>141</v>
      </c>
      <c r="G49" s="192" t="s">
        <v>141</v>
      </c>
      <c r="H49" s="192" t="s">
        <v>141</v>
      </c>
      <c r="I49" s="41" t="s">
        <v>574</v>
      </c>
      <c r="J49" s="193" t="s">
        <v>681</v>
      </c>
    </row>
    <row r="50">
      <c r="A50" s="213"/>
      <c r="B50" s="191" t="s">
        <v>682</v>
      </c>
      <c r="C50" s="187" t="s">
        <v>18</v>
      </c>
      <c r="D50" s="215"/>
      <c r="E50" s="216"/>
      <c r="F50" s="216" t="s">
        <v>141</v>
      </c>
      <c r="G50" s="192" t="s">
        <v>141</v>
      </c>
      <c r="H50" s="192" t="s">
        <v>141</v>
      </c>
      <c r="I50" s="41" t="s">
        <v>574</v>
      </c>
      <c r="J50" s="193" t="s">
        <v>683</v>
      </c>
    </row>
    <row r="51">
      <c r="A51" s="213"/>
      <c r="B51" s="53" t="s">
        <v>684</v>
      </c>
      <c r="C51" s="187" t="s">
        <v>33</v>
      </c>
      <c r="D51" s="215">
        <v>45161.0</v>
      </c>
      <c r="E51" s="216">
        <v>35000.0</v>
      </c>
      <c r="F51" s="216">
        <v>35000.0</v>
      </c>
      <c r="G51" s="184"/>
      <c r="H51" s="41"/>
      <c r="I51" s="41" t="s">
        <v>574</v>
      </c>
      <c r="J51" s="193" t="s">
        <v>685</v>
      </c>
      <c r="K51" s="53" t="s">
        <v>686</v>
      </c>
    </row>
    <row r="52">
      <c r="A52" s="213"/>
      <c r="B52" s="191" t="s">
        <v>687</v>
      </c>
      <c r="C52" s="187" t="s">
        <v>18</v>
      </c>
      <c r="D52" s="215"/>
      <c r="E52" s="216"/>
      <c r="F52" s="216" t="s">
        <v>141</v>
      </c>
      <c r="G52" s="192" t="s">
        <v>141</v>
      </c>
      <c r="H52" s="192" t="s">
        <v>141</v>
      </c>
      <c r="I52" s="41" t="s">
        <v>574</v>
      </c>
      <c r="J52" s="193" t="s">
        <v>688</v>
      </c>
    </row>
    <row r="53">
      <c r="A53" s="213"/>
      <c r="B53" s="191" t="s">
        <v>689</v>
      </c>
      <c r="C53" s="187" t="s">
        <v>18</v>
      </c>
      <c r="D53" s="215"/>
      <c r="E53" s="216"/>
      <c r="F53" s="216" t="s">
        <v>141</v>
      </c>
      <c r="G53" s="192" t="s">
        <v>141</v>
      </c>
      <c r="H53" s="192" t="s">
        <v>141</v>
      </c>
      <c r="I53" s="41" t="s">
        <v>574</v>
      </c>
      <c r="J53" s="193" t="s">
        <v>690</v>
      </c>
    </row>
    <row r="54">
      <c r="A54" s="213"/>
      <c r="B54" s="191" t="s">
        <v>691</v>
      </c>
      <c r="C54" s="187" t="s">
        <v>18</v>
      </c>
      <c r="D54" s="215"/>
      <c r="E54" s="216"/>
      <c r="F54" s="216" t="s">
        <v>141</v>
      </c>
      <c r="G54" s="192" t="s">
        <v>141</v>
      </c>
      <c r="H54" s="192" t="s">
        <v>141</v>
      </c>
      <c r="I54" s="41" t="s">
        <v>574</v>
      </c>
      <c r="J54" s="193" t="s">
        <v>692</v>
      </c>
      <c r="K54" s="217"/>
    </row>
    <row r="55">
      <c r="A55" s="213"/>
      <c r="B55" s="191" t="s">
        <v>693</v>
      </c>
      <c r="C55" s="187" t="s">
        <v>18</v>
      </c>
      <c r="D55" s="215"/>
      <c r="E55" s="216"/>
      <c r="F55" s="216" t="s">
        <v>141</v>
      </c>
      <c r="G55" s="192" t="s">
        <v>141</v>
      </c>
      <c r="H55" s="192" t="s">
        <v>141</v>
      </c>
      <c r="I55" s="41" t="s">
        <v>574</v>
      </c>
      <c r="J55" s="193" t="s">
        <v>694</v>
      </c>
      <c r="K55" s="217"/>
    </row>
    <row r="56">
      <c r="A56" s="213"/>
      <c r="B56" s="191" t="s">
        <v>695</v>
      </c>
      <c r="C56" s="187" t="s">
        <v>18</v>
      </c>
      <c r="D56" s="215"/>
      <c r="E56" s="216"/>
      <c r="F56" s="216" t="s">
        <v>141</v>
      </c>
      <c r="G56" s="192" t="s">
        <v>141</v>
      </c>
      <c r="H56" s="192" t="s">
        <v>141</v>
      </c>
      <c r="I56" s="41" t="s">
        <v>574</v>
      </c>
      <c r="J56" s="193" t="s">
        <v>696</v>
      </c>
      <c r="K56" s="217"/>
    </row>
    <row r="57">
      <c r="A57" s="213"/>
      <c r="B57" s="191" t="s">
        <v>697</v>
      </c>
      <c r="C57" s="187" t="s">
        <v>18</v>
      </c>
      <c r="D57" s="215"/>
      <c r="E57" s="216"/>
      <c r="F57" s="216" t="s">
        <v>141</v>
      </c>
      <c r="G57" s="192" t="s">
        <v>141</v>
      </c>
      <c r="H57" s="192" t="s">
        <v>141</v>
      </c>
      <c r="I57" s="41" t="s">
        <v>574</v>
      </c>
      <c r="J57" s="193" t="s">
        <v>698</v>
      </c>
      <c r="K57" s="217"/>
    </row>
    <row r="58">
      <c r="A58" s="213"/>
      <c r="B58" s="191" t="s">
        <v>699</v>
      </c>
      <c r="C58" s="187" t="s">
        <v>18</v>
      </c>
      <c r="D58" s="215"/>
      <c r="E58" s="216"/>
      <c r="F58" s="216" t="s">
        <v>141</v>
      </c>
      <c r="G58" s="192" t="s">
        <v>141</v>
      </c>
      <c r="H58" s="192" t="s">
        <v>141</v>
      </c>
      <c r="I58" s="41" t="s">
        <v>574</v>
      </c>
      <c r="J58" s="193" t="s">
        <v>700</v>
      </c>
      <c r="K58" s="217"/>
    </row>
    <row r="59">
      <c r="A59" s="213"/>
      <c r="B59" s="191" t="s">
        <v>701</v>
      </c>
      <c r="C59" s="187" t="s">
        <v>18</v>
      </c>
      <c r="D59" s="215"/>
      <c r="E59" s="216"/>
      <c r="F59" s="216" t="s">
        <v>141</v>
      </c>
      <c r="G59" s="192" t="s">
        <v>141</v>
      </c>
      <c r="H59" s="192" t="s">
        <v>141</v>
      </c>
      <c r="I59" s="41" t="s">
        <v>574</v>
      </c>
      <c r="J59" s="193" t="s">
        <v>702</v>
      </c>
      <c r="K59" s="186"/>
    </row>
    <row r="60">
      <c r="A60" s="213"/>
      <c r="B60" s="191" t="s">
        <v>703</v>
      </c>
      <c r="C60" s="187" t="s">
        <v>18</v>
      </c>
      <c r="D60" s="215"/>
      <c r="E60" s="216"/>
      <c r="F60" s="216" t="s">
        <v>141</v>
      </c>
      <c r="G60" s="192" t="s">
        <v>141</v>
      </c>
      <c r="H60" s="192" t="s">
        <v>141</v>
      </c>
      <c r="I60" s="41" t="s">
        <v>574</v>
      </c>
      <c r="J60" s="193" t="s">
        <v>704</v>
      </c>
      <c r="K60" s="217"/>
    </row>
    <row r="61">
      <c r="A61" s="213"/>
      <c r="B61" s="191" t="s">
        <v>705</v>
      </c>
      <c r="C61" s="187" t="s">
        <v>18</v>
      </c>
      <c r="D61" s="215"/>
      <c r="E61" s="216"/>
      <c r="F61" s="216" t="s">
        <v>141</v>
      </c>
      <c r="G61" s="192" t="s">
        <v>141</v>
      </c>
      <c r="H61" s="192" t="s">
        <v>141</v>
      </c>
      <c r="I61" s="41" t="s">
        <v>574</v>
      </c>
      <c r="J61" s="54" t="s">
        <v>706</v>
      </c>
    </row>
    <row r="62">
      <c r="A62" s="213"/>
      <c r="B62" s="191" t="s">
        <v>707</v>
      </c>
      <c r="C62" s="187" t="s">
        <v>18</v>
      </c>
      <c r="D62" s="215"/>
      <c r="E62" s="216"/>
      <c r="F62" s="216" t="s">
        <v>141</v>
      </c>
      <c r="G62" s="192" t="s">
        <v>141</v>
      </c>
      <c r="H62" s="192" t="s">
        <v>141</v>
      </c>
      <c r="I62" s="41" t="s">
        <v>574</v>
      </c>
      <c r="J62" s="193" t="s">
        <v>708</v>
      </c>
      <c r="K62" s="217"/>
    </row>
    <row r="63">
      <c r="A63" s="213"/>
      <c r="B63" s="191" t="s">
        <v>709</v>
      </c>
      <c r="C63" s="187" t="s">
        <v>18</v>
      </c>
      <c r="D63" s="215"/>
      <c r="E63" s="216"/>
      <c r="F63" s="216" t="s">
        <v>141</v>
      </c>
      <c r="G63" s="192" t="s">
        <v>141</v>
      </c>
      <c r="H63" s="192" t="s">
        <v>141</v>
      </c>
      <c r="I63" s="190" t="s">
        <v>710</v>
      </c>
      <c r="J63" s="193" t="s">
        <v>711</v>
      </c>
    </row>
    <row r="64">
      <c r="A64" s="213"/>
      <c r="B64" s="191" t="s">
        <v>712</v>
      </c>
      <c r="C64" s="187" t="s">
        <v>18</v>
      </c>
      <c r="D64" s="215"/>
      <c r="E64" s="216"/>
      <c r="F64" s="216" t="s">
        <v>141</v>
      </c>
      <c r="G64" s="192" t="s">
        <v>141</v>
      </c>
      <c r="H64" s="192" t="s">
        <v>141</v>
      </c>
      <c r="I64" s="190" t="s">
        <v>710</v>
      </c>
      <c r="J64" s="193" t="s">
        <v>713</v>
      </c>
    </row>
    <row r="65">
      <c r="A65" s="213"/>
      <c r="B65" s="191" t="s">
        <v>714</v>
      </c>
      <c r="C65" s="187" t="s">
        <v>18</v>
      </c>
      <c r="D65" s="215"/>
      <c r="E65" s="216"/>
      <c r="F65" s="216" t="s">
        <v>141</v>
      </c>
      <c r="G65" s="192" t="s">
        <v>141</v>
      </c>
      <c r="H65" s="192" t="s">
        <v>141</v>
      </c>
      <c r="I65" s="190" t="s">
        <v>710</v>
      </c>
      <c r="J65" s="193" t="s">
        <v>715</v>
      </c>
    </row>
    <row r="66">
      <c r="A66" s="213"/>
      <c r="B66" s="191" t="s">
        <v>716</v>
      </c>
      <c r="C66" s="187" t="s">
        <v>18</v>
      </c>
      <c r="D66" s="215"/>
      <c r="E66" s="216"/>
      <c r="F66" s="216" t="s">
        <v>141</v>
      </c>
      <c r="G66" s="192" t="s">
        <v>141</v>
      </c>
      <c r="H66" s="192" t="s">
        <v>141</v>
      </c>
      <c r="I66" s="190" t="s">
        <v>710</v>
      </c>
      <c r="J66" s="193" t="s">
        <v>717</v>
      </c>
    </row>
    <row r="67">
      <c r="A67" s="213"/>
      <c r="B67" s="191" t="s">
        <v>718</v>
      </c>
      <c r="C67" s="187" t="s">
        <v>18</v>
      </c>
      <c r="D67" s="215"/>
      <c r="E67" s="216"/>
      <c r="F67" s="216" t="s">
        <v>141</v>
      </c>
      <c r="G67" s="192" t="s">
        <v>141</v>
      </c>
      <c r="H67" s="192" t="s">
        <v>141</v>
      </c>
      <c r="I67" s="190" t="s">
        <v>710</v>
      </c>
      <c r="J67" s="193" t="s">
        <v>719</v>
      </c>
      <c r="K67" s="217"/>
    </row>
    <row r="68">
      <c r="A68" s="213"/>
      <c r="B68" s="191" t="s">
        <v>720</v>
      </c>
      <c r="C68" s="187" t="s">
        <v>18</v>
      </c>
      <c r="D68" s="215"/>
      <c r="E68" s="216"/>
      <c r="F68" s="216" t="s">
        <v>141</v>
      </c>
      <c r="G68" s="192" t="s">
        <v>141</v>
      </c>
      <c r="H68" s="192" t="s">
        <v>141</v>
      </c>
      <c r="I68" s="190" t="s">
        <v>710</v>
      </c>
      <c r="J68" s="193" t="s">
        <v>721</v>
      </c>
    </row>
    <row r="69">
      <c r="A69" s="213"/>
      <c r="B69" s="191" t="s">
        <v>722</v>
      </c>
      <c r="C69" s="187" t="s">
        <v>18</v>
      </c>
      <c r="D69" s="215"/>
      <c r="E69" s="216"/>
      <c r="F69" s="216" t="s">
        <v>141</v>
      </c>
      <c r="G69" s="192" t="s">
        <v>141</v>
      </c>
      <c r="H69" s="192" t="s">
        <v>141</v>
      </c>
      <c r="I69" s="190" t="s">
        <v>710</v>
      </c>
      <c r="J69" s="193" t="s">
        <v>723</v>
      </c>
      <c r="K69" s="222"/>
    </row>
    <row r="70">
      <c r="A70" s="213"/>
      <c r="B70" s="191" t="s">
        <v>724</v>
      </c>
      <c r="C70" s="187" t="s">
        <v>18</v>
      </c>
      <c r="D70" s="215"/>
      <c r="E70" s="216"/>
      <c r="F70" s="216" t="s">
        <v>141</v>
      </c>
      <c r="G70" s="192" t="s">
        <v>141</v>
      </c>
      <c r="H70" s="192" t="s">
        <v>141</v>
      </c>
      <c r="I70" s="190" t="s">
        <v>710</v>
      </c>
      <c r="J70" s="193" t="s">
        <v>725</v>
      </c>
      <c r="K70" s="217"/>
    </row>
    <row r="71">
      <c r="A71" s="213"/>
      <c r="B71" s="191" t="s">
        <v>726</v>
      </c>
      <c r="C71" s="187" t="s">
        <v>33</v>
      </c>
      <c r="D71" s="215">
        <v>45161.0</v>
      </c>
      <c r="E71" s="216">
        <v>104000.0</v>
      </c>
      <c r="F71" s="216">
        <v>104000.0</v>
      </c>
      <c r="G71" s="184"/>
      <c r="H71" s="41"/>
      <c r="I71" s="190" t="s">
        <v>710</v>
      </c>
      <c r="J71" s="193" t="s">
        <v>727</v>
      </c>
      <c r="K71" s="217" t="s">
        <v>728</v>
      </c>
    </row>
    <row r="72">
      <c r="A72" s="213"/>
      <c r="B72" s="191" t="s">
        <v>729</v>
      </c>
      <c r="C72" s="187" t="s">
        <v>18</v>
      </c>
      <c r="D72" s="215"/>
      <c r="E72" s="216"/>
      <c r="F72" s="216" t="s">
        <v>141</v>
      </c>
      <c r="G72" s="192" t="s">
        <v>141</v>
      </c>
      <c r="H72" s="192" t="s">
        <v>141</v>
      </c>
      <c r="I72" s="190" t="s">
        <v>710</v>
      </c>
      <c r="J72" s="193" t="s">
        <v>730</v>
      </c>
      <c r="K72" s="217"/>
    </row>
    <row r="73">
      <c r="A73" s="213"/>
      <c r="B73" s="191" t="s">
        <v>731</v>
      </c>
      <c r="C73" s="187" t="s">
        <v>18</v>
      </c>
      <c r="D73" s="215"/>
      <c r="E73" s="216"/>
      <c r="F73" s="216" t="s">
        <v>141</v>
      </c>
      <c r="G73" s="192" t="s">
        <v>141</v>
      </c>
      <c r="H73" s="192" t="s">
        <v>141</v>
      </c>
      <c r="I73" s="190" t="s">
        <v>710</v>
      </c>
      <c r="J73" s="193" t="s">
        <v>732</v>
      </c>
      <c r="K73" s="217"/>
    </row>
    <row r="74">
      <c r="A74" s="213"/>
      <c r="B74" s="191" t="s">
        <v>733</v>
      </c>
      <c r="C74" s="187" t="s">
        <v>18</v>
      </c>
      <c r="D74" s="215"/>
      <c r="E74" s="216"/>
      <c r="F74" s="216" t="s">
        <v>141</v>
      </c>
      <c r="G74" s="192" t="s">
        <v>141</v>
      </c>
      <c r="H74" s="192" t="s">
        <v>141</v>
      </c>
      <c r="I74" s="190" t="s">
        <v>710</v>
      </c>
      <c r="J74" s="193" t="s">
        <v>734</v>
      </c>
    </row>
    <row r="75">
      <c r="A75" s="213"/>
      <c r="B75" s="191" t="s">
        <v>735</v>
      </c>
      <c r="C75" s="187" t="s">
        <v>33</v>
      </c>
      <c r="D75" s="215">
        <v>45192.0</v>
      </c>
      <c r="E75" s="216">
        <v>100000.0</v>
      </c>
      <c r="F75" s="216">
        <v>100000.0</v>
      </c>
      <c r="G75" s="184"/>
      <c r="H75" s="41"/>
      <c r="I75" s="190" t="s">
        <v>710</v>
      </c>
      <c r="J75" s="193" t="s">
        <v>736</v>
      </c>
      <c r="K75" s="54" t="s">
        <v>737</v>
      </c>
    </row>
    <row r="76">
      <c r="A76" s="213"/>
      <c r="B76" s="191" t="s">
        <v>738</v>
      </c>
      <c r="C76" s="187" t="s">
        <v>33</v>
      </c>
      <c r="D76" s="215">
        <v>45161.0</v>
      </c>
      <c r="E76" s="216">
        <v>58000.0</v>
      </c>
      <c r="F76" s="216">
        <v>145000.0</v>
      </c>
      <c r="G76" s="184"/>
      <c r="H76" s="41"/>
      <c r="I76" s="190" t="s">
        <v>710</v>
      </c>
      <c r="J76" s="193" t="s">
        <v>739</v>
      </c>
      <c r="K76" s="53" t="s">
        <v>740</v>
      </c>
    </row>
    <row r="77">
      <c r="A77" s="213"/>
      <c r="B77" s="191" t="s">
        <v>741</v>
      </c>
      <c r="C77" s="187" t="s">
        <v>18</v>
      </c>
      <c r="D77" s="215"/>
      <c r="E77" s="216"/>
      <c r="F77" s="216" t="s">
        <v>141</v>
      </c>
      <c r="G77" s="192" t="s">
        <v>141</v>
      </c>
      <c r="H77" s="192" t="s">
        <v>141</v>
      </c>
      <c r="I77" s="190" t="s">
        <v>710</v>
      </c>
      <c r="J77" s="193" t="s">
        <v>742</v>
      </c>
      <c r="K77" s="217"/>
    </row>
    <row r="78">
      <c r="A78" s="213"/>
      <c r="B78" s="191" t="s">
        <v>743</v>
      </c>
      <c r="C78" s="187" t="s">
        <v>18</v>
      </c>
      <c r="D78" s="215"/>
      <c r="E78" s="216"/>
      <c r="F78" s="216" t="s">
        <v>141</v>
      </c>
      <c r="G78" s="192" t="s">
        <v>141</v>
      </c>
      <c r="H78" s="192" t="s">
        <v>141</v>
      </c>
      <c r="I78" s="190" t="s">
        <v>710</v>
      </c>
      <c r="J78" s="193" t="s">
        <v>744</v>
      </c>
      <c r="K78" s="217"/>
    </row>
    <row r="79">
      <c r="A79" s="213"/>
      <c r="B79" s="191" t="s">
        <v>745</v>
      </c>
      <c r="C79" s="187" t="s">
        <v>18</v>
      </c>
      <c r="D79" s="215"/>
      <c r="E79" s="216"/>
      <c r="F79" s="216" t="s">
        <v>141</v>
      </c>
      <c r="G79" s="192" t="s">
        <v>141</v>
      </c>
      <c r="H79" s="192" t="s">
        <v>141</v>
      </c>
      <c r="I79" s="190" t="s">
        <v>710</v>
      </c>
      <c r="J79" s="193" t="s">
        <v>746</v>
      </c>
      <c r="K79" s="186"/>
    </row>
    <row r="80">
      <c r="A80" s="213"/>
      <c r="B80" s="191" t="s">
        <v>747</v>
      </c>
      <c r="C80" s="187" t="s">
        <v>18</v>
      </c>
      <c r="D80" s="215"/>
      <c r="E80" s="216"/>
      <c r="F80" s="216" t="s">
        <v>141</v>
      </c>
      <c r="G80" s="192" t="s">
        <v>141</v>
      </c>
      <c r="H80" s="192" t="s">
        <v>141</v>
      </c>
      <c r="I80" s="190" t="s">
        <v>710</v>
      </c>
      <c r="J80" s="193" t="s">
        <v>748</v>
      </c>
    </row>
    <row r="81">
      <c r="A81" s="213"/>
      <c r="B81" s="191" t="s">
        <v>749</v>
      </c>
      <c r="C81" s="187" t="s">
        <v>18</v>
      </c>
      <c r="D81" s="215"/>
      <c r="E81" s="216"/>
      <c r="F81" s="216" t="s">
        <v>141</v>
      </c>
      <c r="G81" s="192" t="s">
        <v>141</v>
      </c>
      <c r="H81" s="192" t="s">
        <v>141</v>
      </c>
      <c r="I81" s="190" t="s">
        <v>710</v>
      </c>
      <c r="J81" s="193" t="s">
        <v>750</v>
      </c>
    </row>
    <row r="82">
      <c r="A82" s="213"/>
      <c r="B82" s="191" t="s">
        <v>751</v>
      </c>
      <c r="C82" s="187" t="s">
        <v>18</v>
      </c>
      <c r="D82" s="215"/>
      <c r="E82" s="216"/>
      <c r="F82" s="216" t="s">
        <v>141</v>
      </c>
      <c r="G82" s="192" t="s">
        <v>141</v>
      </c>
      <c r="H82" s="192" t="s">
        <v>141</v>
      </c>
      <c r="I82" s="190" t="s">
        <v>710</v>
      </c>
      <c r="J82" s="193" t="s">
        <v>752</v>
      </c>
    </row>
    <row r="83">
      <c r="A83" s="213"/>
      <c r="B83" s="191" t="s">
        <v>753</v>
      </c>
      <c r="C83" s="187" t="s">
        <v>33</v>
      </c>
      <c r="D83" s="215">
        <v>45161.0</v>
      </c>
      <c r="E83" s="216">
        <v>500.0</v>
      </c>
      <c r="F83" s="216">
        <v>500.0</v>
      </c>
      <c r="G83" s="184"/>
      <c r="H83" s="41"/>
      <c r="I83" s="190" t="s">
        <v>710</v>
      </c>
      <c r="J83" s="193" t="s">
        <v>754</v>
      </c>
      <c r="K83" s="217" t="s">
        <v>755</v>
      </c>
    </row>
    <row r="84">
      <c r="A84" s="213"/>
      <c r="B84" s="191" t="s">
        <v>756</v>
      </c>
      <c r="C84" s="187" t="s">
        <v>33</v>
      </c>
      <c r="D84" s="215">
        <v>45161.0</v>
      </c>
      <c r="E84" s="216">
        <v>150000.0</v>
      </c>
      <c r="F84" s="216">
        <v>150000.0</v>
      </c>
      <c r="G84" s="184"/>
      <c r="H84" s="41"/>
      <c r="I84" s="190" t="s">
        <v>710</v>
      </c>
      <c r="J84" s="193" t="s">
        <v>757</v>
      </c>
      <c r="K84" s="53" t="s">
        <v>758</v>
      </c>
    </row>
    <row r="85">
      <c r="A85" s="213"/>
      <c r="B85" s="191" t="s">
        <v>759</v>
      </c>
      <c r="C85" s="187" t="s">
        <v>33</v>
      </c>
      <c r="D85" s="215">
        <v>45192.0</v>
      </c>
      <c r="E85" s="216">
        <v>149000.0</v>
      </c>
      <c r="F85" s="216">
        <v>149000.0</v>
      </c>
      <c r="G85" s="184"/>
      <c r="H85" s="41"/>
      <c r="I85" s="190" t="s">
        <v>710</v>
      </c>
      <c r="J85" s="193" t="s">
        <v>760</v>
      </c>
      <c r="K85" s="217" t="s">
        <v>761</v>
      </c>
    </row>
    <row r="86">
      <c r="A86" s="213"/>
      <c r="B86" s="191" t="s">
        <v>762</v>
      </c>
      <c r="C86" s="187" t="s">
        <v>18</v>
      </c>
      <c r="D86" s="215"/>
      <c r="E86" s="216"/>
      <c r="F86" s="216" t="s">
        <v>141</v>
      </c>
      <c r="G86" s="192" t="s">
        <v>141</v>
      </c>
      <c r="H86" s="192" t="s">
        <v>141</v>
      </c>
      <c r="I86" s="190" t="s">
        <v>710</v>
      </c>
      <c r="J86" s="193" t="s">
        <v>763</v>
      </c>
      <c r="K86" s="217"/>
    </row>
    <row r="87">
      <c r="A87" s="213"/>
      <c r="B87" s="191" t="s">
        <v>764</v>
      </c>
      <c r="C87" s="187" t="s">
        <v>18</v>
      </c>
      <c r="D87" s="215"/>
      <c r="E87" s="216"/>
      <c r="F87" s="216" t="s">
        <v>141</v>
      </c>
      <c r="G87" s="192" t="s">
        <v>141</v>
      </c>
      <c r="H87" s="192" t="s">
        <v>141</v>
      </c>
      <c r="I87" s="190" t="s">
        <v>710</v>
      </c>
      <c r="J87" s="193" t="s">
        <v>765</v>
      </c>
      <c r="K87" s="217"/>
    </row>
    <row r="88">
      <c r="A88" s="213"/>
      <c r="B88" s="191" t="s">
        <v>766</v>
      </c>
      <c r="C88" s="187" t="s">
        <v>18</v>
      </c>
      <c r="D88" s="215"/>
      <c r="E88" s="216"/>
      <c r="F88" s="216" t="s">
        <v>141</v>
      </c>
      <c r="G88" s="192" t="s">
        <v>141</v>
      </c>
      <c r="H88" s="192" t="s">
        <v>141</v>
      </c>
      <c r="I88" s="190" t="s">
        <v>710</v>
      </c>
      <c r="J88" s="193" t="s">
        <v>767</v>
      </c>
      <c r="K88" s="217"/>
    </row>
    <row r="89">
      <c r="A89" s="213"/>
      <c r="B89" s="191" t="s">
        <v>768</v>
      </c>
      <c r="C89" s="187" t="s">
        <v>18</v>
      </c>
      <c r="D89" s="215"/>
      <c r="E89" s="216"/>
      <c r="F89" s="216" t="s">
        <v>141</v>
      </c>
      <c r="G89" s="192" t="s">
        <v>141</v>
      </c>
      <c r="H89" s="192" t="s">
        <v>141</v>
      </c>
      <c r="I89" s="190" t="s">
        <v>710</v>
      </c>
      <c r="J89" s="193" t="s">
        <v>769</v>
      </c>
      <c r="K89" s="217"/>
    </row>
    <row r="90">
      <c r="A90" s="213"/>
      <c r="B90" s="191" t="s">
        <v>770</v>
      </c>
      <c r="C90" s="187" t="s">
        <v>18</v>
      </c>
      <c r="D90" s="215"/>
      <c r="E90" s="216"/>
      <c r="F90" s="216" t="s">
        <v>141</v>
      </c>
      <c r="G90" s="192" t="s">
        <v>141</v>
      </c>
      <c r="H90" s="192" t="s">
        <v>141</v>
      </c>
      <c r="I90" s="190" t="s">
        <v>710</v>
      </c>
      <c r="J90" s="193" t="s">
        <v>771</v>
      </c>
    </row>
    <row r="91">
      <c r="A91" s="213"/>
      <c r="B91" s="191" t="s">
        <v>772</v>
      </c>
      <c r="C91" s="187" t="s">
        <v>18</v>
      </c>
      <c r="D91" s="215"/>
      <c r="E91" s="216"/>
      <c r="F91" s="216" t="s">
        <v>141</v>
      </c>
      <c r="G91" s="192" t="s">
        <v>141</v>
      </c>
      <c r="H91" s="192" t="s">
        <v>141</v>
      </c>
      <c r="I91" s="190" t="s">
        <v>710</v>
      </c>
      <c r="J91" s="193" t="s">
        <v>773</v>
      </c>
    </row>
    <row r="92">
      <c r="A92" s="213"/>
      <c r="B92" s="191" t="s">
        <v>558</v>
      </c>
      <c r="C92" s="187" t="s">
        <v>30</v>
      </c>
      <c r="D92" s="215"/>
      <c r="E92" s="216"/>
      <c r="F92" s="216">
        <v>112000.0</v>
      </c>
      <c r="G92" s="184"/>
      <c r="H92" s="41"/>
      <c r="I92" s="190" t="s">
        <v>710</v>
      </c>
      <c r="J92" s="54" t="s">
        <v>774</v>
      </c>
      <c r="K92" s="54" t="s">
        <v>775</v>
      </c>
    </row>
    <row r="93">
      <c r="A93" s="213"/>
      <c r="B93" s="191" t="s">
        <v>776</v>
      </c>
      <c r="C93" s="187" t="s">
        <v>18</v>
      </c>
      <c r="D93" s="215"/>
      <c r="E93" s="216"/>
      <c r="F93" s="216" t="s">
        <v>141</v>
      </c>
      <c r="G93" s="192" t="s">
        <v>141</v>
      </c>
      <c r="H93" s="192" t="s">
        <v>141</v>
      </c>
      <c r="I93" s="190" t="s">
        <v>710</v>
      </c>
      <c r="J93" s="193" t="s">
        <v>777</v>
      </c>
    </row>
    <row r="94">
      <c r="A94" s="213"/>
      <c r="B94" s="191" t="s">
        <v>778</v>
      </c>
      <c r="C94" s="187" t="s">
        <v>18</v>
      </c>
      <c r="D94" s="215"/>
      <c r="E94" s="216"/>
      <c r="F94" s="216" t="s">
        <v>141</v>
      </c>
      <c r="G94" s="192" t="s">
        <v>141</v>
      </c>
      <c r="H94" s="192" t="s">
        <v>141</v>
      </c>
      <c r="I94" s="190" t="s">
        <v>710</v>
      </c>
      <c r="J94" s="193" t="s">
        <v>779</v>
      </c>
    </row>
    <row r="95">
      <c r="A95" s="213"/>
      <c r="B95" s="191" t="s">
        <v>780</v>
      </c>
      <c r="C95" s="187" t="s">
        <v>18</v>
      </c>
      <c r="D95" s="215"/>
      <c r="E95" s="216"/>
      <c r="F95" s="216" t="s">
        <v>141</v>
      </c>
      <c r="G95" s="192" t="s">
        <v>141</v>
      </c>
      <c r="H95" s="192" t="s">
        <v>141</v>
      </c>
      <c r="I95" s="190" t="s">
        <v>710</v>
      </c>
      <c r="J95" s="193" t="s">
        <v>781</v>
      </c>
    </row>
    <row r="96">
      <c r="A96" s="213"/>
      <c r="B96" s="191" t="s">
        <v>782</v>
      </c>
      <c r="C96" s="187" t="s">
        <v>18</v>
      </c>
      <c r="D96" s="215"/>
      <c r="E96" s="216"/>
      <c r="F96" s="216" t="s">
        <v>141</v>
      </c>
      <c r="G96" s="192" t="s">
        <v>141</v>
      </c>
      <c r="H96" s="192" t="s">
        <v>141</v>
      </c>
      <c r="I96" s="190" t="s">
        <v>710</v>
      </c>
      <c r="J96" s="193" t="s">
        <v>783</v>
      </c>
      <c r="K96" s="202"/>
    </row>
    <row r="97">
      <c r="A97" s="213"/>
      <c r="B97" s="191" t="s">
        <v>784</v>
      </c>
      <c r="C97" s="187" t="s">
        <v>33</v>
      </c>
      <c r="D97" s="215">
        <v>45161.0</v>
      </c>
      <c r="E97" s="216">
        <v>16000.0</v>
      </c>
      <c r="F97" s="216">
        <v>40000.0</v>
      </c>
      <c r="G97" s="184"/>
      <c r="H97" s="41"/>
      <c r="I97" s="190" t="s">
        <v>710</v>
      </c>
      <c r="J97" s="193" t="s">
        <v>785</v>
      </c>
      <c r="K97" s="53" t="s">
        <v>786</v>
      </c>
    </row>
    <row r="98">
      <c r="A98" s="213"/>
      <c r="B98" s="191" t="s">
        <v>787</v>
      </c>
      <c r="C98" s="187" t="s">
        <v>33</v>
      </c>
      <c r="D98" s="215">
        <v>45161.0</v>
      </c>
      <c r="E98" s="216">
        <v>90000.0</v>
      </c>
      <c r="F98" s="216">
        <v>90000.0</v>
      </c>
      <c r="G98" s="184"/>
      <c r="H98" s="41"/>
      <c r="I98" s="190" t="s">
        <v>710</v>
      </c>
      <c r="J98" s="193" t="s">
        <v>788</v>
      </c>
      <c r="K98" s="53" t="s">
        <v>789</v>
      </c>
    </row>
    <row r="99">
      <c r="A99" s="213"/>
      <c r="B99" s="191" t="s">
        <v>790</v>
      </c>
      <c r="C99" s="187" t="s">
        <v>18</v>
      </c>
      <c r="D99" s="215"/>
      <c r="E99" s="216"/>
      <c r="F99" s="216" t="s">
        <v>141</v>
      </c>
      <c r="G99" s="192" t="s">
        <v>141</v>
      </c>
      <c r="H99" s="192" t="s">
        <v>141</v>
      </c>
      <c r="I99" s="190" t="s">
        <v>710</v>
      </c>
      <c r="J99" s="193" t="s">
        <v>791</v>
      </c>
      <c r="K99" s="217"/>
    </row>
    <row r="100">
      <c r="A100" s="213"/>
      <c r="B100" s="191" t="s">
        <v>578</v>
      </c>
      <c r="C100" s="187" t="s">
        <v>18</v>
      </c>
      <c r="D100" s="215"/>
      <c r="E100" s="216"/>
      <c r="F100" s="216" t="s">
        <v>141</v>
      </c>
      <c r="G100" s="192" t="s">
        <v>141</v>
      </c>
      <c r="H100" s="192" t="s">
        <v>141</v>
      </c>
      <c r="I100" s="190" t="s">
        <v>710</v>
      </c>
      <c r="J100" s="193" t="s">
        <v>792</v>
      </c>
    </row>
    <row r="101">
      <c r="A101" s="213"/>
      <c r="B101" s="191" t="s">
        <v>793</v>
      </c>
      <c r="C101" s="187" t="s">
        <v>18</v>
      </c>
      <c r="D101" s="215"/>
      <c r="E101" s="216"/>
      <c r="F101" s="216" t="s">
        <v>141</v>
      </c>
      <c r="G101" s="192" t="s">
        <v>141</v>
      </c>
      <c r="H101" s="192" t="s">
        <v>141</v>
      </c>
      <c r="I101" s="190" t="s">
        <v>710</v>
      </c>
      <c r="J101" s="193" t="s">
        <v>794</v>
      </c>
    </row>
    <row r="102">
      <c r="A102" s="213"/>
      <c r="B102" s="191" t="s">
        <v>795</v>
      </c>
      <c r="C102" s="187" t="s">
        <v>18</v>
      </c>
      <c r="D102" s="215"/>
      <c r="E102" s="216"/>
      <c r="F102" s="216" t="s">
        <v>141</v>
      </c>
      <c r="G102" s="192" t="s">
        <v>141</v>
      </c>
      <c r="H102" s="192" t="s">
        <v>141</v>
      </c>
      <c r="I102" s="190" t="s">
        <v>710</v>
      </c>
      <c r="J102" s="193" t="s">
        <v>796</v>
      </c>
      <c r="K102" s="217"/>
    </row>
    <row r="103">
      <c r="A103" s="213"/>
      <c r="B103" s="191" t="s">
        <v>797</v>
      </c>
      <c r="C103" s="187" t="s">
        <v>33</v>
      </c>
      <c r="D103" s="215">
        <v>45161.0</v>
      </c>
      <c r="E103" s="216">
        <v>150000.0</v>
      </c>
      <c r="F103" s="216">
        <v>150000.0</v>
      </c>
      <c r="G103" s="184"/>
      <c r="H103" s="41"/>
      <c r="I103" s="190" t="s">
        <v>710</v>
      </c>
      <c r="J103" s="193" t="s">
        <v>798</v>
      </c>
      <c r="K103" s="217" t="s">
        <v>799</v>
      </c>
    </row>
    <row r="104">
      <c r="A104" s="213"/>
      <c r="B104" s="191" t="s">
        <v>800</v>
      </c>
      <c r="C104" s="187" t="s">
        <v>18</v>
      </c>
      <c r="D104" s="215"/>
      <c r="E104" s="216"/>
      <c r="F104" s="216" t="s">
        <v>141</v>
      </c>
      <c r="G104" s="192" t="s">
        <v>141</v>
      </c>
      <c r="H104" s="192" t="s">
        <v>141</v>
      </c>
      <c r="I104" s="190" t="s">
        <v>710</v>
      </c>
      <c r="J104" s="193" t="s">
        <v>801</v>
      </c>
      <c r="K104" s="217"/>
    </row>
    <row r="105">
      <c r="A105" s="213"/>
      <c r="B105" s="191" t="s">
        <v>166</v>
      </c>
      <c r="C105" s="187" t="s">
        <v>18</v>
      </c>
      <c r="D105" s="215"/>
      <c r="E105" s="216"/>
      <c r="F105" s="216" t="s">
        <v>141</v>
      </c>
      <c r="G105" s="192" t="s">
        <v>141</v>
      </c>
      <c r="H105" s="192" t="s">
        <v>141</v>
      </c>
      <c r="I105" s="190" t="s">
        <v>710</v>
      </c>
      <c r="J105" s="193" t="s">
        <v>802</v>
      </c>
    </row>
    <row r="106">
      <c r="A106" s="213"/>
      <c r="B106" s="191" t="s">
        <v>803</v>
      </c>
      <c r="C106" s="187" t="s">
        <v>18</v>
      </c>
      <c r="D106" s="215"/>
      <c r="E106" s="216"/>
      <c r="F106" s="216" t="s">
        <v>141</v>
      </c>
      <c r="G106" s="192" t="s">
        <v>141</v>
      </c>
      <c r="H106" s="192" t="s">
        <v>141</v>
      </c>
      <c r="I106" s="190" t="s">
        <v>710</v>
      </c>
      <c r="J106" s="193" t="s">
        <v>804</v>
      </c>
      <c r="K106" s="217"/>
    </row>
    <row r="107">
      <c r="A107" s="213"/>
      <c r="B107" s="191" t="s">
        <v>805</v>
      </c>
      <c r="C107" s="187" t="s">
        <v>18</v>
      </c>
      <c r="D107" s="215"/>
      <c r="E107" s="216"/>
      <c r="F107" s="216" t="s">
        <v>141</v>
      </c>
      <c r="G107" s="192" t="s">
        <v>141</v>
      </c>
      <c r="H107" s="192" t="s">
        <v>141</v>
      </c>
      <c r="I107" s="190" t="s">
        <v>710</v>
      </c>
      <c r="J107" s="193" t="s">
        <v>806</v>
      </c>
      <c r="K107" s="217"/>
    </row>
    <row r="108">
      <c r="A108" s="213"/>
      <c r="B108" s="191" t="s">
        <v>807</v>
      </c>
      <c r="C108" s="187" t="s">
        <v>18</v>
      </c>
      <c r="D108" s="215"/>
      <c r="E108" s="216"/>
      <c r="F108" s="216" t="s">
        <v>141</v>
      </c>
      <c r="G108" s="192" t="s">
        <v>141</v>
      </c>
      <c r="H108" s="192" t="s">
        <v>141</v>
      </c>
      <c r="I108" s="190" t="s">
        <v>808</v>
      </c>
      <c r="J108" s="193" t="s">
        <v>809</v>
      </c>
      <c r="K108" s="217"/>
    </row>
    <row r="109">
      <c r="A109" s="213"/>
      <c r="B109" s="191" t="s">
        <v>810</v>
      </c>
      <c r="C109" s="187" t="s">
        <v>18</v>
      </c>
      <c r="D109" s="215"/>
      <c r="E109" s="216"/>
      <c r="F109" s="216" t="s">
        <v>141</v>
      </c>
      <c r="G109" s="192" t="s">
        <v>141</v>
      </c>
      <c r="H109" s="192" t="s">
        <v>141</v>
      </c>
      <c r="I109" s="190" t="s">
        <v>808</v>
      </c>
      <c r="J109" s="193" t="s">
        <v>811</v>
      </c>
    </row>
    <row r="110">
      <c r="A110" s="213"/>
      <c r="B110" s="191" t="s">
        <v>812</v>
      </c>
      <c r="C110" s="187" t="s">
        <v>18</v>
      </c>
      <c r="D110" s="215"/>
      <c r="E110" s="216"/>
      <c r="F110" s="216" t="s">
        <v>141</v>
      </c>
      <c r="G110" s="192" t="s">
        <v>141</v>
      </c>
      <c r="H110" s="192" t="s">
        <v>141</v>
      </c>
      <c r="I110" s="190" t="s">
        <v>808</v>
      </c>
      <c r="J110" s="193" t="s">
        <v>813</v>
      </c>
      <c r="K110" s="217"/>
    </row>
    <row r="111">
      <c r="A111" s="213"/>
      <c r="B111" s="191" t="s">
        <v>814</v>
      </c>
      <c r="C111" s="187" t="s">
        <v>18</v>
      </c>
      <c r="D111" s="215"/>
      <c r="E111" s="216"/>
      <c r="F111" s="216" t="s">
        <v>141</v>
      </c>
      <c r="G111" s="192" t="s">
        <v>141</v>
      </c>
      <c r="H111" s="192" t="s">
        <v>141</v>
      </c>
      <c r="I111" s="190" t="s">
        <v>808</v>
      </c>
      <c r="J111" s="193" t="s">
        <v>815</v>
      </c>
    </row>
    <row r="112">
      <c r="A112" s="213"/>
      <c r="B112" s="53" t="s">
        <v>816</v>
      </c>
      <c r="C112" s="187" t="s">
        <v>33</v>
      </c>
      <c r="D112" s="215">
        <v>45161.0</v>
      </c>
      <c r="E112" s="216">
        <v>30000.0</v>
      </c>
      <c r="F112" s="216">
        <v>30000.0</v>
      </c>
      <c r="I112" s="190" t="s">
        <v>808</v>
      </c>
      <c r="J112" s="223" t="s">
        <v>817</v>
      </c>
      <c r="K112" s="53" t="s">
        <v>818</v>
      </c>
    </row>
    <row r="113" ht="33.0" customHeight="1">
      <c r="A113" s="213"/>
      <c r="B113" s="57" t="s">
        <v>132</v>
      </c>
      <c r="C113" s="58">
        <f>IFERROR(__xludf.DUMMYFUNCTION("COUNTUNIQUE(B3:B112)"),109.0)</f>
        <v>109</v>
      </c>
      <c r="D113" s="58" t="s">
        <v>133</v>
      </c>
      <c r="E113" s="224">
        <f>SUM(F3:F112)</f>
        <v>1683000</v>
      </c>
      <c r="F113" s="67"/>
      <c r="G113" s="67"/>
      <c r="H113" s="67"/>
      <c r="I113" s="67"/>
      <c r="J113" s="143"/>
      <c r="L113" s="63"/>
      <c r="M113" s="63"/>
      <c r="N113" s="63"/>
      <c r="O113" s="63"/>
    </row>
    <row r="114" ht="33.0" customHeight="1">
      <c r="A114" s="213"/>
      <c r="B114" s="64" t="s">
        <v>134</v>
      </c>
      <c r="C114" s="65">
        <f>COUNTIF(C3:C112, "Passed")</f>
        <v>0</v>
      </c>
      <c r="D114" s="65" t="s">
        <v>135</v>
      </c>
      <c r="E114" s="66">
        <f>SUMIF(C3:C112,"Sent", E3:E112)</f>
        <v>1300000</v>
      </c>
      <c r="F114" s="67"/>
      <c r="G114" s="67"/>
      <c r="H114" s="67"/>
      <c r="I114" s="67"/>
      <c r="L114" s="63"/>
      <c r="M114" s="63"/>
      <c r="N114" s="63"/>
      <c r="O114" s="63"/>
    </row>
    <row r="115" ht="33.0" customHeight="1">
      <c r="A115" s="213"/>
      <c r="B115" s="64" t="s">
        <v>136</v>
      </c>
      <c r="C115" s="65">
        <f>COUNTIF(C3:C112, "Sent")</f>
        <v>24</v>
      </c>
      <c r="D115" s="68" t="s">
        <v>137</v>
      </c>
      <c r="E115" s="69">
        <f>E113/'Status Key'!$A$2</f>
        <v>0.007256555061</v>
      </c>
      <c r="F115" s="67"/>
      <c r="G115" s="67"/>
      <c r="H115" s="67"/>
      <c r="I115" s="67"/>
      <c r="L115" s="70"/>
      <c r="M115" s="70"/>
      <c r="N115" s="70"/>
      <c r="O115" s="70"/>
    </row>
    <row r="116" ht="33.0" customHeight="1">
      <c r="A116" s="225"/>
      <c r="B116" s="196" t="s">
        <v>138</v>
      </c>
      <c r="C116" s="197"/>
      <c r="D116" s="226">
        <f>E113/$E$399</f>
        <v>0.2553434369</v>
      </c>
      <c r="E116" s="197"/>
      <c r="F116" s="227"/>
      <c r="G116" s="33"/>
      <c r="H116" s="33"/>
      <c r="I116" s="33"/>
      <c r="J116" s="75"/>
      <c r="K116" s="75"/>
      <c r="L116" s="63"/>
      <c r="M116" s="63"/>
      <c r="N116" s="63"/>
      <c r="O116" s="63"/>
    </row>
    <row r="117" ht="8.25" customHeight="1">
      <c r="A117" s="228"/>
      <c r="B117" s="75"/>
      <c r="C117" s="75"/>
      <c r="D117" s="75"/>
      <c r="E117" s="75"/>
      <c r="F117" s="75"/>
      <c r="G117" s="75"/>
      <c r="H117" s="75"/>
      <c r="I117" s="75"/>
      <c r="J117" s="75"/>
      <c r="K117" s="75"/>
    </row>
    <row r="118" ht="15.75" customHeight="1">
      <c r="A118" s="212" t="s">
        <v>819</v>
      </c>
      <c r="B118" s="181" t="s">
        <v>820</v>
      </c>
      <c r="C118" s="187" t="s">
        <v>18</v>
      </c>
      <c r="D118" s="55"/>
      <c r="E118" s="176"/>
      <c r="F118" s="192"/>
      <c r="G118" s="192" t="s">
        <v>141</v>
      </c>
      <c r="H118" s="192" t="s">
        <v>141</v>
      </c>
      <c r="I118" s="41" t="s">
        <v>574</v>
      </c>
      <c r="J118" s="229" t="s">
        <v>821</v>
      </c>
    </row>
    <row r="119" ht="15.75" customHeight="1">
      <c r="A119" s="213"/>
      <c r="B119" s="181" t="s">
        <v>822</v>
      </c>
      <c r="C119" s="187" t="s">
        <v>18</v>
      </c>
      <c r="D119" s="55"/>
      <c r="E119" s="180"/>
      <c r="F119" s="192"/>
      <c r="G119" s="192" t="s">
        <v>141</v>
      </c>
      <c r="H119" s="192" t="s">
        <v>141</v>
      </c>
      <c r="I119" s="41" t="s">
        <v>574</v>
      </c>
      <c r="J119" s="177" t="s">
        <v>823</v>
      </c>
      <c r="K119" s="214"/>
    </row>
    <row r="120" ht="15.75" customHeight="1">
      <c r="A120" s="213"/>
      <c r="B120" s="181" t="s">
        <v>824</v>
      </c>
      <c r="C120" s="187" t="s">
        <v>18</v>
      </c>
      <c r="D120" s="55"/>
      <c r="E120" s="180"/>
      <c r="F120" s="216"/>
      <c r="G120" s="41"/>
      <c r="H120" s="41"/>
      <c r="I120" s="41" t="s">
        <v>574</v>
      </c>
      <c r="J120" s="177" t="s">
        <v>825</v>
      </c>
    </row>
    <row r="121" ht="15.75" customHeight="1">
      <c r="A121" s="213"/>
      <c r="B121" s="181" t="s">
        <v>826</v>
      </c>
      <c r="C121" s="187" t="s">
        <v>18</v>
      </c>
      <c r="D121" s="55"/>
      <c r="E121" s="176"/>
      <c r="F121" s="192"/>
      <c r="G121" s="192" t="s">
        <v>141</v>
      </c>
      <c r="H121" s="192" t="s">
        <v>141</v>
      </c>
      <c r="I121" s="41" t="s">
        <v>574</v>
      </c>
      <c r="J121" s="177" t="s">
        <v>827</v>
      </c>
    </row>
    <row r="122" ht="15.75" customHeight="1">
      <c r="A122" s="213"/>
      <c r="B122" s="181" t="s">
        <v>828</v>
      </c>
      <c r="C122" s="187" t="s">
        <v>18</v>
      </c>
      <c r="D122" s="55"/>
      <c r="E122" s="180"/>
      <c r="F122" s="192"/>
      <c r="G122" s="192" t="s">
        <v>141</v>
      </c>
      <c r="H122" s="192" t="s">
        <v>141</v>
      </c>
      <c r="I122" s="41" t="s">
        <v>574</v>
      </c>
      <c r="J122" s="177" t="s">
        <v>829</v>
      </c>
    </row>
    <row r="123" ht="15.75" customHeight="1">
      <c r="A123" s="213"/>
      <c r="B123" s="181" t="s">
        <v>830</v>
      </c>
      <c r="C123" s="187" t="s">
        <v>18</v>
      </c>
      <c r="D123" s="55"/>
      <c r="E123" s="176"/>
      <c r="F123" s="192"/>
      <c r="G123" s="192" t="s">
        <v>141</v>
      </c>
      <c r="H123" s="192" t="s">
        <v>141</v>
      </c>
      <c r="I123" s="41" t="s">
        <v>574</v>
      </c>
      <c r="J123" s="177" t="s">
        <v>831</v>
      </c>
    </row>
    <row r="124" ht="15.75" customHeight="1">
      <c r="A124" s="213"/>
      <c r="B124" s="181" t="s">
        <v>832</v>
      </c>
      <c r="C124" s="187" t="s">
        <v>18</v>
      </c>
      <c r="D124" s="56"/>
      <c r="E124" s="183"/>
      <c r="F124" s="216"/>
      <c r="G124" s="184"/>
      <c r="H124" s="87"/>
      <c r="I124" s="41" t="s">
        <v>574</v>
      </c>
      <c r="J124" s="177" t="s">
        <v>833</v>
      </c>
      <c r="K124" s="214"/>
    </row>
    <row r="125" ht="15.75" customHeight="1">
      <c r="A125" s="213"/>
      <c r="B125" s="181" t="s">
        <v>834</v>
      </c>
      <c r="C125" s="187" t="s">
        <v>18</v>
      </c>
      <c r="D125" s="55"/>
      <c r="E125" s="183"/>
      <c r="F125" s="192"/>
      <c r="G125" s="192" t="s">
        <v>141</v>
      </c>
      <c r="H125" s="192" t="s">
        <v>141</v>
      </c>
      <c r="I125" s="41" t="s">
        <v>574</v>
      </c>
      <c r="J125" s="177" t="s">
        <v>835</v>
      </c>
    </row>
    <row r="126" ht="15.75" customHeight="1">
      <c r="A126" s="213"/>
      <c r="B126" s="181" t="s">
        <v>836</v>
      </c>
      <c r="C126" s="187" t="s">
        <v>33</v>
      </c>
      <c r="D126" s="215">
        <v>45161.0</v>
      </c>
      <c r="E126" s="216">
        <v>4000.0</v>
      </c>
      <c r="F126" s="216">
        <v>4000.0</v>
      </c>
      <c r="G126" s="161"/>
      <c r="H126" s="190"/>
      <c r="I126" s="41" t="s">
        <v>574</v>
      </c>
      <c r="J126" s="177" t="s">
        <v>837</v>
      </c>
      <c r="K126" s="53" t="s">
        <v>838</v>
      </c>
    </row>
    <row r="127" ht="15.75" customHeight="1">
      <c r="A127" s="213"/>
      <c r="B127" s="181" t="s">
        <v>839</v>
      </c>
      <c r="C127" s="187" t="s">
        <v>18</v>
      </c>
      <c r="D127" s="55"/>
      <c r="E127" s="183"/>
      <c r="F127" s="192"/>
      <c r="G127" s="192" t="s">
        <v>141</v>
      </c>
      <c r="H127" s="192" t="s">
        <v>141</v>
      </c>
      <c r="I127" s="41" t="s">
        <v>574</v>
      </c>
      <c r="J127" s="177" t="s">
        <v>840</v>
      </c>
    </row>
    <row r="128" ht="15.75" customHeight="1">
      <c r="A128" s="213"/>
      <c r="B128" s="181" t="s">
        <v>841</v>
      </c>
      <c r="C128" s="187" t="s">
        <v>33</v>
      </c>
      <c r="D128" s="215">
        <v>45161.0</v>
      </c>
      <c r="E128" s="216">
        <v>50000.0</v>
      </c>
      <c r="F128" s="216">
        <v>50000.0</v>
      </c>
      <c r="G128" s="192" t="s">
        <v>141</v>
      </c>
      <c r="H128" s="192" t="s">
        <v>141</v>
      </c>
      <c r="I128" s="41" t="s">
        <v>574</v>
      </c>
      <c r="J128" s="177" t="s">
        <v>842</v>
      </c>
      <c r="K128" s="53" t="s">
        <v>843</v>
      </c>
      <c r="L128" s="202"/>
      <c r="M128" s="202"/>
      <c r="N128" s="202"/>
      <c r="O128" s="202"/>
    </row>
    <row r="129" ht="15.75" customHeight="1">
      <c r="A129" s="213"/>
      <c r="B129" s="181" t="s">
        <v>844</v>
      </c>
      <c r="C129" s="187" t="s">
        <v>33</v>
      </c>
      <c r="D129" s="215">
        <v>45222.0</v>
      </c>
      <c r="E129" s="216">
        <v>40000.0</v>
      </c>
      <c r="F129" s="216">
        <v>40000.0</v>
      </c>
      <c r="G129" s="192" t="s">
        <v>141</v>
      </c>
      <c r="H129" s="192" t="s">
        <v>141</v>
      </c>
      <c r="I129" s="41" t="s">
        <v>574</v>
      </c>
      <c r="J129" s="177" t="s">
        <v>845</v>
      </c>
      <c r="K129" s="53" t="s">
        <v>846</v>
      </c>
    </row>
    <row r="130" ht="15.75" customHeight="1">
      <c r="A130" s="213"/>
      <c r="B130" s="181" t="s">
        <v>663</v>
      </c>
      <c r="C130" s="187" t="s">
        <v>18</v>
      </c>
      <c r="D130" s="215"/>
      <c r="E130" s="216"/>
      <c r="F130" s="216"/>
      <c r="G130" s="192" t="s">
        <v>141</v>
      </c>
      <c r="H130" s="192" t="s">
        <v>141</v>
      </c>
      <c r="I130" s="41" t="s">
        <v>574</v>
      </c>
      <c r="J130" s="177" t="s">
        <v>847</v>
      </c>
    </row>
    <row r="131" ht="15.75" customHeight="1">
      <c r="A131" s="213"/>
      <c r="B131" s="181" t="s">
        <v>848</v>
      </c>
      <c r="C131" s="187" t="s">
        <v>33</v>
      </c>
      <c r="D131" s="215">
        <v>45222.0</v>
      </c>
      <c r="E131" s="216">
        <v>44500.0</v>
      </c>
      <c r="F131" s="216">
        <v>44500.0</v>
      </c>
      <c r="G131" s="184"/>
      <c r="H131" s="41"/>
      <c r="I131" s="41" t="s">
        <v>574</v>
      </c>
      <c r="J131" s="177" t="s">
        <v>849</v>
      </c>
      <c r="K131" s="53" t="s">
        <v>850</v>
      </c>
    </row>
    <row r="132" ht="15.75" customHeight="1">
      <c r="A132" s="213"/>
      <c r="B132" s="181" t="s">
        <v>851</v>
      </c>
      <c r="C132" s="187" t="s">
        <v>18</v>
      </c>
      <c r="D132" s="215"/>
      <c r="E132" s="216"/>
      <c r="F132" s="216"/>
      <c r="G132" s="184"/>
      <c r="H132" s="41"/>
      <c r="I132" s="41" t="s">
        <v>574</v>
      </c>
      <c r="J132" s="177" t="s">
        <v>852</v>
      </c>
    </row>
    <row r="133" ht="15.75" customHeight="1">
      <c r="A133" s="213"/>
      <c r="B133" s="181" t="s">
        <v>853</v>
      </c>
      <c r="C133" s="187" t="s">
        <v>33</v>
      </c>
      <c r="D133" s="215">
        <v>45161.0</v>
      </c>
      <c r="E133" s="216">
        <v>40000.0</v>
      </c>
      <c r="F133" s="216">
        <v>40000.0</v>
      </c>
      <c r="G133" s="192" t="s">
        <v>141</v>
      </c>
      <c r="H133" s="192" t="s">
        <v>141</v>
      </c>
      <c r="I133" s="41" t="s">
        <v>574</v>
      </c>
      <c r="J133" s="177" t="s">
        <v>854</v>
      </c>
      <c r="K133" s="53" t="s">
        <v>855</v>
      </c>
    </row>
    <row r="134" ht="15.75" customHeight="1">
      <c r="A134" s="213"/>
      <c r="B134" s="181" t="s">
        <v>856</v>
      </c>
      <c r="C134" s="187" t="s">
        <v>24</v>
      </c>
      <c r="D134" s="215">
        <v>45222.0</v>
      </c>
      <c r="E134" s="216">
        <v>10000.0</v>
      </c>
      <c r="F134" s="216">
        <v>10000.0</v>
      </c>
      <c r="G134" s="192" t="s">
        <v>141</v>
      </c>
      <c r="H134" s="192" t="s">
        <v>141</v>
      </c>
      <c r="I134" s="41" t="s">
        <v>574</v>
      </c>
      <c r="J134" s="177" t="s">
        <v>857</v>
      </c>
      <c r="K134" s="53" t="s">
        <v>858</v>
      </c>
    </row>
    <row r="135" ht="15.75" customHeight="1">
      <c r="A135" s="213"/>
      <c r="B135" s="181" t="s">
        <v>859</v>
      </c>
      <c r="C135" s="187" t="s">
        <v>33</v>
      </c>
      <c r="D135" s="215">
        <v>45253.0</v>
      </c>
      <c r="E135" s="216">
        <v>35000.0</v>
      </c>
      <c r="F135" s="216">
        <v>35000.0</v>
      </c>
      <c r="G135" s="184"/>
      <c r="H135" s="41"/>
      <c r="I135" s="41" t="s">
        <v>574</v>
      </c>
      <c r="J135" s="177" t="s">
        <v>860</v>
      </c>
      <c r="K135" s="53" t="s">
        <v>861</v>
      </c>
    </row>
    <row r="136" ht="15.75" customHeight="1">
      <c r="A136" s="213"/>
      <c r="B136" s="181" t="s">
        <v>862</v>
      </c>
      <c r="C136" s="187" t="s">
        <v>24</v>
      </c>
      <c r="D136" s="215">
        <v>45283.0</v>
      </c>
      <c r="E136" s="216">
        <v>40000.0</v>
      </c>
      <c r="F136" s="216">
        <v>40000.0</v>
      </c>
      <c r="G136" s="192" t="s">
        <v>141</v>
      </c>
      <c r="H136" s="192" t="s">
        <v>141</v>
      </c>
      <c r="I136" s="41" t="s">
        <v>574</v>
      </c>
      <c r="J136" s="177" t="s">
        <v>863</v>
      </c>
      <c r="K136" s="53" t="s">
        <v>864</v>
      </c>
    </row>
    <row r="137" ht="15.75" customHeight="1">
      <c r="A137" s="213"/>
      <c r="B137" s="181" t="s">
        <v>573</v>
      </c>
      <c r="C137" s="187" t="s">
        <v>18</v>
      </c>
      <c r="D137" s="215"/>
      <c r="E137" s="216"/>
      <c r="F137" s="216"/>
      <c r="G137" s="192" t="s">
        <v>141</v>
      </c>
      <c r="H137" s="192" t="s">
        <v>141</v>
      </c>
      <c r="I137" s="41" t="s">
        <v>574</v>
      </c>
      <c r="J137" s="177" t="s">
        <v>865</v>
      </c>
      <c r="K137" s="217"/>
    </row>
    <row r="138" ht="15.75" customHeight="1">
      <c r="A138" s="213"/>
      <c r="B138" s="181" t="s">
        <v>866</v>
      </c>
      <c r="C138" s="187" t="s">
        <v>18</v>
      </c>
      <c r="D138" s="215"/>
      <c r="E138" s="216"/>
      <c r="F138" s="216"/>
      <c r="G138" s="192" t="s">
        <v>141</v>
      </c>
      <c r="H138" s="192" t="s">
        <v>141</v>
      </c>
      <c r="I138" s="41" t="s">
        <v>574</v>
      </c>
      <c r="J138" s="177" t="s">
        <v>867</v>
      </c>
      <c r="K138" s="217"/>
    </row>
    <row r="139" ht="15.75" customHeight="1">
      <c r="A139" s="213"/>
      <c r="B139" s="181" t="s">
        <v>868</v>
      </c>
      <c r="C139" s="187" t="s">
        <v>18</v>
      </c>
      <c r="D139" s="215"/>
      <c r="E139" s="216"/>
      <c r="F139" s="216"/>
      <c r="G139" s="192" t="s">
        <v>141</v>
      </c>
      <c r="H139" s="192" t="s">
        <v>141</v>
      </c>
      <c r="I139" s="41" t="s">
        <v>574</v>
      </c>
      <c r="J139" s="177" t="s">
        <v>869</v>
      </c>
      <c r="K139" s="217"/>
    </row>
    <row r="140" ht="15.75" customHeight="1">
      <c r="A140" s="213"/>
      <c r="B140" s="181" t="s">
        <v>870</v>
      </c>
      <c r="C140" s="187" t="s">
        <v>18</v>
      </c>
      <c r="D140" s="215"/>
      <c r="E140" s="216"/>
      <c r="F140" s="216"/>
      <c r="G140" s="192" t="s">
        <v>141</v>
      </c>
      <c r="H140" s="192" t="s">
        <v>141</v>
      </c>
      <c r="I140" s="41" t="s">
        <v>574</v>
      </c>
      <c r="J140" s="177" t="s">
        <v>871</v>
      </c>
    </row>
    <row r="141" ht="15.75" customHeight="1">
      <c r="A141" s="213"/>
      <c r="B141" s="181" t="s">
        <v>872</v>
      </c>
      <c r="C141" s="187" t="s">
        <v>33</v>
      </c>
      <c r="D141" s="215">
        <v>45192.0</v>
      </c>
      <c r="E141" s="216">
        <v>20000.0</v>
      </c>
      <c r="F141" s="216">
        <v>20000.0</v>
      </c>
      <c r="G141" s="192" t="s">
        <v>141</v>
      </c>
      <c r="H141" s="192" t="s">
        <v>141</v>
      </c>
      <c r="I141" s="41" t="s">
        <v>574</v>
      </c>
      <c r="J141" s="177" t="s">
        <v>873</v>
      </c>
      <c r="K141" s="53" t="s">
        <v>874</v>
      </c>
    </row>
    <row r="142" ht="15.75" customHeight="1">
      <c r="A142" s="213"/>
      <c r="B142" s="181" t="s">
        <v>875</v>
      </c>
      <c r="C142" s="187" t="s">
        <v>18</v>
      </c>
      <c r="D142" s="215"/>
      <c r="E142" s="216"/>
      <c r="F142" s="216"/>
      <c r="G142" s="184"/>
      <c r="H142" s="41"/>
      <c r="I142" s="41" t="s">
        <v>574</v>
      </c>
      <c r="J142" s="229" t="s">
        <v>876</v>
      </c>
      <c r="K142" s="217"/>
    </row>
    <row r="143" ht="15.75" customHeight="1">
      <c r="A143" s="213"/>
      <c r="B143" s="181" t="s">
        <v>877</v>
      </c>
      <c r="C143" s="187" t="s">
        <v>24</v>
      </c>
      <c r="D143" s="215">
        <v>45315.0</v>
      </c>
      <c r="E143" s="216">
        <v>25000.0</v>
      </c>
      <c r="F143" s="216">
        <v>25000.0</v>
      </c>
      <c r="G143" s="184"/>
      <c r="H143" s="41"/>
      <c r="I143" s="41" t="s">
        <v>574</v>
      </c>
      <c r="J143" s="177" t="s">
        <v>878</v>
      </c>
      <c r="K143" s="53" t="s">
        <v>879</v>
      </c>
    </row>
    <row r="144" ht="15.75" customHeight="1">
      <c r="A144" s="213"/>
      <c r="B144" s="181" t="s">
        <v>880</v>
      </c>
      <c r="C144" s="187" t="s">
        <v>24</v>
      </c>
      <c r="D144" s="215"/>
      <c r="E144" s="216"/>
      <c r="F144" s="216">
        <v>20000.0</v>
      </c>
      <c r="G144" s="192" t="s">
        <v>141</v>
      </c>
      <c r="H144" s="192" t="s">
        <v>141</v>
      </c>
      <c r="I144" s="41" t="s">
        <v>574</v>
      </c>
      <c r="J144" s="177" t="s">
        <v>881</v>
      </c>
      <c r="K144" s="53" t="s">
        <v>882</v>
      </c>
    </row>
    <row r="145" ht="15.75" customHeight="1">
      <c r="A145" s="213"/>
      <c r="B145" s="181" t="s">
        <v>883</v>
      </c>
      <c r="C145" s="187" t="s">
        <v>33</v>
      </c>
      <c r="D145" s="215">
        <v>45253.0</v>
      </c>
      <c r="E145" s="216">
        <v>50000.0</v>
      </c>
      <c r="F145" s="216">
        <v>50000.0</v>
      </c>
      <c r="G145" s="192" t="s">
        <v>141</v>
      </c>
      <c r="H145" s="192" t="s">
        <v>141</v>
      </c>
      <c r="I145" s="41" t="s">
        <v>574</v>
      </c>
      <c r="J145" s="177" t="s">
        <v>884</v>
      </c>
      <c r="K145" s="53" t="s">
        <v>885</v>
      </c>
    </row>
    <row r="146" ht="15.75" customHeight="1">
      <c r="A146" s="213"/>
      <c r="B146" s="181" t="s">
        <v>886</v>
      </c>
      <c r="C146" s="187" t="s">
        <v>18</v>
      </c>
      <c r="D146" s="215"/>
      <c r="E146" s="216"/>
      <c r="F146" s="216"/>
      <c r="G146" s="192" t="s">
        <v>141</v>
      </c>
      <c r="H146" s="192" t="s">
        <v>141</v>
      </c>
      <c r="I146" s="41" t="s">
        <v>574</v>
      </c>
      <c r="J146" s="177" t="s">
        <v>887</v>
      </c>
      <c r="K146" s="217"/>
    </row>
    <row r="147" ht="15.75" customHeight="1">
      <c r="A147" s="213"/>
      <c r="B147" s="230" t="s">
        <v>888</v>
      </c>
      <c r="C147" s="187" t="s">
        <v>18</v>
      </c>
      <c r="D147" s="215"/>
      <c r="E147" s="216"/>
      <c r="F147" s="216"/>
      <c r="G147" s="184"/>
      <c r="H147" s="41"/>
      <c r="I147" s="41" t="s">
        <v>574</v>
      </c>
      <c r="J147" s="177" t="s">
        <v>889</v>
      </c>
      <c r="K147" s="217"/>
    </row>
    <row r="148" ht="15.75" customHeight="1">
      <c r="A148" s="213"/>
      <c r="B148" s="181" t="s">
        <v>890</v>
      </c>
      <c r="C148" s="187" t="s">
        <v>18</v>
      </c>
      <c r="D148" s="215"/>
      <c r="E148" s="216"/>
      <c r="F148" s="216"/>
      <c r="G148" s="192" t="s">
        <v>141</v>
      </c>
      <c r="H148" s="192" t="s">
        <v>141</v>
      </c>
      <c r="I148" s="41" t="s">
        <v>574</v>
      </c>
      <c r="J148" s="177" t="s">
        <v>891</v>
      </c>
      <c r="K148" s="217"/>
    </row>
    <row r="149" ht="15.75" customHeight="1">
      <c r="A149" s="213"/>
      <c r="B149" s="181" t="s">
        <v>892</v>
      </c>
      <c r="C149" s="187" t="s">
        <v>33</v>
      </c>
      <c r="D149" s="215"/>
      <c r="E149" s="216">
        <v>35000.0</v>
      </c>
      <c r="F149" s="216">
        <v>35000.0</v>
      </c>
      <c r="G149" s="192" t="s">
        <v>141</v>
      </c>
      <c r="H149" s="192" t="s">
        <v>141</v>
      </c>
      <c r="I149" s="41" t="s">
        <v>574</v>
      </c>
      <c r="J149" s="231" t="s">
        <v>893</v>
      </c>
      <c r="K149" s="53" t="s">
        <v>894</v>
      </c>
    </row>
    <row r="150" ht="15.75" customHeight="1">
      <c r="A150" s="213"/>
      <c r="B150" s="181" t="s">
        <v>895</v>
      </c>
      <c r="C150" s="187" t="s">
        <v>18</v>
      </c>
      <c r="D150" s="215"/>
      <c r="E150" s="216"/>
      <c r="F150" s="216"/>
      <c r="G150" s="192" t="s">
        <v>141</v>
      </c>
      <c r="H150" s="192" t="s">
        <v>141</v>
      </c>
      <c r="I150" s="41" t="s">
        <v>574</v>
      </c>
      <c r="J150" s="177" t="s">
        <v>896</v>
      </c>
      <c r="K150" s="217"/>
    </row>
    <row r="151" ht="15.75" customHeight="1">
      <c r="A151" s="213"/>
      <c r="B151" s="191" t="s">
        <v>897</v>
      </c>
      <c r="C151" s="187" t="s">
        <v>33</v>
      </c>
      <c r="D151" s="215"/>
      <c r="E151" s="216"/>
      <c r="F151" s="216">
        <v>38800.0</v>
      </c>
      <c r="G151" s="192" t="s">
        <v>141</v>
      </c>
      <c r="H151" s="192" t="s">
        <v>141</v>
      </c>
      <c r="I151" s="41" t="s">
        <v>574</v>
      </c>
      <c r="J151" s="177" t="s">
        <v>898</v>
      </c>
      <c r="K151" s="53" t="s">
        <v>899</v>
      </c>
    </row>
    <row r="152" ht="15.75" customHeight="1">
      <c r="A152" s="213"/>
      <c r="B152" s="181" t="s">
        <v>900</v>
      </c>
      <c r="C152" s="187" t="s">
        <v>33</v>
      </c>
      <c r="D152" s="215">
        <v>45192.0</v>
      </c>
      <c r="E152" s="216">
        <v>50000.0</v>
      </c>
      <c r="F152" s="216">
        <v>50000.0</v>
      </c>
      <c r="G152" s="192" t="s">
        <v>141</v>
      </c>
      <c r="H152" s="192" t="s">
        <v>141</v>
      </c>
      <c r="I152" s="41" t="s">
        <v>574</v>
      </c>
      <c r="J152" s="229" t="s">
        <v>901</v>
      </c>
      <c r="K152" s="53" t="s">
        <v>902</v>
      </c>
    </row>
    <row r="153" ht="15.75" customHeight="1">
      <c r="A153" s="213"/>
      <c r="B153" s="181" t="s">
        <v>903</v>
      </c>
      <c r="C153" s="187" t="s">
        <v>18</v>
      </c>
      <c r="D153" s="215"/>
      <c r="E153" s="216"/>
      <c r="F153" s="216"/>
      <c r="G153" s="192" t="s">
        <v>141</v>
      </c>
      <c r="H153" s="192" t="s">
        <v>141</v>
      </c>
      <c r="I153" s="41" t="s">
        <v>574</v>
      </c>
      <c r="J153" s="177" t="s">
        <v>904</v>
      </c>
    </row>
    <row r="154" ht="15.75" customHeight="1">
      <c r="A154" s="213"/>
      <c r="B154" s="181" t="s">
        <v>905</v>
      </c>
      <c r="C154" s="187" t="s">
        <v>18</v>
      </c>
      <c r="D154" s="215"/>
      <c r="E154" s="216"/>
      <c r="F154" s="216"/>
      <c r="G154" s="192" t="s">
        <v>141</v>
      </c>
      <c r="H154" s="192" t="s">
        <v>141</v>
      </c>
      <c r="I154" s="41" t="s">
        <v>574</v>
      </c>
      <c r="J154" s="177" t="s">
        <v>906</v>
      </c>
    </row>
    <row r="155" ht="15.75" customHeight="1">
      <c r="A155" s="213"/>
      <c r="B155" s="181" t="s">
        <v>907</v>
      </c>
      <c r="C155" s="187" t="s">
        <v>18</v>
      </c>
      <c r="D155" s="215"/>
      <c r="E155" s="216"/>
      <c r="F155" s="216"/>
      <c r="G155" s="192" t="s">
        <v>141</v>
      </c>
      <c r="H155" s="192" t="s">
        <v>141</v>
      </c>
      <c r="I155" s="41" t="s">
        <v>574</v>
      </c>
      <c r="J155" s="177" t="s">
        <v>908</v>
      </c>
    </row>
    <row r="156" ht="15.75" customHeight="1">
      <c r="A156" s="213"/>
      <c r="B156" s="181" t="s">
        <v>909</v>
      </c>
      <c r="C156" s="187" t="s">
        <v>33</v>
      </c>
      <c r="D156" s="215">
        <v>45161.0</v>
      </c>
      <c r="E156" s="216">
        <v>32123.0</v>
      </c>
      <c r="F156" s="216">
        <v>32123.0</v>
      </c>
      <c r="G156" s="192" t="s">
        <v>141</v>
      </c>
      <c r="H156" s="192" t="s">
        <v>141</v>
      </c>
      <c r="I156" s="41" t="s">
        <v>574</v>
      </c>
      <c r="J156" s="177" t="s">
        <v>910</v>
      </c>
      <c r="K156" s="53" t="s">
        <v>911</v>
      </c>
    </row>
    <row r="157" ht="15.75" customHeight="1">
      <c r="A157" s="213"/>
      <c r="B157" s="181" t="s">
        <v>912</v>
      </c>
      <c r="C157" s="187" t="s">
        <v>18</v>
      </c>
      <c r="D157" s="215"/>
      <c r="E157" s="216"/>
      <c r="F157" s="216"/>
      <c r="G157" s="192" t="s">
        <v>141</v>
      </c>
      <c r="H157" s="192" t="s">
        <v>141</v>
      </c>
      <c r="I157" s="41" t="s">
        <v>574</v>
      </c>
      <c r="J157" s="177" t="s">
        <v>913</v>
      </c>
      <c r="K157" s="217"/>
    </row>
    <row r="158" ht="15.75" customHeight="1">
      <c r="A158" s="213"/>
      <c r="B158" s="181" t="s">
        <v>914</v>
      </c>
      <c r="C158" s="187" t="s">
        <v>18</v>
      </c>
      <c r="D158" s="215"/>
      <c r="E158" s="216"/>
      <c r="F158" s="216"/>
      <c r="G158" s="192" t="s">
        <v>141</v>
      </c>
      <c r="H158" s="192" t="s">
        <v>141</v>
      </c>
      <c r="I158" s="41" t="s">
        <v>574</v>
      </c>
      <c r="J158" s="177" t="s">
        <v>915</v>
      </c>
    </row>
    <row r="159" ht="15.75" customHeight="1">
      <c r="A159" s="213"/>
      <c r="B159" s="181" t="s">
        <v>916</v>
      </c>
      <c r="C159" s="187" t="s">
        <v>33</v>
      </c>
      <c r="D159" s="215">
        <v>45192.0</v>
      </c>
      <c r="E159" s="216">
        <v>25000.0</v>
      </c>
      <c r="F159" s="216">
        <v>25000.0</v>
      </c>
      <c r="G159" s="192" t="s">
        <v>141</v>
      </c>
      <c r="H159" s="192" t="s">
        <v>141</v>
      </c>
      <c r="I159" s="41" t="s">
        <v>574</v>
      </c>
      <c r="J159" s="177" t="s">
        <v>917</v>
      </c>
      <c r="K159" s="53" t="s">
        <v>918</v>
      </c>
    </row>
    <row r="160" ht="15.75" customHeight="1">
      <c r="A160" s="213"/>
      <c r="B160" s="181" t="s">
        <v>919</v>
      </c>
      <c r="C160" s="187" t="s">
        <v>18</v>
      </c>
      <c r="D160" s="215"/>
      <c r="E160" s="216"/>
      <c r="F160" s="216"/>
      <c r="G160" s="184"/>
      <c r="H160" s="41"/>
      <c r="I160" s="41" t="s">
        <v>574</v>
      </c>
      <c r="J160" s="229" t="s">
        <v>920</v>
      </c>
      <c r="K160" s="217"/>
    </row>
    <row r="161" ht="15.75" customHeight="1">
      <c r="A161" s="213"/>
      <c r="B161" s="181" t="s">
        <v>921</v>
      </c>
      <c r="C161" s="187" t="s">
        <v>33</v>
      </c>
      <c r="D161" s="215">
        <v>45192.0</v>
      </c>
      <c r="E161" s="216">
        <v>30000.0</v>
      </c>
      <c r="F161" s="216">
        <v>30000.0</v>
      </c>
      <c r="G161" s="192" t="s">
        <v>141</v>
      </c>
      <c r="H161" s="192" t="s">
        <v>141</v>
      </c>
      <c r="I161" s="41" t="s">
        <v>574</v>
      </c>
      <c r="J161" s="177" t="s">
        <v>922</v>
      </c>
      <c r="K161" s="53" t="s">
        <v>923</v>
      </c>
    </row>
    <row r="162" ht="15.75" customHeight="1">
      <c r="A162" s="213"/>
      <c r="B162" s="181" t="s">
        <v>924</v>
      </c>
      <c r="C162" s="187" t="s">
        <v>18</v>
      </c>
      <c r="D162" s="215"/>
      <c r="E162" s="216"/>
      <c r="F162" s="216"/>
      <c r="G162" s="192" t="s">
        <v>141</v>
      </c>
      <c r="H162" s="192" t="s">
        <v>141</v>
      </c>
      <c r="I162" s="41" t="s">
        <v>574</v>
      </c>
      <c r="J162" s="177" t="s">
        <v>925</v>
      </c>
    </row>
    <row r="163" ht="15.75" customHeight="1">
      <c r="A163" s="213"/>
      <c r="B163" s="181" t="s">
        <v>926</v>
      </c>
      <c r="C163" s="187" t="s">
        <v>18</v>
      </c>
      <c r="D163" s="215"/>
      <c r="E163" s="216"/>
      <c r="F163" s="216"/>
      <c r="G163" s="184"/>
      <c r="H163" s="41"/>
      <c r="I163" s="41" t="s">
        <v>574</v>
      </c>
      <c r="J163" s="177" t="s">
        <v>927</v>
      </c>
    </row>
    <row r="164" ht="15.75" customHeight="1">
      <c r="A164" s="213"/>
      <c r="B164" s="181" t="s">
        <v>928</v>
      </c>
      <c r="C164" s="187" t="s">
        <v>18</v>
      </c>
      <c r="D164" s="215"/>
      <c r="E164" s="216"/>
      <c r="F164" s="216"/>
      <c r="G164" s="192" t="s">
        <v>141</v>
      </c>
      <c r="H164" s="192" t="s">
        <v>141</v>
      </c>
      <c r="I164" s="41" t="s">
        <v>574</v>
      </c>
      <c r="J164" s="177" t="s">
        <v>929</v>
      </c>
    </row>
    <row r="165" ht="15.75" customHeight="1">
      <c r="A165" s="213"/>
      <c r="B165" s="181" t="s">
        <v>930</v>
      </c>
      <c r="C165" s="187" t="s">
        <v>18</v>
      </c>
      <c r="D165" s="215"/>
      <c r="E165" s="216"/>
      <c r="F165" s="216"/>
      <c r="G165" s="192" t="s">
        <v>141</v>
      </c>
      <c r="H165" s="192" t="s">
        <v>141</v>
      </c>
      <c r="I165" s="232" t="s">
        <v>710</v>
      </c>
      <c r="J165" s="177" t="s">
        <v>931</v>
      </c>
    </row>
    <row r="166" ht="15.75" customHeight="1">
      <c r="A166" s="213"/>
      <c r="B166" s="181" t="s">
        <v>932</v>
      </c>
      <c r="C166" s="187" t="s">
        <v>18</v>
      </c>
      <c r="D166" s="215"/>
      <c r="E166" s="216"/>
      <c r="F166" s="216"/>
      <c r="G166" s="192" t="s">
        <v>141</v>
      </c>
      <c r="H166" s="192" t="s">
        <v>141</v>
      </c>
      <c r="I166" s="232" t="s">
        <v>710</v>
      </c>
      <c r="J166" s="177" t="s">
        <v>933</v>
      </c>
    </row>
    <row r="167" ht="15.75" customHeight="1">
      <c r="A167" s="213"/>
      <c r="B167" s="181" t="s">
        <v>934</v>
      </c>
      <c r="C167" s="187" t="s">
        <v>18</v>
      </c>
      <c r="D167" s="215"/>
      <c r="E167" s="216"/>
      <c r="F167" s="216"/>
      <c r="G167" s="41"/>
      <c r="H167" s="41"/>
      <c r="I167" s="232" t="s">
        <v>710</v>
      </c>
      <c r="J167" s="177" t="s">
        <v>935</v>
      </c>
    </row>
    <row r="168" ht="15.75" customHeight="1">
      <c r="A168" s="213"/>
      <c r="B168" s="181" t="s">
        <v>936</v>
      </c>
      <c r="C168" s="187" t="s">
        <v>33</v>
      </c>
      <c r="D168" s="215">
        <v>45315.0</v>
      </c>
      <c r="E168" s="216">
        <v>150000.0</v>
      </c>
      <c r="F168" s="216">
        <v>150000.0</v>
      </c>
      <c r="G168" s="184"/>
      <c r="H168" s="185"/>
      <c r="I168" s="232" t="s">
        <v>710</v>
      </c>
      <c r="J168" s="177" t="s">
        <v>937</v>
      </c>
      <c r="K168" s="53" t="s">
        <v>938</v>
      </c>
    </row>
    <row r="169" ht="15.75" customHeight="1">
      <c r="A169" s="213"/>
      <c r="B169" s="181" t="s">
        <v>747</v>
      </c>
      <c r="C169" s="187" t="s">
        <v>33</v>
      </c>
      <c r="D169" s="215">
        <v>45161.0</v>
      </c>
      <c r="E169" s="216">
        <v>100000.0</v>
      </c>
      <c r="F169" s="216">
        <v>100000.0</v>
      </c>
      <c r="G169" s="192" t="s">
        <v>141</v>
      </c>
      <c r="H169" s="192" t="s">
        <v>141</v>
      </c>
      <c r="I169" s="232" t="s">
        <v>710</v>
      </c>
      <c r="J169" s="177" t="s">
        <v>939</v>
      </c>
      <c r="K169" s="53" t="s">
        <v>940</v>
      </c>
    </row>
    <row r="170" ht="15.75" customHeight="1">
      <c r="A170" s="213"/>
      <c r="B170" s="181" t="s">
        <v>941</v>
      </c>
      <c r="C170" s="187" t="s">
        <v>18</v>
      </c>
      <c r="D170" s="215"/>
      <c r="E170" s="216"/>
      <c r="F170" s="216"/>
      <c r="G170" s="184"/>
      <c r="H170" s="190"/>
      <c r="I170" s="232" t="s">
        <v>710</v>
      </c>
      <c r="J170" s="177" t="s">
        <v>942</v>
      </c>
      <c r="K170" s="217"/>
    </row>
    <row r="171" ht="15.75" customHeight="1">
      <c r="A171" s="213"/>
      <c r="B171" s="181" t="s">
        <v>943</v>
      </c>
      <c r="C171" s="187" t="s">
        <v>18</v>
      </c>
      <c r="D171" s="215"/>
      <c r="E171" s="216"/>
      <c r="F171" s="216"/>
      <c r="G171" s="184"/>
      <c r="H171" s="41"/>
      <c r="I171" s="232" t="s">
        <v>710</v>
      </c>
      <c r="J171" s="177" t="s">
        <v>944</v>
      </c>
      <c r="K171" s="217"/>
    </row>
    <row r="172" ht="15.75" customHeight="1">
      <c r="A172" s="213"/>
      <c r="B172" s="233" t="s">
        <v>945</v>
      </c>
      <c r="C172" s="187" t="s">
        <v>18</v>
      </c>
      <c r="D172" s="215"/>
      <c r="E172" s="216"/>
      <c r="F172" s="216"/>
      <c r="G172" s="192" t="s">
        <v>141</v>
      </c>
      <c r="H172" s="192" t="s">
        <v>141</v>
      </c>
      <c r="I172" s="232" t="s">
        <v>710</v>
      </c>
      <c r="J172" s="177" t="s">
        <v>946</v>
      </c>
      <c r="K172" s="217"/>
    </row>
    <row r="173" ht="15.75" customHeight="1">
      <c r="A173" s="213"/>
      <c r="B173" s="181" t="s">
        <v>947</v>
      </c>
      <c r="C173" s="187" t="s">
        <v>18</v>
      </c>
      <c r="D173" s="215"/>
      <c r="E173" s="216"/>
      <c r="F173" s="216"/>
      <c r="G173" s="192" t="s">
        <v>141</v>
      </c>
      <c r="H173" s="192" t="s">
        <v>141</v>
      </c>
      <c r="I173" s="232" t="s">
        <v>710</v>
      </c>
      <c r="J173" s="177" t="s">
        <v>948</v>
      </c>
      <c r="K173" s="217"/>
    </row>
    <row r="174" ht="15.75" customHeight="1">
      <c r="A174" s="213"/>
      <c r="B174" s="181" t="s">
        <v>949</v>
      </c>
      <c r="C174" s="187" t="s">
        <v>18</v>
      </c>
      <c r="D174" s="215"/>
      <c r="E174" s="216"/>
      <c r="F174" s="216"/>
      <c r="G174" s="192" t="s">
        <v>141</v>
      </c>
      <c r="H174" s="192" t="s">
        <v>141</v>
      </c>
      <c r="I174" s="232" t="s">
        <v>710</v>
      </c>
      <c r="J174" s="177" t="s">
        <v>950</v>
      </c>
      <c r="K174" s="186"/>
    </row>
    <row r="175" ht="15.75" customHeight="1">
      <c r="A175" s="213"/>
      <c r="B175" s="181" t="s">
        <v>951</v>
      </c>
      <c r="C175" s="187" t="s">
        <v>18</v>
      </c>
      <c r="D175" s="215"/>
      <c r="E175" s="216"/>
      <c r="F175" s="216"/>
      <c r="G175" s="192" t="s">
        <v>141</v>
      </c>
      <c r="H175" s="192" t="s">
        <v>141</v>
      </c>
      <c r="I175" s="232" t="s">
        <v>710</v>
      </c>
      <c r="J175" s="177" t="s">
        <v>952</v>
      </c>
      <c r="K175" s="217"/>
    </row>
    <row r="176" ht="15.75" customHeight="1">
      <c r="A176" s="213"/>
      <c r="B176" s="181" t="s">
        <v>953</v>
      </c>
      <c r="C176" s="187" t="s">
        <v>33</v>
      </c>
      <c r="D176" s="215">
        <v>45315.0</v>
      </c>
      <c r="E176" s="216">
        <v>150000.0</v>
      </c>
      <c r="F176" s="216">
        <v>150000.0</v>
      </c>
      <c r="G176" s="184"/>
      <c r="H176" s="41"/>
      <c r="I176" s="232" t="s">
        <v>710</v>
      </c>
      <c r="J176" s="177" t="s">
        <v>954</v>
      </c>
      <c r="K176" s="53" t="s">
        <v>955</v>
      </c>
    </row>
    <row r="177" ht="15.75" customHeight="1">
      <c r="A177" s="213"/>
      <c r="B177" s="181" t="s">
        <v>956</v>
      </c>
      <c r="C177" s="187" t="s">
        <v>18</v>
      </c>
      <c r="D177" s="215"/>
      <c r="E177" s="216"/>
      <c r="F177" s="216"/>
      <c r="G177" s="192" t="s">
        <v>141</v>
      </c>
      <c r="H177" s="192" t="s">
        <v>141</v>
      </c>
      <c r="I177" s="232" t="s">
        <v>710</v>
      </c>
      <c r="J177" s="177" t="s">
        <v>957</v>
      </c>
      <c r="K177" s="217"/>
    </row>
    <row r="178" ht="15.75" customHeight="1">
      <c r="A178" s="213"/>
      <c r="B178" s="181" t="s">
        <v>790</v>
      </c>
      <c r="C178" s="187" t="s">
        <v>18</v>
      </c>
      <c r="D178" s="215"/>
      <c r="E178" s="216"/>
      <c r="F178" s="216"/>
      <c r="G178" s="192" t="s">
        <v>141</v>
      </c>
      <c r="H178" s="192" t="s">
        <v>141</v>
      </c>
      <c r="I178" s="232" t="s">
        <v>710</v>
      </c>
      <c r="J178" s="177" t="s">
        <v>958</v>
      </c>
    </row>
    <row r="179" ht="15.75" customHeight="1">
      <c r="A179" s="213"/>
      <c r="B179" s="181" t="s">
        <v>807</v>
      </c>
      <c r="C179" s="187" t="s">
        <v>33</v>
      </c>
      <c r="D179" s="215">
        <v>45253.0</v>
      </c>
      <c r="E179" s="216">
        <v>5000.0</v>
      </c>
      <c r="F179" s="216">
        <v>5000.0</v>
      </c>
      <c r="G179" s="192" t="s">
        <v>141</v>
      </c>
      <c r="H179" s="192" t="s">
        <v>141</v>
      </c>
      <c r="I179" s="232" t="s">
        <v>710</v>
      </c>
      <c r="J179" s="177" t="s">
        <v>959</v>
      </c>
      <c r="K179" s="53" t="s">
        <v>960</v>
      </c>
    </row>
    <row r="180" ht="15.75" customHeight="1">
      <c r="A180" s="213"/>
      <c r="B180" s="181" t="s">
        <v>961</v>
      </c>
      <c r="C180" s="187" t="s">
        <v>18</v>
      </c>
      <c r="D180" s="215"/>
      <c r="E180" s="216"/>
      <c r="F180" s="216"/>
      <c r="G180" s="192" t="s">
        <v>141</v>
      </c>
      <c r="H180" s="192" t="s">
        <v>141</v>
      </c>
      <c r="I180" s="232" t="s">
        <v>710</v>
      </c>
      <c r="J180" s="177" t="s">
        <v>962</v>
      </c>
    </row>
    <row r="181" ht="15.75" customHeight="1">
      <c r="A181" s="213"/>
      <c r="B181" s="181" t="s">
        <v>963</v>
      </c>
      <c r="C181" s="187" t="s">
        <v>33</v>
      </c>
      <c r="D181" s="215"/>
      <c r="E181" s="216">
        <v>100000.0</v>
      </c>
      <c r="F181" s="216">
        <v>100000.0</v>
      </c>
      <c r="G181" s="184"/>
      <c r="H181" s="41"/>
      <c r="I181" s="232" t="s">
        <v>710</v>
      </c>
      <c r="J181" s="177" t="s">
        <v>964</v>
      </c>
      <c r="K181" s="53" t="s">
        <v>965</v>
      </c>
    </row>
    <row r="182" ht="15.75" customHeight="1">
      <c r="A182" s="213"/>
      <c r="B182" s="181" t="s">
        <v>966</v>
      </c>
      <c r="C182" s="187" t="s">
        <v>33</v>
      </c>
      <c r="D182" s="215">
        <v>45222.0</v>
      </c>
      <c r="E182" s="216">
        <v>150000.0</v>
      </c>
      <c r="F182" s="216">
        <v>150000.0</v>
      </c>
      <c r="G182" s="192" t="s">
        <v>141</v>
      </c>
      <c r="H182" s="192" t="s">
        <v>141</v>
      </c>
      <c r="I182" s="232" t="s">
        <v>710</v>
      </c>
      <c r="J182" s="177" t="s">
        <v>967</v>
      </c>
      <c r="K182" s="53" t="s">
        <v>968</v>
      </c>
    </row>
    <row r="183" ht="15.75" customHeight="1">
      <c r="A183" s="213"/>
      <c r="B183" s="181" t="s">
        <v>969</v>
      </c>
      <c r="C183" s="187" t="s">
        <v>18</v>
      </c>
      <c r="D183" s="215"/>
      <c r="E183" s="216"/>
      <c r="F183" s="216"/>
      <c r="G183" s="192" t="s">
        <v>141</v>
      </c>
      <c r="H183" s="192" t="s">
        <v>141</v>
      </c>
      <c r="I183" s="232" t="s">
        <v>710</v>
      </c>
      <c r="J183" s="177" t="s">
        <v>970</v>
      </c>
    </row>
    <row r="184" ht="15.75" customHeight="1">
      <c r="A184" s="213"/>
      <c r="B184" s="181" t="s">
        <v>971</v>
      </c>
      <c r="C184" s="187" t="s">
        <v>33</v>
      </c>
      <c r="D184" s="215">
        <v>45192.0</v>
      </c>
      <c r="E184" s="216">
        <v>35000.0</v>
      </c>
      <c r="F184" s="216">
        <v>35000.0</v>
      </c>
      <c r="G184" s="192" t="s">
        <v>141</v>
      </c>
      <c r="H184" s="192" t="s">
        <v>141</v>
      </c>
      <c r="I184" s="232" t="s">
        <v>710</v>
      </c>
      <c r="J184" s="177" t="s">
        <v>972</v>
      </c>
      <c r="K184" s="53" t="s">
        <v>973</v>
      </c>
    </row>
    <row r="185" ht="15.75" customHeight="1">
      <c r="A185" s="213"/>
      <c r="B185" s="181" t="s">
        <v>974</v>
      </c>
      <c r="C185" s="187" t="s">
        <v>18</v>
      </c>
      <c r="D185" s="215"/>
      <c r="E185" s="216"/>
      <c r="F185" s="216"/>
      <c r="G185" s="192" t="s">
        <v>141</v>
      </c>
      <c r="H185" s="192" t="s">
        <v>141</v>
      </c>
      <c r="I185" s="232" t="s">
        <v>710</v>
      </c>
      <c r="J185" s="177" t="s">
        <v>975</v>
      </c>
      <c r="K185" s="217"/>
    </row>
    <row r="186" ht="15.75" customHeight="1">
      <c r="A186" s="213"/>
      <c r="B186" s="181" t="s">
        <v>976</v>
      </c>
      <c r="C186" s="187" t="s">
        <v>33</v>
      </c>
      <c r="D186" s="215">
        <v>45192.0</v>
      </c>
      <c r="E186" s="216">
        <v>45000.0</v>
      </c>
      <c r="F186" s="216">
        <v>45000.0</v>
      </c>
      <c r="G186" s="192" t="s">
        <v>141</v>
      </c>
      <c r="H186" s="192" t="s">
        <v>141</v>
      </c>
      <c r="I186" s="232" t="s">
        <v>710</v>
      </c>
      <c r="J186" s="177" t="s">
        <v>977</v>
      </c>
      <c r="K186" s="53" t="s">
        <v>978</v>
      </c>
    </row>
    <row r="187" ht="15.75" customHeight="1">
      <c r="A187" s="213"/>
      <c r="B187" s="181" t="s">
        <v>979</v>
      </c>
      <c r="C187" s="187" t="s">
        <v>18</v>
      </c>
      <c r="D187" s="215"/>
      <c r="E187" s="216"/>
      <c r="F187" s="216"/>
      <c r="G187" s="192" t="s">
        <v>141</v>
      </c>
      <c r="H187" s="192" t="s">
        <v>141</v>
      </c>
      <c r="I187" s="232" t="s">
        <v>710</v>
      </c>
      <c r="J187" s="177" t="s">
        <v>980</v>
      </c>
      <c r="K187" s="217"/>
    </row>
    <row r="188" ht="15.75" customHeight="1">
      <c r="A188" s="213"/>
      <c r="B188" s="181" t="s">
        <v>981</v>
      </c>
      <c r="C188" s="187" t="s">
        <v>18</v>
      </c>
      <c r="D188" s="215"/>
      <c r="E188" s="216"/>
      <c r="F188" s="216"/>
      <c r="G188" s="192" t="s">
        <v>141</v>
      </c>
      <c r="H188" s="192" t="s">
        <v>141</v>
      </c>
      <c r="I188" s="232" t="s">
        <v>710</v>
      </c>
      <c r="J188" s="177" t="s">
        <v>982</v>
      </c>
      <c r="K188" s="217"/>
    </row>
    <row r="189" ht="15.75" customHeight="1">
      <c r="A189" s="213"/>
      <c r="B189" s="181" t="s">
        <v>983</v>
      </c>
      <c r="C189" s="187" t="s">
        <v>18</v>
      </c>
      <c r="D189" s="215"/>
      <c r="E189" s="216"/>
      <c r="F189" s="216"/>
      <c r="G189" s="192" t="s">
        <v>141</v>
      </c>
      <c r="H189" s="192" t="s">
        <v>141</v>
      </c>
      <c r="I189" s="232" t="s">
        <v>710</v>
      </c>
      <c r="J189" s="177" t="s">
        <v>984</v>
      </c>
    </row>
    <row r="190" ht="15.75" customHeight="1">
      <c r="A190" s="213"/>
      <c r="B190" s="181" t="s">
        <v>985</v>
      </c>
      <c r="C190" s="187" t="s">
        <v>18</v>
      </c>
      <c r="D190" s="215"/>
      <c r="E190" s="216"/>
      <c r="F190" s="216"/>
      <c r="G190" s="192" t="s">
        <v>141</v>
      </c>
      <c r="H190" s="192" t="s">
        <v>141</v>
      </c>
      <c r="I190" s="232" t="s">
        <v>710</v>
      </c>
      <c r="J190" s="177" t="s">
        <v>986</v>
      </c>
    </row>
    <row r="191" ht="15.75" customHeight="1">
      <c r="A191" s="213"/>
      <c r="B191" s="181" t="s">
        <v>987</v>
      </c>
      <c r="C191" s="187" t="s">
        <v>18</v>
      </c>
      <c r="D191" s="215"/>
      <c r="E191" s="216"/>
      <c r="F191" s="216"/>
      <c r="G191" s="192" t="s">
        <v>141</v>
      </c>
      <c r="H191" s="192" t="s">
        <v>141</v>
      </c>
      <c r="I191" s="232" t="s">
        <v>710</v>
      </c>
      <c r="J191" s="177" t="s">
        <v>988</v>
      </c>
    </row>
    <row r="192" ht="15.75" customHeight="1">
      <c r="A192" s="213"/>
      <c r="B192" s="181" t="s">
        <v>989</v>
      </c>
      <c r="C192" s="187" t="s">
        <v>18</v>
      </c>
      <c r="D192" s="215"/>
      <c r="E192" s="216"/>
      <c r="F192" s="216"/>
      <c r="G192" s="192" t="s">
        <v>141</v>
      </c>
      <c r="H192" s="192" t="s">
        <v>141</v>
      </c>
      <c r="I192" s="232" t="s">
        <v>710</v>
      </c>
      <c r="J192" s="177" t="s">
        <v>990</v>
      </c>
      <c r="K192" s="217"/>
    </row>
    <row r="193" ht="15.75" customHeight="1">
      <c r="A193" s="213"/>
      <c r="B193" s="181" t="s">
        <v>991</v>
      </c>
      <c r="C193" s="187" t="s">
        <v>18</v>
      </c>
      <c r="D193" s="215"/>
      <c r="E193" s="216"/>
      <c r="F193" s="216"/>
      <c r="G193" s="184"/>
      <c r="H193" s="41"/>
      <c r="I193" s="232" t="s">
        <v>710</v>
      </c>
      <c r="J193" s="177" t="s">
        <v>992</v>
      </c>
      <c r="K193" s="217"/>
      <c r="L193" s="202"/>
      <c r="M193" s="202"/>
      <c r="N193" s="202"/>
      <c r="O193" s="202"/>
    </row>
    <row r="194" ht="15.75" customHeight="1">
      <c r="A194" s="213"/>
      <c r="B194" s="181" t="s">
        <v>993</v>
      </c>
      <c r="C194" s="187" t="s">
        <v>18</v>
      </c>
      <c r="D194" s="215"/>
      <c r="E194" s="216"/>
      <c r="F194" s="216"/>
      <c r="G194" s="192" t="s">
        <v>141</v>
      </c>
      <c r="H194" s="192" t="s">
        <v>141</v>
      </c>
      <c r="I194" s="232" t="s">
        <v>710</v>
      </c>
      <c r="J194" s="177" t="s">
        <v>994</v>
      </c>
      <c r="K194" s="186"/>
    </row>
    <row r="195" ht="15.75" customHeight="1">
      <c r="A195" s="213"/>
      <c r="B195" s="181" t="s">
        <v>995</v>
      </c>
      <c r="C195" s="187" t="s">
        <v>18</v>
      </c>
      <c r="D195" s="215"/>
      <c r="E195" s="216"/>
      <c r="F195" s="216"/>
      <c r="G195" s="192" t="s">
        <v>141</v>
      </c>
      <c r="H195" s="192" t="s">
        <v>141</v>
      </c>
      <c r="I195" s="232" t="s">
        <v>710</v>
      </c>
      <c r="J195" s="177" t="s">
        <v>996</v>
      </c>
    </row>
    <row r="196" ht="15.75" customHeight="1">
      <c r="A196" s="213"/>
      <c r="B196" s="181" t="s">
        <v>997</v>
      </c>
      <c r="C196" s="187" t="s">
        <v>18</v>
      </c>
      <c r="D196" s="215"/>
      <c r="E196" s="216"/>
      <c r="F196" s="216"/>
      <c r="G196" s="184"/>
      <c r="H196" s="41"/>
      <c r="I196" s="232" t="s">
        <v>710</v>
      </c>
      <c r="J196" s="177" t="s">
        <v>998</v>
      </c>
    </row>
    <row r="197" ht="15.75" customHeight="1">
      <c r="A197" s="213"/>
      <c r="B197" s="181" t="s">
        <v>999</v>
      </c>
      <c r="C197" s="187" t="s">
        <v>30</v>
      </c>
      <c r="D197" s="215"/>
      <c r="E197" s="216"/>
      <c r="F197" s="216">
        <v>50000.0</v>
      </c>
      <c r="G197" s="184"/>
      <c r="H197" s="41"/>
      <c r="I197" s="232" t="s">
        <v>710</v>
      </c>
      <c r="J197" s="177" t="s">
        <v>1000</v>
      </c>
      <c r="K197" s="53" t="s">
        <v>1001</v>
      </c>
    </row>
    <row r="198" ht="15.75" customHeight="1">
      <c r="A198" s="213"/>
      <c r="B198" s="181" t="s">
        <v>1002</v>
      </c>
      <c r="C198" s="187" t="s">
        <v>18</v>
      </c>
      <c r="D198" s="215"/>
      <c r="E198" s="216"/>
      <c r="F198" s="216"/>
      <c r="G198" s="192" t="s">
        <v>141</v>
      </c>
      <c r="H198" s="192" t="s">
        <v>141</v>
      </c>
      <c r="I198" s="232" t="s">
        <v>710</v>
      </c>
      <c r="J198" s="177" t="s">
        <v>1003</v>
      </c>
      <c r="K198" s="217"/>
    </row>
    <row r="199" ht="15.75" customHeight="1">
      <c r="A199" s="213"/>
      <c r="B199" s="181" t="s">
        <v>1004</v>
      </c>
      <c r="C199" s="187" t="s">
        <v>18</v>
      </c>
      <c r="D199" s="215"/>
      <c r="E199" s="216"/>
      <c r="F199" s="216"/>
      <c r="G199" s="192" t="s">
        <v>141</v>
      </c>
      <c r="H199" s="192" t="s">
        <v>141</v>
      </c>
      <c r="I199" s="232" t="s">
        <v>710</v>
      </c>
      <c r="J199" s="177" t="s">
        <v>1005</v>
      </c>
    </row>
    <row r="200" ht="15.75" customHeight="1">
      <c r="A200" s="213"/>
      <c r="B200" s="181" t="s">
        <v>1006</v>
      </c>
      <c r="C200" s="187" t="s">
        <v>18</v>
      </c>
      <c r="D200" s="215"/>
      <c r="E200" s="216"/>
      <c r="F200" s="216"/>
      <c r="G200" s="192" t="s">
        <v>141</v>
      </c>
      <c r="H200" s="192" t="s">
        <v>141</v>
      </c>
      <c r="I200" s="232" t="s">
        <v>710</v>
      </c>
      <c r="J200" s="177" t="s">
        <v>1007</v>
      </c>
      <c r="K200" s="217"/>
    </row>
    <row r="201" ht="15.75" customHeight="1">
      <c r="A201" s="213"/>
      <c r="B201" s="181" t="s">
        <v>1008</v>
      </c>
      <c r="C201" s="187" t="s">
        <v>18</v>
      </c>
      <c r="D201" s="215"/>
      <c r="E201" s="216"/>
      <c r="F201" s="216"/>
      <c r="G201" s="184"/>
      <c r="H201" s="41"/>
      <c r="I201" s="232" t="s">
        <v>710</v>
      </c>
      <c r="J201" s="177" t="s">
        <v>1009</v>
      </c>
      <c r="K201" s="217"/>
    </row>
    <row r="202" ht="15.75" customHeight="1">
      <c r="A202" s="213"/>
      <c r="B202" s="181" t="s">
        <v>1010</v>
      </c>
      <c r="C202" s="187" t="s">
        <v>18</v>
      </c>
      <c r="D202" s="215"/>
      <c r="E202" s="216"/>
      <c r="F202" s="216"/>
      <c r="G202" s="184"/>
      <c r="H202" s="41"/>
      <c r="I202" s="232" t="s">
        <v>710</v>
      </c>
      <c r="J202" s="177" t="s">
        <v>1011</v>
      </c>
      <c r="K202" s="217"/>
    </row>
    <row r="203" ht="15.75" customHeight="1">
      <c r="A203" s="213"/>
      <c r="B203" s="181" t="s">
        <v>1012</v>
      </c>
      <c r="C203" s="187" t="s">
        <v>18</v>
      </c>
      <c r="D203" s="215"/>
      <c r="E203" s="216"/>
      <c r="F203" s="216"/>
      <c r="G203" s="184"/>
      <c r="H203" s="41"/>
      <c r="I203" s="232" t="s">
        <v>710</v>
      </c>
      <c r="J203" s="177" t="s">
        <v>1013</v>
      </c>
      <c r="K203" s="217"/>
    </row>
    <row r="204" ht="15.75" customHeight="1">
      <c r="A204" s="213"/>
      <c r="B204" s="181" t="s">
        <v>1014</v>
      </c>
      <c r="C204" s="187" t="s">
        <v>18</v>
      </c>
      <c r="D204" s="215"/>
      <c r="E204" s="216"/>
      <c r="F204" s="216"/>
      <c r="G204" s="192" t="s">
        <v>141</v>
      </c>
      <c r="H204" s="192" t="s">
        <v>141</v>
      </c>
      <c r="I204" s="232" t="s">
        <v>710</v>
      </c>
      <c r="J204" s="177" t="s">
        <v>1015</v>
      </c>
      <c r="K204" s="217"/>
    </row>
    <row r="205" ht="15.75" customHeight="1">
      <c r="A205" s="213"/>
      <c r="B205" s="181" t="s">
        <v>1016</v>
      </c>
      <c r="C205" s="187" t="s">
        <v>18</v>
      </c>
      <c r="D205" s="215"/>
      <c r="E205" s="216"/>
      <c r="F205" s="216"/>
      <c r="G205" s="192" t="s">
        <v>141</v>
      </c>
      <c r="H205" s="192" t="s">
        <v>141</v>
      </c>
      <c r="I205" s="232" t="s">
        <v>710</v>
      </c>
      <c r="J205" s="177" t="s">
        <v>1017</v>
      </c>
    </row>
    <row r="206" ht="15.75" customHeight="1">
      <c r="A206" s="213"/>
      <c r="B206" s="181" t="s">
        <v>406</v>
      </c>
      <c r="C206" s="187" t="s">
        <v>18</v>
      </c>
      <c r="D206" s="215"/>
      <c r="E206" s="216"/>
      <c r="F206" s="216"/>
      <c r="G206" s="192" t="s">
        <v>141</v>
      </c>
      <c r="H206" s="192" t="s">
        <v>141</v>
      </c>
      <c r="I206" s="232" t="s">
        <v>710</v>
      </c>
      <c r="J206" s="177" t="s">
        <v>1018</v>
      </c>
    </row>
    <row r="207" ht="15.75" customHeight="1">
      <c r="A207" s="213"/>
      <c r="B207" s="181" t="s">
        <v>1019</v>
      </c>
      <c r="C207" s="187" t="s">
        <v>18</v>
      </c>
      <c r="D207" s="215"/>
      <c r="E207" s="216"/>
      <c r="F207" s="216"/>
      <c r="G207" s="192" t="s">
        <v>141</v>
      </c>
      <c r="H207" s="192" t="s">
        <v>141</v>
      </c>
      <c r="I207" s="232" t="s">
        <v>710</v>
      </c>
      <c r="J207" s="177" t="s">
        <v>1020</v>
      </c>
    </row>
    <row r="208" ht="15.75" customHeight="1">
      <c r="A208" s="213"/>
      <c r="B208" s="181" t="s">
        <v>1021</v>
      </c>
      <c r="C208" s="187" t="s">
        <v>18</v>
      </c>
      <c r="D208" s="215"/>
      <c r="E208" s="216"/>
      <c r="F208" s="216"/>
      <c r="G208" s="192" t="s">
        <v>141</v>
      </c>
      <c r="H208" s="192" t="s">
        <v>141</v>
      </c>
      <c r="I208" s="232" t="s">
        <v>710</v>
      </c>
      <c r="J208" s="177" t="s">
        <v>1022</v>
      </c>
    </row>
    <row r="209" ht="15.75" customHeight="1">
      <c r="A209" s="213"/>
      <c r="B209" s="181" t="s">
        <v>1023</v>
      </c>
      <c r="C209" s="187" t="s">
        <v>18</v>
      </c>
      <c r="D209" s="215"/>
      <c r="E209" s="216"/>
      <c r="F209" s="216"/>
      <c r="G209" s="192" t="s">
        <v>141</v>
      </c>
      <c r="H209" s="192" t="s">
        <v>141</v>
      </c>
      <c r="I209" s="232" t="s">
        <v>710</v>
      </c>
      <c r="J209" s="177" t="s">
        <v>1024</v>
      </c>
    </row>
    <row r="210" ht="15.75" customHeight="1">
      <c r="A210" s="213"/>
      <c r="B210" s="181" t="s">
        <v>1025</v>
      </c>
      <c r="C210" s="187" t="s">
        <v>18</v>
      </c>
      <c r="D210" s="215"/>
      <c r="E210" s="216"/>
      <c r="F210" s="216"/>
      <c r="G210" s="192" t="s">
        <v>141</v>
      </c>
      <c r="H210" s="192" t="s">
        <v>141</v>
      </c>
      <c r="I210" s="232" t="s">
        <v>710</v>
      </c>
      <c r="J210" s="177" t="s">
        <v>1026</v>
      </c>
    </row>
    <row r="211" ht="15.75" customHeight="1">
      <c r="A211" s="213"/>
      <c r="B211" s="181" t="s">
        <v>1027</v>
      </c>
      <c r="C211" s="187" t="s">
        <v>18</v>
      </c>
      <c r="D211" s="215"/>
      <c r="E211" s="216"/>
      <c r="F211" s="216"/>
      <c r="G211" s="192" t="s">
        <v>141</v>
      </c>
      <c r="H211" s="192" t="s">
        <v>141</v>
      </c>
      <c r="I211" s="232" t="s">
        <v>710</v>
      </c>
      <c r="J211" s="177" t="s">
        <v>1028</v>
      </c>
    </row>
    <row r="212" ht="15.75" customHeight="1">
      <c r="A212" s="213"/>
      <c r="B212" s="181" t="s">
        <v>1029</v>
      </c>
      <c r="C212" s="187" t="s">
        <v>18</v>
      </c>
      <c r="D212" s="215"/>
      <c r="E212" s="216"/>
      <c r="F212" s="216"/>
      <c r="G212" s="184"/>
      <c r="H212" s="41"/>
      <c r="I212" s="232" t="s">
        <v>710</v>
      </c>
      <c r="J212" s="177" t="s">
        <v>1030</v>
      </c>
    </row>
    <row r="213" ht="15.75" customHeight="1">
      <c r="A213" s="213"/>
      <c r="B213" s="181" t="s">
        <v>1031</v>
      </c>
      <c r="C213" s="187" t="s">
        <v>18</v>
      </c>
      <c r="D213" s="215"/>
      <c r="E213" s="216"/>
      <c r="F213" s="216"/>
      <c r="G213" s="192" t="s">
        <v>141</v>
      </c>
      <c r="H213" s="192" t="s">
        <v>141</v>
      </c>
      <c r="I213" s="232" t="s">
        <v>710</v>
      </c>
      <c r="J213" s="177" t="s">
        <v>1032</v>
      </c>
    </row>
    <row r="214" ht="15.75" customHeight="1">
      <c r="A214" s="213"/>
      <c r="B214" s="181" t="s">
        <v>1033</v>
      </c>
      <c r="C214" s="187" t="s">
        <v>33</v>
      </c>
      <c r="D214" s="215">
        <v>45222.0</v>
      </c>
      <c r="E214" s="216">
        <v>150000.0</v>
      </c>
      <c r="F214" s="216">
        <v>150000.0</v>
      </c>
      <c r="G214" s="192" t="s">
        <v>141</v>
      </c>
      <c r="H214" s="192" t="s">
        <v>141</v>
      </c>
      <c r="I214" s="232" t="s">
        <v>710</v>
      </c>
      <c r="J214" s="177" t="s">
        <v>1034</v>
      </c>
      <c r="K214" s="53" t="s">
        <v>1035</v>
      </c>
    </row>
    <row r="215" ht="15.75" customHeight="1">
      <c r="A215" s="213"/>
      <c r="B215" s="181" t="s">
        <v>1036</v>
      </c>
      <c r="C215" s="187" t="s">
        <v>18</v>
      </c>
      <c r="D215" s="215"/>
      <c r="E215" s="216"/>
      <c r="F215" s="216"/>
      <c r="G215" s="192" t="s">
        <v>141</v>
      </c>
      <c r="H215" s="192" t="s">
        <v>141</v>
      </c>
      <c r="I215" s="232" t="s">
        <v>710</v>
      </c>
      <c r="J215" s="177" t="s">
        <v>1037</v>
      </c>
    </row>
    <row r="216" ht="15.75" customHeight="1">
      <c r="A216" s="213"/>
      <c r="B216" s="181" t="s">
        <v>1038</v>
      </c>
      <c r="C216" s="187" t="s">
        <v>32</v>
      </c>
      <c r="D216" s="215">
        <v>45283.0</v>
      </c>
      <c r="E216" s="216">
        <v>25000.0</v>
      </c>
      <c r="F216" s="216">
        <v>25000.0</v>
      </c>
      <c r="G216" s="41"/>
      <c r="H216" s="41"/>
      <c r="I216" s="232" t="s">
        <v>808</v>
      </c>
      <c r="J216" s="177" t="s">
        <v>1039</v>
      </c>
    </row>
    <row r="217" ht="15.75" customHeight="1">
      <c r="A217" s="213"/>
      <c r="B217" s="181" t="s">
        <v>1040</v>
      </c>
      <c r="C217" s="187" t="s">
        <v>18</v>
      </c>
      <c r="D217" s="215"/>
      <c r="E217" s="216"/>
      <c r="F217" s="216"/>
      <c r="G217" s="192" t="s">
        <v>141</v>
      </c>
      <c r="H217" s="192" t="s">
        <v>141</v>
      </c>
      <c r="I217" s="232" t="s">
        <v>808</v>
      </c>
      <c r="J217" s="177" t="s">
        <v>1041</v>
      </c>
      <c r="K217" s="217"/>
    </row>
    <row r="218" ht="15.75" customHeight="1">
      <c r="A218" s="213"/>
      <c r="B218" s="191" t="s">
        <v>1042</v>
      </c>
      <c r="C218" s="187" t="s">
        <v>18</v>
      </c>
      <c r="D218" s="215"/>
      <c r="E218" s="216"/>
      <c r="F218" s="216"/>
      <c r="G218" s="192" t="s">
        <v>141</v>
      </c>
      <c r="H218" s="192" t="s">
        <v>141</v>
      </c>
      <c r="I218" s="232" t="s">
        <v>808</v>
      </c>
      <c r="J218" s="193" t="s">
        <v>1043</v>
      </c>
      <c r="K218" s="217"/>
    </row>
    <row r="219" ht="15.75" customHeight="1">
      <c r="A219" s="213"/>
      <c r="B219" s="191" t="s">
        <v>1044</v>
      </c>
      <c r="C219" s="187" t="s">
        <v>32</v>
      </c>
      <c r="D219" s="215">
        <v>45283.0</v>
      </c>
      <c r="E219" s="216">
        <v>90000.0</v>
      </c>
      <c r="F219" s="216">
        <v>90000.0</v>
      </c>
      <c r="G219" s="184"/>
      <c r="H219" s="41"/>
      <c r="I219" s="232" t="s">
        <v>1045</v>
      </c>
      <c r="J219" s="193" t="s">
        <v>1046</v>
      </c>
      <c r="K219" s="217"/>
    </row>
    <row r="220" ht="15.75" customHeight="1">
      <c r="A220" s="213"/>
      <c r="B220" s="191" t="s">
        <v>1047</v>
      </c>
      <c r="C220" s="187" t="s">
        <v>18</v>
      </c>
      <c r="D220" s="215"/>
      <c r="E220" s="216"/>
      <c r="F220" s="216"/>
      <c r="G220" s="192" t="s">
        <v>141</v>
      </c>
      <c r="H220" s="192" t="s">
        <v>141</v>
      </c>
      <c r="I220" s="232" t="s">
        <v>808</v>
      </c>
      <c r="J220" s="193" t="s">
        <v>1048</v>
      </c>
    </row>
    <row r="221" ht="15.75" customHeight="1">
      <c r="A221" s="213"/>
      <c r="B221" s="191"/>
      <c r="C221" s="187" t="s">
        <v>18</v>
      </c>
      <c r="D221" s="215"/>
      <c r="E221" s="216"/>
      <c r="F221" s="216"/>
      <c r="G221" s="192" t="s">
        <v>141</v>
      </c>
      <c r="H221" s="192" t="s">
        <v>141</v>
      </c>
      <c r="I221" s="190"/>
      <c r="J221" s="193"/>
      <c r="K221" s="217"/>
    </row>
    <row r="222" ht="33.0" customHeight="1">
      <c r="A222" s="213"/>
      <c r="B222" s="57" t="s">
        <v>132</v>
      </c>
      <c r="C222" s="58">
        <f>IFERROR(__xludf.DUMMYFUNCTION("COUNTUNIQUE(B118:B221)"),103.0)</f>
        <v>103</v>
      </c>
      <c r="D222" s="58" t="s">
        <v>133</v>
      </c>
      <c r="E222" s="224">
        <f>SUM(F118:F221)</f>
        <v>1639423</v>
      </c>
      <c r="F222" s="67"/>
      <c r="G222" s="67"/>
      <c r="H222" s="67"/>
      <c r="I222" s="67"/>
      <c r="J222" s="143"/>
    </row>
    <row r="223" ht="33.0" customHeight="1">
      <c r="A223" s="213"/>
      <c r="B223" s="64" t="s">
        <v>134</v>
      </c>
      <c r="C223" s="65">
        <f>COUNTIF(C118:C221, "Passed")</f>
        <v>0</v>
      </c>
      <c r="D223" s="65" t="s">
        <v>135</v>
      </c>
      <c r="E223" s="66">
        <f>SUMIF(C118:C221,"Sent", E118:E221)</f>
        <v>1340623</v>
      </c>
      <c r="F223" s="67"/>
      <c r="G223" s="67"/>
      <c r="H223" s="67"/>
      <c r="I223" s="67"/>
    </row>
    <row r="224" ht="33.0" customHeight="1">
      <c r="A224" s="213"/>
      <c r="B224" s="64" t="s">
        <v>136</v>
      </c>
      <c r="C224" s="65">
        <f>COUNTIF(C118:C221, "Sent")</f>
        <v>23</v>
      </c>
      <c r="D224" s="68" t="s">
        <v>137</v>
      </c>
      <c r="E224" s="69">
        <f>E222/'Status Key'!$A$2</f>
        <v>0.007068665043</v>
      </c>
      <c r="F224" s="67"/>
      <c r="G224" s="67"/>
      <c r="H224" s="67"/>
      <c r="I224" s="67"/>
    </row>
    <row r="225" ht="33.0" customHeight="1">
      <c r="A225" s="225"/>
      <c r="B225" s="196" t="s">
        <v>138</v>
      </c>
      <c r="C225" s="197"/>
      <c r="D225" s="226">
        <f>E222/$E$399</f>
        <v>0.2487319687</v>
      </c>
      <c r="E225" s="197"/>
      <c r="F225" s="227"/>
      <c r="G225" s="33"/>
      <c r="H225" s="33"/>
      <c r="I225" s="33"/>
      <c r="J225" s="75"/>
      <c r="K225" s="75"/>
    </row>
    <row r="226" ht="8.25" customHeight="1">
      <c r="A226" s="228"/>
      <c r="B226" s="75"/>
      <c r="C226" s="75"/>
      <c r="D226" s="75"/>
      <c r="E226" s="75"/>
      <c r="F226" s="75"/>
      <c r="G226" s="75"/>
      <c r="H226" s="75"/>
      <c r="I226" s="75"/>
      <c r="J226" s="75"/>
      <c r="K226" s="75"/>
    </row>
    <row r="227" ht="15.75" customHeight="1">
      <c r="A227" s="212" t="s">
        <v>1049</v>
      </c>
      <c r="B227" s="181" t="s">
        <v>822</v>
      </c>
      <c r="C227" s="187" t="s">
        <v>33</v>
      </c>
      <c r="D227" s="215">
        <v>45222.0</v>
      </c>
      <c r="E227" s="216">
        <v>30000.0</v>
      </c>
      <c r="F227" s="216">
        <v>30000.0</v>
      </c>
      <c r="G227" s="192" t="s">
        <v>141</v>
      </c>
      <c r="H227" s="192" t="s">
        <v>141</v>
      </c>
      <c r="I227" s="191" t="s">
        <v>574</v>
      </c>
      <c r="J227" s="229" t="s">
        <v>1050</v>
      </c>
      <c r="K227" s="53" t="s">
        <v>1051</v>
      </c>
    </row>
    <row r="228" ht="15.75" customHeight="1">
      <c r="A228" s="213"/>
      <c r="B228" s="181" t="s">
        <v>1052</v>
      </c>
      <c r="C228" s="187" t="s">
        <v>18</v>
      </c>
      <c r="D228" s="215"/>
      <c r="E228" s="216"/>
      <c r="F228" s="216"/>
      <c r="G228" s="192" t="s">
        <v>141</v>
      </c>
      <c r="H228" s="192" t="s">
        <v>141</v>
      </c>
      <c r="I228" s="191" t="s">
        <v>574</v>
      </c>
      <c r="J228" s="177" t="s">
        <v>1053</v>
      </c>
    </row>
    <row r="229" ht="15.75" customHeight="1">
      <c r="A229" s="213"/>
      <c r="B229" s="181" t="s">
        <v>1054</v>
      </c>
      <c r="C229" s="187" t="s">
        <v>18</v>
      </c>
      <c r="D229" s="215"/>
      <c r="E229" s="216"/>
      <c r="F229" s="216"/>
      <c r="G229" s="192" t="s">
        <v>141</v>
      </c>
      <c r="H229" s="192" t="s">
        <v>141</v>
      </c>
      <c r="I229" s="191" t="s">
        <v>574</v>
      </c>
      <c r="J229" s="229" t="s">
        <v>1055</v>
      </c>
      <c r="K229" s="217"/>
    </row>
    <row r="230" ht="15.75" customHeight="1">
      <c r="A230" s="213"/>
      <c r="B230" s="181" t="s">
        <v>1056</v>
      </c>
      <c r="C230" s="187" t="s">
        <v>18</v>
      </c>
      <c r="D230" s="215"/>
      <c r="E230" s="216"/>
      <c r="F230" s="216"/>
      <c r="G230" s="192" t="s">
        <v>141</v>
      </c>
      <c r="H230" s="192" t="s">
        <v>141</v>
      </c>
      <c r="I230" s="191" t="s">
        <v>574</v>
      </c>
      <c r="J230" s="177" t="s">
        <v>1057</v>
      </c>
    </row>
    <row r="231" ht="15.75" customHeight="1">
      <c r="A231" s="213"/>
      <c r="B231" s="181" t="s">
        <v>1058</v>
      </c>
      <c r="C231" s="187" t="s">
        <v>33</v>
      </c>
      <c r="D231" s="215">
        <v>45283.0</v>
      </c>
      <c r="E231" s="216">
        <v>35000.0</v>
      </c>
      <c r="F231" s="216">
        <v>35000.0</v>
      </c>
      <c r="G231" s="192" t="s">
        <v>141</v>
      </c>
      <c r="H231" s="192" t="s">
        <v>141</v>
      </c>
      <c r="I231" s="191" t="s">
        <v>574</v>
      </c>
      <c r="J231" s="177" t="s">
        <v>1059</v>
      </c>
      <c r="K231" s="53" t="s">
        <v>1060</v>
      </c>
    </row>
    <row r="232" ht="15.75" customHeight="1">
      <c r="A232" s="213"/>
      <c r="B232" s="181" t="s">
        <v>1061</v>
      </c>
      <c r="C232" s="187" t="s">
        <v>18</v>
      </c>
      <c r="D232" s="215"/>
      <c r="E232" s="216"/>
      <c r="F232" s="216"/>
      <c r="G232" s="192" t="s">
        <v>141</v>
      </c>
      <c r="H232" s="192" t="s">
        <v>141</v>
      </c>
      <c r="I232" s="191" t="s">
        <v>574</v>
      </c>
      <c r="J232" s="177" t="s">
        <v>1062</v>
      </c>
    </row>
    <row r="233" ht="15.75" customHeight="1">
      <c r="A233" s="213"/>
      <c r="B233" s="181" t="s">
        <v>1063</v>
      </c>
      <c r="C233" s="187" t="s">
        <v>18</v>
      </c>
      <c r="D233" s="215"/>
      <c r="E233" s="216"/>
      <c r="F233" s="216"/>
      <c r="G233" s="192" t="s">
        <v>141</v>
      </c>
      <c r="H233" s="192" t="s">
        <v>141</v>
      </c>
      <c r="I233" s="191" t="s">
        <v>574</v>
      </c>
      <c r="J233" s="177" t="s">
        <v>1064</v>
      </c>
    </row>
    <row r="234" ht="15.75" customHeight="1">
      <c r="A234" s="213"/>
      <c r="B234" s="181" t="s">
        <v>1065</v>
      </c>
      <c r="C234" s="187" t="s">
        <v>18</v>
      </c>
      <c r="D234" s="215"/>
      <c r="E234" s="216"/>
      <c r="F234" s="216"/>
      <c r="G234" s="192" t="s">
        <v>141</v>
      </c>
      <c r="H234" s="192" t="s">
        <v>141</v>
      </c>
      <c r="I234" s="191" t="s">
        <v>574</v>
      </c>
      <c r="J234" s="177" t="s">
        <v>1066</v>
      </c>
      <c r="K234" s="217"/>
    </row>
    <row r="235" ht="15.75" customHeight="1">
      <c r="A235" s="213"/>
      <c r="B235" s="181" t="s">
        <v>1067</v>
      </c>
      <c r="C235" s="187" t="s">
        <v>33</v>
      </c>
      <c r="D235" s="215">
        <v>45222.0</v>
      </c>
      <c r="E235" s="216">
        <v>35000.0</v>
      </c>
      <c r="F235" s="216">
        <v>35000.0</v>
      </c>
      <c r="G235" s="192" t="s">
        <v>141</v>
      </c>
      <c r="H235" s="192" t="s">
        <v>141</v>
      </c>
      <c r="I235" s="191" t="s">
        <v>574</v>
      </c>
      <c r="J235" s="177" t="s">
        <v>1068</v>
      </c>
      <c r="K235" s="53" t="s">
        <v>1069</v>
      </c>
    </row>
    <row r="236" ht="15.75" customHeight="1">
      <c r="A236" s="213"/>
      <c r="B236" s="230" t="s">
        <v>1070</v>
      </c>
      <c r="C236" s="187" t="s">
        <v>18</v>
      </c>
      <c r="D236" s="215"/>
      <c r="E236" s="216"/>
      <c r="F236" s="216"/>
      <c r="G236" s="192" t="s">
        <v>141</v>
      </c>
      <c r="H236" s="192" t="s">
        <v>141</v>
      </c>
      <c r="I236" s="191" t="s">
        <v>574</v>
      </c>
      <c r="J236" s="177" t="s">
        <v>1071</v>
      </c>
      <c r="K236" s="217"/>
    </row>
    <row r="237" ht="15.75" customHeight="1">
      <c r="A237" s="213"/>
      <c r="B237" s="181" t="s">
        <v>1072</v>
      </c>
      <c r="C237" s="187" t="s">
        <v>18</v>
      </c>
      <c r="D237" s="215"/>
      <c r="E237" s="216"/>
      <c r="F237" s="216"/>
      <c r="G237" s="192" t="s">
        <v>141</v>
      </c>
      <c r="H237" s="192" t="s">
        <v>141</v>
      </c>
      <c r="I237" s="191" t="s">
        <v>574</v>
      </c>
      <c r="J237" s="177" t="s">
        <v>1073</v>
      </c>
      <c r="K237" s="217"/>
      <c r="L237" s="202"/>
      <c r="M237" s="202"/>
      <c r="N237" s="202"/>
      <c r="O237" s="202"/>
    </row>
    <row r="238" ht="15.75" customHeight="1">
      <c r="A238" s="213"/>
      <c r="B238" s="181" t="s">
        <v>1074</v>
      </c>
      <c r="C238" s="187" t="s">
        <v>18</v>
      </c>
      <c r="D238" s="215"/>
      <c r="E238" s="216"/>
      <c r="F238" s="216"/>
      <c r="G238" s="192" t="s">
        <v>141</v>
      </c>
      <c r="H238" s="192" t="s">
        <v>141</v>
      </c>
      <c r="I238" s="191" t="s">
        <v>574</v>
      </c>
      <c r="J238" s="177" t="s">
        <v>1075</v>
      </c>
    </row>
    <row r="239" ht="15.75" customHeight="1">
      <c r="A239" s="213"/>
      <c r="B239" s="181" t="s">
        <v>1076</v>
      </c>
      <c r="C239" s="187" t="s">
        <v>18</v>
      </c>
      <c r="D239" s="215"/>
      <c r="E239" s="216"/>
      <c r="F239" s="216"/>
      <c r="G239" s="192" t="s">
        <v>141</v>
      </c>
      <c r="H239" s="192" t="s">
        <v>141</v>
      </c>
      <c r="I239" s="191" t="s">
        <v>574</v>
      </c>
      <c r="J239" s="177" t="s">
        <v>1077</v>
      </c>
      <c r="K239" s="217"/>
    </row>
    <row r="240" ht="15.75" customHeight="1">
      <c r="A240" s="213"/>
      <c r="B240" s="181" t="s">
        <v>1078</v>
      </c>
      <c r="C240" s="187" t="s">
        <v>18</v>
      </c>
      <c r="D240" s="215"/>
      <c r="E240" s="216"/>
      <c r="F240" s="216"/>
      <c r="G240" s="192" t="s">
        <v>141</v>
      </c>
      <c r="H240" s="192" t="s">
        <v>141</v>
      </c>
      <c r="I240" s="191" t="s">
        <v>574</v>
      </c>
      <c r="J240" s="177" t="s">
        <v>1079</v>
      </c>
    </row>
    <row r="241" ht="15.75" customHeight="1">
      <c r="A241" s="213"/>
      <c r="B241" s="181" t="s">
        <v>1080</v>
      </c>
      <c r="C241" s="187" t="s">
        <v>18</v>
      </c>
      <c r="D241" s="215"/>
      <c r="E241" s="216"/>
      <c r="F241" s="216"/>
      <c r="G241" s="192" t="s">
        <v>141</v>
      </c>
      <c r="H241" s="192" t="s">
        <v>141</v>
      </c>
      <c r="I241" s="191" t="s">
        <v>574</v>
      </c>
      <c r="J241" s="229" t="s">
        <v>1081</v>
      </c>
    </row>
    <row r="242" ht="15.75" customHeight="1">
      <c r="A242" s="213"/>
      <c r="B242" s="181" t="s">
        <v>1082</v>
      </c>
      <c r="C242" s="187" t="s">
        <v>18</v>
      </c>
      <c r="D242" s="215"/>
      <c r="E242" s="216"/>
      <c r="F242" s="216"/>
      <c r="G242" s="192" t="s">
        <v>141</v>
      </c>
      <c r="H242" s="192" t="s">
        <v>141</v>
      </c>
      <c r="I242" s="191" t="s">
        <v>574</v>
      </c>
      <c r="J242" s="177" t="s">
        <v>1083</v>
      </c>
    </row>
    <row r="243" ht="15.75" customHeight="1">
      <c r="A243" s="213"/>
      <c r="B243" s="181" t="s">
        <v>1084</v>
      </c>
      <c r="C243" s="187" t="s">
        <v>18</v>
      </c>
      <c r="D243" s="215"/>
      <c r="E243" s="216"/>
      <c r="F243" s="216"/>
      <c r="G243" s="192" t="s">
        <v>141</v>
      </c>
      <c r="H243" s="192" t="s">
        <v>141</v>
      </c>
      <c r="I243" s="191" t="s">
        <v>574</v>
      </c>
      <c r="J243" s="177" t="s">
        <v>1085</v>
      </c>
    </row>
    <row r="244" ht="15.75" customHeight="1">
      <c r="A244" s="213"/>
      <c r="B244" s="181" t="s">
        <v>1086</v>
      </c>
      <c r="C244" s="187" t="s">
        <v>18</v>
      </c>
      <c r="D244" s="215"/>
      <c r="E244" s="216"/>
      <c r="F244" s="216"/>
      <c r="G244" s="192" t="s">
        <v>141</v>
      </c>
      <c r="H244" s="192" t="s">
        <v>141</v>
      </c>
      <c r="I244" s="191" t="s">
        <v>574</v>
      </c>
      <c r="J244" s="177" t="s">
        <v>1087</v>
      </c>
    </row>
    <row r="245" ht="15.75" customHeight="1">
      <c r="A245" s="213"/>
      <c r="B245" s="181" t="s">
        <v>1088</v>
      </c>
      <c r="C245" s="187" t="s">
        <v>18</v>
      </c>
      <c r="D245" s="215"/>
      <c r="E245" s="216"/>
      <c r="F245" s="216"/>
      <c r="G245" s="192" t="s">
        <v>141</v>
      </c>
      <c r="H245" s="192" t="s">
        <v>141</v>
      </c>
      <c r="I245" s="191" t="s">
        <v>574</v>
      </c>
      <c r="J245" s="177" t="s">
        <v>1089</v>
      </c>
    </row>
    <row r="246" ht="15.75" customHeight="1">
      <c r="A246" s="213"/>
      <c r="B246" s="181" t="s">
        <v>1090</v>
      </c>
      <c r="C246" s="187" t="s">
        <v>18</v>
      </c>
      <c r="D246" s="215"/>
      <c r="E246" s="216"/>
      <c r="F246" s="216"/>
      <c r="G246" s="192" t="s">
        <v>141</v>
      </c>
      <c r="H246" s="192" t="s">
        <v>141</v>
      </c>
      <c r="I246" s="191" t="s">
        <v>574</v>
      </c>
      <c r="J246" s="177" t="s">
        <v>1091</v>
      </c>
      <c r="K246" s="217"/>
    </row>
    <row r="247" ht="15.75" customHeight="1">
      <c r="A247" s="213"/>
      <c r="B247" s="181" t="s">
        <v>1092</v>
      </c>
      <c r="C247" s="187" t="s">
        <v>18</v>
      </c>
      <c r="D247" s="215"/>
      <c r="E247" s="216"/>
      <c r="F247" s="216"/>
      <c r="G247" s="192" t="s">
        <v>141</v>
      </c>
      <c r="H247" s="192" t="s">
        <v>141</v>
      </c>
      <c r="I247" s="191" t="s">
        <v>574</v>
      </c>
      <c r="J247" s="177" t="s">
        <v>1093</v>
      </c>
    </row>
    <row r="248" ht="15.75" customHeight="1">
      <c r="A248" s="213"/>
      <c r="B248" s="181" t="s">
        <v>1094</v>
      </c>
      <c r="C248" s="187" t="s">
        <v>18</v>
      </c>
      <c r="D248" s="215"/>
      <c r="E248" s="216"/>
      <c r="F248" s="216"/>
      <c r="G248" s="192" t="s">
        <v>141</v>
      </c>
      <c r="H248" s="192" t="s">
        <v>141</v>
      </c>
      <c r="I248" s="191" t="s">
        <v>574</v>
      </c>
      <c r="J248" s="177" t="s">
        <v>1095</v>
      </c>
    </row>
    <row r="249" ht="15.75" customHeight="1">
      <c r="A249" s="213"/>
      <c r="B249" s="181" t="s">
        <v>1096</v>
      </c>
      <c r="C249" s="187" t="s">
        <v>18</v>
      </c>
      <c r="D249" s="215"/>
      <c r="E249" s="216"/>
      <c r="F249" s="216"/>
      <c r="G249" s="192" t="s">
        <v>141</v>
      </c>
      <c r="H249" s="192" t="s">
        <v>141</v>
      </c>
      <c r="I249" s="191" t="s">
        <v>574</v>
      </c>
      <c r="J249" s="229" t="s">
        <v>1097</v>
      </c>
      <c r="K249" s="217"/>
    </row>
    <row r="250" ht="15.75" customHeight="1">
      <c r="A250" s="213"/>
      <c r="B250" s="181" t="s">
        <v>1098</v>
      </c>
      <c r="C250" s="187" t="s">
        <v>33</v>
      </c>
      <c r="D250" s="215">
        <v>45222.0</v>
      </c>
      <c r="E250" s="216">
        <v>19500.0</v>
      </c>
      <c r="F250" s="216">
        <v>19500.0</v>
      </c>
      <c r="G250" s="192" t="s">
        <v>141</v>
      </c>
      <c r="H250" s="192" t="s">
        <v>141</v>
      </c>
      <c r="I250" s="191" t="s">
        <v>574</v>
      </c>
      <c r="J250" s="177" t="s">
        <v>1099</v>
      </c>
      <c r="K250" s="53" t="s">
        <v>1100</v>
      </c>
    </row>
    <row r="251" ht="15.75" customHeight="1">
      <c r="A251" s="213"/>
      <c r="B251" s="181" t="s">
        <v>866</v>
      </c>
      <c r="C251" s="187" t="s">
        <v>32</v>
      </c>
      <c r="D251" s="215"/>
      <c r="E251" s="216"/>
      <c r="F251" s="216">
        <v>25000.0</v>
      </c>
      <c r="G251" s="192" t="s">
        <v>141</v>
      </c>
      <c r="H251" s="192" t="s">
        <v>141</v>
      </c>
      <c r="I251" s="191" t="s">
        <v>574</v>
      </c>
      <c r="J251" s="177" t="s">
        <v>1101</v>
      </c>
      <c r="K251" s="53" t="s">
        <v>1102</v>
      </c>
    </row>
    <row r="252" ht="15.75" customHeight="1">
      <c r="A252" s="213"/>
      <c r="B252" s="181" t="s">
        <v>1103</v>
      </c>
      <c r="C252" s="187" t="s">
        <v>18</v>
      </c>
      <c r="D252" s="215"/>
      <c r="E252" s="216"/>
      <c r="F252" s="216"/>
      <c r="G252" s="192" t="s">
        <v>141</v>
      </c>
      <c r="H252" s="192" t="s">
        <v>141</v>
      </c>
      <c r="I252" s="191" t="s">
        <v>574</v>
      </c>
      <c r="J252" s="177" t="s">
        <v>1104</v>
      </c>
    </row>
    <row r="253" ht="15.75" customHeight="1">
      <c r="A253" s="213"/>
      <c r="B253" s="181" t="s">
        <v>1105</v>
      </c>
      <c r="C253" s="187" t="s">
        <v>33</v>
      </c>
      <c r="D253" s="215">
        <v>45222.0</v>
      </c>
      <c r="E253" s="216">
        <v>30000.0</v>
      </c>
      <c r="F253" s="216">
        <v>30000.0</v>
      </c>
      <c r="G253" s="192" t="s">
        <v>141</v>
      </c>
      <c r="H253" s="192" t="s">
        <v>141</v>
      </c>
      <c r="I253" s="191" t="s">
        <v>574</v>
      </c>
      <c r="J253" s="177" t="s">
        <v>1106</v>
      </c>
      <c r="K253" s="53" t="s">
        <v>1107</v>
      </c>
    </row>
    <row r="254" ht="15.75" customHeight="1">
      <c r="A254" s="213"/>
      <c r="B254" s="181" t="s">
        <v>1108</v>
      </c>
      <c r="C254" s="187" t="s">
        <v>33</v>
      </c>
      <c r="D254" s="215">
        <v>45222.0</v>
      </c>
      <c r="E254" s="216">
        <v>28000.0</v>
      </c>
      <c r="F254" s="216">
        <v>28000.0</v>
      </c>
      <c r="G254" s="192" t="s">
        <v>141</v>
      </c>
      <c r="H254" s="192" t="s">
        <v>141</v>
      </c>
      <c r="I254" s="191" t="s">
        <v>574</v>
      </c>
      <c r="J254" s="177" t="s">
        <v>1109</v>
      </c>
      <c r="K254" s="53" t="s">
        <v>874</v>
      </c>
    </row>
    <row r="255" ht="15.75" customHeight="1">
      <c r="A255" s="213"/>
      <c r="B255" s="181" t="s">
        <v>1110</v>
      </c>
      <c r="C255" s="187" t="s">
        <v>18</v>
      </c>
      <c r="D255" s="215"/>
      <c r="E255" s="216"/>
      <c r="F255" s="216"/>
      <c r="G255" s="192" t="s">
        <v>141</v>
      </c>
      <c r="H255" s="192" t="s">
        <v>141</v>
      </c>
      <c r="I255" s="191" t="s">
        <v>574</v>
      </c>
      <c r="J255" s="177" t="s">
        <v>1111</v>
      </c>
    </row>
    <row r="256" ht="15.75" customHeight="1">
      <c r="A256" s="213"/>
      <c r="B256" s="181" t="s">
        <v>1112</v>
      </c>
      <c r="C256" s="187" t="s">
        <v>18</v>
      </c>
      <c r="D256" s="215"/>
      <c r="E256" s="216"/>
      <c r="F256" s="216"/>
      <c r="G256" s="192" t="s">
        <v>141</v>
      </c>
      <c r="H256" s="192" t="s">
        <v>141</v>
      </c>
      <c r="I256" s="191" t="s">
        <v>574</v>
      </c>
      <c r="J256" s="177" t="s">
        <v>1113</v>
      </c>
    </row>
    <row r="257" ht="15.75" customHeight="1">
      <c r="A257" s="213"/>
      <c r="B257" s="181" t="s">
        <v>1114</v>
      </c>
      <c r="C257" s="187" t="s">
        <v>18</v>
      </c>
      <c r="D257" s="215"/>
      <c r="E257" s="216"/>
      <c r="F257" s="216"/>
      <c r="G257" s="192" t="s">
        <v>141</v>
      </c>
      <c r="H257" s="192" t="s">
        <v>141</v>
      </c>
      <c r="I257" s="191" t="s">
        <v>574</v>
      </c>
      <c r="J257" s="177" t="s">
        <v>1115</v>
      </c>
    </row>
    <row r="258" ht="15.75" customHeight="1">
      <c r="A258" s="213"/>
      <c r="B258" s="181" t="s">
        <v>1116</v>
      </c>
      <c r="C258" s="187" t="s">
        <v>18</v>
      </c>
      <c r="D258" s="215"/>
      <c r="E258" s="216"/>
      <c r="F258" s="216"/>
      <c r="G258" s="192" t="s">
        <v>141</v>
      </c>
      <c r="H258" s="192" t="s">
        <v>141</v>
      </c>
      <c r="I258" s="191" t="s">
        <v>574</v>
      </c>
      <c r="J258" s="177" t="s">
        <v>1117</v>
      </c>
    </row>
    <row r="259" ht="15.75" customHeight="1">
      <c r="A259" s="213"/>
      <c r="B259" s="181" t="s">
        <v>680</v>
      </c>
      <c r="C259" s="187" t="s">
        <v>33</v>
      </c>
      <c r="D259" s="215">
        <v>45222.0</v>
      </c>
      <c r="E259" s="216">
        <v>33000.0</v>
      </c>
      <c r="F259" s="216">
        <v>33000.0</v>
      </c>
      <c r="G259" s="192" t="s">
        <v>141</v>
      </c>
      <c r="H259" s="192" t="s">
        <v>141</v>
      </c>
      <c r="I259" s="191" t="s">
        <v>574</v>
      </c>
      <c r="J259" s="177" t="s">
        <v>1118</v>
      </c>
      <c r="K259" s="53" t="s">
        <v>1119</v>
      </c>
    </row>
    <row r="260" ht="15.75" customHeight="1">
      <c r="A260" s="213"/>
      <c r="B260" s="181" t="s">
        <v>1120</v>
      </c>
      <c r="C260" s="187" t="s">
        <v>18</v>
      </c>
      <c r="D260" s="215"/>
      <c r="E260" s="216"/>
      <c r="F260" s="216"/>
      <c r="G260" s="192" t="s">
        <v>141</v>
      </c>
      <c r="H260" s="192" t="s">
        <v>141</v>
      </c>
      <c r="I260" s="191" t="s">
        <v>574</v>
      </c>
      <c r="J260" s="177" t="s">
        <v>1121</v>
      </c>
    </row>
    <row r="261" ht="15.75" customHeight="1">
      <c r="A261" s="213"/>
      <c r="B261" s="181" t="s">
        <v>1122</v>
      </c>
      <c r="C261" s="187" t="s">
        <v>33</v>
      </c>
      <c r="D261" s="215"/>
      <c r="E261" s="216"/>
      <c r="F261" s="216">
        <v>38000.0</v>
      </c>
      <c r="G261" s="192" t="s">
        <v>141</v>
      </c>
      <c r="H261" s="192" t="s">
        <v>141</v>
      </c>
      <c r="I261" s="191" t="s">
        <v>574</v>
      </c>
      <c r="J261" s="177" t="s">
        <v>1123</v>
      </c>
      <c r="K261" s="53" t="s">
        <v>1124</v>
      </c>
    </row>
    <row r="262" ht="15.75" customHeight="1">
      <c r="A262" s="213"/>
      <c r="B262" s="181" t="s">
        <v>1125</v>
      </c>
      <c r="C262" s="187" t="s">
        <v>18</v>
      </c>
      <c r="D262" s="215"/>
      <c r="E262" s="216"/>
      <c r="F262" s="216"/>
      <c r="G262" s="192" t="s">
        <v>141</v>
      </c>
      <c r="H262" s="192" t="s">
        <v>141</v>
      </c>
      <c r="I262" s="191" t="s">
        <v>574</v>
      </c>
      <c r="J262" s="177" t="s">
        <v>1126</v>
      </c>
    </row>
    <row r="263" ht="15.75" customHeight="1">
      <c r="A263" s="213"/>
      <c r="B263" s="181" t="s">
        <v>1127</v>
      </c>
      <c r="C263" s="187" t="s">
        <v>33</v>
      </c>
      <c r="D263" s="215">
        <v>45253.0</v>
      </c>
      <c r="E263" s="216">
        <v>39200.0</v>
      </c>
      <c r="F263" s="216">
        <v>39200.0</v>
      </c>
      <c r="G263" s="192" t="s">
        <v>141</v>
      </c>
      <c r="H263" s="192" t="s">
        <v>141</v>
      </c>
      <c r="I263" s="191" t="s">
        <v>574</v>
      </c>
      <c r="J263" s="177" t="s">
        <v>1128</v>
      </c>
      <c r="K263" s="53" t="s">
        <v>1129</v>
      </c>
    </row>
    <row r="264" ht="15.75" customHeight="1">
      <c r="A264" s="213"/>
      <c r="B264" s="181" t="s">
        <v>905</v>
      </c>
      <c r="C264" s="187" t="s">
        <v>18</v>
      </c>
      <c r="D264" s="215"/>
      <c r="E264" s="216"/>
      <c r="F264" s="216"/>
      <c r="G264" s="192" t="s">
        <v>141</v>
      </c>
      <c r="H264" s="192" t="s">
        <v>141</v>
      </c>
      <c r="I264" s="191" t="s">
        <v>574</v>
      </c>
      <c r="J264" s="177" t="s">
        <v>1130</v>
      </c>
    </row>
    <row r="265" ht="15.75" customHeight="1">
      <c r="A265" s="213"/>
      <c r="B265" s="181" t="s">
        <v>1131</v>
      </c>
      <c r="C265" s="187" t="s">
        <v>18</v>
      </c>
      <c r="D265" s="215"/>
      <c r="E265" s="216"/>
      <c r="F265" s="216"/>
      <c r="G265" s="192" t="s">
        <v>141</v>
      </c>
      <c r="H265" s="192" t="s">
        <v>141</v>
      </c>
      <c r="I265" s="191" t="s">
        <v>574</v>
      </c>
      <c r="J265" s="177" t="s">
        <v>1132</v>
      </c>
    </row>
    <row r="266" ht="15.75" customHeight="1">
      <c r="A266" s="213"/>
      <c r="B266" s="181" t="s">
        <v>1133</v>
      </c>
      <c r="C266" s="187" t="s">
        <v>18</v>
      </c>
      <c r="D266" s="215"/>
      <c r="E266" s="216"/>
      <c r="F266" s="216"/>
      <c r="G266" s="192" t="s">
        <v>141</v>
      </c>
      <c r="H266" s="192" t="s">
        <v>141</v>
      </c>
      <c r="I266" s="191" t="s">
        <v>574</v>
      </c>
      <c r="J266" s="177" t="s">
        <v>1134</v>
      </c>
      <c r="K266" s="217"/>
    </row>
    <row r="267" ht="15.75" customHeight="1">
      <c r="A267" s="213"/>
      <c r="B267" s="181" t="s">
        <v>1135</v>
      </c>
      <c r="C267" s="187" t="s">
        <v>18</v>
      </c>
      <c r="D267" s="215"/>
      <c r="E267" s="216"/>
      <c r="F267" s="216"/>
      <c r="G267" s="192" t="s">
        <v>141</v>
      </c>
      <c r="H267" s="192" t="s">
        <v>141</v>
      </c>
      <c r="I267" s="191" t="s">
        <v>574</v>
      </c>
      <c r="J267" s="177" t="s">
        <v>1136</v>
      </c>
      <c r="K267" s="217"/>
    </row>
    <row r="268" ht="15.75" customHeight="1">
      <c r="A268" s="213"/>
      <c r="B268" s="233" t="s">
        <v>1137</v>
      </c>
      <c r="C268" s="187" t="s">
        <v>18</v>
      </c>
      <c r="D268" s="215"/>
      <c r="E268" s="216"/>
      <c r="F268" s="216"/>
      <c r="G268" s="192" t="s">
        <v>141</v>
      </c>
      <c r="H268" s="192" t="s">
        <v>141</v>
      </c>
      <c r="I268" s="191" t="s">
        <v>574</v>
      </c>
      <c r="J268" s="177" t="s">
        <v>1138</v>
      </c>
      <c r="K268" s="217"/>
    </row>
    <row r="269" ht="15.75" customHeight="1">
      <c r="A269" s="213"/>
      <c r="B269" s="177" t="s">
        <v>1139</v>
      </c>
      <c r="C269" s="187" t="s">
        <v>18</v>
      </c>
      <c r="D269" s="215"/>
      <c r="E269" s="216"/>
      <c r="F269" s="216"/>
      <c r="G269" s="192" t="s">
        <v>141</v>
      </c>
      <c r="H269" s="192" t="s">
        <v>141</v>
      </c>
      <c r="I269" s="191" t="s">
        <v>574</v>
      </c>
      <c r="J269" s="177" t="s">
        <v>1140</v>
      </c>
      <c r="K269" s="217"/>
    </row>
    <row r="270" ht="15.75" customHeight="1">
      <c r="A270" s="213"/>
      <c r="B270" s="181" t="s">
        <v>1141</v>
      </c>
      <c r="C270" s="187" t="s">
        <v>33</v>
      </c>
      <c r="D270" s="215">
        <v>45467.0</v>
      </c>
      <c r="E270" s="216">
        <v>30000.0</v>
      </c>
      <c r="F270" s="216">
        <v>30000.0</v>
      </c>
      <c r="G270" s="192" t="s">
        <v>141</v>
      </c>
      <c r="H270" s="192" t="s">
        <v>141</v>
      </c>
      <c r="I270" s="191" t="s">
        <v>574</v>
      </c>
      <c r="J270" s="177" t="s">
        <v>1142</v>
      </c>
      <c r="K270" s="53" t="s">
        <v>1143</v>
      </c>
    </row>
    <row r="271" ht="15.75" customHeight="1">
      <c r="A271" s="213"/>
      <c r="B271" s="181" t="s">
        <v>1144</v>
      </c>
      <c r="C271" s="187" t="s">
        <v>33</v>
      </c>
      <c r="D271" s="215">
        <v>45222.0</v>
      </c>
      <c r="E271" s="216">
        <v>35000.0</v>
      </c>
      <c r="F271" s="216">
        <v>35000.0</v>
      </c>
      <c r="G271" s="192" t="s">
        <v>141</v>
      </c>
      <c r="H271" s="192" t="s">
        <v>141</v>
      </c>
      <c r="I271" s="191" t="s">
        <v>574</v>
      </c>
      <c r="J271" s="177" t="s">
        <v>1145</v>
      </c>
      <c r="K271" s="53" t="s">
        <v>1146</v>
      </c>
    </row>
    <row r="272" ht="15.75" customHeight="1">
      <c r="A272" s="213"/>
      <c r="B272" s="181" t="s">
        <v>1147</v>
      </c>
      <c r="C272" s="187" t="s">
        <v>33</v>
      </c>
      <c r="D272" s="215">
        <v>45283.0</v>
      </c>
      <c r="E272" s="216">
        <v>30000.0</v>
      </c>
      <c r="F272" s="216">
        <v>30000.0</v>
      </c>
      <c r="G272" s="192" t="s">
        <v>141</v>
      </c>
      <c r="H272" s="192" t="s">
        <v>141</v>
      </c>
      <c r="I272" s="191" t="s">
        <v>574</v>
      </c>
      <c r="J272" s="177" t="s">
        <v>1148</v>
      </c>
      <c r="K272" s="53" t="s">
        <v>1149</v>
      </c>
    </row>
    <row r="273" ht="15.75" customHeight="1">
      <c r="A273" s="213"/>
      <c r="B273" s="181" t="s">
        <v>1150</v>
      </c>
      <c r="C273" s="187" t="s">
        <v>18</v>
      </c>
      <c r="D273" s="215"/>
      <c r="E273" s="216"/>
      <c r="F273" s="216"/>
      <c r="G273" s="192" t="s">
        <v>141</v>
      </c>
      <c r="H273" s="192" t="s">
        <v>141</v>
      </c>
      <c r="I273" s="191" t="s">
        <v>574</v>
      </c>
      <c r="J273" s="177" t="s">
        <v>1151</v>
      </c>
      <c r="K273" s="186"/>
    </row>
    <row r="274" ht="15.75" customHeight="1">
      <c r="A274" s="213"/>
      <c r="B274" s="181" t="s">
        <v>1152</v>
      </c>
      <c r="C274" s="187" t="s">
        <v>33</v>
      </c>
      <c r="D274" s="215"/>
      <c r="E274" s="216"/>
      <c r="F274" s="216">
        <v>30000.0</v>
      </c>
      <c r="G274" s="192" t="s">
        <v>141</v>
      </c>
      <c r="H274" s="192" t="s">
        <v>141</v>
      </c>
      <c r="I274" s="191" t="s">
        <v>574</v>
      </c>
      <c r="J274" s="177" t="s">
        <v>1153</v>
      </c>
      <c r="K274" s="53" t="s">
        <v>1154</v>
      </c>
    </row>
    <row r="275" ht="15.75" customHeight="1">
      <c r="A275" s="213"/>
      <c r="B275" s="181" t="s">
        <v>1155</v>
      </c>
      <c r="C275" s="187" t="s">
        <v>18</v>
      </c>
      <c r="D275" s="215"/>
      <c r="E275" s="216"/>
      <c r="F275" s="216"/>
      <c r="G275" s="192" t="s">
        <v>141</v>
      </c>
      <c r="H275" s="192" t="s">
        <v>141</v>
      </c>
      <c r="I275" s="191" t="s">
        <v>574</v>
      </c>
      <c r="J275" s="177" t="s">
        <v>1156</v>
      </c>
      <c r="K275" s="217"/>
    </row>
    <row r="276" ht="15.75" customHeight="1">
      <c r="A276" s="213"/>
      <c r="B276" s="181" t="s">
        <v>1157</v>
      </c>
      <c r="C276" s="187" t="s">
        <v>33</v>
      </c>
      <c r="D276" s="215">
        <v>45283.0</v>
      </c>
      <c r="E276" s="216">
        <v>34000.0</v>
      </c>
      <c r="F276" s="216">
        <v>34000.0</v>
      </c>
      <c r="G276" s="192" t="s">
        <v>141</v>
      </c>
      <c r="H276" s="192" t="s">
        <v>141</v>
      </c>
      <c r="I276" s="191" t="s">
        <v>574</v>
      </c>
      <c r="J276" s="177" t="s">
        <v>1158</v>
      </c>
      <c r="K276" s="53" t="s">
        <v>370</v>
      </c>
    </row>
    <row r="277" ht="15.75" customHeight="1">
      <c r="A277" s="213"/>
      <c r="B277" s="181" t="s">
        <v>1159</v>
      </c>
      <c r="C277" s="187" t="s">
        <v>18</v>
      </c>
      <c r="D277" s="215"/>
      <c r="E277" s="216"/>
      <c r="F277" s="216"/>
      <c r="G277" s="192" t="s">
        <v>141</v>
      </c>
      <c r="H277" s="192" t="s">
        <v>141</v>
      </c>
      <c r="I277" s="191" t="s">
        <v>574</v>
      </c>
      <c r="J277" s="177" t="s">
        <v>1160</v>
      </c>
    </row>
    <row r="278" ht="15.75" customHeight="1">
      <c r="A278" s="213"/>
      <c r="B278" s="181" t="s">
        <v>1161</v>
      </c>
      <c r="C278" s="187" t="s">
        <v>18</v>
      </c>
      <c r="D278" s="215"/>
      <c r="E278" s="216"/>
      <c r="F278" s="216"/>
      <c r="G278" s="192" t="s">
        <v>141</v>
      </c>
      <c r="H278" s="192" t="s">
        <v>141</v>
      </c>
      <c r="I278" s="191" t="s">
        <v>574</v>
      </c>
      <c r="J278" s="177" t="s">
        <v>1162</v>
      </c>
      <c r="K278" s="217"/>
    </row>
    <row r="279" ht="15.75" customHeight="1">
      <c r="A279" s="213"/>
      <c r="B279" s="181" t="s">
        <v>1163</v>
      </c>
      <c r="C279" s="187" t="s">
        <v>18</v>
      </c>
      <c r="D279" s="215"/>
      <c r="E279" s="216"/>
      <c r="F279" s="216"/>
      <c r="G279" s="192" t="s">
        <v>141</v>
      </c>
      <c r="H279" s="192" t="s">
        <v>141</v>
      </c>
      <c r="I279" s="191" t="s">
        <v>574</v>
      </c>
      <c r="J279" s="177" t="s">
        <v>1164</v>
      </c>
    </row>
    <row r="280" ht="15.75" customHeight="1">
      <c r="A280" s="213"/>
      <c r="B280" s="181" t="s">
        <v>695</v>
      </c>
      <c r="C280" s="187" t="s">
        <v>33</v>
      </c>
      <c r="D280" s="215"/>
      <c r="E280" s="216"/>
      <c r="F280" s="216">
        <v>25000.0</v>
      </c>
      <c r="G280" s="192" t="s">
        <v>141</v>
      </c>
      <c r="H280" s="192" t="s">
        <v>141</v>
      </c>
      <c r="I280" s="191" t="s">
        <v>574</v>
      </c>
      <c r="J280" s="177" t="s">
        <v>1165</v>
      </c>
      <c r="K280" s="53" t="s">
        <v>1166</v>
      </c>
    </row>
    <row r="281" ht="15.75" customHeight="1">
      <c r="A281" s="213"/>
      <c r="B281" s="181" t="s">
        <v>1167</v>
      </c>
      <c r="C281" s="187" t="s">
        <v>18</v>
      </c>
      <c r="D281" s="215"/>
      <c r="E281" s="216"/>
      <c r="F281" s="216"/>
      <c r="G281" s="192" t="s">
        <v>141</v>
      </c>
      <c r="H281" s="192" t="s">
        <v>141</v>
      </c>
      <c r="I281" s="191" t="s">
        <v>710</v>
      </c>
      <c r="J281" s="177" t="s">
        <v>1168</v>
      </c>
    </row>
    <row r="282" ht="15.75" customHeight="1">
      <c r="A282" s="213"/>
      <c r="B282" s="181" t="s">
        <v>1169</v>
      </c>
      <c r="C282" s="187" t="s">
        <v>18</v>
      </c>
      <c r="D282" s="215"/>
      <c r="E282" s="216"/>
      <c r="F282" s="216"/>
      <c r="G282" s="192" t="s">
        <v>141</v>
      </c>
      <c r="H282" s="192" t="s">
        <v>141</v>
      </c>
      <c r="I282" s="191" t="s">
        <v>710</v>
      </c>
      <c r="J282" s="177" t="s">
        <v>1170</v>
      </c>
    </row>
    <row r="283" ht="15.75" customHeight="1">
      <c r="A283" s="213"/>
      <c r="B283" s="181" t="s">
        <v>1171</v>
      </c>
      <c r="C283" s="187" t="s">
        <v>18</v>
      </c>
      <c r="D283" s="215"/>
      <c r="E283" s="216"/>
      <c r="F283" s="216"/>
      <c r="G283" s="192" t="s">
        <v>141</v>
      </c>
      <c r="H283" s="192" t="s">
        <v>141</v>
      </c>
      <c r="I283" s="191" t="s">
        <v>710</v>
      </c>
      <c r="J283" s="177" t="s">
        <v>1172</v>
      </c>
    </row>
    <row r="284" ht="15.75" customHeight="1">
      <c r="A284" s="213"/>
      <c r="B284" s="181" t="s">
        <v>1173</v>
      </c>
      <c r="C284" s="187" t="s">
        <v>33</v>
      </c>
      <c r="D284" s="215">
        <v>45222.0</v>
      </c>
      <c r="E284" s="216">
        <v>210000.0</v>
      </c>
      <c r="F284" s="216">
        <v>210000.0</v>
      </c>
      <c r="G284" s="192" t="s">
        <v>141</v>
      </c>
      <c r="H284" s="192" t="s">
        <v>141</v>
      </c>
      <c r="I284" s="191" t="s">
        <v>710</v>
      </c>
      <c r="J284" s="177" t="s">
        <v>1174</v>
      </c>
      <c r="K284" s="53" t="s">
        <v>217</v>
      </c>
    </row>
    <row r="285" ht="15.75" customHeight="1">
      <c r="A285" s="213"/>
      <c r="B285" s="181" t="s">
        <v>1175</v>
      </c>
      <c r="C285" s="187" t="s">
        <v>18</v>
      </c>
      <c r="D285" s="215"/>
      <c r="E285" s="216"/>
      <c r="F285" s="216"/>
      <c r="G285" s="192" t="s">
        <v>141</v>
      </c>
      <c r="H285" s="192" t="s">
        <v>141</v>
      </c>
      <c r="I285" s="191" t="s">
        <v>710</v>
      </c>
      <c r="J285" s="177" t="s">
        <v>1176</v>
      </c>
    </row>
    <row r="286" ht="15.75" customHeight="1">
      <c r="A286" s="213"/>
      <c r="B286" s="181" t="s">
        <v>1177</v>
      </c>
      <c r="C286" s="187" t="s">
        <v>18</v>
      </c>
      <c r="D286" s="215"/>
      <c r="E286" s="216"/>
      <c r="F286" s="216"/>
      <c r="G286" s="192" t="s">
        <v>141</v>
      </c>
      <c r="H286" s="192" t="s">
        <v>141</v>
      </c>
      <c r="I286" s="191" t="s">
        <v>710</v>
      </c>
      <c r="J286" s="177" t="s">
        <v>1178</v>
      </c>
    </row>
    <row r="287" ht="15.75" customHeight="1">
      <c r="A287" s="213"/>
      <c r="B287" s="181" t="s">
        <v>1179</v>
      </c>
      <c r="C287" s="187" t="s">
        <v>18</v>
      </c>
      <c r="D287" s="215"/>
      <c r="E287" s="216"/>
      <c r="F287" s="216"/>
      <c r="G287" s="192" t="s">
        <v>141</v>
      </c>
      <c r="H287" s="192" t="s">
        <v>141</v>
      </c>
      <c r="I287" s="191" t="s">
        <v>710</v>
      </c>
      <c r="J287" s="177" t="s">
        <v>1180</v>
      </c>
    </row>
    <row r="288" ht="15.75" customHeight="1">
      <c r="A288" s="213"/>
      <c r="B288" s="181" t="s">
        <v>1074</v>
      </c>
      <c r="C288" s="187" t="s">
        <v>18</v>
      </c>
      <c r="D288" s="215"/>
      <c r="E288" s="216"/>
      <c r="F288" s="216"/>
      <c r="G288" s="192" t="s">
        <v>141</v>
      </c>
      <c r="H288" s="192" t="s">
        <v>141</v>
      </c>
      <c r="I288" s="191" t="s">
        <v>710</v>
      </c>
      <c r="J288" s="177" t="s">
        <v>1181</v>
      </c>
      <c r="K288" s="217"/>
    </row>
    <row r="289" ht="15.75" customHeight="1">
      <c r="A289" s="213"/>
      <c r="B289" s="181" t="s">
        <v>1182</v>
      </c>
      <c r="C289" s="187" t="s">
        <v>18</v>
      </c>
      <c r="D289" s="215"/>
      <c r="E289" s="216"/>
      <c r="F289" s="216"/>
      <c r="G289" s="192" t="s">
        <v>141</v>
      </c>
      <c r="H289" s="192" t="s">
        <v>141</v>
      </c>
      <c r="I289" s="191" t="s">
        <v>710</v>
      </c>
      <c r="J289" s="177" t="s">
        <v>1183</v>
      </c>
    </row>
    <row r="290" ht="15.75" customHeight="1">
      <c r="A290" s="213"/>
      <c r="B290" s="181" t="s">
        <v>1184</v>
      </c>
      <c r="C290" s="187" t="s">
        <v>18</v>
      </c>
      <c r="D290" s="215"/>
      <c r="E290" s="216"/>
      <c r="F290" s="216"/>
      <c r="G290" s="192" t="s">
        <v>141</v>
      </c>
      <c r="H290" s="192" t="s">
        <v>141</v>
      </c>
      <c r="I290" s="191" t="s">
        <v>710</v>
      </c>
      <c r="J290" s="177" t="s">
        <v>1185</v>
      </c>
      <c r="K290" s="217"/>
    </row>
    <row r="291" ht="15.75" customHeight="1">
      <c r="A291" s="213"/>
      <c r="B291" s="181" t="s">
        <v>1186</v>
      </c>
      <c r="C291" s="187" t="s">
        <v>18</v>
      </c>
      <c r="D291" s="215"/>
      <c r="E291" s="216"/>
      <c r="F291" s="216"/>
      <c r="G291" s="192" t="s">
        <v>141</v>
      </c>
      <c r="H291" s="192" t="s">
        <v>141</v>
      </c>
      <c r="I291" s="191" t="s">
        <v>710</v>
      </c>
      <c r="J291" s="177" t="s">
        <v>1187</v>
      </c>
      <c r="K291" s="217"/>
    </row>
    <row r="292" ht="15.75" customHeight="1">
      <c r="A292" s="213"/>
      <c r="B292" s="181" t="s">
        <v>1188</v>
      </c>
      <c r="C292" s="187" t="s">
        <v>18</v>
      </c>
      <c r="D292" s="215"/>
      <c r="E292" s="216"/>
      <c r="F292" s="216"/>
      <c r="G292" s="192" t="s">
        <v>141</v>
      </c>
      <c r="H292" s="192" t="s">
        <v>141</v>
      </c>
      <c r="I292" s="191" t="s">
        <v>710</v>
      </c>
      <c r="J292" s="177" t="s">
        <v>1189</v>
      </c>
    </row>
    <row r="293" ht="15.75" customHeight="1">
      <c r="A293" s="213"/>
      <c r="B293" s="181" t="s">
        <v>1190</v>
      </c>
      <c r="C293" s="187" t="s">
        <v>33</v>
      </c>
      <c r="D293" s="215">
        <v>45222.0</v>
      </c>
      <c r="E293" s="216">
        <v>75000.0</v>
      </c>
      <c r="F293" s="216">
        <v>75000.0</v>
      </c>
      <c r="G293" s="192" t="s">
        <v>141</v>
      </c>
      <c r="H293" s="192" t="s">
        <v>141</v>
      </c>
      <c r="I293" s="191" t="s">
        <v>710</v>
      </c>
      <c r="J293" s="177" t="s">
        <v>1191</v>
      </c>
      <c r="K293" s="53" t="s">
        <v>620</v>
      </c>
    </row>
    <row r="294" ht="15.75" customHeight="1">
      <c r="A294" s="213"/>
      <c r="B294" s="181" t="s">
        <v>1192</v>
      </c>
      <c r="C294" s="187" t="s">
        <v>18</v>
      </c>
      <c r="D294" s="215"/>
      <c r="E294" s="216"/>
      <c r="F294" s="216"/>
      <c r="G294" s="192" t="s">
        <v>141</v>
      </c>
      <c r="H294" s="192" t="s">
        <v>141</v>
      </c>
      <c r="I294" s="191" t="s">
        <v>710</v>
      </c>
      <c r="J294" s="177" t="s">
        <v>1193</v>
      </c>
    </row>
    <row r="295" ht="15.75" customHeight="1">
      <c r="A295" s="213"/>
      <c r="B295" s="181" t="s">
        <v>1194</v>
      </c>
      <c r="C295" s="187" t="s">
        <v>18</v>
      </c>
      <c r="D295" s="215"/>
      <c r="E295" s="216"/>
      <c r="F295" s="216"/>
      <c r="G295" s="192" t="s">
        <v>141</v>
      </c>
      <c r="H295" s="192" t="s">
        <v>141</v>
      </c>
      <c r="I295" s="191" t="s">
        <v>710</v>
      </c>
      <c r="J295" s="177" t="s">
        <v>1195</v>
      </c>
    </row>
    <row r="296" ht="15.75" customHeight="1">
      <c r="A296" s="213"/>
      <c r="B296" s="181" t="s">
        <v>1196</v>
      </c>
      <c r="C296" s="187" t="s">
        <v>18</v>
      </c>
      <c r="D296" s="215"/>
      <c r="E296" s="216"/>
      <c r="F296" s="216"/>
      <c r="G296" s="192" t="s">
        <v>141</v>
      </c>
      <c r="H296" s="192" t="s">
        <v>141</v>
      </c>
      <c r="I296" s="191" t="s">
        <v>710</v>
      </c>
      <c r="J296" s="177" t="s">
        <v>1197</v>
      </c>
      <c r="K296" s="217"/>
    </row>
    <row r="297" ht="15.75" customHeight="1">
      <c r="A297" s="213"/>
      <c r="B297" s="181" t="s">
        <v>1198</v>
      </c>
      <c r="C297" s="187" t="s">
        <v>18</v>
      </c>
      <c r="D297" s="215"/>
      <c r="E297" s="216"/>
      <c r="F297" s="216"/>
      <c r="G297" s="192" t="s">
        <v>141</v>
      </c>
      <c r="H297" s="192" t="s">
        <v>141</v>
      </c>
      <c r="I297" s="191" t="s">
        <v>710</v>
      </c>
      <c r="J297" s="177" t="s">
        <v>1199</v>
      </c>
      <c r="K297" s="217"/>
    </row>
    <row r="298" ht="15.75" customHeight="1">
      <c r="A298" s="213"/>
      <c r="B298" s="181" t="s">
        <v>1103</v>
      </c>
      <c r="C298" s="187" t="s">
        <v>18</v>
      </c>
      <c r="D298" s="215"/>
      <c r="E298" s="216"/>
      <c r="F298" s="216"/>
      <c r="G298" s="192" t="s">
        <v>141</v>
      </c>
      <c r="H298" s="192" t="s">
        <v>141</v>
      </c>
      <c r="I298" s="191" t="s">
        <v>710</v>
      </c>
      <c r="J298" s="177" t="s">
        <v>1200</v>
      </c>
      <c r="K298" s="186"/>
    </row>
    <row r="299" ht="15.75" customHeight="1">
      <c r="A299" s="213"/>
      <c r="B299" s="181" t="s">
        <v>1201</v>
      </c>
      <c r="C299" s="187" t="s">
        <v>18</v>
      </c>
      <c r="D299" s="215"/>
      <c r="E299" s="216"/>
      <c r="F299" s="216"/>
      <c r="G299" s="192" t="s">
        <v>141</v>
      </c>
      <c r="H299" s="192" t="s">
        <v>141</v>
      </c>
      <c r="I299" s="191" t="s">
        <v>710</v>
      </c>
      <c r="J299" s="177" t="s">
        <v>1202</v>
      </c>
    </row>
    <row r="300" ht="15.75" customHeight="1">
      <c r="A300" s="213"/>
      <c r="B300" s="181" t="s">
        <v>1203</v>
      </c>
      <c r="C300" s="187" t="s">
        <v>18</v>
      </c>
      <c r="D300" s="215"/>
      <c r="E300" s="216"/>
      <c r="F300" s="216"/>
      <c r="G300" s="192" t="s">
        <v>141</v>
      </c>
      <c r="H300" s="192" t="s">
        <v>141</v>
      </c>
      <c r="I300" s="191" t="s">
        <v>710</v>
      </c>
      <c r="J300" s="177" t="s">
        <v>1204</v>
      </c>
    </row>
    <row r="301" ht="15.75" customHeight="1">
      <c r="A301" s="213"/>
      <c r="B301" s="181" t="s">
        <v>1205</v>
      </c>
      <c r="C301" s="187" t="s">
        <v>33</v>
      </c>
      <c r="D301" s="215">
        <v>45315.0</v>
      </c>
      <c r="E301" s="216">
        <v>210000.0</v>
      </c>
      <c r="F301" s="216">
        <v>210000.0</v>
      </c>
      <c r="G301" s="192" t="s">
        <v>141</v>
      </c>
      <c r="H301" s="192" t="s">
        <v>141</v>
      </c>
      <c r="I301" s="191" t="s">
        <v>710</v>
      </c>
      <c r="J301" s="177" t="s">
        <v>1206</v>
      </c>
      <c r="K301" s="53" t="s">
        <v>1207</v>
      </c>
    </row>
    <row r="302" ht="15.75" customHeight="1">
      <c r="A302" s="213"/>
      <c r="B302" s="181" t="s">
        <v>1208</v>
      </c>
      <c r="C302" s="187" t="s">
        <v>18</v>
      </c>
      <c r="D302" s="215"/>
      <c r="E302" s="216"/>
      <c r="F302" s="216"/>
      <c r="G302" s="192" t="s">
        <v>141</v>
      </c>
      <c r="H302" s="192" t="s">
        <v>141</v>
      </c>
      <c r="I302" s="191" t="s">
        <v>710</v>
      </c>
      <c r="J302" s="177" t="s">
        <v>1209</v>
      </c>
      <c r="L302" s="202"/>
      <c r="M302" s="202"/>
      <c r="N302" s="202"/>
      <c r="O302" s="202"/>
    </row>
    <row r="303" ht="15.75" customHeight="1">
      <c r="A303" s="213"/>
      <c r="B303" s="181" t="s">
        <v>1210</v>
      </c>
      <c r="C303" s="187" t="s">
        <v>33</v>
      </c>
      <c r="D303" s="234">
        <v>45315.0</v>
      </c>
      <c r="E303" s="235">
        <v>210000.0</v>
      </c>
      <c r="F303" s="216">
        <v>210000.0</v>
      </c>
      <c r="G303" s="192" t="s">
        <v>141</v>
      </c>
      <c r="H303" s="192" t="s">
        <v>141</v>
      </c>
      <c r="I303" s="191" t="s">
        <v>710</v>
      </c>
      <c r="J303" s="177" t="s">
        <v>1211</v>
      </c>
      <c r="K303" s="53" t="s">
        <v>102</v>
      </c>
    </row>
    <row r="304" ht="15.75" customHeight="1">
      <c r="A304" s="213"/>
      <c r="B304" s="181" t="s">
        <v>1212</v>
      </c>
      <c r="C304" s="187" t="s">
        <v>33</v>
      </c>
      <c r="D304" s="215">
        <v>45283.0</v>
      </c>
      <c r="E304" s="216">
        <v>32000.0</v>
      </c>
      <c r="F304" s="216">
        <v>80000.0</v>
      </c>
      <c r="G304" s="192" t="s">
        <v>141</v>
      </c>
      <c r="H304" s="192" t="s">
        <v>141</v>
      </c>
      <c r="I304" s="191" t="s">
        <v>710</v>
      </c>
      <c r="J304" s="177" t="s">
        <v>1213</v>
      </c>
      <c r="K304" s="53" t="s">
        <v>1214</v>
      </c>
    </row>
    <row r="305" ht="15.75" customHeight="1">
      <c r="A305" s="213"/>
      <c r="B305" s="181" t="s">
        <v>1215</v>
      </c>
      <c r="C305" s="187" t="s">
        <v>18</v>
      </c>
      <c r="D305" s="215"/>
      <c r="E305" s="216"/>
      <c r="F305" s="216"/>
      <c r="G305" s="192" t="s">
        <v>141</v>
      </c>
      <c r="H305" s="192" t="s">
        <v>141</v>
      </c>
      <c r="I305" s="191" t="s">
        <v>710</v>
      </c>
      <c r="J305" s="177" t="s">
        <v>1216</v>
      </c>
      <c r="K305" s="217"/>
    </row>
    <row r="306" ht="15.75" customHeight="1">
      <c r="A306" s="213"/>
      <c r="B306" s="181" t="s">
        <v>1217</v>
      </c>
      <c r="C306" s="187" t="s">
        <v>33</v>
      </c>
      <c r="D306" s="234">
        <v>45315.0</v>
      </c>
      <c r="E306" s="216">
        <v>210000.0</v>
      </c>
      <c r="F306" s="216">
        <v>210000.0</v>
      </c>
      <c r="G306" s="192" t="s">
        <v>141</v>
      </c>
      <c r="H306" s="192" t="s">
        <v>141</v>
      </c>
      <c r="I306" s="191" t="s">
        <v>710</v>
      </c>
      <c r="J306" s="177" t="s">
        <v>1218</v>
      </c>
      <c r="K306" s="53" t="s">
        <v>1219</v>
      </c>
    </row>
    <row r="307" ht="15.75" customHeight="1">
      <c r="A307" s="213"/>
      <c r="B307" s="181" t="s">
        <v>1220</v>
      </c>
      <c r="C307" s="187" t="s">
        <v>18</v>
      </c>
      <c r="D307" s="215"/>
      <c r="E307" s="216"/>
      <c r="F307" s="216"/>
      <c r="G307" s="192" t="s">
        <v>141</v>
      </c>
      <c r="H307" s="192" t="s">
        <v>141</v>
      </c>
      <c r="I307" s="191" t="s">
        <v>710</v>
      </c>
      <c r="J307" s="177" t="s">
        <v>1221</v>
      </c>
    </row>
    <row r="308" ht="15.75" customHeight="1">
      <c r="A308" s="213"/>
      <c r="B308" s="181" t="s">
        <v>720</v>
      </c>
      <c r="C308" s="187" t="s">
        <v>18</v>
      </c>
      <c r="D308" s="215"/>
      <c r="E308" s="216"/>
      <c r="F308" s="216"/>
      <c r="G308" s="192" t="s">
        <v>141</v>
      </c>
      <c r="H308" s="192" t="s">
        <v>141</v>
      </c>
      <c r="I308" s="191" t="s">
        <v>710</v>
      </c>
      <c r="J308" s="177" t="s">
        <v>1222</v>
      </c>
      <c r="K308" s="217"/>
    </row>
    <row r="309" ht="15.75" customHeight="1">
      <c r="A309" s="213"/>
      <c r="B309" s="181" t="s">
        <v>1223</v>
      </c>
      <c r="C309" s="187" t="s">
        <v>18</v>
      </c>
      <c r="D309" s="215"/>
      <c r="E309" s="216"/>
      <c r="F309" s="216"/>
      <c r="G309" s="192" t="s">
        <v>141</v>
      </c>
      <c r="H309" s="192" t="s">
        <v>141</v>
      </c>
      <c r="I309" s="191" t="s">
        <v>710</v>
      </c>
      <c r="J309" s="177" t="s">
        <v>1224</v>
      </c>
      <c r="K309" s="217"/>
    </row>
    <row r="310" ht="15.75" customHeight="1">
      <c r="A310" s="213"/>
      <c r="B310" s="181" t="s">
        <v>1225</v>
      </c>
      <c r="C310" s="187" t="s">
        <v>18</v>
      </c>
      <c r="D310" s="215"/>
      <c r="E310" s="216"/>
      <c r="F310" s="216"/>
      <c r="G310" s="192" t="s">
        <v>141</v>
      </c>
      <c r="H310" s="192" t="s">
        <v>141</v>
      </c>
      <c r="I310" s="191" t="s">
        <v>710</v>
      </c>
      <c r="J310" s="177" t="s">
        <v>1226</v>
      </c>
      <c r="K310" s="217"/>
    </row>
    <row r="311" ht="15.75" customHeight="1">
      <c r="A311" s="213"/>
      <c r="B311" s="181" t="s">
        <v>1227</v>
      </c>
      <c r="C311" s="187" t="s">
        <v>18</v>
      </c>
      <c r="D311" s="215"/>
      <c r="E311" s="216"/>
      <c r="F311" s="216"/>
      <c r="G311" s="192" t="s">
        <v>141</v>
      </c>
      <c r="H311" s="192" t="s">
        <v>141</v>
      </c>
      <c r="I311" s="191" t="s">
        <v>710</v>
      </c>
      <c r="J311" s="177" t="s">
        <v>1228</v>
      </c>
      <c r="K311" s="217"/>
    </row>
    <row r="312" ht="15.75" customHeight="1">
      <c r="A312" s="213"/>
      <c r="B312" s="181" t="s">
        <v>1229</v>
      </c>
      <c r="C312" s="187" t="s">
        <v>18</v>
      </c>
      <c r="D312" s="215"/>
      <c r="E312" s="216"/>
      <c r="F312" s="216"/>
      <c r="G312" s="192" t="s">
        <v>141</v>
      </c>
      <c r="H312" s="192" t="s">
        <v>141</v>
      </c>
      <c r="I312" s="191" t="s">
        <v>710</v>
      </c>
      <c r="J312" s="177" t="s">
        <v>1230</v>
      </c>
      <c r="K312" s="217"/>
    </row>
    <row r="313" ht="15.75" customHeight="1">
      <c r="A313" s="213"/>
      <c r="B313" s="181" t="s">
        <v>1231</v>
      </c>
      <c r="C313" s="187" t="s">
        <v>18</v>
      </c>
      <c r="D313" s="215"/>
      <c r="E313" s="216"/>
      <c r="F313" s="216"/>
      <c r="G313" s="192" t="s">
        <v>141</v>
      </c>
      <c r="H313" s="192" t="s">
        <v>141</v>
      </c>
      <c r="I313" s="191" t="s">
        <v>710</v>
      </c>
      <c r="J313" s="177" t="s">
        <v>1232</v>
      </c>
    </row>
    <row r="314" ht="15.75" customHeight="1">
      <c r="A314" s="213"/>
      <c r="B314" s="181" t="s">
        <v>1233</v>
      </c>
      <c r="C314" s="187" t="s">
        <v>18</v>
      </c>
      <c r="D314" s="215"/>
      <c r="E314" s="216"/>
      <c r="F314" s="216"/>
      <c r="G314" s="192" t="s">
        <v>141</v>
      </c>
      <c r="H314" s="192" t="s">
        <v>141</v>
      </c>
      <c r="I314" s="191" t="s">
        <v>710</v>
      </c>
      <c r="J314" s="177" t="s">
        <v>1234</v>
      </c>
    </row>
    <row r="315" ht="15.75" customHeight="1">
      <c r="A315" s="213"/>
      <c r="B315" s="181" t="s">
        <v>1235</v>
      </c>
      <c r="C315" s="187" t="s">
        <v>18</v>
      </c>
      <c r="D315" s="215"/>
      <c r="E315" s="216"/>
      <c r="F315" s="216"/>
      <c r="G315" s="192" t="s">
        <v>141</v>
      </c>
      <c r="H315" s="192" t="s">
        <v>141</v>
      </c>
      <c r="I315" s="191" t="s">
        <v>710</v>
      </c>
      <c r="J315" s="177" t="s">
        <v>1236</v>
      </c>
    </row>
    <row r="316" ht="15.75" customHeight="1">
      <c r="A316" s="213"/>
      <c r="B316" s="181" t="s">
        <v>1237</v>
      </c>
      <c r="C316" s="187" t="s">
        <v>18</v>
      </c>
      <c r="D316" s="215"/>
      <c r="E316" s="216"/>
      <c r="F316" s="216"/>
      <c r="G316" s="192" t="s">
        <v>141</v>
      </c>
      <c r="H316" s="192" t="s">
        <v>141</v>
      </c>
      <c r="I316" s="191" t="s">
        <v>710</v>
      </c>
      <c r="J316" s="177" t="s">
        <v>1238</v>
      </c>
    </row>
    <row r="317" ht="15.75" customHeight="1">
      <c r="A317" s="213"/>
      <c r="B317" s="181" t="s">
        <v>1239</v>
      </c>
      <c r="C317" s="187" t="s">
        <v>18</v>
      </c>
      <c r="D317" s="215"/>
      <c r="E317" s="216"/>
      <c r="F317" s="216"/>
      <c r="G317" s="192" t="s">
        <v>141</v>
      </c>
      <c r="H317" s="192" t="s">
        <v>141</v>
      </c>
      <c r="I317" s="191" t="s">
        <v>710</v>
      </c>
      <c r="J317" s="177" t="s">
        <v>1240</v>
      </c>
    </row>
    <row r="318" ht="15.75" customHeight="1">
      <c r="A318" s="213"/>
      <c r="B318" s="181" t="s">
        <v>1241</v>
      </c>
      <c r="C318" s="187" t="s">
        <v>18</v>
      </c>
      <c r="D318" s="215"/>
      <c r="E318" s="216"/>
      <c r="F318" s="216"/>
      <c r="G318" s="192" t="s">
        <v>141</v>
      </c>
      <c r="H318" s="192" t="s">
        <v>141</v>
      </c>
      <c r="I318" s="191" t="s">
        <v>710</v>
      </c>
      <c r="J318" s="177" t="s">
        <v>1242</v>
      </c>
    </row>
    <row r="319" ht="15.75" customHeight="1">
      <c r="A319" s="213"/>
      <c r="B319" s="181" t="s">
        <v>1243</v>
      </c>
      <c r="C319" s="187" t="s">
        <v>18</v>
      </c>
      <c r="D319" s="215"/>
      <c r="E319" s="216"/>
      <c r="F319" s="216"/>
      <c r="G319" s="192" t="s">
        <v>141</v>
      </c>
      <c r="H319" s="192" t="s">
        <v>141</v>
      </c>
      <c r="I319" s="191" t="s">
        <v>710</v>
      </c>
      <c r="J319" s="177" t="s">
        <v>1244</v>
      </c>
    </row>
    <row r="320" ht="15.75" customHeight="1">
      <c r="A320" s="213"/>
      <c r="B320" s="181" t="s">
        <v>1245</v>
      </c>
      <c r="C320" s="187" t="s">
        <v>18</v>
      </c>
      <c r="D320" s="215"/>
      <c r="E320" s="216"/>
      <c r="F320" s="216"/>
      <c r="G320" s="192" t="s">
        <v>141</v>
      </c>
      <c r="H320" s="192" t="s">
        <v>141</v>
      </c>
      <c r="I320" s="191" t="s">
        <v>710</v>
      </c>
      <c r="J320" s="177" t="s">
        <v>1246</v>
      </c>
    </row>
    <row r="321" ht="15.75" customHeight="1">
      <c r="A321" s="213"/>
      <c r="B321" s="181" t="s">
        <v>1247</v>
      </c>
      <c r="C321" s="187" t="s">
        <v>18</v>
      </c>
      <c r="D321" s="215"/>
      <c r="E321" s="216"/>
      <c r="F321" s="216"/>
      <c r="G321" s="192" t="s">
        <v>141</v>
      </c>
      <c r="H321" s="192" t="s">
        <v>141</v>
      </c>
      <c r="I321" s="191" t="s">
        <v>710</v>
      </c>
      <c r="J321" s="177" t="s">
        <v>1248</v>
      </c>
    </row>
    <row r="322" ht="15.75" customHeight="1">
      <c r="A322" s="213"/>
      <c r="B322" s="181" t="s">
        <v>1249</v>
      </c>
      <c r="C322" s="187" t="s">
        <v>18</v>
      </c>
      <c r="D322" s="215"/>
      <c r="E322" s="216"/>
      <c r="F322" s="216"/>
      <c r="G322" s="192" t="s">
        <v>141</v>
      </c>
      <c r="H322" s="192" t="s">
        <v>141</v>
      </c>
      <c r="I322" s="191" t="s">
        <v>710</v>
      </c>
      <c r="J322" s="177" t="s">
        <v>1250</v>
      </c>
    </row>
    <row r="323" ht="15.75" customHeight="1">
      <c r="A323" s="213"/>
      <c r="B323" s="181" t="s">
        <v>1251</v>
      </c>
      <c r="C323" s="187" t="s">
        <v>18</v>
      </c>
      <c r="D323" s="215"/>
      <c r="E323" s="216"/>
      <c r="F323" s="216"/>
      <c r="G323" s="192" t="s">
        <v>141</v>
      </c>
      <c r="H323" s="192" t="s">
        <v>141</v>
      </c>
      <c r="I323" s="191" t="s">
        <v>710</v>
      </c>
      <c r="J323" s="177" t="s">
        <v>1252</v>
      </c>
    </row>
    <row r="324" ht="15.75" customHeight="1">
      <c r="A324" s="213"/>
      <c r="B324" s="181" t="s">
        <v>1253</v>
      </c>
      <c r="C324" s="187" t="s">
        <v>18</v>
      </c>
      <c r="D324" s="215"/>
      <c r="E324" s="216"/>
      <c r="F324" s="216"/>
      <c r="G324" s="192" t="s">
        <v>141</v>
      </c>
      <c r="H324" s="192" t="s">
        <v>141</v>
      </c>
      <c r="I324" s="191" t="s">
        <v>710</v>
      </c>
      <c r="J324" s="177" t="s">
        <v>1254</v>
      </c>
    </row>
    <row r="325" ht="15.75" customHeight="1">
      <c r="A325" s="213"/>
      <c r="B325" s="181" t="s">
        <v>756</v>
      </c>
      <c r="C325" s="187" t="s">
        <v>33</v>
      </c>
      <c r="D325" s="215">
        <v>45222.0</v>
      </c>
      <c r="E325" s="216">
        <v>210000.0</v>
      </c>
      <c r="F325" s="216">
        <v>210000.0</v>
      </c>
      <c r="G325" s="192" t="s">
        <v>141</v>
      </c>
      <c r="H325" s="192" t="s">
        <v>141</v>
      </c>
      <c r="I325" s="191" t="s">
        <v>710</v>
      </c>
      <c r="J325" s="177" t="s">
        <v>1255</v>
      </c>
      <c r="K325" s="53" t="s">
        <v>758</v>
      </c>
    </row>
    <row r="326" ht="15.75" customHeight="1">
      <c r="A326" s="213"/>
      <c r="B326" s="181" t="s">
        <v>1256</v>
      </c>
      <c r="C326" s="187" t="s">
        <v>18</v>
      </c>
      <c r="D326" s="215"/>
      <c r="E326" s="216"/>
      <c r="F326" s="216"/>
      <c r="G326" s="192" t="s">
        <v>141</v>
      </c>
      <c r="H326" s="192" t="s">
        <v>141</v>
      </c>
      <c r="I326" s="191" t="s">
        <v>710</v>
      </c>
      <c r="J326" s="177" t="s">
        <v>1257</v>
      </c>
      <c r="K326" s="217"/>
    </row>
    <row r="327" ht="15.75" customHeight="1">
      <c r="A327" s="213"/>
      <c r="B327" s="181" t="s">
        <v>1258</v>
      </c>
      <c r="C327" s="187" t="s">
        <v>18</v>
      </c>
      <c r="D327" s="215"/>
      <c r="E327" s="216"/>
      <c r="F327" s="216"/>
      <c r="G327" s="192" t="s">
        <v>141</v>
      </c>
      <c r="H327" s="192" t="s">
        <v>141</v>
      </c>
      <c r="I327" s="191" t="s">
        <v>710</v>
      </c>
      <c r="J327" s="177" t="s">
        <v>1259</v>
      </c>
      <c r="K327" s="217"/>
    </row>
    <row r="328" ht="15.75" customHeight="1">
      <c r="A328" s="213"/>
      <c r="B328" s="181" t="s">
        <v>1260</v>
      </c>
      <c r="C328" s="187" t="s">
        <v>18</v>
      </c>
      <c r="D328" s="215"/>
      <c r="E328" s="216"/>
      <c r="F328" s="216"/>
      <c r="G328" s="192" t="s">
        <v>141</v>
      </c>
      <c r="H328" s="192" t="s">
        <v>141</v>
      </c>
      <c r="I328" s="191" t="s">
        <v>710</v>
      </c>
      <c r="J328" s="177" t="s">
        <v>1261</v>
      </c>
      <c r="K328" s="217"/>
    </row>
    <row r="329" ht="15.75" customHeight="1">
      <c r="A329" s="213"/>
      <c r="B329" s="181" t="s">
        <v>1262</v>
      </c>
      <c r="C329" s="187" t="s">
        <v>18</v>
      </c>
      <c r="D329" s="215"/>
      <c r="E329" s="216"/>
      <c r="F329" s="216"/>
      <c r="G329" s="192" t="s">
        <v>141</v>
      </c>
      <c r="H329" s="192" t="s">
        <v>141</v>
      </c>
      <c r="I329" s="191" t="s">
        <v>710</v>
      </c>
      <c r="J329" s="177" t="s">
        <v>1263</v>
      </c>
    </row>
    <row r="330" ht="15.75" customHeight="1">
      <c r="A330" s="213"/>
      <c r="B330" s="181" t="s">
        <v>1264</v>
      </c>
      <c r="C330" s="187" t="s">
        <v>18</v>
      </c>
      <c r="D330" s="215"/>
      <c r="E330" s="216"/>
      <c r="F330" s="216"/>
      <c r="G330" s="192" t="s">
        <v>141</v>
      </c>
      <c r="H330" s="192" t="s">
        <v>141</v>
      </c>
      <c r="I330" s="191" t="s">
        <v>710</v>
      </c>
      <c r="J330" s="177" t="s">
        <v>1265</v>
      </c>
      <c r="K330" s="217"/>
    </row>
    <row r="331" ht="15.75" customHeight="1">
      <c r="A331" s="213"/>
      <c r="B331" s="181" t="s">
        <v>1266</v>
      </c>
      <c r="C331" s="187" t="s">
        <v>33</v>
      </c>
      <c r="D331" s="215"/>
      <c r="E331" s="216"/>
      <c r="F331" s="216">
        <v>30000.0</v>
      </c>
      <c r="G331" s="192" t="s">
        <v>141</v>
      </c>
      <c r="H331" s="192" t="s">
        <v>141</v>
      </c>
      <c r="I331" s="191" t="s">
        <v>1267</v>
      </c>
      <c r="J331" s="177" t="s">
        <v>1268</v>
      </c>
      <c r="K331" s="236" t="s">
        <v>1269</v>
      </c>
    </row>
    <row r="332" ht="15.75" customHeight="1">
      <c r="A332" s="213"/>
      <c r="B332" s="181" t="s">
        <v>1270</v>
      </c>
      <c r="C332" s="187" t="s">
        <v>18</v>
      </c>
      <c r="D332" s="215"/>
      <c r="E332" s="216"/>
      <c r="F332" s="216"/>
      <c r="G332" s="192" t="s">
        <v>141</v>
      </c>
      <c r="H332" s="192" t="s">
        <v>141</v>
      </c>
      <c r="I332" s="191" t="s">
        <v>1267</v>
      </c>
      <c r="J332" s="177" t="s">
        <v>1271</v>
      </c>
      <c r="K332" s="217"/>
    </row>
    <row r="333" ht="15.75" customHeight="1">
      <c r="A333" s="213"/>
      <c r="B333" s="181" t="s">
        <v>1272</v>
      </c>
      <c r="C333" s="187" t="s">
        <v>33</v>
      </c>
      <c r="D333" s="215">
        <v>45283.0</v>
      </c>
      <c r="E333" s="216">
        <v>25000.0</v>
      </c>
      <c r="F333" s="216">
        <v>25000.0</v>
      </c>
      <c r="G333" s="192" t="s">
        <v>141</v>
      </c>
      <c r="H333" s="192" t="s">
        <v>141</v>
      </c>
      <c r="I333" s="191" t="s">
        <v>1267</v>
      </c>
      <c r="J333" s="177" t="s">
        <v>1273</v>
      </c>
      <c r="K333" s="236" t="s">
        <v>1119</v>
      </c>
    </row>
    <row r="334" ht="15.75" customHeight="1">
      <c r="A334" s="213"/>
      <c r="B334" s="181" t="s">
        <v>1274</v>
      </c>
      <c r="C334" s="187" t="s">
        <v>18</v>
      </c>
      <c r="D334" s="215"/>
      <c r="E334" s="216"/>
      <c r="F334" s="216"/>
      <c r="G334" s="192" t="s">
        <v>141</v>
      </c>
      <c r="H334" s="192" t="s">
        <v>141</v>
      </c>
      <c r="I334" s="191" t="s">
        <v>1267</v>
      </c>
      <c r="J334" s="177" t="s">
        <v>1275</v>
      </c>
      <c r="K334" s="217"/>
    </row>
    <row r="335" ht="15.75" customHeight="1">
      <c r="A335" s="213"/>
      <c r="B335" s="181" t="s">
        <v>1276</v>
      </c>
      <c r="C335" s="187" t="s">
        <v>18</v>
      </c>
      <c r="D335" s="215"/>
      <c r="E335" s="216"/>
      <c r="F335" s="216"/>
      <c r="G335" s="192" t="s">
        <v>141</v>
      </c>
      <c r="H335" s="192" t="s">
        <v>141</v>
      </c>
      <c r="I335" s="191" t="s">
        <v>1267</v>
      </c>
      <c r="J335" s="177" t="s">
        <v>1277</v>
      </c>
      <c r="K335" s="217"/>
    </row>
    <row r="336" ht="15.75" customHeight="1">
      <c r="A336" s="213"/>
      <c r="B336" s="181" t="s">
        <v>1278</v>
      </c>
      <c r="C336" s="187" t="s">
        <v>18</v>
      </c>
      <c r="D336" s="215"/>
      <c r="E336" s="216"/>
      <c r="F336" s="216"/>
      <c r="G336" s="192" t="s">
        <v>141</v>
      </c>
      <c r="H336" s="192" t="s">
        <v>141</v>
      </c>
      <c r="I336" s="191" t="s">
        <v>1279</v>
      </c>
      <c r="J336" s="177" t="s">
        <v>1280</v>
      </c>
      <c r="K336" s="217"/>
    </row>
    <row r="337" ht="15.75" customHeight="1">
      <c r="A337" s="213"/>
      <c r="B337" s="181" t="s">
        <v>1281</v>
      </c>
      <c r="C337" s="187" t="s">
        <v>18</v>
      </c>
      <c r="D337" s="215"/>
      <c r="E337" s="216"/>
      <c r="F337" s="216"/>
      <c r="G337" s="192" t="s">
        <v>141</v>
      </c>
      <c r="H337" s="192" t="s">
        <v>141</v>
      </c>
      <c r="I337" s="191" t="s">
        <v>1279</v>
      </c>
      <c r="J337" s="177" t="s">
        <v>1282</v>
      </c>
      <c r="K337" s="217"/>
    </row>
    <row r="338" ht="15.75" customHeight="1">
      <c r="A338" s="213"/>
      <c r="B338" s="181" t="s">
        <v>1283</v>
      </c>
      <c r="C338" s="187" t="s">
        <v>18</v>
      </c>
      <c r="D338" s="215"/>
      <c r="E338" s="216"/>
      <c r="F338" s="216"/>
      <c r="G338" s="192" t="s">
        <v>141</v>
      </c>
      <c r="H338" s="192" t="s">
        <v>141</v>
      </c>
      <c r="I338" s="191" t="s">
        <v>1279</v>
      </c>
      <c r="J338" s="177" t="s">
        <v>1284</v>
      </c>
      <c r="K338" s="217"/>
    </row>
    <row r="339" ht="15.75" customHeight="1">
      <c r="A339" s="213"/>
      <c r="B339" s="181" t="s">
        <v>1285</v>
      </c>
      <c r="C339" s="187" t="s">
        <v>18</v>
      </c>
      <c r="D339" s="215"/>
      <c r="E339" s="216"/>
      <c r="F339" s="216"/>
      <c r="G339" s="192" t="s">
        <v>141</v>
      </c>
      <c r="H339" s="192" t="s">
        <v>141</v>
      </c>
      <c r="I339" s="191" t="s">
        <v>1279</v>
      </c>
      <c r="J339" s="177" t="s">
        <v>1286</v>
      </c>
      <c r="K339" s="217"/>
    </row>
    <row r="340" ht="15.75" customHeight="1">
      <c r="A340" s="213"/>
      <c r="B340" s="181" t="s">
        <v>1287</v>
      </c>
      <c r="C340" s="187" t="s">
        <v>18</v>
      </c>
      <c r="D340" s="215"/>
      <c r="E340" s="216"/>
      <c r="F340" s="216"/>
      <c r="G340" s="192" t="s">
        <v>141</v>
      </c>
      <c r="H340" s="192" t="s">
        <v>141</v>
      </c>
      <c r="I340" s="191" t="s">
        <v>1279</v>
      </c>
      <c r="J340" s="177" t="s">
        <v>1288</v>
      </c>
      <c r="K340" s="217"/>
    </row>
    <row r="341" ht="15.75" customHeight="1">
      <c r="A341" s="213"/>
      <c r="B341" s="181" t="s">
        <v>1289</v>
      </c>
      <c r="C341" s="187" t="s">
        <v>24</v>
      </c>
      <c r="D341" s="215"/>
      <c r="E341" s="216"/>
      <c r="F341" s="216">
        <v>100000.0</v>
      </c>
      <c r="G341" s="192" t="s">
        <v>141</v>
      </c>
      <c r="H341" s="192" t="s">
        <v>141</v>
      </c>
      <c r="I341" s="191" t="s">
        <v>1279</v>
      </c>
      <c r="J341" s="177" t="s">
        <v>1290</v>
      </c>
      <c r="K341" s="236" t="s">
        <v>1291</v>
      </c>
    </row>
    <row r="342" ht="15.75" customHeight="1">
      <c r="A342" s="213"/>
      <c r="B342" s="181" t="s">
        <v>1292</v>
      </c>
      <c r="C342" s="187" t="s">
        <v>33</v>
      </c>
      <c r="D342" s="215">
        <v>45283.0</v>
      </c>
      <c r="E342" s="216">
        <v>200000.0</v>
      </c>
      <c r="F342" s="216">
        <v>200000.0</v>
      </c>
      <c r="G342" s="192" t="s">
        <v>141</v>
      </c>
      <c r="H342" s="192" t="s">
        <v>141</v>
      </c>
      <c r="I342" s="191" t="s">
        <v>1293</v>
      </c>
      <c r="J342" s="177" t="s">
        <v>1294</v>
      </c>
      <c r="K342" s="236" t="s">
        <v>1295</v>
      </c>
    </row>
    <row r="343" ht="15.75" customHeight="1">
      <c r="A343" s="213"/>
      <c r="B343" s="181" t="s">
        <v>1296</v>
      </c>
      <c r="C343" s="187" t="s">
        <v>33</v>
      </c>
      <c r="D343" s="234">
        <v>45315.0</v>
      </c>
      <c r="E343" s="216">
        <v>92000.0</v>
      </c>
      <c r="F343" s="216">
        <v>400000.0</v>
      </c>
      <c r="G343" s="192" t="s">
        <v>141</v>
      </c>
      <c r="H343" s="192" t="s">
        <v>141</v>
      </c>
      <c r="I343" s="191" t="s">
        <v>1293</v>
      </c>
      <c r="J343" s="177" t="s">
        <v>1297</v>
      </c>
      <c r="K343" s="236" t="s">
        <v>1298</v>
      </c>
    </row>
    <row r="344" ht="15.75" customHeight="1">
      <c r="A344" s="213"/>
      <c r="B344" s="181" t="s">
        <v>1299</v>
      </c>
      <c r="C344" s="187" t="s">
        <v>33</v>
      </c>
      <c r="D344" s="215">
        <v>45283.0</v>
      </c>
      <c r="E344" s="216">
        <v>400000.0</v>
      </c>
      <c r="F344" s="216">
        <v>400000.0</v>
      </c>
      <c r="G344" s="192" t="s">
        <v>141</v>
      </c>
      <c r="H344" s="192" t="s">
        <v>141</v>
      </c>
      <c r="I344" s="191" t="s">
        <v>1293</v>
      </c>
      <c r="J344" s="177" t="s">
        <v>1300</v>
      </c>
      <c r="K344" s="236" t="s">
        <v>1301</v>
      </c>
    </row>
    <row r="345" ht="15.75" customHeight="1">
      <c r="A345" s="213"/>
      <c r="B345" s="181" t="s">
        <v>1302</v>
      </c>
      <c r="C345" s="187" t="s">
        <v>18</v>
      </c>
      <c r="D345" s="215"/>
      <c r="E345" s="216"/>
      <c r="F345" s="216"/>
      <c r="G345" s="192" t="s">
        <v>141</v>
      </c>
      <c r="H345" s="192" t="s">
        <v>141</v>
      </c>
      <c r="I345" s="191" t="s">
        <v>1293</v>
      </c>
      <c r="J345" s="177" t="s">
        <v>1303</v>
      </c>
      <c r="K345" s="217"/>
    </row>
    <row r="346" ht="15.75" customHeight="1">
      <c r="A346" s="213"/>
      <c r="B346" s="181" t="s">
        <v>1304</v>
      </c>
      <c r="C346" s="187" t="s">
        <v>18</v>
      </c>
      <c r="D346" s="215"/>
      <c r="E346" s="216"/>
      <c r="F346" s="216"/>
      <c r="G346" s="192" t="s">
        <v>141</v>
      </c>
      <c r="H346" s="192" t="s">
        <v>141</v>
      </c>
      <c r="I346" s="191" t="s">
        <v>1305</v>
      </c>
      <c r="J346" s="177" t="s">
        <v>1306</v>
      </c>
      <c r="K346" s="217"/>
    </row>
    <row r="347" ht="15.75" customHeight="1">
      <c r="A347" s="213"/>
      <c r="B347" s="181" t="s">
        <v>1307</v>
      </c>
      <c r="C347" s="187" t="s">
        <v>18</v>
      </c>
      <c r="D347" s="215"/>
      <c r="E347" s="216"/>
      <c r="F347" s="216"/>
      <c r="G347" s="192" t="s">
        <v>141</v>
      </c>
      <c r="H347" s="192" t="s">
        <v>141</v>
      </c>
      <c r="I347" s="191" t="s">
        <v>1305</v>
      </c>
      <c r="J347" s="177" t="s">
        <v>1308</v>
      </c>
      <c r="K347" s="217"/>
    </row>
    <row r="348" ht="15.75" customHeight="1">
      <c r="A348" s="213"/>
      <c r="B348" s="181" t="s">
        <v>1309</v>
      </c>
      <c r="C348" s="187" t="s">
        <v>18</v>
      </c>
      <c r="D348" s="215"/>
      <c r="E348" s="216"/>
      <c r="F348" s="216"/>
      <c r="G348" s="192" t="s">
        <v>141</v>
      </c>
      <c r="H348" s="192" t="s">
        <v>141</v>
      </c>
      <c r="I348" s="191" t="s">
        <v>1305</v>
      </c>
      <c r="J348" s="177" t="s">
        <v>1310</v>
      </c>
      <c r="K348" s="217"/>
    </row>
    <row r="349" ht="15.75" customHeight="1">
      <c r="A349" s="213"/>
      <c r="B349" s="181" t="s">
        <v>1311</v>
      </c>
      <c r="C349" s="187" t="s">
        <v>18</v>
      </c>
      <c r="D349" s="215"/>
      <c r="E349" s="216"/>
      <c r="F349" s="216"/>
      <c r="G349" s="192" t="s">
        <v>141</v>
      </c>
      <c r="H349" s="192" t="s">
        <v>141</v>
      </c>
      <c r="I349" s="191" t="s">
        <v>1305</v>
      </c>
      <c r="J349" s="177" t="s">
        <v>1312</v>
      </c>
      <c r="K349" s="217"/>
    </row>
    <row r="350" ht="15.75" customHeight="1">
      <c r="A350" s="213"/>
      <c r="B350" s="181" t="s">
        <v>1313</v>
      </c>
      <c r="C350" s="187" t="s">
        <v>18</v>
      </c>
      <c r="D350" s="215"/>
      <c r="E350" s="216"/>
      <c r="F350" s="216"/>
      <c r="G350" s="192" t="s">
        <v>141</v>
      </c>
      <c r="H350" s="192" t="s">
        <v>141</v>
      </c>
      <c r="I350" s="191" t="s">
        <v>1305</v>
      </c>
      <c r="J350" s="177" t="s">
        <v>1314</v>
      </c>
      <c r="K350" s="217"/>
    </row>
    <row r="351" ht="15.75" customHeight="1">
      <c r="A351" s="213"/>
      <c r="B351" s="181" t="s">
        <v>1315</v>
      </c>
      <c r="C351" s="187" t="s">
        <v>18</v>
      </c>
      <c r="D351" s="215"/>
      <c r="E351" s="216"/>
      <c r="F351" s="216"/>
      <c r="G351" s="192" t="s">
        <v>141</v>
      </c>
      <c r="H351" s="192" t="s">
        <v>141</v>
      </c>
      <c r="I351" s="191" t="s">
        <v>1305</v>
      </c>
      <c r="J351" s="177" t="s">
        <v>1316</v>
      </c>
      <c r="K351" s="217"/>
    </row>
    <row r="352" ht="15.75" customHeight="1">
      <c r="A352" s="213"/>
      <c r="B352" s="181" t="s">
        <v>1317</v>
      </c>
      <c r="C352" s="187" t="s">
        <v>18</v>
      </c>
      <c r="D352" s="215"/>
      <c r="E352" s="216"/>
      <c r="F352" s="216"/>
      <c r="G352" s="192" t="s">
        <v>141</v>
      </c>
      <c r="H352" s="192" t="s">
        <v>141</v>
      </c>
      <c r="I352" s="191" t="s">
        <v>1318</v>
      </c>
      <c r="J352" s="177" t="s">
        <v>1319</v>
      </c>
      <c r="K352" s="217"/>
    </row>
    <row r="353" ht="15.75" customHeight="1">
      <c r="A353" s="213"/>
      <c r="B353" s="181" t="s">
        <v>1320</v>
      </c>
      <c r="C353" s="187" t="s">
        <v>18</v>
      </c>
      <c r="D353" s="215"/>
      <c r="E353" s="216"/>
      <c r="F353" s="216"/>
      <c r="G353" s="192" t="s">
        <v>141</v>
      </c>
      <c r="H353" s="192" t="s">
        <v>141</v>
      </c>
      <c r="I353" s="191" t="s">
        <v>1318</v>
      </c>
      <c r="J353" s="177" t="s">
        <v>1321</v>
      </c>
      <c r="K353" s="217"/>
    </row>
    <row r="354" ht="15.75" customHeight="1">
      <c r="A354" s="213"/>
      <c r="B354" s="181" t="s">
        <v>1322</v>
      </c>
      <c r="C354" s="187" t="s">
        <v>18</v>
      </c>
      <c r="D354" s="215"/>
      <c r="E354" s="216"/>
      <c r="F354" s="216"/>
      <c r="G354" s="192" t="s">
        <v>141</v>
      </c>
      <c r="H354" s="192" t="s">
        <v>141</v>
      </c>
      <c r="I354" s="191" t="s">
        <v>1318</v>
      </c>
      <c r="J354" s="177" t="s">
        <v>1323</v>
      </c>
      <c r="K354" s="217"/>
    </row>
    <row r="355" ht="15.75" customHeight="1">
      <c r="A355" s="213"/>
      <c r="B355" s="181" t="s">
        <v>1324</v>
      </c>
      <c r="C355" s="187" t="s">
        <v>33</v>
      </c>
      <c r="D355" s="234">
        <v>45315.0</v>
      </c>
      <c r="E355" s="216">
        <v>100000.0</v>
      </c>
      <c r="F355" s="216">
        <v>100000.0</v>
      </c>
      <c r="G355" s="192" t="s">
        <v>141</v>
      </c>
      <c r="H355" s="192" t="s">
        <v>141</v>
      </c>
      <c r="I355" s="191" t="s">
        <v>1318</v>
      </c>
      <c r="J355" s="177" t="s">
        <v>1325</v>
      </c>
      <c r="K355" s="236" t="s">
        <v>1326</v>
      </c>
    </row>
    <row r="356" ht="15.75" customHeight="1">
      <c r="A356" s="213"/>
      <c r="B356" s="181" t="s">
        <v>1327</v>
      </c>
      <c r="C356" s="187" t="s">
        <v>18</v>
      </c>
      <c r="D356" s="215"/>
      <c r="E356" s="216"/>
      <c r="F356" s="216"/>
      <c r="G356" s="192" t="s">
        <v>141</v>
      </c>
      <c r="H356" s="192" t="s">
        <v>141</v>
      </c>
      <c r="I356" s="191" t="s">
        <v>1318</v>
      </c>
      <c r="J356" s="177" t="s">
        <v>1328</v>
      </c>
      <c r="K356" s="217"/>
    </row>
    <row r="357" ht="15.75" customHeight="1">
      <c r="A357" s="213"/>
      <c r="B357" s="181" t="s">
        <v>1329</v>
      </c>
      <c r="C357" s="187" t="s">
        <v>18</v>
      </c>
      <c r="D357" s="215"/>
      <c r="E357" s="216"/>
      <c r="F357" s="216"/>
      <c r="G357" s="192" t="s">
        <v>141</v>
      </c>
      <c r="H357" s="192" t="s">
        <v>141</v>
      </c>
      <c r="I357" s="191" t="s">
        <v>1318</v>
      </c>
      <c r="J357" s="177" t="s">
        <v>1330</v>
      </c>
      <c r="K357" s="217"/>
    </row>
    <row r="358" ht="15.75" customHeight="1">
      <c r="A358" s="213"/>
      <c r="B358" s="181" t="s">
        <v>1331</v>
      </c>
      <c r="C358" s="187" t="s">
        <v>18</v>
      </c>
      <c r="D358" s="215"/>
      <c r="E358" s="216"/>
      <c r="F358" s="216"/>
      <c r="G358" s="192" t="s">
        <v>141</v>
      </c>
      <c r="H358" s="192" t="s">
        <v>141</v>
      </c>
      <c r="I358" s="191" t="s">
        <v>1318</v>
      </c>
      <c r="J358" s="177" t="s">
        <v>1332</v>
      </c>
      <c r="K358" s="217"/>
    </row>
    <row r="359" ht="15.75" customHeight="1">
      <c r="A359" s="213"/>
      <c r="B359" s="181" t="s">
        <v>1333</v>
      </c>
      <c r="C359" s="187" t="s">
        <v>18</v>
      </c>
      <c r="D359" s="215"/>
      <c r="E359" s="216"/>
      <c r="F359" s="216"/>
      <c r="G359" s="192" t="s">
        <v>141</v>
      </c>
      <c r="H359" s="192" t="s">
        <v>141</v>
      </c>
      <c r="I359" s="191" t="s">
        <v>1318</v>
      </c>
      <c r="J359" s="177" t="s">
        <v>1334</v>
      </c>
      <c r="K359" s="217"/>
    </row>
    <row r="360" ht="15.75" customHeight="1">
      <c r="A360" s="213"/>
      <c r="B360" s="181" t="s">
        <v>1335</v>
      </c>
      <c r="C360" s="187" t="s">
        <v>18</v>
      </c>
      <c r="D360" s="215"/>
      <c r="E360" s="216"/>
      <c r="F360" s="216"/>
      <c r="G360" s="192" t="s">
        <v>141</v>
      </c>
      <c r="H360" s="192" t="s">
        <v>141</v>
      </c>
      <c r="I360" s="191" t="s">
        <v>1336</v>
      </c>
      <c r="J360" s="177" t="s">
        <v>1337</v>
      </c>
      <c r="K360" s="217"/>
    </row>
    <row r="361" ht="15.75" customHeight="1">
      <c r="A361" s="213"/>
      <c r="B361" s="181" t="s">
        <v>1338</v>
      </c>
      <c r="C361" s="187" t="s">
        <v>18</v>
      </c>
      <c r="D361" s="215"/>
      <c r="E361" s="216"/>
      <c r="F361" s="216"/>
      <c r="G361" s="192" t="s">
        <v>141</v>
      </c>
      <c r="H361" s="192" t="s">
        <v>141</v>
      </c>
      <c r="I361" s="191" t="s">
        <v>1336</v>
      </c>
      <c r="J361" s="177" t="s">
        <v>1339</v>
      </c>
      <c r="K361" s="217"/>
    </row>
    <row r="362" ht="15.75" customHeight="1">
      <c r="A362" s="213"/>
      <c r="B362" s="181" t="s">
        <v>1340</v>
      </c>
      <c r="C362" s="187" t="s">
        <v>18</v>
      </c>
      <c r="D362" s="215"/>
      <c r="E362" s="216"/>
      <c r="F362" s="216"/>
      <c r="G362" s="192" t="s">
        <v>141</v>
      </c>
      <c r="H362" s="192" t="s">
        <v>141</v>
      </c>
      <c r="I362" s="191" t="s">
        <v>1336</v>
      </c>
      <c r="J362" s="177" t="s">
        <v>1341</v>
      </c>
      <c r="K362" s="217"/>
    </row>
    <row r="363" ht="15.75" customHeight="1">
      <c r="A363" s="213"/>
      <c r="B363" s="181" t="s">
        <v>1342</v>
      </c>
      <c r="C363" s="187" t="s">
        <v>18</v>
      </c>
      <c r="D363" s="215"/>
      <c r="E363" s="216"/>
      <c r="F363" s="216"/>
      <c r="G363" s="192" t="s">
        <v>141</v>
      </c>
      <c r="H363" s="192" t="s">
        <v>141</v>
      </c>
      <c r="I363" s="191" t="s">
        <v>1336</v>
      </c>
      <c r="J363" s="177" t="s">
        <v>1343</v>
      </c>
      <c r="K363" s="217"/>
    </row>
    <row r="364" ht="15.75" customHeight="1">
      <c r="A364" s="213"/>
      <c r="B364" s="181" t="s">
        <v>1344</v>
      </c>
      <c r="C364" s="187" t="s">
        <v>33</v>
      </c>
      <c r="D364" s="215"/>
      <c r="E364" s="216"/>
      <c r="F364" s="216">
        <v>11000.0</v>
      </c>
      <c r="G364" s="192" t="s">
        <v>141</v>
      </c>
      <c r="H364" s="192" t="s">
        <v>141</v>
      </c>
      <c r="I364" s="191" t="s">
        <v>1336</v>
      </c>
      <c r="J364" s="177" t="s">
        <v>1345</v>
      </c>
      <c r="K364" s="181" t="s">
        <v>1346</v>
      </c>
    </row>
    <row r="365" ht="15.75" customHeight="1">
      <c r="A365" s="213"/>
      <c r="B365" s="181" t="s">
        <v>1347</v>
      </c>
      <c r="C365" s="187" t="s">
        <v>18</v>
      </c>
      <c r="D365" s="215"/>
      <c r="E365" s="216"/>
      <c r="F365" s="216"/>
      <c r="G365" s="192" t="s">
        <v>141</v>
      </c>
      <c r="H365" s="192" t="s">
        <v>141</v>
      </c>
      <c r="I365" s="191" t="s">
        <v>1336</v>
      </c>
      <c r="J365" s="177" t="s">
        <v>1348</v>
      </c>
      <c r="K365" s="217"/>
    </row>
    <row r="366" ht="15.75" customHeight="1">
      <c r="A366" s="213"/>
      <c r="B366" s="181" t="s">
        <v>1349</v>
      </c>
      <c r="C366" s="187" t="s">
        <v>33</v>
      </c>
      <c r="D366" s="215">
        <v>45253.0</v>
      </c>
      <c r="E366" s="216">
        <v>20000.0</v>
      </c>
      <c r="F366" s="216">
        <v>20000.0</v>
      </c>
      <c r="G366" s="192" t="s">
        <v>141</v>
      </c>
      <c r="H366" s="192" t="s">
        <v>141</v>
      </c>
      <c r="I366" s="191" t="s">
        <v>1336</v>
      </c>
      <c r="J366" s="177" t="s">
        <v>1350</v>
      </c>
      <c r="K366" s="236" t="s">
        <v>1351</v>
      </c>
    </row>
    <row r="367" ht="15.75" customHeight="1">
      <c r="A367" s="213"/>
      <c r="B367" s="181" t="s">
        <v>1352</v>
      </c>
      <c r="C367" s="187" t="s">
        <v>32</v>
      </c>
      <c r="D367" s="215">
        <v>45283.0</v>
      </c>
      <c r="E367" s="216">
        <v>20000.0</v>
      </c>
      <c r="F367" s="216">
        <v>20000.0</v>
      </c>
      <c r="G367" s="192" t="s">
        <v>141</v>
      </c>
      <c r="H367" s="192" t="s">
        <v>141</v>
      </c>
      <c r="I367" s="191" t="s">
        <v>1336</v>
      </c>
      <c r="J367" s="177" t="s">
        <v>1353</v>
      </c>
      <c r="K367" s="181" t="s">
        <v>1346</v>
      </c>
    </row>
    <row r="368" ht="15.75" customHeight="1">
      <c r="A368" s="213"/>
      <c r="B368" s="181" t="s">
        <v>1354</v>
      </c>
      <c r="C368" s="187" t="s">
        <v>18</v>
      </c>
      <c r="D368" s="215"/>
      <c r="E368" s="216"/>
      <c r="F368" s="216"/>
      <c r="G368" s="192" t="s">
        <v>141</v>
      </c>
      <c r="H368" s="192" t="s">
        <v>141</v>
      </c>
      <c r="I368" s="191" t="s">
        <v>1336</v>
      </c>
      <c r="J368" s="177" t="s">
        <v>1355</v>
      </c>
      <c r="K368" s="217"/>
    </row>
    <row r="369" ht="15.75" customHeight="1">
      <c r="A369" s="213"/>
      <c r="B369" s="181" t="s">
        <v>1356</v>
      </c>
      <c r="C369" s="187" t="s">
        <v>18</v>
      </c>
      <c r="D369" s="215"/>
      <c r="E369" s="216"/>
      <c r="F369" s="216"/>
      <c r="G369" s="192" t="s">
        <v>141</v>
      </c>
      <c r="H369" s="192" t="s">
        <v>141</v>
      </c>
      <c r="I369" s="191" t="s">
        <v>1336</v>
      </c>
      <c r="J369" s="177" t="s">
        <v>1357</v>
      </c>
      <c r="K369" s="217"/>
    </row>
    <row r="370" ht="15.75" customHeight="1">
      <c r="A370" s="213"/>
      <c r="B370" s="181" t="s">
        <v>1358</v>
      </c>
      <c r="C370" s="187" t="s">
        <v>18</v>
      </c>
      <c r="D370" s="215"/>
      <c r="E370" s="216"/>
      <c r="F370" s="216"/>
      <c r="G370" s="192" t="s">
        <v>141</v>
      </c>
      <c r="H370" s="192" t="s">
        <v>141</v>
      </c>
      <c r="I370" s="191" t="s">
        <v>1336</v>
      </c>
      <c r="J370" s="177" t="s">
        <v>1359</v>
      </c>
      <c r="K370" s="217"/>
    </row>
    <row r="371" ht="15.75" customHeight="1">
      <c r="A371" s="213"/>
      <c r="B371" s="181" t="s">
        <v>1360</v>
      </c>
      <c r="C371" s="187" t="s">
        <v>18</v>
      </c>
      <c r="D371" s="215"/>
      <c r="E371" s="216"/>
      <c r="F371" s="216"/>
      <c r="G371" s="192" t="s">
        <v>141</v>
      </c>
      <c r="H371" s="192" t="s">
        <v>141</v>
      </c>
      <c r="I371" s="191" t="s">
        <v>1336</v>
      </c>
      <c r="J371" s="177" t="s">
        <v>1361</v>
      </c>
      <c r="K371" s="217"/>
    </row>
    <row r="372" ht="15.75" customHeight="1">
      <c r="A372" s="213"/>
      <c r="B372" s="181" t="s">
        <v>1362</v>
      </c>
      <c r="C372" s="187" t="s">
        <v>18</v>
      </c>
      <c r="D372" s="215"/>
      <c r="E372" s="216"/>
      <c r="F372" s="216"/>
      <c r="G372" s="192" t="s">
        <v>141</v>
      </c>
      <c r="H372" s="192" t="s">
        <v>141</v>
      </c>
      <c r="I372" s="191" t="s">
        <v>1336</v>
      </c>
      <c r="J372" s="177" t="s">
        <v>1363</v>
      </c>
      <c r="K372" s="217"/>
    </row>
    <row r="373" ht="15.75" customHeight="1">
      <c r="A373" s="213"/>
      <c r="B373" s="181" t="s">
        <v>1364</v>
      </c>
      <c r="C373" s="187" t="s">
        <v>18</v>
      </c>
      <c r="D373" s="215"/>
      <c r="E373" s="216"/>
      <c r="F373" s="216"/>
      <c r="G373" s="192" t="s">
        <v>141</v>
      </c>
      <c r="H373" s="192" t="s">
        <v>141</v>
      </c>
      <c r="I373" s="191" t="s">
        <v>1336</v>
      </c>
      <c r="J373" s="177" t="s">
        <v>1365</v>
      </c>
      <c r="K373" s="217"/>
    </row>
    <row r="374" ht="15.75" customHeight="1">
      <c r="A374" s="213"/>
      <c r="B374" s="181" t="s">
        <v>1366</v>
      </c>
      <c r="C374" s="187" t="s">
        <v>18</v>
      </c>
      <c r="D374" s="215"/>
      <c r="E374" s="216"/>
      <c r="F374" s="216"/>
      <c r="G374" s="192" t="s">
        <v>141</v>
      </c>
      <c r="H374" s="192" t="s">
        <v>141</v>
      </c>
      <c r="I374" s="191" t="s">
        <v>1336</v>
      </c>
      <c r="J374" s="177" t="s">
        <v>1367</v>
      </c>
      <c r="K374" s="217"/>
    </row>
    <row r="375" ht="15.75" customHeight="1">
      <c r="A375" s="213"/>
      <c r="B375" s="181" t="s">
        <v>1368</v>
      </c>
      <c r="C375" s="187" t="s">
        <v>24</v>
      </c>
      <c r="D375" s="215"/>
      <c r="E375" s="216"/>
      <c r="F375" s="216">
        <v>11000.0</v>
      </c>
      <c r="G375" s="192" t="s">
        <v>141</v>
      </c>
      <c r="H375" s="192" t="s">
        <v>141</v>
      </c>
      <c r="I375" s="191" t="s">
        <v>1336</v>
      </c>
      <c r="J375" s="177" t="s">
        <v>1369</v>
      </c>
      <c r="K375" s="236" t="s">
        <v>1370</v>
      </c>
    </row>
    <row r="376" ht="15.75" customHeight="1">
      <c r="A376" s="213"/>
      <c r="B376" s="181" t="s">
        <v>1371</v>
      </c>
      <c r="C376" s="187" t="s">
        <v>18</v>
      </c>
      <c r="D376" s="215"/>
      <c r="E376" s="216"/>
      <c r="F376" s="216"/>
      <c r="G376" s="192" t="s">
        <v>141</v>
      </c>
      <c r="H376" s="192" t="s">
        <v>141</v>
      </c>
      <c r="I376" s="191" t="s">
        <v>1372</v>
      </c>
      <c r="J376" s="177" t="s">
        <v>1373</v>
      </c>
      <c r="K376" s="217"/>
    </row>
    <row r="377" ht="15.75" customHeight="1">
      <c r="A377" s="213"/>
      <c r="B377" s="181" t="s">
        <v>1374</v>
      </c>
      <c r="C377" s="187" t="s">
        <v>18</v>
      </c>
      <c r="D377" s="215"/>
      <c r="E377" s="216"/>
      <c r="F377" s="216"/>
      <c r="G377" s="192" t="s">
        <v>141</v>
      </c>
      <c r="H377" s="192" t="s">
        <v>141</v>
      </c>
      <c r="I377" s="191" t="s">
        <v>1372</v>
      </c>
      <c r="J377" s="177" t="s">
        <v>1375</v>
      </c>
      <c r="K377" s="217"/>
    </row>
    <row r="378" ht="15.75" customHeight="1">
      <c r="A378" s="213"/>
      <c r="B378" s="181" t="s">
        <v>1376</v>
      </c>
      <c r="C378" s="187" t="s">
        <v>18</v>
      </c>
      <c r="D378" s="215"/>
      <c r="E378" s="216"/>
      <c r="F378" s="216"/>
      <c r="G378" s="192" t="s">
        <v>141</v>
      </c>
      <c r="H378" s="192" t="s">
        <v>141</v>
      </c>
      <c r="I378" s="191" t="s">
        <v>1372</v>
      </c>
      <c r="J378" s="177" t="s">
        <v>1377</v>
      </c>
      <c r="K378" s="217"/>
    </row>
    <row r="379" ht="15.75" customHeight="1">
      <c r="A379" s="213"/>
      <c r="B379" s="181" t="s">
        <v>1378</v>
      </c>
      <c r="C379" s="187" t="s">
        <v>18</v>
      </c>
      <c r="D379" s="215"/>
      <c r="E379" s="216"/>
      <c r="F379" s="216"/>
      <c r="G379" s="192" t="s">
        <v>141</v>
      </c>
      <c r="H379" s="192" t="s">
        <v>141</v>
      </c>
      <c r="I379" s="191" t="s">
        <v>1372</v>
      </c>
      <c r="J379" s="177" t="s">
        <v>1379</v>
      </c>
      <c r="K379" s="217"/>
    </row>
    <row r="380" ht="15.75" customHeight="1">
      <c r="A380" s="213"/>
      <c r="B380" s="181" t="s">
        <v>1380</v>
      </c>
      <c r="C380" s="187" t="s">
        <v>18</v>
      </c>
      <c r="D380" s="215"/>
      <c r="E380" s="216"/>
      <c r="F380" s="216"/>
      <c r="G380" s="192" t="s">
        <v>141</v>
      </c>
      <c r="H380" s="192" t="s">
        <v>141</v>
      </c>
      <c r="I380" s="191" t="s">
        <v>1372</v>
      </c>
      <c r="J380" s="177" t="s">
        <v>1381</v>
      </c>
      <c r="K380" s="217"/>
    </row>
    <row r="381" ht="15.75" customHeight="1">
      <c r="A381" s="213"/>
      <c r="B381" s="181" t="s">
        <v>1382</v>
      </c>
      <c r="C381" s="187" t="s">
        <v>18</v>
      </c>
      <c r="D381" s="215"/>
      <c r="E381" s="216"/>
      <c r="F381" s="216"/>
      <c r="G381" s="192" t="s">
        <v>141</v>
      </c>
      <c r="H381" s="192" t="s">
        <v>141</v>
      </c>
      <c r="I381" s="191" t="s">
        <v>1372</v>
      </c>
      <c r="J381" s="177" t="s">
        <v>1383</v>
      </c>
      <c r="K381" s="217"/>
    </row>
    <row r="382" ht="15.75" customHeight="1">
      <c r="A382" s="213"/>
      <c r="B382" s="181" t="s">
        <v>1384</v>
      </c>
      <c r="C382" s="187" t="s">
        <v>18</v>
      </c>
      <c r="D382" s="215"/>
      <c r="E382" s="216"/>
      <c r="F382" s="216"/>
      <c r="G382" s="192" t="s">
        <v>141</v>
      </c>
      <c r="H382" s="192" t="s">
        <v>141</v>
      </c>
      <c r="I382" s="191" t="s">
        <v>1372</v>
      </c>
      <c r="J382" s="177" t="s">
        <v>1385</v>
      </c>
      <c r="K382" s="217"/>
    </row>
    <row r="383" ht="15.75" customHeight="1">
      <c r="A383" s="213"/>
      <c r="B383" s="181" t="s">
        <v>1386</v>
      </c>
      <c r="C383" s="187" t="s">
        <v>33</v>
      </c>
      <c r="D383" s="215"/>
      <c r="E383" s="216"/>
      <c r="F383" s="216">
        <v>50000.0</v>
      </c>
      <c r="G383" s="192" t="s">
        <v>141</v>
      </c>
      <c r="H383" s="192" t="s">
        <v>141</v>
      </c>
      <c r="I383" s="191" t="s">
        <v>1372</v>
      </c>
      <c r="J383" s="177" t="s">
        <v>1387</v>
      </c>
      <c r="K383" s="236" t="s">
        <v>1388</v>
      </c>
    </row>
    <row r="384" ht="15.75" customHeight="1">
      <c r="A384" s="213"/>
      <c r="B384" s="181" t="s">
        <v>1389</v>
      </c>
      <c r="C384" s="187" t="s">
        <v>18</v>
      </c>
      <c r="D384" s="215"/>
      <c r="E384" s="216"/>
      <c r="F384" s="216"/>
      <c r="G384" s="192" t="s">
        <v>141</v>
      </c>
      <c r="H384" s="192" t="s">
        <v>141</v>
      </c>
      <c r="I384" s="191" t="s">
        <v>1372</v>
      </c>
      <c r="J384" s="177" t="s">
        <v>1390</v>
      </c>
      <c r="K384" s="217"/>
    </row>
    <row r="385" ht="15.75" customHeight="1">
      <c r="A385" s="213"/>
      <c r="B385" s="181" t="s">
        <v>1391</v>
      </c>
      <c r="C385" s="187" t="s">
        <v>18</v>
      </c>
      <c r="D385" s="215"/>
      <c r="E385" s="216"/>
      <c r="F385" s="216"/>
      <c r="G385" s="192" t="s">
        <v>141</v>
      </c>
      <c r="H385" s="192" t="s">
        <v>141</v>
      </c>
      <c r="I385" s="191" t="s">
        <v>1392</v>
      </c>
      <c r="J385" s="177" t="s">
        <v>1393</v>
      </c>
      <c r="K385" s="217"/>
    </row>
    <row r="386" ht="15.75" customHeight="1">
      <c r="A386" s="213"/>
      <c r="B386" s="181" t="s">
        <v>1394</v>
      </c>
      <c r="C386" s="187" t="s">
        <v>33</v>
      </c>
      <c r="D386" s="215"/>
      <c r="E386" s="216"/>
      <c r="F386" s="216">
        <v>100000.0</v>
      </c>
      <c r="G386" s="192" t="s">
        <v>141</v>
      </c>
      <c r="H386" s="192" t="s">
        <v>141</v>
      </c>
      <c r="I386" s="191" t="s">
        <v>1392</v>
      </c>
      <c r="J386" s="177" t="s">
        <v>1395</v>
      </c>
      <c r="K386" s="236" t="s">
        <v>1396</v>
      </c>
    </row>
    <row r="387" ht="15.75" customHeight="1">
      <c r="A387" s="213"/>
      <c r="B387" s="181" t="s">
        <v>1397</v>
      </c>
      <c r="C387" s="187" t="s">
        <v>30</v>
      </c>
      <c r="D387" s="215"/>
      <c r="E387" s="216"/>
      <c r="F387" s="216">
        <v>100000.0</v>
      </c>
      <c r="G387" s="192" t="s">
        <v>141</v>
      </c>
      <c r="H387" s="192" t="s">
        <v>141</v>
      </c>
      <c r="I387" s="191" t="s">
        <v>1392</v>
      </c>
      <c r="J387" s="177" t="s">
        <v>1398</v>
      </c>
      <c r="K387" s="236" t="s">
        <v>1399</v>
      </c>
    </row>
    <row r="388" ht="15.75" customHeight="1">
      <c r="A388" s="213"/>
      <c r="B388" s="181" t="s">
        <v>1400</v>
      </c>
      <c r="C388" s="187" t="s">
        <v>18</v>
      </c>
      <c r="D388" s="215"/>
      <c r="E388" s="216"/>
      <c r="F388" s="216"/>
      <c r="G388" s="192" t="s">
        <v>141</v>
      </c>
      <c r="H388" s="192" t="s">
        <v>141</v>
      </c>
      <c r="I388" s="191" t="s">
        <v>1392</v>
      </c>
      <c r="J388" s="177" t="s">
        <v>1401</v>
      </c>
      <c r="K388" s="217"/>
    </row>
    <row r="389" ht="15.75" customHeight="1">
      <c r="A389" s="213"/>
      <c r="B389" s="181" t="s">
        <v>1402</v>
      </c>
      <c r="C389" s="187" t="s">
        <v>18</v>
      </c>
      <c r="D389" s="215"/>
      <c r="E389" s="216"/>
      <c r="F389" s="216"/>
      <c r="G389" s="192" t="s">
        <v>141</v>
      </c>
      <c r="H389" s="192" t="s">
        <v>141</v>
      </c>
      <c r="I389" s="191" t="s">
        <v>1392</v>
      </c>
      <c r="J389" s="177" t="s">
        <v>1403</v>
      </c>
      <c r="K389" s="217"/>
    </row>
    <row r="390" ht="15.75" customHeight="1">
      <c r="A390" s="213"/>
      <c r="B390" s="181" t="s">
        <v>1404</v>
      </c>
      <c r="C390" s="187" t="s">
        <v>18</v>
      </c>
      <c r="D390" s="215"/>
      <c r="E390" s="216"/>
      <c r="F390" s="216"/>
      <c r="G390" s="192" t="s">
        <v>141</v>
      </c>
      <c r="H390" s="192" t="s">
        <v>141</v>
      </c>
      <c r="I390" s="191" t="s">
        <v>1392</v>
      </c>
      <c r="J390" s="177" t="s">
        <v>1405</v>
      </c>
      <c r="K390" s="217"/>
    </row>
    <row r="391" ht="15.75" customHeight="1">
      <c r="A391" s="213"/>
      <c r="B391" s="181" t="s">
        <v>1406</v>
      </c>
      <c r="C391" s="187" t="s">
        <v>18</v>
      </c>
      <c r="D391" s="215"/>
      <c r="E391" s="216"/>
      <c r="F391" s="216"/>
      <c r="G391" s="192" t="s">
        <v>141</v>
      </c>
      <c r="H391" s="192" t="s">
        <v>141</v>
      </c>
      <c r="I391" s="191" t="s">
        <v>1392</v>
      </c>
      <c r="J391" s="177" t="s">
        <v>1407</v>
      </c>
      <c r="K391" s="217"/>
    </row>
    <row r="392" ht="15.75" customHeight="1">
      <c r="A392" s="213"/>
      <c r="B392" s="181" t="s">
        <v>1408</v>
      </c>
      <c r="C392" s="187" t="s">
        <v>18</v>
      </c>
      <c r="D392" s="215"/>
      <c r="E392" s="216"/>
      <c r="F392" s="216"/>
      <c r="G392" s="192" t="s">
        <v>141</v>
      </c>
      <c r="H392" s="192" t="s">
        <v>141</v>
      </c>
      <c r="I392" s="191" t="s">
        <v>1392</v>
      </c>
      <c r="J392" s="177" t="s">
        <v>1409</v>
      </c>
      <c r="K392" s="217"/>
    </row>
    <row r="393" ht="15.75" customHeight="1">
      <c r="A393" s="213"/>
      <c r="B393" s="181" t="s">
        <v>1410</v>
      </c>
      <c r="C393" s="187" t="s">
        <v>18</v>
      </c>
      <c r="D393" s="215"/>
      <c r="E393" s="216"/>
      <c r="F393" s="216"/>
      <c r="G393" s="192" t="s">
        <v>141</v>
      </c>
      <c r="H393" s="192" t="s">
        <v>141</v>
      </c>
      <c r="I393" s="191" t="s">
        <v>1392</v>
      </c>
      <c r="J393" s="177" t="s">
        <v>1411</v>
      </c>
      <c r="K393" s="217"/>
    </row>
    <row r="394" ht="33.0" customHeight="1">
      <c r="A394" s="212"/>
      <c r="B394" s="57" t="s">
        <v>132</v>
      </c>
      <c r="C394" s="58">
        <f>COUNTA(B227:B393)</f>
        <v>167</v>
      </c>
      <c r="D394" s="58" t="s">
        <v>133</v>
      </c>
      <c r="E394" s="224">
        <f>SUM(F227:F393)</f>
        <v>3268700</v>
      </c>
      <c r="F394" s="67"/>
      <c r="G394" s="67"/>
      <c r="H394" s="67"/>
      <c r="I394" s="67"/>
      <c r="J394" s="143"/>
    </row>
    <row r="395" ht="33.0" customHeight="1">
      <c r="A395" s="212"/>
      <c r="B395" s="64" t="s">
        <v>134</v>
      </c>
      <c r="C395" s="65">
        <f>COUNTIF(C227:C393, "Passed")</f>
        <v>0</v>
      </c>
      <c r="D395" s="65" t="s">
        <v>135</v>
      </c>
      <c r="E395" s="66">
        <f>SUMIF(C227:C393,"Sent", E227:E330)</f>
        <v>2372700</v>
      </c>
      <c r="F395" s="67"/>
      <c r="G395" s="67"/>
      <c r="H395" s="67"/>
      <c r="I395" s="67"/>
    </row>
    <row r="396" ht="33.0" customHeight="1">
      <c r="A396" s="212"/>
      <c r="B396" s="64" t="s">
        <v>136</v>
      </c>
      <c r="C396" s="65">
        <f>COUNTIF(C227:C393, "Sent")</f>
        <v>32</v>
      </c>
      <c r="D396" s="68" t="s">
        <v>137</v>
      </c>
      <c r="E396" s="69">
        <f>E394/'Status Key'!$A$2</f>
        <v>0.01409358379</v>
      </c>
      <c r="F396" s="67"/>
      <c r="G396" s="67"/>
      <c r="H396" s="67"/>
      <c r="I396" s="67"/>
    </row>
    <row r="397" ht="33.0" customHeight="1">
      <c r="A397" s="228"/>
      <c r="B397" s="196" t="s">
        <v>138</v>
      </c>
      <c r="C397" s="197"/>
      <c r="D397" s="226">
        <f>E394/$E$399</f>
        <v>0.4959245943</v>
      </c>
      <c r="E397" s="197"/>
      <c r="F397" s="227"/>
      <c r="G397" s="33"/>
      <c r="H397" s="33"/>
      <c r="I397" s="33"/>
      <c r="J397" s="75"/>
      <c r="K397" s="75"/>
    </row>
    <row r="398">
      <c r="A398" s="113"/>
    </row>
    <row r="399" ht="33.0" customHeight="1">
      <c r="A399" s="114" t="s">
        <v>227</v>
      </c>
      <c r="B399" s="115" t="s">
        <v>228</v>
      </c>
      <c r="C399" s="116"/>
      <c r="D399" s="117"/>
      <c r="E399" s="118">
        <f>sum(E222,E113, E394)</f>
        <v>6591123</v>
      </c>
      <c r="F399" s="101"/>
      <c r="G399" s="101"/>
      <c r="H399" s="101"/>
      <c r="I399" s="101"/>
      <c r="J399" s="119"/>
    </row>
    <row r="400" ht="33.0" customHeight="1">
      <c r="A400" s="120"/>
      <c r="B400" s="121" t="s">
        <v>229</v>
      </c>
      <c r="D400" s="122"/>
      <c r="E400" s="123">
        <f>(E399/'Status Key'!A2)</f>
        <v>0.0284188039</v>
      </c>
      <c r="F400" s="101"/>
      <c r="G400" s="101"/>
      <c r="H400" s="101"/>
      <c r="I400" s="101"/>
    </row>
    <row r="401" ht="33.0" customHeight="1">
      <c r="A401" s="124"/>
      <c r="B401" s="125" t="s">
        <v>230</v>
      </c>
      <c r="C401" s="126"/>
      <c r="D401" s="127"/>
      <c r="E401" s="128">
        <f t="shared" ref="E401:E402" si="1">SUM(C222,C113,C394)</f>
        <v>379</v>
      </c>
      <c r="F401" s="101"/>
      <c r="G401" s="101"/>
      <c r="H401" s="101"/>
      <c r="I401" s="101"/>
    </row>
    <row r="402" ht="33.0" customHeight="1">
      <c r="A402" s="129" t="s">
        <v>20</v>
      </c>
      <c r="B402" s="130" t="s">
        <v>231</v>
      </c>
      <c r="D402" s="122"/>
      <c r="E402" s="131">
        <f t="shared" si="1"/>
        <v>0</v>
      </c>
      <c r="F402" s="101"/>
      <c r="G402" s="101"/>
      <c r="H402" s="101"/>
      <c r="I402" s="101"/>
    </row>
    <row r="403" ht="33.0" customHeight="1">
      <c r="A403" s="124"/>
      <c r="B403" s="125" t="s">
        <v>232</v>
      </c>
      <c r="C403" s="126"/>
      <c r="D403" s="127"/>
      <c r="E403" s="132">
        <f>E399</f>
        <v>6591123</v>
      </c>
      <c r="F403" s="101"/>
      <c r="G403" s="101"/>
      <c r="H403" s="101"/>
      <c r="I403" s="101"/>
    </row>
    <row r="404" ht="33.0" customHeight="1">
      <c r="A404" s="129" t="s">
        <v>233</v>
      </c>
      <c r="B404" s="130" t="s">
        <v>234</v>
      </c>
      <c r="D404" s="122"/>
      <c r="E404" s="131">
        <f>SUM(C224,C115,C396)</f>
        <v>79</v>
      </c>
      <c r="F404" s="101"/>
      <c r="G404" s="101"/>
      <c r="H404" s="101"/>
      <c r="I404" s="101"/>
    </row>
    <row r="405" ht="33.0" customHeight="1">
      <c r="A405" s="120"/>
      <c r="B405" s="121" t="s">
        <v>235</v>
      </c>
      <c r="D405" s="122"/>
      <c r="E405" s="133">
        <f>sum(E223,E114,E395)</f>
        <v>5013323</v>
      </c>
      <c r="F405" s="101"/>
      <c r="G405" s="101"/>
      <c r="H405" s="101"/>
      <c r="I405" s="101"/>
    </row>
    <row r="406" ht="33.0" customHeight="1">
      <c r="A406" s="134"/>
      <c r="B406" s="135" t="s">
        <v>236</v>
      </c>
      <c r="C406" s="112"/>
      <c r="D406" s="136"/>
      <c r="E406" s="137">
        <f>E405/E399</f>
        <v>0.7606174244</v>
      </c>
      <c r="F406" s="101"/>
      <c r="G406" s="101"/>
      <c r="H406" s="101"/>
      <c r="I406" s="101"/>
    </row>
    <row r="407">
      <c r="A407" s="202"/>
      <c r="C407" s="202"/>
      <c r="D407" s="202"/>
      <c r="E407" s="202"/>
      <c r="F407" s="202"/>
      <c r="G407" s="202"/>
      <c r="H407" s="202"/>
      <c r="I407" s="237"/>
      <c r="J407" s="202"/>
      <c r="K407" s="202"/>
    </row>
    <row r="408">
      <c r="A408" s="202"/>
      <c r="C408" s="202"/>
      <c r="D408" s="202"/>
      <c r="E408" s="208"/>
      <c r="F408" s="202"/>
      <c r="G408" s="202"/>
      <c r="H408" s="202"/>
      <c r="I408" s="237"/>
      <c r="J408" s="202"/>
      <c r="K408" s="202"/>
    </row>
    <row r="409">
      <c r="A409" s="202"/>
      <c r="C409" s="202"/>
      <c r="D409" s="202"/>
      <c r="E409" s="208"/>
      <c r="F409" s="202"/>
      <c r="G409" s="202"/>
      <c r="H409" s="202"/>
      <c r="I409" s="237"/>
      <c r="J409" s="202"/>
      <c r="K409" s="202"/>
    </row>
    <row r="410" ht="33.75" customHeight="1">
      <c r="A410" s="202"/>
      <c r="C410" s="202"/>
      <c r="D410" s="202"/>
      <c r="E410" s="204"/>
      <c r="I410" s="209"/>
    </row>
    <row r="411" ht="33.75" customHeight="1">
      <c r="A411" s="202"/>
      <c r="C411" s="202"/>
      <c r="D411" s="202"/>
      <c r="E411" s="204"/>
      <c r="I411" s="209"/>
    </row>
    <row r="412" ht="33.75" customHeight="1">
      <c r="A412" s="202"/>
      <c r="C412" s="202"/>
      <c r="D412" s="202"/>
      <c r="E412" s="206"/>
      <c r="I412" s="209"/>
    </row>
    <row r="413" ht="33.75" customHeight="1">
      <c r="A413" s="202"/>
      <c r="C413" s="202"/>
      <c r="D413" s="206"/>
      <c r="E413" s="206"/>
      <c r="I413" s="209"/>
    </row>
    <row r="414" ht="33.0" customHeight="1">
      <c r="A414" s="202"/>
      <c r="C414" s="202"/>
      <c r="D414" s="202"/>
      <c r="E414" s="202"/>
      <c r="F414" s="202"/>
      <c r="G414" s="202"/>
      <c r="H414" s="202"/>
      <c r="I414" s="237"/>
      <c r="J414" s="202"/>
      <c r="K414" s="202"/>
    </row>
    <row r="415" ht="25.5" customHeight="1">
      <c r="A415" s="202"/>
      <c r="C415" s="202"/>
      <c r="D415" s="202"/>
      <c r="E415" s="204"/>
      <c r="I415" s="209"/>
    </row>
    <row r="416" ht="25.5" customHeight="1">
      <c r="A416" s="202"/>
      <c r="C416" s="202"/>
      <c r="D416" s="202"/>
      <c r="E416" s="206"/>
      <c r="I416" s="209"/>
    </row>
    <row r="417" ht="25.5" customHeight="1">
      <c r="A417" s="202"/>
      <c r="C417" s="202"/>
      <c r="D417" s="202"/>
      <c r="E417" s="208"/>
      <c r="I417" s="209"/>
    </row>
    <row r="418" ht="25.5" customHeight="1">
      <c r="A418" s="202"/>
      <c r="C418" s="202"/>
      <c r="D418" s="202"/>
      <c r="E418" s="208"/>
      <c r="I418" s="209"/>
    </row>
    <row r="419" ht="25.5" customHeight="1">
      <c r="A419" s="202"/>
      <c r="C419" s="202"/>
      <c r="D419" s="202"/>
      <c r="E419" s="204"/>
      <c r="I419" s="209"/>
    </row>
    <row r="420" ht="25.5" customHeight="1">
      <c r="A420" s="202"/>
      <c r="C420" s="202"/>
      <c r="D420" s="202"/>
      <c r="E420" s="208"/>
      <c r="I420" s="209"/>
    </row>
    <row r="421" ht="25.5" customHeight="1">
      <c r="A421" s="202"/>
      <c r="C421" s="202"/>
      <c r="D421" s="202"/>
      <c r="E421" s="204"/>
      <c r="I421" s="209"/>
    </row>
    <row r="422" ht="25.5" customHeight="1">
      <c r="A422" s="202"/>
      <c r="C422" s="202"/>
      <c r="D422" s="202"/>
      <c r="E422" s="206"/>
      <c r="I422" s="209"/>
    </row>
    <row r="423" ht="15.75" customHeight="1">
      <c r="A423" s="202"/>
      <c r="C423" s="202"/>
      <c r="D423" s="202"/>
      <c r="E423" s="202"/>
      <c r="F423" s="202"/>
      <c r="G423" s="202"/>
      <c r="H423" s="202"/>
      <c r="I423" s="237"/>
      <c r="J423" s="202"/>
      <c r="K423" s="202"/>
    </row>
    <row r="424" ht="30.75" customHeight="1">
      <c r="A424" s="202"/>
      <c r="C424" s="202"/>
      <c r="D424" s="202"/>
      <c r="E424" s="202"/>
      <c r="F424" s="202"/>
      <c r="G424" s="202"/>
      <c r="H424" s="202"/>
      <c r="I424" s="237"/>
      <c r="J424" s="202"/>
      <c r="K424" s="202"/>
      <c r="L424" s="202"/>
      <c r="M424" s="202"/>
      <c r="N424" s="202"/>
      <c r="O424" s="202"/>
    </row>
    <row r="425">
      <c r="A425" s="202"/>
      <c r="C425" s="202"/>
      <c r="D425" s="203"/>
      <c r="E425" s="204"/>
      <c r="F425" s="202"/>
      <c r="G425" s="202"/>
      <c r="H425" s="202"/>
      <c r="I425" s="237"/>
      <c r="J425" s="202"/>
      <c r="K425" s="202"/>
    </row>
    <row r="426">
      <c r="A426" s="202"/>
      <c r="C426" s="202"/>
      <c r="D426" s="202"/>
      <c r="E426" s="202"/>
      <c r="F426" s="202"/>
      <c r="G426" s="202"/>
      <c r="H426" s="202"/>
      <c r="I426" s="237"/>
      <c r="J426" s="202"/>
      <c r="K426" s="202"/>
    </row>
    <row r="427">
      <c r="A427" s="202"/>
      <c r="C427" s="202"/>
      <c r="D427" s="202"/>
      <c r="E427" s="202"/>
      <c r="F427" s="202"/>
      <c r="G427" s="202"/>
      <c r="H427" s="202"/>
      <c r="I427" s="237"/>
      <c r="J427" s="202"/>
      <c r="K427" s="202"/>
    </row>
    <row r="428">
      <c r="A428" s="202"/>
      <c r="C428" s="202"/>
      <c r="D428" s="207"/>
      <c r="E428" s="204"/>
      <c r="F428" s="202"/>
      <c r="G428" s="202"/>
      <c r="H428" s="202"/>
      <c r="I428" s="237"/>
      <c r="J428" s="202"/>
      <c r="K428" s="202"/>
    </row>
    <row r="429">
      <c r="A429" s="202"/>
      <c r="C429" s="202"/>
      <c r="D429" s="203"/>
      <c r="E429" s="204"/>
      <c r="F429" s="202"/>
      <c r="G429" s="202"/>
      <c r="H429" s="202"/>
      <c r="I429" s="237"/>
      <c r="J429" s="202"/>
      <c r="K429" s="202"/>
    </row>
    <row r="430">
      <c r="A430" s="202"/>
      <c r="C430" s="202"/>
      <c r="D430" s="203"/>
      <c r="E430" s="204"/>
      <c r="F430" s="202"/>
      <c r="G430" s="202"/>
      <c r="H430" s="202"/>
      <c r="I430" s="237"/>
      <c r="J430" s="202"/>
      <c r="K430" s="202"/>
    </row>
    <row r="431">
      <c r="A431" s="202"/>
      <c r="C431" s="202"/>
      <c r="D431" s="203"/>
      <c r="E431" s="204"/>
      <c r="F431" s="202"/>
      <c r="G431" s="202"/>
      <c r="H431" s="202"/>
      <c r="I431" s="237"/>
      <c r="J431" s="202"/>
      <c r="K431" s="202"/>
    </row>
    <row r="432">
      <c r="A432" s="202"/>
      <c r="C432" s="202"/>
      <c r="D432" s="203"/>
      <c r="E432" s="204"/>
      <c r="F432" s="202"/>
      <c r="G432" s="202"/>
      <c r="H432" s="202"/>
      <c r="I432" s="237"/>
      <c r="J432" s="202"/>
      <c r="K432" s="202"/>
    </row>
    <row r="433">
      <c r="A433" s="202"/>
      <c r="C433" s="202"/>
      <c r="D433" s="202"/>
      <c r="E433" s="202"/>
      <c r="F433" s="202"/>
      <c r="G433" s="202"/>
      <c r="H433" s="202"/>
      <c r="I433" s="237"/>
      <c r="J433" s="202"/>
      <c r="K433" s="202"/>
    </row>
    <row r="434">
      <c r="A434" s="202"/>
      <c r="C434" s="202"/>
      <c r="D434" s="203"/>
      <c r="E434" s="204"/>
      <c r="F434" s="202"/>
      <c r="G434" s="202"/>
      <c r="H434" s="202"/>
      <c r="I434" s="237"/>
      <c r="J434" s="202"/>
      <c r="K434" s="202"/>
    </row>
    <row r="435" ht="33.0" customHeight="1">
      <c r="A435" s="202"/>
      <c r="C435" s="202"/>
      <c r="D435" s="202"/>
      <c r="I435" s="209"/>
    </row>
    <row r="436" ht="33.0" customHeight="1">
      <c r="A436" s="202"/>
      <c r="C436" s="202"/>
      <c r="D436" s="202"/>
      <c r="E436" s="204"/>
      <c r="I436" s="209"/>
    </row>
    <row r="437" ht="33.0" customHeight="1">
      <c r="A437" s="202"/>
      <c r="C437" s="202"/>
      <c r="D437" s="202"/>
      <c r="E437" s="206"/>
      <c r="I437" s="209"/>
    </row>
    <row r="438" ht="33.0" customHeight="1">
      <c r="A438" s="202"/>
      <c r="C438" s="202"/>
      <c r="D438" s="206"/>
      <c r="E438" s="206"/>
      <c r="I438" s="209"/>
    </row>
    <row r="439">
      <c r="A439" s="202"/>
      <c r="C439" s="202"/>
      <c r="D439" s="202"/>
      <c r="E439" s="202"/>
      <c r="F439" s="202"/>
      <c r="G439" s="202"/>
      <c r="H439" s="202"/>
      <c r="I439" s="237"/>
      <c r="J439" s="202"/>
      <c r="K439" s="202"/>
    </row>
    <row r="440">
      <c r="A440" s="202"/>
      <c r="C440" s="202"/>
      <c r="D440" s="207"/>
      <c r="E440" s="208"/>
      <c r="F440" s="202"/>
      <c r="G440" s="202"/>
      <c r="H440" s="202"/>
      <c r="I440" s="237"/>
      <c r="J440" s="202"/>
      <c r="K440" s="202"/>
    </row>
    <row r="441">
      <c r="A441" s="202"/>
      <c r="C441" s="202"/>
      <c r="D441" s="202"/>
      <c r="E441" s="202"/>
      <c r="F441" s="202"/>
      <c r="G441" s="202"/>
      <c r="H441" s="202"/>
      <c r="I441" s="237"/>
      <c r="J441" s="202"/>
      <c r="K441" s="202"/>
    </row>
    <row r="442">
      <c r="A442" s="202"/>
      <c r="C442" s="202"/>
      <c r="E442" s="208"/>
      <c r="F442" s="202"/>
      <c r="G442" s="202"/>
      <c r="H442" s="202"/>
      <c r="I442" s="237"/>
      <c r="J442" s="202"/>
      <c r="K442" s="202"/>
    </row>
    <row r="443">
      <c r="A443" s="202"/>
      <c r="C443" s="202"/>
      <c r="D443" s="202"/>
      <c r="E443" s="208"/>
      <c r="F443" s="202"/>
      <c r="G443" s="202"/>
      <c r="H443" s="202"/>
      <c r="I443" s="237"/>
      <c r="J443" s="202"/>
      <c r="K443" s="202"/>
    </row>
    <row r="444">
      <c r="A444" s="202"/>
      <c r="C444" s="202"/>
      <c r="D444" s="202"/>
      <c r="E444" s="202"/>
      <c r="F444" s="202"/>
      <c r="G444" s="202"/>
      <c r="H444" s="202"/>
      <c r="I444" s="237"/>
      <c r="J444" s="202"/>
      <c r="K444" s="202"/>
    </row>
    <row r="445">
      <c r="A445" s="202"/>
      <c r="C445" s="202"/>
      <c r="D445" s="202"/>
      <c r="E445" s="208"/>
      <c r="F445" s="202"/>
      <c r="G445" s="202"/>
      <c r="H445" s="202"/>
      <c r="I445" s="237"/>
      <c r="J445" s="202"/>
      <c r="K445" s="202"/>
    </row>
    <row r="446">
      <c r="A446" s="202"/>
      <c r="C446" s="202"/>
      <c r="D446" s="207"/>
      <c r="E446" s="208"/>
      <c r="F446" s="202"/>
      <c r="G446" s="202"/>
      <c r="H446" s="202"/>
      <c r="I446" s="237"/>
      <c r="J446" s="202"/>
      <c r="K446" s="202"/>
    </row>
    <row r="447">
      <c r="A447" s="202"/>
      <c r="C447" s="202"/>
      <c r="D447" s="202"/>
      <c r="E447" s="208"/>
      <c r="F447" s="202"/>
      <c r="G447" s="202"/>
      <c r="H447" s="202"/>
      <c r="I447" s="237"/>
      <c r="J447" s="202"/>
      <c r="K447" s="202"/>
    </row>
    <row r="448">
      <c r="A448" s="202"/>
      <c r="C448" s="202"/>
      <c r="D448" s="202"/>
      <c r="E448" s="208"/>
      <c r="F448" s="202"/>
      <c r="G448" s="202"/>
      <c r="H448" s="202"/>
      <c r="I448" s="237"/>
      <c r="J448" s="202"/>
      <c r="K448" s="202"/>
    </row>
    <row r="449">
      <c r="A449" s="202"/>
      <c r="C449" s="202"/>
      <c r="D449" s="202"/>
      <c r="E449" s="208"/>
      <c r="F449" s="202"/>
      <c r="G449" s="202"/>
      <c r="H449" s="202"/>
      <c r="I449" s="237"/>
      <c r="J449" s="202"/>
      <c r="K449" s="202"/>
    </row>
    <row r="450">
      <c r="A450" s="202"/>
      <c r="C450" s="202"/>
      <c r="D450" s="202"/>
      <c r="E450" s="208"/>
      <c r="F450" s="202"/>
      <c r="G450" s="202"/>
      <c r="H450" s="202"/>
      <c r="I450" s="237"/>
      <c r="J450" s="202"/>
      <c r="K450" s="202"/>
    </row>
    <row r="451">
      <c r="A451" s="202"/>
      <c r="C451" s="202"/>
      <c r="E451" s="208"/>
      <c r="F451" s="202"/>
      <c r="G451" s="202"/>
      <c r="H451" s="202"/>
      <c r="I451" s="237"/>
      <c r="J451" s="202"/>
      <c r="K451" s="202"/>
    </row>
    <row r="452">
      <c r="A452" s="202"/>
      <c r="C452" s="202"/>
      <c r="D452" s="207"/>
      <c r="E452" s="208"/>
      <c r="F452" s="202"/>
      <c r="G452" s="202"/>
      <c r="H452" s="202"/>
      <c r="I452" s="237"/>
      <c r="J452" s="202"/>
      <c r="K452" s="202"/>
    </row>
    <row r="453" ht="33.0" customHeight="1">
      <c r="A453" s="202"/>
      <c r="C453" s="202"/>
      <c r="D453" s="202"/>
      <c r="E453" s="204"/>
      <c r="I453" s="209"/>
    </row>
    <row r="454" ht="33.0" customHeight="1">
      <c r="A454" s="202"/>
      <c r="C454" s="202"/>
      <c r="D454" s="202"/>
      <c r="E454" s="204"/>
      <c r="I454" s="209"/>
    </row>
    <row r="455" ht="33.0" customHeight="1">
      <c r="A455" s="202"/>
      <c r="C455" s="202"/>
      <c r="D455" s="202"/>
      <c r="E455" s="206"/>
      <c r="I455" s="209"/>
    </row>
    <row r="456" ht="33.0" customHeight="1">
      <c r="A456" s="202"/>
      <c r="C456" s="202"/>
      <c r="D456" s="206"/>
      <c r="E456" s="206"/>
      <c r="I456" s="209"/>
    </row>
    <row r="457">
      <c r="A457" s="202"/>
      <c r="C457" s="202"/>
      <c r="E457" s="208"/>
      <c r="F457" s="202"/>
      <c r="G457" s="202"/>
      <c r="H457" s="202"/>
      <c r="I457" s="237"/>
      <c r="J457" s="202"/>
      <c r="K457" s="202"/>
    </row>
    <row r="458">
      <c r="A458" s="202"/>
      <c r="C458" s="202"/>
      <c r="D458" s="202"/>
      <c r="E458" s="202"/>
      <c r="F458" s="202"/>
      <c r="G458" s="202"/>
      <c r="H458" s="202"/>
      <c r="I458" s="237"/>
      <c r="J458" s="202"/>
      <c r="K458" s="202"/>
    </row>
    <row r="459">
      <c r="A459" s="202"/>
      <c r="C459" s="202"/>
      <c r="D459" s="202"/>
      <c r="E459" s="204"/>
      <c r="F459" s="202"/>
      <c r="G459" s="202"/>
      <c r="H459" s="202"/>
      <c r="I459" s="237"/>
      <c r="J459" s="202"/>
      <c r="K459" s="202"/>
    </row>
    <row r="460">
      <c r="A460" s="202"/>
      <c r="C460" s="202"/>
      <c r="D460" s="202"/>
      <c r="E460" s="204"/>
      <c r="F460" s="202"/>
      <c r="G460" s="202"/>
      <c r="H460" s="202"/>
      <c r="I460" s="237"/>
      <c r="J460" s="202"/>
      <c r="K460" s="202"/>
    </row>
    <row r="461">
      <c r="A461" s="202"/>
      <c r="C461" s="202"/>
      <c r="D461" s="202"/>
      <c r="E461" s="208"/>
      <c r="F461" s="202"/>
      <c r="G461" s="202"/>
      <c r="H461" s="202"/>
      <c r="I461" s="237"/>
      <c r="J461" s="202"/>
      <c r="K461" s="202"/>
    </row>
    <row r="462">
      <c r="A462" s="202"/>
      <c r="C462" s="202"/>
      <c r="D462" s="202"/>
      <c r="E462" s="208"/>
      <c r="F462" s="202"/>
      <c r="G462" s="202"/>
      <c r="H462" s="202"/>
      <c r="I462" s="237"/>
      <c r="J462" s="202"/>
      <c r="K462" s="202"/>
    </row>
    <row r="463">
      <c r="A463" s="202"/>
      <c r="C463" s="202"/>
      <c r="D463" s="202"/>
      <c r="E463" s="208"/>
      <c r="F463" s="202"/>
      <c r="G463" s="202"/>
      <c r="H463" s="202"/>
      <c r="I463" s="237"/>
      <c r="J463" s="202"/>
      <c r="K463" s="202"/>
    </row>
    <row r="464">
      <c r="A464" s="202"/>
      <c r="C464" s="202"/>
      <c r="D464" s="202"/>
      <c r="E464" s="208"/>
      <c r="F464" s="202"/>
      <c r="G464" s="202"/>
      <c r="H464" s="202"/>
      <c r="I464" s="237"/>
      <c r="J464" s="202"/>
      <c r="K464" s="202"/>
    </row>
    <row r="465">
      <c r="A465" s="202"/>
      <c r="C465" s="202"/>
      <c r="D465" s="202"/>
      <c r="E465" s="208"/>
      <c r="F465" s="202"/>
      <c r="G465" s="202"/>
      <c r="H465" s="202"/>
      <c r="I465" s="237"/>
      <c r="J465" s="202"/>
      <c r="K465" s="202"/>
    </row>
    <row r="466">
      <c r="A466" s="202"/>
      <c r="C466" s="202"/>
      <c r="D466" s="202"/>
      <c r="E466" s="208"/>
      <c r="F466" s="202"/>
      <c r="G466" s="202"/>
      <c r="H466" s="202"/>
      <c r="I466" s="237"/>
      <c r="J466" s="202"/>
      <c r="K466" s="202"/>
    </row>
    <row r="467">
      <c r="A467" s="202"/>
      <c r="C467" s="202"/>
      <c r="D467" s="202"/>
      <c r="E467" s="208"/>
      <c r="F467" s="202"/>
      <c r="G467" s="202"/>
      <c r="H467" s="202"/>
      <c r="I467" s="237"/>
      <c r="J467" s="202"/>
      <c r="K467" s="202"/>
    </row>
    <row r="468">
      <c r="A468" s="202"/>
      <c r="C468" s="202"/>
      <c r="D468" s="202"/>
      <c r="E468" s="208"/>
      <c r="F468" s="202"/>
      <c r="G468" s="202"/>
      <c r="H468" s="202"/>
      <c r="I468" s="237"/>
      <c r="J468" s="202"/>
      <c r="K468" s="202"/>
    </row>
    <row r="469">
      <c r="A469" s="202"/>
      <c r="C469" s="202"/>
      <c r="D469" s="202"/>
      <c r="E469" s="202"/>
      <c r="F469" s="202"/>
      <c r="G469" s="202"/>
      <c r="H469" s="202"/>
      <c r="I469" s="237"/>
      <c r="J469" s="202"/>
      <c r="K469" s="202"/>
    </row>
    <row r="470">
      <c r="A470" s="202"/>
      <c r="C470" s="202"/>
      <c r="D470" s="202"/>
      <c r="E470" s="208"/>
      <c r="F470" s="202"/>
      <c r="G470" s="202"/>
      <c r="H470" s="202"/>
      <c r="I470" s="237"/>
      <c r="J470" s="202"/>
      <c r="K470" s="202"/>
    </row>
    <row r="471">
      <c r="A471" s="202"/>
      <c r="C471" s="202"/>
      <c r="D471" s="202"/>
      <c r="E471" s="208"/>
      <c r="F471" s="202"/>
      <c r="G471" s="202"/>
      <c r="H471" s="202"/>
      <c r="I471" s="237"/>
      <c r="J471" s="202"/>
      <c r="K471" s="202"/>
    </row>
    <row r="472">
      <c r="A472" s="202"/>
      <c r="C472" s="202"/>
      <c r="D472" s="202"/>
      <c r="E472" s="202"/>
      <c r="F472" s="202"/>
      <c r="G472" s="202"/>
      <c r="H472" s="202"/>
      <c r="I472" s="237"/>
      <c r="J472" s="202"/>
      <c r="K472" s="202"/>
    </row>
    <row r="473">
      <c r="A473" s="202"/>
      <c r="C473" s="202"/>
      <c r="D473" s="202"/>
      <c r="E473" s="208"/>
      <c r="F473" s="202"/>
      <c r="G473" s="202"/>
      <c r="H473" s="202"/>
      <c r="I473" s="237"/>
      <c r="J473" s="202"/>
      <c r="K473" s="202"/>
    </row>
    <row r="474">
      <c r="A474" s="202"/>
      <c r="C474" s="202"/>
      <c r="D474" s="202"/>
      <c r="E474" s="208"/>
      <c r="F474" s="202"/>
      <c r="G474" s="202"/>
      <c r="H474" s="202"/>
      <c r="I474" s="237"/>
      <c r="J474" s="202"/>
      <c r="K474" s="202"/>
    </row>
    <row r="475" ht="33.75" customHeight="1">
      <c r="A475" s="202"/>
      <c r="C475" s="202"/>
      <c r="D475" s="202"/>
      <c r="E475" s="204"/>
      <c r="I475" s="209"/>
    </row>
    <row r="476" ht="33.75" customHeight="1">
      <c r="A476" s="202"/>
      <c r="C476" s="202"/>
      <c r="D476" s="202"/>
      <c r="E476" s="204"/>
      <c r="I476" s="209"/>
    </row>
    <row r="477" ht="33.75" customHeight="1">
      <c r="A477" s="202"/>
      <c r="C477" s="202"/>
      <c r="D477" s="202"/>
      <c r="E477" s="206"/>
      <c r="I477" s="209"/>
    </row>
    <row r="478" ht="33.75" customHeight="1">
      <c r="A478" s="202"/>
      <c r="C478" s="202"/>
      <c r="D478" s="206"/>
      <c r="E478" s="206"/>
      <c r="I478" s="209"/>
    </row>
    <row r="479" ht="33.0" customHeight="1">
      <c r="A479" s="202"/>
      <c r="C479" s="202"/>
      <c r="D479" s="202"/>
      <c r="E479" s="202"/>
      <c r="F479" s="202"/>
      <c r="G479" s="202"/>
      <c r="H479" s="202"/>
      <c r="I479" s="237"/>
      <c r="J479" s="202"/>
      <c r="K479" s="202"/>
    </row>
    <row r="480" ht="25.5" customHeight="1">
      <c r="A480" s="202"/>
      <c r="C480" s="202"/>
      <c r="D480" s="202"/>
      <c r="E480" s="204"/>
      <c r="I480" s="209"/>
    </row>
    <row r="481" ht="25.5" customHeight="1">
      <c r="A481" s="202"/>
      <c r="C481" s="202"/>
      <c r="D481" s="202"/>
      <c r="E481" s="206"/>
      <c r="I481" s="209"/>
    </row>
    <row r="482" ht="25.5" customHeight="1">
      <c r="A482" s="202"/>
      <c r="C482" s="202"/>
      <c r="D482" s="202"/>
      <c r="E482" s="208"/>
      <c r="I482" s="209"/>
    </row>
    <row r="483" ht="25.5" customHeight="1">
      <c r="A483" s="202"/>
      <c r="C483" s="202"/>
      <c r="D483" s="202"/>
      <c r="E483" s="208"/>
      <c r="I483" s="209"/>
    </row>
    <row r="484" ht="25.5" customHeight="1">
      <c r="A484" s="202"/>
      <c r="C484" s="202"/>
      <c r="D484" s="202"/>
      <c r="E484" s="204"/>
      <c r="I484" s="209"/>
    </row>
    <row r="485" ht="25.5" customHeight="1">
      <c r="A485" s="202"/>
      <c r="C485" s="202"/>
      <c r="D485" s="202"/>
      <c r="E485" s="208"/>
      <c r="I485" s="209"/>
    </row>
    <row r="486" ht="25.5" customHeight="1">
      <c r="A486" s="202"/>
      <c r="C486" s="202"/>
      <c r="D486" s="202"/>
      <c r="E486" s="204"/>
      <c r="I486" s="209"/>
    </row>
    <row r="487" ht="25.5" customHeight="1">
      <c r="A487" s="202"/>
      <c r="C487" s="202"/>
      <c r="D487" s="202"/>
      <c r="E487" s="206"/>
      <c r="I487" s="209"/>
    </row>
    <row r="488" ht="15.75" customHeight="1">
      <c r="A488" s="202"/>
      <c r="C488" s="202"/>
      <c r="D488" s="202"/>
      <c r="E488" s="202"/>
      <c r="F488" s="202"/>
      <c r="G488" s="202"/>
      <c r="H488" s="202"/>
      <c r="I488" s="237"/>
      <c r="J488" s="202"/>
      <c r="K488" s="202"/>
    </row>
    <row r="489" ht="30.75" customHeight="1">
      <c r="A489" s="202"/>
      <c r="C489" s="202"/>
      <c r="D489" s="202"/>
      <c r="E489" s="202"/>
      <c r="F489" s="202"/>
      <c r="G489" s="202"/>
      <c r="H489" s="202"/>
      <c r="I489" s="237"/>
      <c r="J489" s="202"/>
      <c r="K489" s="202"/>
      <c r="L489" s="202"/>
      <c r="M489" s="202"/>
      <c r="N489" s="202"/>
      <c r="O489" s="202"/>
    </row>
    <row r="490">
      <c r="A490" s="202"/>
      <c r="C490" s="202"/>
      <c r="D490" s="203"/>
      <c r="E490" s="204"/>
      <c r="F490" s="202"/>
      <c r="G490" s="202"/>
      <c r="H490" s="202"/>
      <c r="I490" s="237"/>
      <c r="J490" s="202"/>
      <c r="K490" s="202"/>
    </row>
    <row r="491">
      <c r="A491" s="202"/>
      <c r="C491" s="202"/>
      <c r="D491" s="202"/>
      <c r="E491" s="202"/>
      <c r="F491" s="202"/>
      <c r="G491" s="202"/>
      <c r="H491" s="202"/>
      <c r="I491" s="237"/>
      <c r="J491" s="202"/>
      <c r="K491" s="202"/>
    </row>
    <row r="492">
      <c r="A492" s="202"/>
      <c r="C492" s="202"/>
      <c r="D492" s="202"/>
      <c r="E492" s="202"/>
      <c r="F492" s="202"/>
      <c r="G492" s="202"/>
      <c r="H492" s="202"/>
      <c r="I492" s="237"/>
      <c r="J492" s="202"/>
      <c r="K492" s="202"/>
    </row>
    <row r="493">
      <c r="A493" s="202"/>
      <c r="C493" s="202"/>
      <c r="D493" s="207"/>
      <c r="E493" s="204"/>
      <c r="F493" s="202"/>
      <c r="G493" s="202"/>
      <c r="H493" s="202"/>
      <c r="I493" s="237"/>
      <c r="J493" s="202"/>
      <c r="K493" s="202"/>
    </row>
    <row r="494">
      <c r="A494" s="202"/>
      <c r="C494" s="202"/>
      <c r="D494" s="203"/>
      <c r="E494" s="204"/>
      <c r="F494" s="202"/>
      <c r="G494" s="202"/>
      <c r="H494" s="202"/>
      <c r="I494" s="237"/>
      <c r="J494" s="202"/>
      <c r="K494" s="202"/>
    </row>
    <row r="495">
      <c r="A495" s="202"/>
      <c r="C495" s="202"/>
      <c r="D495" s="203"/>
      <c r="E495" s="204"/>
      <c r="F495" s="202"/>
      <c r="G495" s="202"/>
      <c r="H495" s="202"/>
      <c r="I495" s="237"/>
      <c r="J495" s="202"/>
      <c r="K495" s="202"/>
    </row>
    <row r="496">
      <c r="A496" s="202"/>
      <c r="C496" s="202"/>
      <c r="D496" s="203"/>
      <c r="E496" s="204"/>
      <c r="F496" s="202"/>
      <c r="G496" s="202"/>
      <c r="H496" s="202"/>
      <c r="I496" s="237"/>
      <c r="J496" s="202"/>
      <c r="K496" s="202"/>
    </row>
    <row r="497">
      <c r="A497" s="202"/>
      <c r="C497" s="202"/>
      <c r="D497" s="203"/>
      <c r="E497" s="204"/>
      <c r="F497" s="202"/>
      <c r="G497" s="202"/>
      <c r="H497" s="202"/>
      <c r="I497" s="237"/>
      <c r="J497" s="202"/>
      <c r="K497" s="202"/>
    </row>
    <row r="498">
      <c r="A498" s="202"/>
      <c r="C498" s="202"/>
      <c r="D498" s="202"/>
      <c r="E498" s="202"/>
      <c r="F498" s="202"/>
      <c r="G498" s="202"/>
      <c r="H498" s="202"/>
      <c r="I498" s="237"/>
      <c r="J498" s="202"/>
      <c r="K498" s="202"/>
    </row>
    <row r="499">
      <c r="A499" s="202"/>
      <c r="C499" s="202"/>
      <c r="D499" s="203"/>
      <c r="E499" s="204"/>
      <c r="F499" s="202"/>
      <c r="G499" s="202"/>
      <c r="H499" s="202"/>
      <c r="I499" s="237"/>
      <c r="J499" s="202"/>
      <c r="K499" s="202"/>
    </row>
    <row r="500" ht="33.0" customHeight="1">
      <c r="A500" s="202"/>
      <c r="C500" s="202"/>
      <c r="D500" s="202"/>
      <c r="I500" s="209"/>
    </row>
    <row r="501" ht="33.0" customHeight="1">
      <c r="A501" s="202"/>
      <c r="C501" s="202"/>
      <c r="D501" s="202"/>
      <c r="E501" s="204"/>
      <c r="I501" s="209"/>
    </row>
    <row r="502" ht="33.0" customHeight="1">
      <c r="A502" s="202"/>
      <c r="C502" s="202"/>
      <c r="D502" s="202"/>
      <c r="E502" s="206"/>
      <c r="I502" s="209"/>
    </row>
    <row r="503" ht="33.0" customHeight="1">
      <c r="A503" s="202"/>
      <c r="C503" s="202"/>
      <c r="D503" s="206"/>
      <c r="E503" s="206"/>
      <c r="I503" s="209"/>
    </row>
    <row r="504">
      <c r="A504" s="202"/>
      <c r="C504" s="202"/>
      <c r="D504" s="202"/>
      <c r="E504" s="202"/>
      <c r="F504" s="202"/>
      <c r="G504" s="202"/>
      <c r="H504" s="202"/>
      <c r="I504" s="237"/>
      <c r="J504" s="202"/>
      <c r="K504" s="202"/>
    </row>
    <row r="505">
      <c r="A505" s="202"/>
      <c r="C505" s="202"/>
      <c r="D505" s="207"/>
      <c r="E505" s="208"/>
      <c r="F505" s="202"/>
      <c r="G505" s="202"/>
      <c r="H505" s="202"/>
      <c r="I505" s="237"/>
      <c r="J505" s="202"/>
      <c r="K505" s="202"/>
    </row>
    <row r="506">
      <c r="A506" s="202"/>
      <c r="C506" s="202"/>
      <c r="D506" s="202"/>
      <c r="E506" s="202"/>
      <c r="F506" s="202"/>
      <c r="G506" s="202"/>
      <c r="H506" s="202"/>
      <c r="I506" s="237"/>
      <c r="J506" s="202"/>
      <c r="K506" s="202"/>
    </row>
    <row r="507">
      <c r="A507" s="202"/>
      <c r="C507" s="202"/>
      <c r="E507" s="208"/>
      <c r="F507" s="202"/>
      <c r="G507" s="202"/>
      <c r="H507" s="202"/>
      <c r="I507" s="237"/>
      <c r="J507" s="202"/>
      <c r="K507" s="202"/>
    </row>
    <row r="508">
      <c r="A508" s="202"/>
      <c r="C508" s="202"/>
      <c r="D508" s="202"/>
      <c r="E508" s="208"/>
      <c r="F508" s="202"/>
      <c r="G508" s="202"/>
      <c r="H508" s="202"/>
      <c r="I508" s="237"/>
      <c r="J508" s="202"/>
      <c r="K508" s="202"/>
    </row>
    <row r="509">
      <c r="A509" s="202"/>
      <c r="C509" s="202"/>
      <c r="D509" s="202"/>
      <c r="E509" s="202"/>
      <c r="F509" s="202"/>
      <c r="G509" s="202"/>
      <c r="H509" s="202"/>
      <c r="I509" s="237"/>
      <c r="J509" s="202"/>
      <c r="K509" s="202"/>
    </row>
    <row r="510">
      <c r="A510" s="202"/>
      <c r="C510" s="202"/>
      <c r="D510" s="202"/>
      <c r="E510" s="208"/>
      <c r="F510" s="202"/>
      <c r="G510" s="202"/>
      <c r="H510" s="202"/>
      <c r="I510" s="237"/>
      <c r="J510" s="202"/>
      <c r="K510" s="202"/>
    </row>
    <row r="511">
      <c r="A511" s="202"/>
      <c r="C511" s="202"/>
      <c r="D511" s="207"/>
      <c r="E511" s="208"/>
      <c r="F511" s="202"/>
      <c r="G511" s="202"/>
      <c r="H511" s="202"/>
      <c r="I511" s="237"/>
      <c r="J511" s="202"/>
      <c r="K511" s="202"/>
    </row>
    <row r="512">
      <c r="A512" s="202"/>
      <c r="C512" s="202"/>
      <c r="D512" s="202"/>
      <c r="E512" s="208"/>
      <c r="F512" s="202"/>
      <c r="G512" s="202"/>
      <c r="H512" s="202"/>
      <c r="I512" s="237"/>
      <c r="J512" s="202"/>
      <c r="K512" s="202"/>
    </row>
    <row r="513">
      <c r="A513" s="202"/>
      <c r="C513" s="202"/>
      <c r="D513" s="202"/>
      <c r="E513" s="208"/>
      <c r="F513" s="202"/>
      <c r="G513" s="202"/>
      <c r="H513" s="202"/>
      <c r="I513" s="237"/>
      <c r="J513" s="202"/>
      <c r="K513" s="202"/>
    </row>
    <row r="514">
      <c r="A514" s="202"/>
      <c r="C514" s="202"/>
      <c r="D514" s="202"/>
      <c r="E514" s="208"/>
      <c r="F514" s="202"/>
      <c r="G514" s="202"/>
      <c r="H514" s="202"/>
      <c r="I514" s="237"/>
      <c r="J514" s="202"/>
      <c r="K514" s="202"/>
    </row>
    <row r="515">
      <c r="A515" s="202"/>
      <c r="C515" s="202"/>
      <c r="D515" s="202"/>
      <c r="E515" s="208"/>
      <c r="F515" s="202"/>
      <c r="G515" s="202"/>
      <c r="H515" s="202"/>
      <c r="I515" s="237"/>
      <c r="J515" s="202"/>
      <c r="K515" s="202"/>
    </row>
    <row r="516">
      <c r="A516" s="202"/>
      <c r="C516" s="202"/>
      <c r="E516" s="208"/>
      <c r="F516" s="202"/>
      <c r="G516" s="202"/>
      <c r="H516" s="202"/>
      <c r="I516" s="237"/>
      <c r="J516" s="202"/>
      <c r="K516" s="202"/>
    </row>
    <row r="517">
      <c r="A517" s="202"/>
      <c r="C517" s="202"/>
      <c r="D517" s="207"/>
      <c r="E517" s="208"/>
      <c r="F517" s="202"/>
      <c r="G517" s="202"/>
      <c r="H517" s="202"/>
      <c r="I517" s="237"/>
      <c r="J517" s="202"/>
      <c r="K517" s="202"/>
    </row>
    <row r="518" ht="33.0" customHeight="1">
      <c r="A518" s="202"/>
      <c r="C518" s="202"/>
      <c r="D518" s="202"/>
      <c r="E518" s="204"/>
      <c r="I518" s="209"/>
    </row>
    <row r="519" ht="33.0" customHeight="1">
      <c r="A519" s="202"/>
      <c r="C519" s="202"/>
      <c r="D519" s="202"/>
      <c r="E519" s="204"/>
      <c r="I519" s="209"/>
    </row>
    <row r="520" ht="33.0" customHeight="1">
      <c r="A520" s="202"/>
      <c r="C520" s="202"/>
      <c r="D520" s="202"/>
      <c r="E520" s="206"/>
      <c r="I520" s="209"/>
    </row>
    <row r="521" ht="33.0" customHeight="1">
      <c r="A521" s="202"/>
      <c r="C521" s="202"/>
      <c r="D521" s="206"/>
      <c r="E521" s="206"/>
      <c r="I521" s="209"/>
    </row>
    <row r="522">
      <c r="A522" s="202"/>
      <c r="C522" s="202"/>
      <c r="E522" s="208"/>
      <c r="F522" s="202"/>
      <c r="G522" s="202"/>
      <c r="H522" s="202"/>
      <c r="I522" s="237"/>
      <c r="J522" s="202"/>
      <c r="K522" s="202"/>
    </row>
    <row r="523">
      <c r="A523" s="202"/>
      <c r="C523" s="202"/>
      <c r="D523" s="202"/>
      <c r="E523" s="202"/>
      <c r="F523" s="202"/>
      <c r="G523" s="202"/>
      <c r="H523" s="202"/>
      <c r="I523" s="237"/>
      <c r="J523" s="202"/>
      <c r="K523" s="202"/>
    </row>
    <row r="524">
      <c r="A524" s="202"/>
      <c r="C524" s="202"/>
      <c r="D524" s="202"/>
      <c r="E524" s="204"/>
      <c r="F524" s="202"/>
      <c r="G524" s="202"/>
      <c r="H524" s="202"/>
      <c r="I524" s="237"/>
      <c r="J524" s="202"/>
      <c r="K524" s="202"/>
    </row>
    <row r="525">
      <c r="A525" s="202"/>
      <c r="C525" s="202"/>
      <c r="D525" s="202"/>
      <c r="E525" s="204"/>
      <c r="F525" s="202"/>
      <c r="G525" s="202"/>
      <c r="H525" s="202"/>
      <c r="I525" s="237"/>
      <c r="J525" s="202"/>
      <c r="K525" s="202"/>
    </row>
    <row r="526">
      <c r="A526" s="202"/>
      <c r="C526" s="202"/>
      <c r="D526" s="202"/>
      <c r="E526" s="208"/>
      <c r="F526" s="202"/>
      <c r="G526" s="202"/>
      <c r="H526" s="202"/>
      <c r="I526" s="237"/>
      <c r="J526" s="202"/>
      <c r="K526" s="202"/>
    </row>
    <row r="527">
      <c r="A527" s="202"/>
      <c r="C527" s="202"/>
      <c r="D527" s="202"/>
      <c r="E527" s="208"/>
      <c r="F527" s="202"/>
      <c r="G527" s="202"/>
      <c r="H527" s="202"/>
      <c r="I527" s="237"/>
      <c r="J527" s="202"/>
      <c r="K527" s="202"/>
    </row>
    <row r="528">
      <c r="A528" s="202"/>
      <c r="C528" s="202"/>
      <c r="D528" s="202"/>
      <c r="E528" s="208"/>
      <c r="F528" s="202"/>
      <c r="G528" s="202"/>
      <c r="H528" s="202"/>
      <c r="I528" s="237"/>
      <c r="J528" s="202"/>
      <c r="K528" s="202"/>
    </row>
    <row r="529">
      <c r="A529" s="202"/>
      <c r="C529" s="202"/>
      <c r="D529" s="202"/>
      <c r="E529" s="208"/>
      <c r="F529" s="202"/>
      <c r="G529" s="202"/>
      <c r="H529" s="202"/>
      <c r="I529" s="237"/>
      <c r="J529" s="202"/>
      <c r="K529" s="202"/>
    </row>
    <row r="530">
      <c r="A530" s="202"/>
      <c r="C530" s="202"/>
      <c r="D530" s="202"/>
      <c r="E530" s="208"/>
      <c r="F530" s="202"/>
      <c r="G530" s="202"/>
      <c r="H530" s="202"/>
      <c r="I530" s="237"/>
      <c r="J530" s="202"/>
      <c r="K530" s="202"/>
    </row>
    <row r="531">
      <c r="A531" s="202"/>
      <c r="C531" s="202"/>
      <c r="D531" s="202"/>
      <c r="E531" s="208"/>
      <c r="F531" s="202"/>
      <c r="G531" s="202"/>
      <c r="H531" s="202"/>
      <c r="I531" s="237"/>
      <c r="J531" s="202"/>
      <c r="K531" s="202"/>
    </row>
    <row r="532">
      <c r="A532" s="202"/>
      <c r="C532" s="202"/>
      <c r="D532" s="202"/>
      <c r="E532" s="208"/>
      <c r="F532" s="202"/>
      <c r="G532" s="202"/>
      <c r="H532" s="202"/>
      <c r="I532" s="237"/>
      <c r="J532" s="202"/>
      <c r="K532" s="202"/>
    </row>
    <row r="533">
      <c r="A533" s="202"/>
      <c r="C533" s="202"/>
      <c r="D533" s="202"/>
      <c r="E533" s="208"/>
      <c r="F533" s="202"/>
      <c r="G533" s="202"/>
      <c r="H533" s="202"/>
      <c r="I533" s="237"/>
      <c r="J533" s="202"/>
      <c r="K533" s="202"/>
    </row>
    <row r="534">
      <c r="A534" s="202"/>
      <c r="C534" s="202"/>
      <c r="D534" s="202"/>
      <c r="E534" s="202"/>
      <c r="F534" s="202"/>
      <c r="G534" s="202"/>
      <c r="H534" s="202"/>
      <c r="I534" s="237"/>
      <c r="J534" s="202"/>
      <c r="K534" s="202"/>
    </row>
    <row r="535">
      <c r="A535" s="202"/>
      <c r="C535" s="202"/>
      <c r="D535" s="202"/>
      <c r="E535" s="208"/>
      <c r="F535" s="202"/>
      <c r="G535" s="202"/>
      <c r="H535" s="202"/>
      <c r="I535" s="237"/>
      <c r="J535" s="202"/>
      <c r="K535" s="202"/>
    </row>
    <row r="536">
      <c r="A536" s="202"/>
      <c r="C536" s="202"/>
      <c r="D536" s="202"/>
      <c r="E536" s="208"/>
      <c r="F536" s="202"/>
      <c r="G536" s="202"/>
      <c r="H536" s="202"/>
      <c r="I536" s="237"/>
      <c r="J536" s="202"/>
      <c r="K536" s="202"/>
    </row>
    <row r="537">
      <c r="A537" s="202"/>
      <c r="C537" s="202"/>
      <c r="D537" s="202"/>
      <c r="E537" s="202"/>
      <c r="F537" s="202"/>
      <c r="G537" s="202"/>
      <c r="H537" s="202"/>
      <c r="I537" s="237"/>
      <c r="J537" s="202"/>
      <c r="K537" s="202"/>
    </row>
    <row r="538">
      <c r="A538" s="202"/>
      <c r="C538" s="202"/>
      <c r="D538" s="202"/>
      <c r="E538" s="208"/>
      <c r="F538" s="202"/>
      <c r="G538" s="202"/>
      <c r="H538" s="202"/>
      <c r="I538" s="237"/>
      <c r="J538" s="202"/>
      <c r="K538" s="202"/>
    </row>
    <row r="539">
      <c r="A539" s="202"/>
      <c r="C539" s="202"/>
      <c r="D539" s="202"/>
      <c r="E539" s="208"/>
      <c r="F539" s="202"/>
      <c r="G539" s="202"/>
      <c r="H539" s="202"/>
      <c r="I539" s="237"/>
      <c r="J539" s="202"/>
      <c r="K539" s="202"/>
    </row>
    <row r="540" ht="33.75" customHeight="1">
      <c r="A540" s="202"/>
      <c r="C540" s="202"/>
      <c r="D540" s="202"/>
      <c r="E540" s="204"/>
      <c r="I540" s="209"/>
    </row>
    <row r="541" ht="33.75" customHeight="1">
      <c r="A541" s="202"/>
      <c r="C541" s="202"/>
      <c r="D541" s="202"/>
      <c r="E541" s="204"/>
      <c r="I541" s="209"/>
    </row>
    <row r="542" ht="33.75" customHeight="1">
      <c r="A542" s="202"/>
      <c r="C542" s="202"/>
      <c r="D542" s="202"/>
      <c r="E542" s="206"/>
      <c r="I542" s="209"/>
    </row>
    <row r="543" ht="33.75" customHeight="1">
      <c r="A543" s="202"/>
      <c r="C543" s="202"/>
      <c r="D543" s="206"/>
      <c r="E543" s="206"/>
      <c r="I543" s="209"/>
    </row>
    <row r="544" ht="33.0" customHeight="1">
      <c r="A544" s="202"/>
      <c r="C544" s="202"/>
      <c r="D544" s="202"/>
      <c r="E544" s="202"/>
      <c r="F544" s="202"/>
      <c r="G544" s="202"/>
      <c r="H544" s="202"/>
      <c r="I544" s="237"/>
      <c r="J544" s="202"/>
      <c r="K544" s="202"/>
    </row>
    <row r="545" ht="25.5" customHeight="1">
      <c r="A545" s="202"/>
      <c r="C545" s="202"/>
      <c r="D545" s="202"/>
      <c r="E545" s="204"/>
      <c r="I545" s="209"/>
    </row>
    <row r="546" ht="25.5" customHeight="1">
      <c r="A546" s="202"/>
      <c r="C546" s="202"/>
      <c r="D546" s="202"/>
      <c r="E546" s="206"/>
      <c r="I546" s="209"/>
    </row>
    <row r="547" ht="25.5" customHeight="1">
      <c r="A547" s="202"/>
      <c r="C547" s="202"/>
      <c r="D547" s="202"/>
      <c r="E547" s="208"/>
      <c r="I547" s="209"/>
    </row>
    <row r="548" ht="25.5" customHeight="1">
      <c r="A548" s="202"/>
      <c r="C548" s="202"/>
      <c r="D548" s="202"/>
      <c r="E548" s="208"/>
      <c r="I548" s="209"/>
    </row>
    <row r="549" ht="25.5" customHeight="1">
      <c r="A549" s="202"/>
      <c r="C549" s="202"/>
      <c r="D549" s="202"/>
      <c r="E549" s="204"/>
      <c r="I549" s="209"/>
    </row>
    <row r="550" ht="25.5" customHeight="1">
      <c r="A550" s="202"/>
      <c r="C550" s="202"/>
      <c r="D550" s="202"/>
      <c r="E550" s="208"/>
      <c r="I550" s="209"/>
    </row>
    <row r="551" ht="25.5" customHeight="1">
      <c r="A551" s="202"/>
      <c r="C551" s="202"/>
      <c r="D551" s="202"/>
      <c r="E551" s="204"/>
      <c r="I551" s="209"/>
    </row>
    <row r="552" ht="25.5" customHeight="1">
      <c r="A552" s="202"/>
      <c r="C552" s="202"/>
      <c r="D552" s="202"/>
      <c r="E552" s="206"/>
      <c r="I552" s="209"/>
    </row>
    <row r="553" ht="15.75" customHeight="1">
      <c r="A553" s="202"/>
      <c r="C553" s="202"/>
      <c r="D553" s="202"/>
      <c r="E553" s="202"/>
      <c r="F553" s="202"/>
      <c r="G553" s="202"/>
      <c r="H553" s="202"/>
      <c r="I553" s="237"/>
      <c r="J553" s="202"/>
      <c r="K553" s="202"/>
    </row>
    <row r="554" ht="30.75" customHeight="1">
      <c r="A554" s="202"/>
      <c r="C554" s="202"/>
      <c r="D554" s="202"/>
      <c r="E554" s="202"/>
      <c r="F554" s="202"/>
      <c r="G554" s="202"/>
      <c r="H554" s="202"/>
      <c r="I554" s="237"/>
      <c r="J554" s="202"/>
      <c r="K554" s="202"/>
      <c r="L554" s="202"/>
      <c r="M554" s="202"/>
      <c r="N554" s="202"/>
      <c r="O554" s="202"/>
    </row>
    <row r="555">
      <c r="A555" s="202"/>
      <c r="C555" s="202"/>
      <c r="D555" s="203"/>
      <c r="E555" s="204"/>
      <c r="F555" s="202"/>
      <c r="G555" s="202"/>
      <c r="H555" s="202"/>
      <c r="I555" s="237"/>
      <c r="J555" s="202"/>
      <c r="K555" s="202"/>
    </row>
    <row r="556">
      <c r="A556" s="202"/>
      <c r="C556" s="202"/>
      <c r="D556" s="202"/>
      <c r="E556" s="202"/>
      <c r="F556" s="202"/>
      <c r="G556" s="202"/>
      <c r="H556" s="202"/>
      <c r="I556" s="237"/>
      <c r="J556" s="202"/>
      <c r="K556" s="202"/>
    </row>
    <row r="557">
      <c r="A557" s="202"/>
      <c r="C557" s="202"/>
      <c r="D557" s="202"/>
      <c r="E557" s="202"/>
      <c r="F557" s="202"/>
      <c r="G557" s="202"/>
      <c r="H557" s="202"/>
      <c r="I557" s="237"/>
      <c r="J557" s="202"/>
      <c r="K557" s="202"/>
    </row>
    <row r="558">
      <c r="A558" s="202"/>
      <c r="C558" s="202"/>
      <c r="D558" s="207"/>
      <c r="E558" s="204"/>
      <c r="F558" s="202"/>
      <c r="G558" s="202"/>
      <c r="H558" s="202"/>
      <c r="I558" s="237"/>
      <c r="J558" s="202"/>
      <c r="K558" s="202"/>
    </row>
    <row r="559">
      <c r="A559" s="202"/>
      <c r="C559" s="202"/>
      <c r="D559" s="203"/>
      <c r="E559" s="204"/>
      <c r="F559" s="202"/>
      <c r="G559" s="202"/>
      <c r="H559" s="202"/>
      <c r="I559" s="237"/>
      <c r="J559" s="202"/>
      <c r="K559" s="202"/>
    </row>
    <row r="560">
      <c r="A560" s="202"/>
      <c r="C560" s="202"/>
      <c r="D560" s="203"/>
      <c r="E560" s="204"/>
      <c r="F560" s="202"/>
      <c r="G560" s="202"/>
      <c r="H560" s="202"/>
      <c r="I560" s="237"/>
      <c r="J560" s="202"/>
      <c r="K560" s="202"/>
    </row>
    <row r="561">
      <c r="A561" s="202"/>
      <c r="C561" s="202"/>
      <c r="D561" s="203"/>
      <c r="E561" s="204"/>
      <c r="F561" s="202"/>
      <c r="G561" s="202"/>
      <c r="H561" s="202"/>
      <c r="I561" s="237"/>
      <c r="J561" s="202"/>
      <c r="K561" s="202"/>
    </row>
    <row r="562">
      <c r="A562" s="202"/>
      <c r="C562" s="202"/>
      <c r="D562" s="203"/>
      <c r="E562" s="204"/>
      <c r="F562" s="202"/>
      <c r="G562" s="202"/>
      <c r="H562" s="202"/>
      <c r="I562" s="237"/>
      <c r="J562" s="202"/>
      <c r="K562" s="202"/>
    </row>
    <row r="563">
      <c r="A563" s="202"/>
      <c r="C563" s="202"/>
      <c r="D563" s="202"/>
      <c r="E563" s="202"/>
      <c r="F563" s="202"/>
      <c r="G563" s="202"/>
      <c r="H563" s="202"/>
      <c r="I563" s="237"/>
      <c r="J563" s="202"/>
      <c r="K563" s="202"/>
    </row>
    <row r="564">
      <c r="A564" s="202"/>
      <c r="C564" s="202"/>
      <c r="D564" s="203"/>
      <c r="E564" s="204"/>
      <c r="F564" s="202"/>
      <c r="G564" s="202"/>
      <c r="H564" s="202"/>
      <c r="I564" s="237"/>
      <c r="J564" s="202"/>
      <c r="K564" s="202"/>
    </row>
    <row r="565" ht="33.0" customHeight="1">
      <c r="A565" s="202"/>
      <c r="C565" s="202"/>
      <c r="D565" s="202"/>
      <c r="I565" s="209"/>
    </row>
    <row r="566" ht="33.0" customHeight="1">
      <c r="A566" s="202"/>
      <c r="C566" s="202"/>
      <c r="D566" s="202"/>
      <c r="E566" s="204"/>
      <c r="I566" s="209"/>
    </row>
    <row r="567" ht="33.0" customHeight="1">
      <c r="A567" s="202"/>
      <c r="C567" s="202"/>
      <c r="D567" s="202"/>
      <c r="E567" s="206"/>
      <c r="I567" s="209"/>
    </row>
    <row r="568" ht="33.0" customHeight="1">
      <c r="A568" s="202"/>
      <c r="C568" s="202"/>
      <c r="D568" s="206"/>
      <c r="E568" s="206"/>
      <c r="I568" s="209"/>
    </row>
    <row r="569">
      <c r="A569" s="202"/>
      <c r="C569" s="202"/>
      <c r="D569" s="202"/>
      <c r="E569" s="202"/>
      <c r="F569" s="202"/>
      <c r="G569" s="202"/>
      <c r="H569" s="202"/>
      <c r="I569" s="237"/>
      <c r="J569" s="202"/>
      <c r="K569" s="202"/>
    </row>
    <row r="570">
      <c r="A570" s="202"/>
      <c r="C570" s="202"/>
      <c r="D570" s="207"/>
      <c r="E570" s="208"/>
      <c r="F570" s="202"/>
      <c r="G570" s="202"/>
      <c r="H570" s="202"/>
      <c r="I570" s="237"/>
      <c r="J570" s="202"/>
      <c r="K570" s="202"/>
    </row>
    <row r="571">
      <c r="A571" s="202"/>
      <c r="C571" s="202"/>
      <c r="D571" s="202"/>
      <c r="E571" s="202"/>
      <c r="F571" s="202"/>
      <c r="G571" s="202"/>
      <c r="H571" s="202"/>
      <c r="I571" s="237"/>
      <c r="J571" s="202"/>
      <c r="K571" s="202"/>
    </row>
    <row r="572">
      <c r="A572" s="202"/>
      <c r="C572" s="202"/>
      <c r="E572" s="208"/>
      <c r="F572" s="202"/>
      <c r="G572" s="202"/>
      <c r="H572" s="202"/>
      <c r="I572" s="237"/>
      <c r="J572" s="202"/>
      <c r="K572" s="202"/>
    </row>
    <row r="573">
      <c r="A573" s="202"/>
      <c r="C573" s="202"/>
      <c r="D573" s="202"/>
      <c r="E573" s="208"/>
      <c r="F573" s="202"/>
      <c r="G573" s="202"/>
      <c r="H573" s="202"/>
      <c r="I573" s="237"/>
      <c r="J573" s="202"/>
      <c r="K573" s="202"/>
    </row>
    <row r="574">
      <c r="A574" s="202"/>
      <c r="C574" s="202"/>
      <c r="D574" s="202"/>
      <c r="E574" s="202"/>
      <c r="F574" s="202"/>
      <c r="G574" s="202"/>
      <c r="H574" s="202"/>
      <c r="I574" s="237"/>
      <c r="J574" s="202"/>
      <c r="K574" s="202"/>
    </row>
    <row r="575">
      <c r="A575" s="202"/>
      <c r="C575" s="202"/>
      <c r="D575" s="202"/>
      <c r="E575" s="208"/>
      <c r="F575" s="202"/>
      <c r="G575" s="202"/>
      <c r="H575" s="202"/>
      <c r="I575" s="237"/>
      <c r="J575" s="202"/>
      <c r="K575" s="202"/>
    </row>
    <row r="576">
      <c r="A576" s="202"/>
      <c r="C576" s="202"/>
      <c r="D576" s="207"/>
      <c r="E576" s="208"/>
      <c r="F576" s="202"/>
      <c r="G576" s="202"/>
      <c r="H576" s="202"/>
      <c r="I576" s="237"/>
      <c r="J576" s="202"/>
      <c r="K576" s="202"/>
    </row>
    <row r="577">
      <c r="A577" s="202"/>
      <c r="C577" s="202"/>
      <c r="D577" s="202"/>
      <c r="E577" s="208"/>
      <c r="F577" s="202"/>
      <c r="G577" s="202"/>
      <c r="H577" s="202"/>
      <c r="I577" s="237"/>
      <c r="J577" s="202"/>
      <c r="K577" s="202"/>
    </row>
    <row r="578">
      <c r="A578" s="202"/>
      <c r="C578" s="202"/>
      <c r="D578" s="202"/>
      <c r="E578" s="208"/>
      <c r="F578" s="202"/>
      <c r="G578" s="202"/>
      <c r="H578" s="202"/>
      <c r="I578" s="237"/>
      <c r="J578" s="202"/>
      <c r="K578" s="202"/>
    </row>
    <row r="579">
      <c r="A579" s="202"/>
      <c r="C579" s="202"/>
      <c r="D579" s="202"/>
      <c r="E579" s="208"/>
      <c r="F579" s="202"/>
      <c r="G579" s="202"/>
      <c r="H579" s="202"/>
      <c r="I579" s="237"/>
      <c r="J579" s="202"/>
      <c r="K579" s="202"/>
    </row>
    <row r="580">
      <c r="A580" s="202"/>
      <c r="C580" s="202"/>
      <c r="D580" s="202"/>
      <c r="E580" s="208"/>
      <c r="F580" s="202"/>
      <c r="G580" s="202"/>
      <c r="H580" s="202"/>
      <c r="I580" s="237"/>
      <c r="J580" s="202"/>
      <c r="K580" s="202"/>
    </row>
    <row r="581">
      <c r="A581" s="202"/>
      <c r="C581" s="202"/>
      <c r="E581" s="208"/>
      <c r="F581" s="202"/>
      <c r="G581" s="202"/>
      <c r="H581" s="202"/>
      <c r="I581" s="237"/>
      <c r="J581" s="202"/>
      <c r="K581" s="202"/>
    </row>
    <row r="582">
      <c r="A582" s="202"/>
      <c r="C582" s="202"/>
      <c r="D582" s="207"/>
      <c r="E582" s="208"/>
      <c r="F582" s="202"/>
      <c r="G582" s="202"/>
      <c r="H582" s="202"/>
      <c r="I582" s="237"/>
      <c r="J582" s="202"/>
      <c r="K582" s="202"/>
    </row>
    <row r="583" ht="33.0" customHeight="1">
      <c r="A583" s="202"/>
      <c r="C583" s="202"/>
      <c r="D583" s="202"/>
      <c r="E583" s="204"/>
      <c r="I583" s="209"/>
    </row>
    <row r="584" ht="33.0" customHeight="1">
      <c r="A584" s="202"/>
      <c r="C584" s="202"/>
      <c r="D584" s="202"/>
      <c r="E584" s="204"/>
      <c r="I584" s="209"/>
    </row>
    <row r="585" ht="33.0" customHeight="1">
      <c r="A585" s="202"/>
      <c r="C585" s="202"/>
      <c r="D585" s="202"/>
      <c r="E585" s="206"/>
      <c r="I585" s="209"/>
    </row>
    <row r="586" ht="33.0" customHeight="1">
      <c r="A586" s="202"/>
      <c r="C586" s="202"/>
      <c r="D586" s="206"/>
      <c r="E586" s="206"/>
      <c r="I586" s="209"/>
    </row>
    <row r="587">
      <c r="A587" s="202"/>
      <c r="C587" s="202"/>
      <c r="E587" s="208"/>
      <c r="F587" s="202"/>
      <c r="G587" s="202"/>
      <c r="H587" s="202"/>
      <c r="I587" s="237"/>
      <c r="J587" s="202"/>
      <c r="K587" s="202"/>
    </row>
    <row r="588">
      <c r="A588" s="202"/>
      <c r="C588" s="202"/>
      <c r="D588" s="202"/>
      <c r="E588" s="202"/>
      <c r="F588" s="202"/>
      <c r="G588" s="202"/>
      <c r="H588" s="202"/>
      <c r="I588" s="237"/>
      <c r="J588" s="202"/>
      <c r="K588" s="202"/>
    </row>
    <row r="589">
      <c r="A589" s="202"/>
      <c r="C589" s="202"/>
      <c r="D589" s="202"/>
      <c r="E589" s="204"/>
      <c r="F589" s="202"/>
      <c r="G589" s="202"/>
      <c r="H589" s="202"/>
      <c r="I589" s="237"/>
      <c r="J589" s="202"/>
      <c r="K589" s="202"/>
    </row>
    <row r="590">
      <c r="A590" s="202"/>
      <c r="C590" s="202"/>
      <c r="D590" s="202"/>
      <c r="E590" s="204"/>
      <c r="F590" s="202"/>
      <c r="G590" s="202"/>
      <c r="H590" s="202"/>
      <c r="I590" s="237"/>
      <c r="J590" s="202"/>
      <c r="K590" s="202"/>
    </row>
    <row r="591">
      <c r="A591" s="202"/>
      <c r="C591" s="202"/>
      <c r="D591" s="202"/>
      <c r="E591" s="208"/>
      <c r="F591" s="202"/>
      <c r="G591" s="202"/>
      <c r="H591" s="202"/>
      <c r="I591" s="237"/>
      <c r="J591" s="202"/>
      <c r="K591" s="202"/>
    </row>
    <row r="592">
      <c r="A592" s="202"/>
      <c r="C592" s="202"/>
      <c r="D592" s="202"/>
      <c r="E592" s="208"/>
      <c r="F592" s="202"/>
      <c r="G592" s="202"/>
      <c r="H592" s="202"/>
      <c r="I592" s="237"/>
      <c r="J592" s="202"/>
      <c r="K592" s="202"/>
    </row>
    <row r="593">
      <c r="A593" s="202"/>
      <c r="C593" s="202"/>
      <c r="D593" s="202"/>
      <c r="E593" s="208"/>
      <c r="F593" s="202"/>
      <c r="G593" s="202"/>
      <c r="H593" s="202"/>
      <c r="I593" s="237"/>
      <c r="J593" s="202"/>
      <c r="K593" s="202"/>
    </row>
    <row r="594">
      <c r="A594" s="202"/>
      <c r="C594" s="202"/>
      <c r="D594" s="202"/>
      <c r="E594" s="208"/>
      <c r="F594" s="202"/>
      <c r="G594" s="202"/>
      <c r="H594" s="202"/>
      <c r="I594" s="237"/>
      <c r="J594" s="202"/>
      <c r="K594" s="202"/>
    </row>
    <row r="595">
      <c r="A595" s="202"/>
      <c r="C595" s="202"/>
      <c r="D595" s="202"/>
      <c r="E595" s="208"/>
      <c r="F595" s="202"/>
      <c r="G595" s="202"/>
      <c r="H595" s="202"/>
      <c r="I595" s="237"/>
      <c r="J595" s="202"/>
      <c r="K595" s="202"/>
    </row>
    <row r="596">
      <c r="A596" s="202"/>
      <c r="C596" s="202"/>
      <c r="D596" s="202"/>
      <c r="E596" s="208"/>
      <c r="F596" s="202"/>
      <c r="G596" s="202"/>
      <c r="H596" s="202"/>
      <c r="I596" s="237"/>
      <c r="J596" s="202"/>
      <c r="K596" s="202"/>
    </row>
    <row r="597">
      <c r="A597" s="202"/>
      <c r="C597" s="202"/>
      <c r="D597" s="202"/>
      <c r="E597" s="208"/>
      <c r="F597" s="202"/>
      <c r="G597" s="202"/>
      <c r="H597" s="202"/>
      <c r="I597" s="237"/>
      <c r="J597" s="202"/>
      <c r="K597" s="202"/>
    </row>
    <row r="598">
      <c r="A598" s="202"/>
      <c r="C598" s="202"/>
      <c r="D598" s="202"/>
      <c r="E598" s="208"/>
      <c r="F598" s="202"/>
      <c r="G598" s="202"/>
      <c r="H598" s="202"/>
      <c r="I598" s="237"/>
      <c r="J598" s="202"/>
      <c r="K598" s="202"/>
    </row>
    <row r="599">
      <c r="A599" s="202"/>
      <c r="C599" s="202"/>
      <c r="D599" s="202"/>
      <c r="E599" s="202"/>
      <c r="F599" s="202"/>
      <c r="G599" s="202"/>
      <c r="H599" s="202"/>
      <c r="I599" s="237"/>
      <c r="J599" s="202"/>
      <c r="K599" s="202"/>
    </row>
    <row r="600">
      <c r="A600" s="202"/>
      <c r="C600" s="202"/>
      <c r="D600" s="202"/>
      <c r="E600" s="208"/>
      <c r="F600" s="202"/>
      <c r="G600" s="202"/>
      <c r="H600" s="202"/>
      <c r="I600" s="237"/>
      <c r="J600" s="202"/>
      <c r="K600" s="202"/>
    </row>
    <row r="601">
      <c r="A601" s="202"/>
      <c r="C601" s="202"/>
      <c r="D601" s="202"/>
      <c r="E601" s="208"/>
      <c r="F601" s="202"/>
      <c r="G601" s="202"/>
      <c r="H601" s="202"/>
      <c r="I601" s="237"/>
      <c r="J601" s="202"/>
      <c r="K601" s="202"/>
    </row>
    <row r="602">
      <c r="A602" s="202"/>
      <c r="C602" s="202"/>
      <c r="D602" s="202"/>
      <c r="E602" s="202"/>
      <c r="F602" s="202"/>
      <c r="G602" s="202"/>
      <c r="H602" s="202"/>
      <c r="I602" s="237"/>
      <c r="J602" s="202"/>
      <c r="K602" s="202"/>
    </row>
    <row r="603">
      <c r="A603" s="202"/>
      <c r="C603" s="202"/>
      <c r="D603" s="202"/>
      <c r="E603" s="208"/>
      <c r="F603" s="202"/>
      <c r="G603" s="202"/>
      <c r="H603" s="202"/>
      <c r="I603" s="237"/>
      <c r="J603" s="202"/>
      <c r="K603" s="202"/>
    </row>
    <row r="604">
      <c r="A604" s="202"/>
      <c r="C604" s="202"/>
      <c r="D604" s="202"/>
      <c r="E604" s="208"/>
      <c r="F604" s="202"/>
      <c r="G604" s="202"/>
      <c r="H604" s="202"/>
      <c r="I604" s="237"/>
      <c r="J604" s="202"/>
      <c r="K604" s="202"/>
    </row>
    <row r="605" ht="33.75" customHeight="1">
      <c r="A605" s="202"/>
      <c r="C605" s="202"/>
      <c r="D605" s="202"/>
      <c r="E605" s="204"/>
      <c r="I605" s="209"/>
    </row>
    <row r="606" ht="33.75" customHeight="1">
      <c r="A606" s="202"/>
      <c r="C606" s="202"/>
      <c r="D606" s="202"/>
      <c r="E606" s="204"/>
      <c r="I606" s="209"/>
    </row>
    <row r="607" ht="33.75" customHeight="1">
      <c r="A607" s="202"/>
      <c r="C607" s="202"/>
      <c r="D607" s="202"/>
      <c r="E607" s="206"/>
      <c r="I607" s="209"/>
    </row>
    <row r="608" ht="33.75" customHeight="1">
      <c r="A608" s="202"/>
      <c r="C608" s="202"/>
      <c r="D608" s="206"/>
      <c r="E608" s="206"/>
      <c r="I608" s="209"/>
    </row>
    <row r="609" ht="33.0" customHeight="1">
      <c r="A609" s="202"/>
      <c r="C609" s="202"/>
      <c r="D609" s="202"/>
      <c r="E609" s="202"/>
      <c r="F609" s="202"/>
      <c r="G609" s="202"/>
      <c r="H609" s="202"/>
      <c r="I609" s="237"/>
      <c r="J609" s="202"/>
      <c r="K609" s="202"/>
    </row>
    <row r="610" ht="25.5" customHeight="1">
      <c r="A610" s="202"/>
      <c r="C610" s="202"/>
      <c r="D610" s="202"/>
      <c r="E610" s="204"/>
      <c r="I610" s="209"/>
    </row>
    <row r="611" ht="25.5" customHeight="1">
      <c r="A611" s="202"/>
      <c r="C611" s="202"/>
      <c r="D611" s="202"/>
      <c r="E611" s="206"/>
      <c r="I611" s="209"/>
    </row>
    <row r="612" ht="25.5" customHeight="1">
      <c r="A612" s="202"/>
      <c r="C612" s="202"/>
      <c r="D612" s="202"/>
      <c r="E612" s="208"/>
      <c r="I612" s="209"/>
    </row>
    <row r="613" ht="25.5" customHeight="1">
      <c r="A613" s="202"/>
      <c r="C613" s="202"/>
      <c r="D613" s="202"/>
      <c r="E613" s="208"/>
      <c r="I613" s="209"/>
    </row>
    <row r="614" ht="25.5" customHeight="1">
      <c r="A614" s="202"/>
      <c r="C614" s="202"/>
      <c r="D614" s="202"/>
      <c r="E614" s="204"/>
      <c r="I614" s="209"/>
    </row>
    <row r="615" ht="25.5" customHeight="1">
      <c r="A615" s="202"/>
      <c r="C615" s="202"/>
      <c r="D615" s="202"/>
      <c r="E615" s="208"/>
      <c r="I615" s="209"/>
    </row>
    <row r="616" ht="25.5" customHeight="1">
      <c r="A616" s="202"/>
      <c r="C616" s="202"/>
      <c r="D616" s="202"/>
      <c r="E616" s="204"/>
      <c r="I616" s="209"/>
    </row>
    <row r="617" ht="25.5" customHeight="1">
      <c r="A617" s="202"/>
      <c r="C617" s="202"/>
      <c r="D617" s="202"/>
      <c r="E617" s="206"/>
      <c r="I617" s="209"/>
    </row>
    <row r="618" ht="15.75" customHeight="1">
      <c r="A618" s="202"/>
      <c r="C618" s="202"/>
      <c r="D618" s="202"/>
      <c r="E618" s="202"/>
      <c r="F618" s="202"/>
      <c r="G618" s="202"/>
      <c r="H618" s="202"/>
      <c r="I618" s="237"/>
      <c r="J618" s="202"/>
      <c r="K618" s="202"/>
    </row>
    <row r="619" ht="30.75" customHeight="1">
      <c r="A619" s="202"/>
      <c r="C619" s="202"/>
      <c r="D619" s="202"/>
      <c r="E619" s="202"/>
      <c r="F619" s="202"/>
      <c r="G619" s="202"/>
      <c r="H619" s="202"/>
      <c r="I619" s="237"/>
      <c r="J619" s="202"/>
      <c r="K619" s="202"/>
      <c r="L619" s="202"/>
      <c r="M619" s="202"/>
      <c r="N619" s="202"/>
      <c r="O619" s="202"/>
    </row>
    <row r="620">
      <c r="A620" s="202"/>
      <c r="C620" s="202"/>
      <c r="D620" s="203"/>
      <c r="E620" s="204"/>
      <c r="F620" s="202"/>
      <c r="G620" s="202"/>
      <c r="H620" s="202"/>
      <c r="I620" s="237"/>
      <c r="J620" s="202"/>
      <c r="K620" s="202"/>
    </row>
    <row r="621">
      <c r="A621" s="202"/>
      <c r="C621" s="202"/>
      <c r="D621" s="202"/>
      <c r="E621" s="202"/>
      <c r="F621" s="202"/>
      <c r="G621" s="202"/>
      <c r="H621" s="202"/>
      <c r="I621" s="237"/>
      <c r="J621" s="202"/>
      <c r="K621" s="202"/>
    </row>
    <row r="622">
      <c r="A622" s="202"/>
      <c r="C622" s="202"/>
      <c r="D622" s="202"/>
      <c r="E622" s="202"/>
      <c r="F622" s="202"/>
      <c r="G622" s="202"/>
      <c r="H622" s="202"/>
      <c r="I622" s="237"/>
      <c r="J622" s="202"/>
      <c r="K622" s="202"/>
    </row>
    <row r="623">
      <c r="A623" s="202"/>
      <c r="C623" s="202"/>
      <c r="D623" s="207"/>
      <c r="E623" s="204"/>
      <c r="F623" s="202"/>
      <c r="G623" s="202"/>
      <c r="H623" s="202"/>
      <c r="I623" s="237"/>
      <c r="J623" s="202"/>
      <c r="K623" s="202"/>
    </row>
    <row r="624">
      <c r="A624" s="202"/>
      <c r="C624" s="202"/>
      <c r="D624" s="203"/>
      <c r="E624" s="204"/>
      <c r="F624" s="202"/>
      <c r="G624" s="202"/>
      <c r="H624" s="202"/>
      <c r="I624" s="237"/>
      <c r="J624" s="202"/>
      <c r="K624" s="202"/>
    </row>
    <row r="625">
      <c r="A625" s="202"/>
      <c r="C625" s="202"/>
      <c r="D625" s="203"/>
      <c r="E625" s="204"/>
      <c r="F625" s="202"/>
      <c r="G625" s="202"/>
      <c r="H625" s="202"/>
      <c r="I625" s="237"/>
      <c r="J625" s="202"/>
      <c r="K625" s="202"/>
    </row>
    <row r="626">
      <c r="A626" s="202"/>
      <c r="C626" s="202"/>
      <c r="D626" s="203"/>
      <c r="E626" s="204"/>
      <c r="F626" s="202"/>
      <c r="G626" s="202"/>
      <c r="H626" s="202"/>
      <c r="I626" s="237"/>
      <c r="J626" s="202"/>
      <c r="K626" s="202"/>
    </row>
    <row r="627">
      <c r="A627" s="202"/>
      <c r="C627" s="202"/>
      <c r="D627" s="203"/>
      <c r="E627" s="204"/>
      <c r="F627" s="202"/>
      <c r="G627" s="202"/>
      <c r="H627" s="202"/>
      <c r="I627" s="237"/>
      <c r="J627" s="202"/>
      <c r="K627" s="202"/>
    </row>
    <row r="628">
      <c r="A628" s="202"/>
      <c r="C628" s="202"/>
      <c r="D628" s="202"/>
      <c r="E628" s="202"/>
      <c r="F628" s="202"/>
      <c r="G628" s="202"/>
      <c r="H628" s="202"/>
      <c r="I628" s="237"/>
      <c r="J628" s="202"/>
      <c r="K628" s="202"/>
    </row>
    <row r="629">
      <c r="A629" s="202"/>
      <c r="C629" s="202"/>
      <c r="D629" s="203"/>
      <c r="E629" s="204"/>
      <c r="F629" s="202"/>
      <c r="G629" s="202"/>
      <c r="H629" s="202"/>
      <c r="I629" s="237"/>
      <c r="J629" s="202"/>
      <c r="K629" s="202"/>
    </row>
    <row r="630" ht="33.0" customHeight="1">
      <c r="A630" s="202"/>
      <c r="C630" s="202"/>
      <c r="D630" s="202"/>
      <c r="I630" s="209"/>
    </row>
    <row r="631" ht="33.0" customHeight="1">
      <c r="A631" s="202"/>
      <c r="C631" s="202"/>
      <c r="D631" s="202"/>
      <c r="E631" s="204"/>
      <c r="I631" s="209"/>
    </row>
    <row r="632" ht="33.0" customHeight="1">
      <c r="A632" s="202"/>
      <c r="C632" s="202"/>
      <c r="D632" s="202"/>
      <c r="E632" s="206"/>
      <c r="I632" s="209"/>
    </row>
    <row r="633" ht="33.0" customHeight="1">
      <c r="A633" s="202"/>
      <c r="C633" s="202"/>
      <c r="D633" s="206"/>
      <c r="E633" s="206"/>
      <c r="I633" s="209"/>
    </row>
    <row r="634">
      <c r="A634" s="202"/>
      <c r="C634" s="202"/>
      <c r="D634" s="202"/>
      <c r="E634" s="202"/>
      <c r="F634" s="202"/>
      <c r="G634" s="202"/>
      <c r="H634" s="202"/>
      <c r="I634" s="237"/>
      <c r="J634" s="202"/>
      <c r="K634" s="202"/>
    </row>
    <row r="635">
      <c r="A635" s="202"/>
      <c r="C635" s="202"/>
      <c r="D635" s="207"/>
      <c r="E635" s="208"/>
      <c r="F635" s="202"/>
      <c r="G635" s="202"/>
      <c r="H635" s="202"/>
      <c r="I635" s="237"/>
      <c r="J635" s="202"/>
      <c r="K635" s="202"/>
    </row>
    <row r="636">
      <c r="A636" s="202"/>
      <c r="C636" s="202"/>
      <c r="D636" s="202"/>
      <c r="E636" s="202"/>
      <c r="F636" s="202"/>
      <c r="G636" s="202"/>
      <c r="H636" s="202"/>
      <c r="I636" s="237"/>
      <c r="J636" s="202"/>
      <c r="K636" s="202"/>
    </row>
    <row r="637">
      <c r="A637" s="202"/>
      <c r="C637" s="202"/>
      <c r="E637" s="208"/>
      <c r="F637" s="202"/>
      <c r="G637" s="202"/>
      <c r="H637" s="202"/>
      <c r="I637" s="237"/>
      <c r="J637" s="202"/>
      <c r="K637" s="202"/>
    </row>
    <row r="638">
      <c r="A638" s="202"/>
      <c r="C638" s="202"/>
      <c r="D638" s="202"/>
      <c r="E638" s="208"/>
      <c r="F638" s="202"/>
      <c r="G638" s="202"/>
      <c r="H638" s="202"/>
      <c r="I638" s="237"/>
      <c r="J638" s="202"/>
      <c r="K638" s="202"/>
    </row>
    <row r="639">
      <c r="A639" s="202"/>
      <c r="C639" s="202"/>
      <c r="D639" s="202"/>
      <c r="E639" s="202"/>
      <c r="F639" s="202"/>
      <c r="G639" s="202"/>
      <c r="H639" s="202"/>
      <c r="I639" s="237"/>
      <c r="J639" s="202"/>
      <c r="K639" s="202"/>
    </row>
    <row r="640">
      <c r="A640" s="202"/>
      <c r="C640" s="202"/>
      <c r="D640" s="202"/>
      <c r="E640" s="208"/>
      <c r="F640" s="202"/>
      <c r="G640" s="202"/>
      <c r="H640" s="202"/>
      <c r="I640" s="237"/>
      <c r="J640" s="202"/>
      <c r="K640" s="202"/>
    </row>
    <row r="641">
      <c r="A641" s="202"/>
      <c r="C641" s="202"/>
      <c r="D641" s="207"/>
      <c r="E641" s="208"/>
      <c r="F641" s="202"/>
      <c r="G641" s="202"/>
      <c r="H641" s="202"/>
      <c r="I641" s="237"/>
      <c r="J641" s="202"/>
      <c r="K641" s="202"/>
    </row>
    <row r="642">
      <c r="A642" s="202"/>
      <c r="C642" s="202"/>
      <c r="D642" s="202"/>
      <c r="E642" s="208"/>
      <c r="F642" s="202"/>
      <c r="G642" s="202"/>
      <c r="H642" s="202"/>
      <c r="I642" s="237"/>
      <c r="J642" s="202"/>
      <c r="K642" s="202"/>
    </row>
    <row r="643">
      <c r="A643" s="202"/>
      <c r="C643" s="202"/>
      <c r="D643" s="202"/>
      <c r="E643" s="208"/>
      <c r="F643" s="202"/>
      <c r="G643" s="202"/>
      <c r="H643" s="202"/>
      <c r="I643" s="237"/>
      <c r="J643" s="202"/>
      <c r="K643" s="202"/>
    </row>
    <row r="644">
      <c r="A644" s="202"/>
      <c r="C644" s="202"/>
      <c r="D644" s="202"/>
      <c r="E644" s="208"/>
      <c r="F644" s="202"/>
      <c r="G644" s="202"/>
      <c r="H644" s="202"/>
      <c r="I644" s="237"/>
      <c r="J644" s="202"/>
      <c r="K644" s="202"/>
    </row>
    <row r="645">
      <c r="A645" s="202"/>
      <c r="C645" s="202"/>
      <c r="D645" s="202"/>
      <c r="E645" s="208"/>
      <c r="F645" s="202"/>
      <c r="G645" s="202"/>
      <c r="H645" s="202"/>
      <c r="I645" s="237"/>
      <c r="J645" s="202"/>
      <c r="K645" s="202"/>
    </row>
    <row r="646">
      <c r="A646" s="202"/>
      <c r="C646" s="202"/>
      <c r="E646" s="208"/>
      <c r="F646" s="202"/>
      <c r="G646" s="202"/>
      <c r="H646" s="202"/>
      <c r="I646" s="237"/>
      <c r="J646" s="202"/>
      <c r="K646" s="202"/>
    </row>
    <row r="647">
      <c r="A647" s="202"/>
      <c r="C647" s="202"/>
      <c r="D647" s="207"/>
      <c r="E647" s="208"/>
      <c r="F647" s="202"/>
      <c r="G647" s="202"/>
      <c r="H647" s="202"/>
      <c r="I647" s="237"/>
      <c r="J647" s="202"/>
      <c r="K647" s="202"/>
    </row>
    <row r="648" ht="33.0" customHeight="1">
      <c r="A648" s="202"/>
      <c r="C648" s="202"/>
      <c r="D648" s="202"/>
      <c r="E648" s="204"/>
      <c r="I648" s="209"/>
    </row>
    <row r="649" ht="33.0" customHeight="1">
      <c r="A649" s="202"/>
      <c r="C649" s="202"/>
      <c r="D649" s="202"/>
      <c r="E649" s="204"/>
      <c r="I649" s="209"/>
    </row>
    <row r="650" ht="33.0" customHeight="1">
      <c r="A650" s="202"/>
      <c r="C650" s="202"/>
      <c r="D650" s="202"/>
      <c r="E650" s="206"/>
      <c r="I650" s="209"/>
    </row>
    <row r="651" ht="33.0" customHeight="1">
      <c r="A651" s="202"/>
      <c r="C651" s="202"/>
      <c r="D651" s="206"/>
      <c r="E651" s="206"/>
      <c r="I651" s="209"/>
    </row>
    <row r="652">
      <c r="A652" s="202"/>
      <c r="C652" s="202"/>
      <c r="E652" s="208"/>
      <c r="F652" s="202"/>
      <c r="G652" s="202"/>
      <c r="H652" s="202"/>
      <c r="I652" s="237"/>
      <c r="J652" s="202"/>
      <c r="K652" s="202"/>
    </row>
    <row r="653">
      <c r="A653" s="202"/>
      <c r="C653" s="202"/>
      <c r="D653" s="202"/>
      <c r="E653" s="202"/>
      <c r="F653" s="202"/>
      <c r="G653" s="202"/>
      <c r="H653" s="202"/>
      <c r="I653" s="237"/>
      <c r="J653" s="202"/>
      <c r="K653" s="202"/>
    </row>
    <row r="654">
      <c r="A654" s="202"/>
      <c r="C654" s="202"/>
      <c r="D654" s="202"/>
      <c r="E654" s="204"/>
      <c r="F654" s="202"/>
      <c r="G654" s="202"/>
      <c r="H654" s="202"/>
      <c r="I654" s="237"/>
      <c r="J654" s="202"/>
      <c r="K654" s="202"/>
    </row>
    <row r="655">
      <c r="A655" s="202"/>
      <c r="C655" s="202"/>
      <c r="D655" s="202"/>
      <c r="E655" s="204"/>
      <c r="F655" s="202"/>
      <c r="G655" s="202"/>
      <c r="H655" s="202"/>
      <c r="I655" s="237"/>
      <c r="J655" s="202"/>
      <c r="K655" s="202"/>
    </row>
    <row r="656">
      <c r="A656" s="202"/>
      <c r="C656" s="202"/>
      <c r="D656" s="202"/>
      <c r="E656" s="208"/>
      <c r="F656" s="202"/>
      <c r="G656" s="202"/>
      <c r="H656" s="202"/>
      <c r="I656" s="237"/>
      <c r="J656" s="202"/>
      <c r="K656" s="202"/>
    </row>
    <row r="657">
      <c r="A657" s="202"/>
      <c r="C657" s="202"/>
      <c r="D657" s="202"/>
      <c r="E657" s="208"/>
      <c r="F657" s="202"/>
      <c r="G657" s="202"/>
      <c r="H657" s="202"/>
      <c r="I657" s="237"/>
      <c r="J657" s="202"/>
      <c r="K657" s="202"/>
    </row>
    <row r="658">
      <c r="A658" s="202"/>
      <c r="C658" s="202"/>
      <c r="D658" s="202"/>
      <c r="E658" s="208"/>
      <c r="F658" s="202"/>
      <c r="G658" s="202"/>
      <c r="H658" s="202"/>
      <c r="I658" s="237"/>
      <c r="J658" s="202"/>
      <c r="K658" s="202"/>
    </row>
    <row r="659">
      <c r="A659" s="202"/>
      <c r="C659" s="202"/>
      <c r="D659" s="202"/>
      <c r="E659" s="208"/>
      <c r="F659" s="202"/>
      <c r="G659" s="202"/>
      <c r="H659" s="202"/>
      <c r="I659" s="237"/>
      <c r="J659" s="202"/>
      <c r="K659" s="202"/>
    </row>
    <row r="660">
      <c r="A660" s="202"/>
      <c r="C660" s="202"/>
      <c r="D660" s="202"/>
      <c r="E660" s="208"/>
      <c r="F660" s="202"/>
      <c r="G660" s="202"/>
      <c r="H660" s="202"/>
      <c r="I660" s="237"/>
      <c r="J660" s="202"/>
      <c r="K660" s="202"/>
    </row>
    <row r="661">
      <c r="A661" s="202"/>
      <c r="C661" s="202"/>
      <c r="D661" s="202"/>
      <c r="E661" s="208"/>
      <c r="F661" s="202"/>
      <c r="G661" s="202"/>
      <c r="H661" s="202"/>
      <c r="I661" s="237"/>
      <c r="J661" s="202"/>
      <c r="K661" s="202"/>
    </row>
    <row r="662">
      <c r="A662" s="202"/>
      <c r="C662" s="202"/>
      <c r="D662" s="202"/>
      <c r="E662" s="208"/>
      <c r="F662" s="202"/>
      <c r="G662" s="202"/>
      <c r="H662" s="202"/>
      <c r="I662" s="237"/>
      <c r="J662" s="202"/>
      <c r="K662" s="202"/>
    </row>
    <row r="663">
      <c r="A663" s="202"/>
      <c r="C663" s="202"/>
      <c r="D663" s="202"/>
      <c r="E663" s="208"/>
      <c r="F663" s="202"/>
      <c r="G663" s="202"/>
      <c r="H663" s="202"/>
      <c r="I663" s="237"/>
      <c r="J663" s="202"/>
      <c r="K663" s="202"/>
    </row>
    <row r="664">
      <c r="A664" s="202"/>
      <c r="C664" s="202"/>
      <c r="D664" s="202"/>
      <c r="E664" s="202"/>
      <c r="F664" s="202"/>
      <c r="G664" s="202"/>
      <c r="H664" s="202"/>
      <c r="I664" s="237"/>
      <c r="J664" s="202"/>
      <c r="K664" s="202"/>
    </row>
    <row r="665">
      <c r="A665" s="202"/>
      <c r="C665" s="202"/>
      <c r="D665" s="202"/>
      <c r="E665" s="208"/>
      <c r="F665" s="202"/>
      <c r="G665" s="202"/>
      <c r="H665" s="202"/>
      <c r="I665" s="237"/>
      <c r="J665" s="202"/>
      <c r="K665" s="202"/>
    </row>
    <row r="666">
      <c r="A666" s="202"/>
      <c r="C666" s="202"/>
      <c r="D666" s="202"/>
      <c r="E666" s="208"/>
      <c r="F666" s="202"/>
      <c r="G666" s="202"/>
      <c r="H666" s="202"/>
      <c r="I666" s="237"/>
      <c r="J666" s="202"/>
      <c r="K666" s="202"/>
    </row>
    <row r="667">
      <c r="A667" s="202"/>
      <c r="C667" s="202"/>
      <c r="D667" s="202"/>
      <c r="E667" s="202"/>
      <c r="F667" s="202"/>
      <c r="G667" s="202"/>
      <c r="H667" s="202"/>
      <c r="I667" s="237"/>
      <c r="J667" s="202"/>
      <c r="K667" s="202"/>
    </row>
    <row r="668">
      <c r="A668" s="202"/>
      <c r="C668" s="202"/>
      <c r="D668" s="202"/>
      <c r="E668" s="208"/>
      <c r="F668" s="202"/>
      <c r="G668" s="202"/>
      <c r="H668" s="202"/>
      <c r="I668" s="237"/>
      <c r="J668" s="202"/>
      <c r="K668" s="202"/>
    </row>
    <row r="669">
      <c r="A669" s="202"/>
      <c r="C669" s="202"/>
      <c r="D669" s="202"/>
      <c r="E669" s="208"/>
      <c r="F669" s="202"/>
      <c r="G669" s="202"/>
      <c r="H669" s="202"/>
      <c r="I669" s="237"/>
      <c r="J669" s="202"/>
      <c r="K669" s="202"/>
    </row>
    <row r="670" ht="33.75" customHeight="1">
      <c r="A670" s="202"/>
      <c r="C670" s="202"/>
      <c r="D670" s="202"/>
      <c r="E670" s="204"/>
      <c r="I670" s="209"/>
    </row>
    <row r="671" ht="33.75" customHeight="1">
      <c r="A671" s="202"/>
      <c r="C671" s="202"/>
      <c r="D671" s="202"/>
      <c r="E671" s="204"/>
      <c r="I671" s="209"/>
    </row>
    <row r="672" ht="33.75" customHeight="1">
      <c r="A672" s="202"/>
      <c r="C672" s="202"/>
      <c r="D672" s="202"/>
      <c r="E672" s="206"/>
      <c r="I672" s="209"/>
    </row>
    <row r="673" ht="33.75" customHeight="1">
      <c r="A673" s="202"/>
      <c r="C673" s="202"/>
      <c r="D673" s="206"/>
      <c r="E673" s="206"/>
      <c r="I673" s="209"/>
    </row>
    <row r="674" ht="33.0" customHeight="1">
      <c r="A674" s="202"/>
      <c r="C674" s="202"/>
      <c r="D674" s="202"/>
      <c r="E674" s="202"/>
      <c r="F674" s="202"/>
      <c r="G674" s="202"/>
      <c r="H674" s="202"/>
      <c r="I674" s="237"/>
      <c r="J674" s="202"/>
      <c r="K674" s="202"/>
    </row>
    <row r="675" ht="25.5" customHeight="1">
      <c r="A675" s="202"/>
      <c r="C675" s="202"/>
      <c r="D675" s="202"/>
      <c r="E675" s="204"/>
      <c r="I675" s="209"/>
    </row>
    <row r="676" ht="25.5" customHeight="1">
      <c r="A676" s="202"/>
      <c r="C676" s="202"/>
      <c r="D676" s="202"/>
      <c r="E676" s="206"/>
      <c r="I676" s="209"/>
    </row>
    <row r="677" ht="25.5" customHeight="1">
      <c r="A677" s="202"/>
      <c r="C677" s="202"/>
      <c r="D677" s="202"/>
      <c r="E677" s="208"/>
      <c r="I677" s="209"/>
    </row>
    <row r="678" ht="25.5" customHeight="1">
      <c r="A678" s="202"/>
      <c r="C678" s="202"/>
      <c r="D678" s="202"/>
      <c r="E678" s="208"/>
      <c r="I678" s="209"/>
    </row>
    <row r="679" ht="25.5" customHeight="1">
      <c r="A679" s="202"/>
      <c r="C679" s="202"/>
      <c r="D679" s="202"/>
      <c r="E679" s="204"/>
      <c r="I679" s="209"/>
    </row>
    <row r="680" ht="25.5" customHeight="1">
      <c r="A680" s="202"/>
      <c r="C680" s="202"/>
      <c r="D680" s="202"/>
      <c r="E680" s="208"/>
      <c r="I680" s="209"/>
    </row>
    <row r="681" ht="25.5" customHeight="1">
      <c r="A681" s="202"/>
      <c r="C681" s="202"/>
      <c r="D681" s="202"/>
      <c r="E681" s="204"/>
      <c r="I681" s="209"/>
    </row>
    <row r="682" ht="25.5" customHeight="1">
      <c r="A682" s="202"/>
      <c r="C682" s="202"/>
      <c r="D682" s="202"/>
      <c r="E682" s="206"/>
      <c r="I682" s="209"/>
    </row>
    <row r="683" ht="15.75" customHeight="1">
      <c r="A683" s="202"/>
      <c r="C683" s="202"/>
      <c r="D683" s="202"/>
      <c r="E683" s="202"/>
      <c r="F683" s="202"/>
      <c r="G683" s="202"/>
      <c r="H683" s="202"/>
      <c r="I683" s="237"/>
      <c r="J683" s="202"/>
      <c r="K683" s="202"/>
    </row>
    <row r="684" ht="30.75" customHeight="1">
      <c r="A684" s="202"/>
      <c r="C684" s="202"/>
      <c r="D684" s="202"/>
      <c r="E684" s="202"/>
      <c r="F684" s="202"/>
      <c r="G684" s="202"/>
      <c r="H684" s="202"/>
      <c r="I684" s="237"/>
      <c r="J684" s="202"/>
      <c r="K684" s="202"/>
      <c r="L684" s="202"/>
      <c r="M684" s="202"/>
      <c r="N684" s="202"/>
      <c r="O684" s="202"/>
    </row>
    <row r="685">
      <c r="A685" s="202"/>
      <c r="C685" s="202"/>
      <c r="D685" s="203"/>
      <c r="E685" s="204"/>
      <c r="F685" s="202"/>
      <c r="G685" s="202"/>
      <c r="H685" s="202"/>
      <c r="I685" s="237"/>
      <c r="J685" s="202"/>
      <c r="K685" s="202"/>
    </row>
    <row r="686">
      <c r="A686" s="202"/>
      <c r="C686" s="202"/>
      <c r="D686" s="202"/>
      <c r="E686" s="202"/>
      <c r="F686" s="202"/>
      <c r="G686" s="202"/>
      <c r="H686" s="202"/>
      <c r="I686" s="237"/>
      <c r="J686" s="202"/>
      <c r="K686" s="202"/>
    </row>
    <row r="687">
      <c r="A687" s="202"/>
      <c r="C687" s="202"/>
      <c r="D687" s="202"/>
      <c r="E687" s="202"/>
      <c r="F687" s="202"/>
      <c r="G687" s="202"/>
      <c r="H687" s="202"/>
      <c r="I687" s="237"/>
      <c r="J687" s="202"/>
      <c r="K687" s="202"/>
    </row>
    <row r="688">
      <c r="A688" s="202"/>
      <c r="C688" s="202"/>
      <c r="D688" s="207"/>
      <c r="E688" s="204"/>
      <c r="F688" s="202"/>
      <c r="G688" s="202"/>
      <c r="H688" s="202"/>
      <c r="I688" s="237"/>
      <c r="J688" s="202"/>
      <c r="K688" s="202"/>
    </row>
    <row r="689">
      <c r="A689" s="202"/>
      <c r="C689" s="202"/>
      <c r="D689" s="203"/>
      <c r="E689" s="204"/>
      <c r="F689" s="202"/>
      <c r="G689" s="202"/>
      <c r="H689" s="202"/>
      <c r="I689" s="237"/>
      <c r="J689" s="202"/>
      <c r="K689" s="202"/>
    </row>
    <row r="690">
      <c r="A690" s="202"/>
      <c r="C690" s="202"/>
      <c r="D690" s="203"/>
      <c r="E690" s="204"/>
      <c r="F690" s="202"/>
      <c r="G690" s="202"/>
      <c r="H690" s="202"/>
      <c r="I690" s="237"/>
      <c r="J690" s="202"/>
      <c r="K690" s="202"/>
    </row>
    <row r="691">
      <c r="A691" s="202"/>
      <c r="C691" s="202"/>
      <c r="D691" s="203"/>
      <c r="E691" s="204"/>
      <c r="F691" s="202"/>
      <c r="G691" s="202"/>
      <c r="H691" s="202"/>
      <c r="I691" s="237"/>
      <c r="J691" s="202"/>
      <c r="K691" s="202"/>
    </row>
    <row r="692">
      <c r="A692" s="202"/>
      <c r="C692" s="202"/>
      <c r="D692" s="203"/>
      <c r="E692" s="204"/>
      <c r="F692" s="202"/>
      <c r="G692" s="202"/>
      <c r="H692" s="202"/>
      <c r="I692" s="237"/>
      <c r="J692" s="202"/>
      <c r="K692" s="202"/>
    </row>
    <row r="693">
      <c r="A693" s="202"/>
      <c r="C693" s="202"/>
      <c r="D693" s="202"/>
      <c r="E693" s="202"/>
      <c r="F693" s="202"/>
      <c r="G693" s="202"/>
      <c r="H693" s="202"/>
      <c r="I693" s="237"/>
      <c r="J693" s="202"/>
      <c r="K693" s="202"/>
    </row>
    <row r="694">
      <c r="A694" s="202"/>
      <c r="C694" s="202"/>
      <c r="D694" s="203"/>
      <c r="E694" s="204"/>
      <c r="F694" s="202"/>
      <c r="G694" s="202"/>
      <c r="H694" s="202"/>
      <c r="I694" s="237"/>
      <c r="J694" s="202"/>
      <c r="K694" s="202"/>
    </row>
    <row r="695" ht="33.0" customHeight="1">
      <c r="A695" s="202"/>
      <c r="C695" s="202"/>
      <c r="D695" s="202"/>
      <c r="I695" s="209"/>
    </row>
    <row r="696" ht="33.0" customHeight="1">
      <c r="A696" s="202"/>
      <c r="C696" s="202"/>
      <c r="D696" s="202"/>
      <c r="E696" s="204"/>
      <c r="I696" s="209"/>
    </row>
    <row r="697" ht="33.0" customHeight="1">
      <c r="A697" s="202"/>
      <c r="C697" s="202"/>
      <c r="D697" s="202"/>
      <c r="E697" s="206"/>
      <c r="I697" s="209"/>
    </row>
    <row r="698" ht="33.0" customHeight="1">
      <c r="A698" s="202"/>
      <c r="C698" s="202"/>
      <c r="D698" s="206"/>
      <c r="E698" s="206"/>
      <c r="I698" s="209"/>
    </row>
    <row r="699">
      <c r="A699" s="202"/>
      <c r="C699" s="202"/>
      <c r="D699" s="202"/>
      <c r="E699" s="202"/>
      <c r="F699" s="202"/>
      <c r="G699" s="202"/>
      <c r="H699" s="202"/>
      <c r="I699" s="237"/>
      <c r="J699" s="202"/>
      <c r="K699" s="202"/>
    </row>
    <row r="700">
      <c r="A700" s="202"/>
      <c r="C700" s="202"/>
      <c r="D700" s="207"/>
      <c r="E700" s="208"/>
      <c r="F700" s="202"/>
      <c r="G700" s="202"/>
      <c r="H700" s="202"/>
      <c r="I700" s="237"/>
      <c r="J700" s="202"/>
      <c r="K700" s="202"/>
    </row>
    <row r="701">
      <c r="A701" s="202"/>
      <c r="C701" s="202"/>
      <c r="D701" s="202"/>
      <c r="E701" s="202"/>
      <c r="F701" s="202"/>
      <c r="G701" s="202"/>
      <c r="H701" s="202"/>
      <c r="I701" s="237"/>
      <c r="J701" s="202"/>
      <c r="K701" s="202"/>
    </row>
    <row r="702">
      <c r="A702" s="202"/>
      <c r="C702" s="202"/>
      <c r="E702" s="208"/>
      <c r="F702" s="202"/>
      <c r="G702" s="202"/>
      <c r="H702" s="202"/>
      <c r="I702" s="237"/>
      <c r="J702" s="202"/>
      <c r="K702" s="202"/>
    </row>
    <row r="703">
      <c r="A703" s="202"/>
      <c r="C703" s="202"/>
      <c r="D703" s="202"/>
      <c r="E703" s="208"/>
      <c r="F703" s="202"/>
      <c r="G703" s="202"/>
      <c r="H703" s="202"/>
      <c r="I703" s="237"/>
      <c r="J703" s="202"/>
      <c r="K703" s="202"/>
    </row>
    <row r="704">
      <c r="A704" s="202"/>
      <c r="C704" s="202"/>
      <c r="D704" s="202"/>
      <c r="E704" s="202"/>
      <c r="F704" s="202"/>
      <c r="G704" s="202"/>
      <c r="H704" s="202"/>
      <c r="I704" s="237"/>
      <c r="J704" s="202"/>
      <c r="K704" s="202"/>
    </row>
    <row r="705">
      <c r="A705" s="202"/>
      <c r="C705" s="202"/>
      <c r="D705" s="202"/>
      <c r="E705" s="208"/>
      <c r="F705" s="202"/>
      <c r="G705" s="202"/>
      <c r="H705" s="202"/>
      <c r="I705" s="237"/>
      <c r="J705" s="202"/>
      <c r="K705" s="202"/>
    </row>
    <row r="706">
      <c r="A706" s="202"/>
      <c r="C706" s="202"/>
      <c r="D706" s="207"/>
      <c r="E706" s="208"/>
      <c r="F706" s="202"/>
      <c r="G706" s="202"/>
      <c r="H706" s="202"/>
      <c r="I706" s="237"/>
      <c r="J706" s="202"/>
      <c r="K706" s="202"/>
    </row>
    <row r="707">
      <c r="A707" s="202"/>
      <c r="C707" s="202"/>
      <c r="D707" s="202"/>
      <c r="E707" s="208"/>
      <c r="F707" s="202"/>
      <c r="G707" s="202"/>
      <c r="H707" s="202"/>
      <c r="I707" s="237"/>
      <c r="J707" s="202"/>
      <c r="K707" s="202"/>
    </row>
    <row r="708">
      <c r="A708" s="202"/>
      <c r="C708" s="202"/>
      <c r="D708" s="202"/>
      <c r="E708" s="208"/>
      <c r="F708" s="202"/>
      <c r="G708" s="202"/>
      <c r="H708" s="202"/>
      <c r="I708" s="237"/>
      <c r="J708" s="202"/>
      <c r="K708" s="202"/>
    </row>
    <row r="709">
      <c r="A709" s="202"/>
      <c r="C709" s="202"/>
      <c r="D709" s="202"/>
      <c r="E709" s="208"/>
      <c r="F709" s="202"/>
      <c r="G709" s="202"/>
      <c r="H709" s="202"/>
      <c r="I709" s="237"/>
      <c r="J709" s="202"/>
      <c r="K709" s="202"/>
    </row>
    <row r="710">
      <c r="A710" s="202"/>
      <c r="C710" s="202"/>
      <c r="D710" s="202"/>
      <c r="E710" s="208"/>
      <c r="F710" s="202"/>
      <c r="G710" s="202"/>
      <c r="H710" s="202"/>
      <c r="I710" s="237"/>
      <c r="J710" s="202"/>
      <c r="K710" s="202"/>
    </row>
    <row r="711">
      <c r="A711" s="202"/>
      <c r="C711" s="202"/>
      <c r="E711" s="208"/>
      <c r="F711" s="202"/>
      <c r="G711" s="202"/>
      <c r="H711" s="202"/>
      <c r="I711" s="237"/>
      <c r="J711" s="202"/>
      <c r="K711" s="202"/>
    </row>
    <row r="712">
      <c r="A712" s="202"/>
      <c r="C712" s="202"/>
      <c r="D712" s="207"/>
      <c r="E712" s="208"/>
      <c r="F712" s="202"/>
      <c r="G712" s="202"/>
      <c r="H712" s="202"/>
      <c r="I712" s="237"/>
      <c r="J712" s="202"/>
      <c r="K712" s="202"/>
    </row>
    <row r="713" ht="33.0" customHeight="1">
      <c r="A713" s="202"/>
      <c r="C713" s="202"/>
      <c r="D713" s="202"/>
      <c r="E713" s="204"/>
      <c r="I713" s="209"/>
    </row>
    <row r="714" ht="33.0" customHeight="1">
      <c r="A714" s="202"/>
      <c r="C714" s="202"/>
      <c r="D714" s="202"/>
      <c r="E714" s="204"/>
      <c r="I714" s="209"/>
    </row>
    <row r="715" ht="33.0" customHeight="1">
      <c r="A715" s="202"/>
      <c r="C715" s="202"/>
      <c r="D715" s="202"/>
      <c r="E715" s="206"/>
      <c r="I715" s="209"/>
    </row>
    <row r="716" ht="33.0" customHeight="1">
      <c r="A716" s="202"/>
      <c r="C716" s="202"/>
      <c r="D716" s="206"/>
      <c r="E716" s="206"/>
      <c r="I716" s="209"/>
    </row>
    <row r="717">
      <c r="A717" s="202"/>
      <c r="C717" s="202"/>
      <c r="E717" s="208"/>
      <c r="F717" s="202"/>
      <c r="G717" s="202"/>
      <c r="H717" s="202"/>
      <c r="I717" s="237"/>
      <c r="J717" s="202"/>
      <c r="K717" s="202"/>
    </row>
    <row r="718">
      <c r="A718" s="202"/>
      <c r="C718" s="202"/>
      <c r="D718" s="202"/>
      <c r="E718" s="202"/>
      <c r="F718" s="202"/>
      <c r="G718" s="202"/>
      <c r="H718" s="202"/>
      <c r="I718" s="237"/>
      <c r="J718" s="202"/>
      <c r="K718" s="202"/>
    </row>
    <row r="719">
      <c r="A719" s="202"/>
      <c r="C719" s="202"/>
      <c r="D719" s="202"/>
      <c r="E719" s="204"/>
      <c r="F719" s="202"/>
      <c r="G719" s="202"/>
      <c r="H719" s="202"/>
      <c r="I719" s="237"/>
      <c r="J719" s="202"/>
      <c r="K719" s="202"/>
    </row>
    <row r="720">
      <c r="A720" s="202"/>
      <c r="C720" s="202"/>
      <c r="D720" s="202"/>
      <c r="E720" s="204"/>
      <c r="F720" s="202"/>
      <c r="G720" s="202"/>
      <c r="H720" s="202"/>
      <c r="I720" s="237"/>
      <c r="J720" s="202"/>
      <c r="K720" s="202"/>
    </row>
    <row r="721">
      <c r="A721" s="202"/>
      <c r="C721" s="202"/>
      <c r="D721" s="202"/>
      <c r="E721" s="208"/>
      <c r="F721" s="202"/>
      <c r="G721" s="202"/>
      <c r="H721" s="202"/>
      <c r="I721" s="237"/>
      <c r="J721" s="202"/>
      <c r="K721" s="202"/>
    </row>
    <row r="722">
      <c r="A722" s="202"/>
      <c r="C722" s="202"/>
      <c r="D722" s="202"/>
      <c r="E722" s="208"/>
      <c r="F722" s="202"/>
      <c r="G722" s="202"/>
      <c r="H722" s="202"/>
      <c r="I722" s="237"/>
      <c r="J722" s="202"/>
      <c r="K722" s="202"/>
    </row>
    <row r="723">
      <c r="A723" s="202"/>
      <c r="C723" s="202"/>
      <c r="D723" s="202"/>
      <c r="E723" s="208"/>
      <c r="F723" s="202"/>
      <c r="G723" s="202"/>
      <c r="H723" s="202"/>
      <c r="I723" s="237"/>
      <c r="J723" s="202"/>
      <c r="K723" s="202"/>
    </row>
    <row r="724">
      <c r="A724" s="202"/>
      <c r="C724" s="202"/>
      <c r="D724" s="202"/>
      <c r="E724" s="208"/>
      <c r="F724" s="202"/>
      <c r="G724" s="202"/>
      <c r="H724" s="202"/>
      <c r="I724" s="237"/>
      <c r="J724" s="202"/>
      <c r="K724" s="202"/>
    </row>
    <row r="725">
      <c r="A725" s="202"/>
      <c r="C725" s="202"/>
      <c r="D725" s="202"/>
      <c r="E725" s="208"/>
      <c r="F725" s="202"/>
      <c r="G725" s="202"/>
      <c r="H725" s="202"/>
      <c r="I725" s="237"/>
      <c r="J725" s="202"/>
      <c r="K725" s="202"/>
    </row>
    <row r="726">
      <c r="A726" s="202"/>
      <c r="C726" s="202"/>
      <c r="D726" s="202"/>
      <c r="E726" s="208"/>
      <c r="F726" s="202"/>
      <c r="G726" s="202"/>
      <c r="H726" s="202"/>
      <c r="I726" s="237"/>
      <c r="J726" s="202"/>
      <c r="K726" s="202"/>
    </row>
    <row r="727">
      <c r="A727" s="202"/>
      <c r="C727" s="202"/>
      <c r="D727" s="202"/>
      <c r="E727" s="208"/>
      <c r="F727" s="202"/>
      <c r="G727" s="202"/>
      <c r="H727" s="202"/>
      <c r="I727" s="237"/>
      <c r="J727" s="202"/>
      <c r="K727" s="202"/>
    </row>
    <row r="728">
      <c r="A728" s="202"/>
      <c r="C728" s="202"/>
      <c r="D728" s="202"/>
      <c r="E728" s="208"/>
      <c r="F728" s="202"/>
      <c r="G728" s="202"/>
      <c r="H728" s="202"/>
      <c r="I728" s="237"/>
      <c r="J728" s="202"/>
      <c r="K728" s="202"/>
    </row>
    <row r="729">
      <c r="A729" s="202"/>
      <c r="C729" s="202"/>
      <c r="D729" s="202"/>
      <c r="E729" s="202"/>
      <c r="F729" s="202"/>
      <c r="G729" s="202"/>
      <c r="H729" s="202"/>
      <c r="I729" s="237"/>
      <c r="J729" s="202"/>
      <c r="K729" s="202"/>
    </row>
    <row r="730">
      <c r="A730" s="202"/>
      <c r="C730" s="202"/>
      <c r="D730" s="202"/>
      <c r="E730" s="208"/>
      <c r="F730" s="202"/>
      <c r="G730" s="202"/>
      <c r="H730" s="202"/>
      <c r="I730" s="237"/>
      <c r="J730" s="202"/>
      <c r="K730" s="202"/>
    </row>
    <row r="731">
      <c r="A731" s="202"/>
      <c r="C731" s="202"/>
      <c r="D731" s="202"/>
      <c r="E731" s="208"/>
      <c r="F731" s="202"/>
      <c r="G731" s="202"/>
      <c r="H731" s="202"/>
      <c r="I731" s="237"/>
      <c r="J731" s="202"/>
      <c r="K731" s="202"/>
    </row>
    <row r="732">
      <c r="A732" s="202"/>
      <c r="C732" s="202"/>
      <c r="D732" s="202"/>
      <c r="E732" s="202"/>
      <c r="F732" s="202"/>
      <c r="G732" s="202"/>
      <c r="H732" s="202"/>
      <c r="I732" s="237"/>
      <c r="J732" s="202"/>
      <c r="K732" s="202"/>
    </row>
    <row r="733">
      <c r="A733" s="202"/>
      <c r="C733" s="202"/>
      <c r="D733" s="202"/>
      <c r="E733" s="208"/>
      <c r="F733" s="202"/>
      <c r="G733" s="202"/>
      <c r="H733" s="202"/>
      <c r="I733" s="237"/>
      <c r="J733" s="202"/>
      <c r="K733" s="202"/>
    </row>
    <row r="734">
      <c r="A734" s="202"/>
      <c r="C734" s="202"/>
      <c r="D734" s="202"/>
      <c r="E734" s="208"/>
      <c r="F734" s="202"/>
      <c r="G734" s="202"/>
      <c r="H734" s="202"/>
      <c r="I734" s="237"/>
      <c r="J734" s="202"/>
      <c r="K734" s="202"/>
    </row>
    <row r="735" ht="33.75" customHeight="1">
      <c r="A735" s="202"/>
      <c r="C735" s="202"/>
      <c r="D735" s="202"/>
      <c r="E735" s="204"/>
      <c r="I735" s="209"/>
    </row>
    <row r="736" ht="33.75" customHeight="1">
      <c r="A736" s="202"/>
      <c r="C736" s="202"/>
      <c r="D736" s="202"/>
      <c r="E736" s="204"/>
      <c r="I736" s="209"/>
    </row>
    <row r="737" ht="33.75" customHeight="1">
      <c r="A737" s="202"/>
      <c r="C737" s="202"/>
      <c r="D737" s="202"/>
      <c r="E737" s="206"/>
      <c r="I737" s="209"/>
    </row>
    <row r="738" ht="33.75" customHeight="1">
      <c r="A738" s="202"/>
      <c r="C738" s="202"/>
      <c r="D738" s="206"/>
      <c r="E738" s="206"/>
      <c r="I738" s="209"/>
    </row>
    <row r="739" ht="33.0" customHeight="1">
      <c r="A739" s="202"/>
      <c r="C739" s="202"/>
      <c r="D739" s="202"/>
      <c r="E739" s="202"/>
      <c r="F739" s="202"/>
      <c r="G739" s="202"/>
      <c r="H739" s="202"/>
      <c r="I739" s="237"/>
      <c r="J739" s="202"/>
      <c r="K739" s="202"/>
    </row>
    <row r="740" ht="25.5" customHeight="1">
      <c r="A740" s="202"/>
      <c r="C740" s="202"/>
      <c r="D740" s="202"/>
      <c r="E740" s="204"/>
      <c r="I740" s="209"/>
    </row>
    <row r="741" ht="25.5" customHeight="1">
      <c r="A741" s="202"/>
      <c r="C741" s="202"/>
      <c r="D741" s="202"/>
      <c r="E741" s="206"/>
      <c r="I741" s="209"/>
    </row>
    <row r="742" ht="25.5" customHeight="1">
      <c r="A742" s="202"/>
      <c r="C742" s="202"/>
      <c r="D742" s="202"/>
      <c r="E742" s="208"/>
      <c r="I742" s="209"/>
    </row>
    <row r="743" ht="25.5" customHeight="1">
      <c r="A743" s="202"/>
      <c r="C743" s="202"/>
      <c r="D743" s="202"/>
      <c r="E743" s="208"/>
      <c r="I743" s="209"/>
    </row>
    <row r="744" ht="25.5" customHeight="1">
      <c r="A744" s="202"/>
      <c r="C744" s="202"/>
      <c r="D744" s="202"/>
      <c r="E744" s="204"/>
      <c r="I744" s="209"/>
    </row>
    <row r="745" ht="25.5" customHeight="1">
      <c r="A745" s="202"/>
      <c r="C745" s="202"/>
      <c r="D745" s="202"/>
      <c r="E745" s="208"/>
      <c r="I745" s="209"/>
    </row>
    <row r="746" ht="25.5" customHeight="1">
      <c r="A746" s="202"/>
      <c r="C746" s="202"/>
      <c r="D746" s="202"/>
      <c r="E746" s="204"/>
      <c r="I746" s="209"/>
    </row>
    <row r="747" ht="25.5" customHeight="1">
      <c r="A747" s="202"/>
      <c r="C747" s="202"/>
      <c r="D747" s="202"/>
      <c r="E747" s="206"/>
      <c r="I747" s="209"/>
    </row>
    <row r="748" ht="15.75" customHeight="1">
      <c r="A748" s="202"/>
      <c r="C748" s="202"/>
      <c r="D748" s="202"/>
      <c r="E748" s="202"/>
      <c r="F748" s="202"/>
      <c r="G748" s="202"/>
      <c r="H748" s="202"/>
      <c r="I748" s="237"/>
      <c r="J748" s="202"/>
      <c r="K748" s="202"/>
    </row>
    <row r="749" ht="30.75" customHeight="1">
      <c r="A749" s="202"/>
      <c r="C749" s="202"/>
      <c r="D749" s="202"/>
      <c r="E749" s="202"/>
      <c r="F749" s="202"/>
      <c r="G749" s="202"/>
      <c r="H749" s="202"/>
      <c r="I749" s="237"/>
      <c r="J749" s="202"/>
      <c r="K749" s="202"/>
      <c r="L749" s="202"/>
      <c r="M749" s="202"/>
      <c r="N749" s="202"/>
      <c r="O749" s="202"/>
    </row>
    <row r="750">
      <c r="A750" s="202"/>
      <c r="C750" s="202"/>
      <c r="D750" s="203"/>
      <c r="E750" s="204"/>
      <c r="F750" s="202"/>
      <c r="G750" s="202"/>
      <c r="H750" s="202"/>
      <c r="I750" s="237"/>
      <c r="J750" s="202"/>
      <c r="K750" s="202"/>
    </row>
    <row r="751">
      <c r="A751" s="202"/>
      <c r="C751" s="202"/>
      <c r="D751" s="202"/>
      <c r="E751" s="202"/>
      <c r="F751" s="202"/>
      <c r="G751" s="202"/>
      <c r="H751" s="202"/>
      <c r="I751" s="237"/>
      <c r="J751" s="202"/>
      <c r="K751" s="202"/>
    </row>
    <row r="752">
      <c r="A752" s="202"/>
      <c r="C752" s="202"/>
      <c r="D752" s="202"/>
      <c r="E752" s="202"/>
      <c r="F752" s="202"/>
      <c r="G752" s="202"/>
      <c r="H752" s="202"/>
      <c r="I752" s="237"/>
      <c r="J752" s="202"/>
      <c r="K752" s="202"/>
    </row>
    <row r="753">
      <c r="A753" s="202"/>
      <c r="C753" s="202"/>
      <c r="D753" s="207"/>
      <c r="E753" s="204"/>
      <c r="F753" s="202"/>
      <c r="G753" s="202"/>
      <c r="H753" s="202"/>
      <c r="I753" s="237"/>
      <c r="J753" s="202"/>
      <c r="K753" s="202"/>
    </row>
    <row r="754">
      <c r="A754" s="202"/>
      <c r="C754" s="202"/>
      <c r="D754" s="203"/>
      <c r="E754" s="204"/>
      <c r="F754" s="202"/>
      <c r="G754" s="202"/>
      <c r="H754" s="202"/>
      <c r="I754" s="237"/>
      <c r="J754" s="202"/>
      <c r="K754" s="202"/>
    </row>
    <row r="755">
      <c r="A755" s="202"/>
      <c r="C755" s="202"/>
      <c r="D755" s="203"/>
      <c r="E755" s="204"/>
      <c r="F755" s="202"/>
      <c r="G755" s="202"/>
      <c r="H755" s="202"/>
      <c r="I755" s="237"/>
      <c r="J755" s="202"/>
      <c r="K755" s="202"/>
    </row>
    <row r="756">
      <c r="A756" s="202"/>
      <c r="C756" s="202"/>
      <c r="D756" s="203"/>
      <c r="E756" s="204"/>
      <c r="F756" s="202"/>
      <c r="G756" s="202"/>
      <c r="H756" s="202"/>
      <c r="I756" s="237"/>
      <c r="J756" s="202"/>
      <c r="K756" s="202"/>
    </row>
    <row r="757">
      <c r="A757" s="202"/>
      <c r="C757" s="202"/>
      <c r="D757" s="203"/>
      <c r="E757" s="204"/>
      <c r="F757" s="202"/>
      <c r="G757" s="202"/>
      <c r="H757" s="202"/>
      <c r="I757" s="237"/>
      <c r="J757" s="202"/>
      <c r="K757" s="202"/>
    </row>
    <row r="758">
      <c r="A758" s="202"/>
      <c r="C758" s="202"/>
      <c r="D758" s="202"/>
      <c r="E758" s="202"/>
      <c r="F758" s="202"/>
      <c r="G758" s="202"/>
      <c r="H758" s="202"/>
      <c r="I758" s="237"/>
      <c r="J758" s="202"/>
      <c r="K758" s="202"/>
    </row>
    <row r="759">
      <c r="A759" s="202"/>
      <c r="C759" s="202"/>
      <c r="D759" s="203"/>
      <c r="E759" s="204"/>
      <c r="F759" s="202"/>
      <c r="G759" s="202"/>
      <c r="H759" s="202"/>
      <c r="I759" s="237"/>
      <c r="J759" s="202"/>
      <c r="K759" s="202"/>
    </row>
    <row r="760" ht="33.0" customHeight="1">
      <c r="A760" s="202"/>
      <c r="C760" s="202"/>
      <c r="D760" s="202"/>
      <c r="I760" s="209"/>
    </row>
    <row r="761" ht="33.0" customHeight="1">
      <c r="A761" s="202"/>
      <c r="C761" s="202"/>
      <c r="D761" s="202"/>
      <c r="E761" s="204"/>
      <c r="I761" s="209"/>
    </row>
    <row r="762" ht="33.0" customHeight="1">
      <c r="A762" s="202"/>
      <c r="C762" s="202"/>
      <c r="D762" s="202"/>
      <c r="E762" s="206"/>
      <c r="I762" s="209"/>
    </row>
    <row r="763" ht="33.0" customHeight="1">
      <c r="A763" s="202"/>
      <c r="C763" s="202"/>
      <c r="D763" s="206"/>
      <c r="E763" s="206"/>
      <c r="I763" s="209"/>
    </row>
    <row r="764">
      <c r="A764" s="202"/>
      <c r="C764" s="202"/>
      <c r="D764" s="202"/>
      <c r="E764" s="202"/>
      <c r="F764" s="202"/>
      <c r="G764" s="202"/>
      <c r="H764" s="202"/>
      <c r="I764" s="237"/>
      <c r="J764" s="202"/>
      <c r="K764" s="202"/>
    </row>
    <row r="765">
      <c r="A765" s="202"/>
      <c r="C765" s="202"/>
      <c r="D765" s="207"/>
      <c r="E765" s="208"/>
      <c r="F765" s="202"/>
      <c r="G765" s="202"/>
      <c r="H765" s="202"/>
      <c r="I765" s="237"/>
      <c r="J765" s="202"/>
      <c r="K765" s="202"/>
    </row>
    <row r="766">
      <c r="A766" s="202"/>
      <c r="C766" s="202"/>
      <c r="D766" s="202"/>
      <c r="E766" s="202"/>
      <c r="F766" s="202"/>
      <c r="G766" s="202"/>
      <c r="H766" s="202"/>
      <c r="I766" s="237"/>
      <c r="J766" s="202"/>
      <c r="K766" s="202"/>
    </row>
    <row r="767">
      <c r="A767" s="202"/>
      <c r="C767" s="202"/>
      <c r="E767" s="208"/>
      <c r="F767" s="202"/>
      <c r="G767" s="202"/>
      <c r="H767" s="202"/>
      <c r="I767" s="237"/>
      <c r="J767" s="202"/>
      <c r="K767" s="202"/>
    </row>
    <row r="768">
      <c r="A768" s="202"/>
      <c r="C768" s="202"/>
      <c r="D768" s="202"/>
      <c r="E768" s="208"/>
      <c r="F768" s="202"/>
      <c r="G768" s="202"/>
      <c r="H768" s="202"/>
      <c r="I768" s="237"/>
      <c r="J768" s="202"/>
      <c r="K768" s="202"/>
    </row>
    <row r="769">
      <c r="A769" s="202"/>
      <c r="C769" s="202"/>
      <c r="D769" s="202"/>
      <c r="E769" s="202"/>
      <c r="F769" s="202"/>
      <c r="G769" s="202"/>
      <c r="H769" s="202"/>
      <c r="I769" s="237"/>
      <c r="J769" s="202"/>
      <c r="K769" s="202"/>
    </row>
    <row r="770">
      <c r="A770" s="202"/>
      <c r="C770" s="202"/>
      <c r="D770" s="202"/>
      <c r="E770" s="208"/>
      <c r="F770" s="202"/>
      <c r="G770" s="202"/>
      <c r="H770" s="202"/>
      <c r="I770" s="237"/>
      <c r="J770" s="202"/>
      <c r="K770" s="202"/>
    </row>
    <row r="771">
      <c r="A771" s="202"/>
      <c r="C771" s="202"/>
      <c r="D771" s="207"/>
      <c r="E771" s="208"/>
      <c r="F771" s="202"/>
      <c r="G771" s="202"/>
      <c r="H771" s="202"/>
      <c r="I771" s="237"/>
      <c r="J771" s="202"/>
      <c r="K771" s="202"/>
    </row>
    <row r="772">
      <c r="A772" s="202"/>
      <c r="C772" s="202"/>
      <c r="D772" s="202"/>
      <c r="E772" s="208"/>
      <c r="F772" s="202"/>
      <c r="G772" s="202"/>
      <c r="H772" s="202"/>
      <c r="I772" s="237"/>
      <c r="J772" s="202"/>
      <c r="K772" s="202"/>
    </row>
    <row r="773">
      <c r="A773" s="202"/>
      <c r="C773" s="202"/>
      <c r="D773" s="202"/>
      <c r="E773" s="208"/>
      <c r="F773" s="202"/>
      <c r="G773" s="202"/>
      <c r="H773" s="202"/>
      <c r="I773" s="237"/>
      <c r="J773" s="202"/>
      <c r="K773" s="202"/>
    </row>
    <row r="774">
      <c r="A774" s="202"/>
      <c r="C774" s="202"/>
      <c r="D774" s="202"/>
      <c r="E774" s="208"/>
      <c r="F774" s="202"/>
      <c r="G774" s="202"/>
      <c r="H774" s="202"/>
      <c r="I774" s="237"/>
      <c r="J774" s="202"/>
      <c r="K774" s="202"/>
    </row>
    <row r="775">
      <c r="A775" s="202"/>
      <c r="C775" s="202"/>
      <c r="D775" s="202"/>
      <c r="E775" s="208"/>
      <c r="F775" s="202"/>
      <c r="G775" s="202"/>
      <c r="H775" s="202"/>
      <c r="I775" s="237"/>
      <c r="J775" s="202"/>
      <c r="K775" s="202"/>
    </row>
    <row r="776">
      <c r="A776" s="202"/>
      <c r="C776" s="202"/>
      <c r="E776" s="208"/>
      <c r="F776" s="202"/>
      <c r="G776" s="202"/>
      <c r="H776" s="202"/>
      <c r="I776" s="237"/>
      <c r="J776" s="202"/>
      <c r="K776" s="202"/>
    </row>
    <row r="777">
      <c r="A777" s="202"/>
      <c r="C777" s="202"/>
      <c r="D777" s="207"/>
      <c r="E777" s="208"/>
      <c r="F777" s="202"/>
      <c r="G777" s="202"/>
      <c r="H777" s="202"/>
      <c r="I777" s="237"/>
      <c r="J777" s="202"/>
      <c r="K777" s="202"/>
    </row>
    <row r="778" ht="33.0" customHeight="1">
      <c r="A778" s="202"/>
      <c r="C778" s="202"/>
      <c r="D778" s="202"/>
      <c r="E778" s="204"/>
      <c r="I778" s="209"/>
    </row>
    <row r="779" ht="33.0" customHeight="1">
      <c r="A779" s="202"/>
      <c r="C779" s="202"/>
      <c r="D779" s="202"/>
      <c r="E779" s="204"/>
      <c r="I779" s="209"/>
    </row>
    <row r="780" ht="33.0" customHeight="1">
      <c r="A780" s="202"/>
      <c r="C780" s="202"/>
      <c r="D780" s="202"/>
      <c r="E780" s="206"/>
      <c r="I780" s="209"/>
    </row>
    <row r="781" ht="33.0" customHeight="1">
      <c r="A781" s="202"/>
      <c r="C781" s="202"/>
      <c r="D781" s="206"/>
      <c r="E781" s="206"/>
      <c r="I781" s="209"/>
    </row>
    <row r="782">
      <c r="A782" s="202"/>
      <c r="C782" s="202"/>
      <c r="E782" s="208"/>
      <c r="F782" s="202"/>
      <c r="G782" s="202"/>
      <c r="H782" s="202"/>
      <c r="I782" s="237"/>
      <c r="J782" s="202"/>
      <c r="K782" s="202"/>
    </row>
    <row r="783">
      <c r="A783" s="202"/>
      <c r="C783" s="202"/>
      <c r="D783" s="202"/>
      <c r="E783" s="202"/>
      <c r="F783" s="202"/>
      <c r="G783" s="202"/>
      <c r="H783" s="202"/>
      <c r="I783" s="237"/>
      <c r="J783" s="202"/>
      <c r="K783" s="202"/>
    </row>
    <row r="784">
      <c r="A784" s="202"/>
      <c r="C784" s="202"/>
      <c r="D784" s="202"/>
      <c r="E784" s="204"/>
      <c r="F784" s="202"/>
      <c r="G784" s="202"/>
      <c r="H784" s="202"/>
      <c r="I784" s="237"/>
      <c r="J784" s="202"/>
      <c r="K784" s="202"/>
    </row>
    <row r="785">
      <c r="A785" s="202"/>
      <c r="C785" s="202"/>
      <c r="D785" s="202"/>
      <c r="E785" s="204"/>
      <c r="F785" s="202"/>
      <c r="G785" s="202"/>
      <c r="H785" s="202"/>
      <c r="I785" s="237"/>
      <c r="J785" s="202"/>
      <c r="K785" s="202"/>
    </row>
    <row r="786">
      <c r="A786" s="202"/>
      <c r="C786" s="202"/>
      <c r="D786" s="202"/>
      <c r="E786" s="208"/>
      <c r="F786" s="202"/>
      <c r="G786" s="202"/>
      <c r="H786" s="202"/>
      <c r="I786" s="237"/>
      <c r="J786" s="202"/>
      <c r="K786" s="202"/>
    </row>
    <row r="787">
      <c r="A787" s="202"/>
      <c r="C787" s="202"/>
      <c r="D787" s="202"/>
      <c r="E787" s="208"/>
      <c r="F787" s="202"/>
      <c r="G787" s="202"/>
      <c r="H787" s="202"/>
      <c r="I787" s="237"/>
      <c r="J787" s="202"/>
      <c r="K787" s="202"/>
    </row>
    <row r="788">
      <c r="A788" s="202"/>
      <c r="C788" s="202"/>
      <c r="D788" s="202"/>
      <c r="E788" s="208"/>
      <c r="F788" s="202"/>
      <c r="G788" s="202"/>
      <c r="H788" s="202"/>
      <c r="I788" s="237"/>
      <c r="J788" s="202"/>
      <c r="K788" s="202"/>
    </row>
    <row r="789">
      <c r="A789" s="202"/>
      <c r="C789" s="202"/>
      <c r="D789" s="202"/>
      <c r="E789" s="208"/>
      <c r="F789" s="202"/>
      <c r="G789" s="202"/>
      <c r="H789" s="202"/>
      <c r="I789" s="237"/>
      <c r="J789" s="202"/>
      <c r="K789" s="202"/>
    </row>
    <row r="790">
      <c r="A790" s="202"/>
      <c r="C790" s="202"/>
      <c r="D790" s="202"/>
      <c r="E790" s="208"/>
      <c r="F790" s="202"/>
      <c r="G790" s="202"/>
      <c r="H790" s="202"/>
      <c r="I790" s="237"/>
      <c r="J790" s="202"/>
      <c r="K790" s="202"/>
    </row>
    <row r="791">
      <c r="A791" s="202"/>
      <c r="C791" s="202"/>
      <c r="D791" s="202"/>
      <c r="E791" s="208"/>
      <c r="F791" s="202"/>
      <c r="G791" s="202"/>
      <c r="H791" s="202"/>
      <c r="I791" s="237"/>
      <c r="J791" s="202"/>
      <c r="K791" s="202"/>
    </row>
    <row r="792">
      <c r="A792" s="202"/>
      <c r="C792" s="202"/>
      <c r="D792" s="202"/>
      <c r="E792" s="208"/>
      <c r="F792" s="202"/>
      <c r="G792" s="202"/>
      <c r="H792" s="202"/>
      <c r="I792" s="237"/>
      <c r="J792" s="202"/>
      <c r="K792" s="202"/>
    </row>
    <row r="793">
      <c r="A793" s="202"/>
      <c r="C793" s="202"/>
      <c r="D793" s="202"/>
      <c r="E793" s="208"/>
      <c r="F793" s="202"/>
      <c r="G793" s="202"/>
      <c r="H793" s="202"/>
      <c r="I793" s="237"/>
      <c r="J793" s="202"/>
      <c r="K793" s="202"/>
    </row>
    <row r="794">
      <c r="A794" s="202"/>
      <c r="C794" s="202"/>
      <c r="D794" s="202"/>
      <c r="E794" s="202"/>
      <c r="F794" s="202"/>
      <c r="G794" s="202"/>
      <c r="H794" s="202"/>
      <c r="I794" s="237"/>
      <c r="J794" s="202"/>
      <c r="K794" s="202"/>
    </row>
    <row r="795">
      <c r="A795" s="202"/>
      <c r="C795" s="202"/>
      <c r="D795" s="202"/>
      <c r="E795" s="208"/>
      <c r="F795" s="202"/>
      <c r="G795" s="202"/>
      <c r="H795" s="202"/>
      <c r="I795" s="237"/>
      <c r="J795" s="202"/>
      <c r="K795" s="202"/>
    </row>
    <row r="796">
      <c r="A796" s="202"/>
      <c r="C796" s="202"/>
      <c r="D796" s="202"/>
      <c r="E796" s="208"/>
      <c r="F796" s="202"/>
      <c r="G796" s="202"/>
      <c r="H796" s="202"/>
      <c r="I796" s="237"/>
      <c r="J796" s="202"/>
      <c r="K796" s="202"/>
    </row>
    <row r="797">
      <c r="A797" s="202"/>
      <c r="C797" s="202"/>
      <c r="D797" s="202"/>
      <c r="E797" s="202"/>
      <c r="F797" s="202"/>
      <c r="G797" s="202"/>
      <c r="H797" s="202"/>
      <c r="I797" s="237"/>
      <c r="J797" s="202"/>
      <c r="K797" s="202"/>
    </row>
    <row r="798">
      <c r="A798" s="202"/>
      <c r="C798" s="202"/>
      <c r="D798" s="202"/>
      <c r="E798" s="208"/>
      <c r="F798" s="202"/>
      <c r="G798" s="202"/>
      <c r="H798" s="202"/>
      <c r="I798" s="237"/>
      <c r="J798" s="202"/>
      <c r="K798" s="202"/>
    </row>
    <row r="799">
      <c r="A799" s="202"/>
      <c r="C799" s="202"/>
      <c r="D799" s="202"/>
      <c r="E799" s="208"/>
      <c r="F799" s="202"/>
      <c r="G799" s="202"/>
      <c r="H799" s="202"/>
      <c r="I799" s="237"/>
      <c r="J799" s="202"/>
      <c r="K799" s="202"/>
    </row>
    <row r="800" ht="33.75" customHeight="1">
      <c r="A800" s="202"/>
      <c r="C800" s="202"/>
      <c r="D800" s="202"/>
      <c r="E800" s="204"/>
      <c r="I800" s="209"/>
    </row>
    <row r="801" ht="33.75" customHeight="1">
      <c r="A801" s="202"/>
      <c r="C801" s="202"/>
      <c r="D801" s="202"/>
      <c r="E801" s="204"/>
      <c r="I801" s="209"/>
    </row>
    <row r="802" ht="33.75" customHeight="1">
      <c r="A802" s="202"/>
      <c r="C802" s="202"/>
      <c r="D802" s="202"/>
      <c r="E802" s="206"/>
      <c r="I802" s="209"/>
    </row>
    <row r="803" ht="33.75" customHeight="1">
      <c r="A803" s="202"/>
      <c r="C803" s="202"/>
      <c r="D803" s="206"/>
      <c r="E803" s="206"/>
      <c r="I803" s="209"/>
    </row>
    <row r="804" ht="33.0" customHeight="1">
      <c r="A804" s="202"/>
      <c r="C804" s="202"/>
      <c r="D804" s="202"/>
      <c r="E804" s="202"/>
      <c r="F804" s="202"/>
      <c r="G804" s="202"/>
      <c r="H804" s="202"/>
      <c r="I804" s="237"/>
      <c r="J804" s="202"/>
      <c r="K804" s="202"/>
    </row>
    <row r="805" ht="25.5" customHeight="1">
      <c r="A805" s="202"/>
      <c r="C805" s="202"/>
      <c r="D805" s="202"/>
      <c r="E805" s="204"/>
      <c r="I805" s="209"/>
    </row>
    <row r="806" ht="25.5" customHeight="1">
      <c r="A806" s="202"/>
      <c r="C806" s="202"/>
      <c r="D806" s="202"/>
      <c r="E806" s="206"/>
      <c r="I806" s="209"/>
    </row>
    <row r="807" ht="25.5" customHeight="1">
      <c r="A807" s="202"/>
      <c r="C807" s="202"/>
      <c r="D807" s="202"/>
      <c r="E807" s="208"/>
      <c r="I807" s="209"/>
    </row>
    <row r="808" ht="25.5" customHeight="1">
      <c r="A808" s="202"/>
      <c r="C808" s="202"/>
      <c r="D808" s="202"/>
      <c r="E808" s="208"/>
      <c r="I808" s="209"/>
    </row>
    <row r="809" ht="25.5" customHeight="1">
      <c r="A809" s="202"/>
      <c r="C809" s="202"/>
      <c r="D809" s="202"/>
      <c r="E809" s="204"/>
      <c r="I809" s="209"/>
    </row>
    <row r="810" ht="25.5" customHeight="1">
      <c r="A810" s="202"/>
      <c r="C810" s="202"/>
      <c r="D810" s="202"/>
      <c r="E810" s="208"/>
      <c r="I810" s="209"/>
    </row>
    <row r="811" ht="25.5" customHeight="1">
      <c r="A811" s="202"/>
      <c r="C811" s="202"/>
      <c r="D811" s="202"/>
      <c r="E811" s="204"/>
      <c r="I811" s="209"/>
    </row>
    <row r="812" ht="25.5" customHeight="1">
      <c r="A812" s="202"/>
      <c r="C812" s="202"/>
      <c r="D812" s="202"/>
      <c r="E812" s="206"/>
      <c r="I812" s="209"/>
    </row>
    <row r="813" ht="15.75" customHeight="1">
      <c r="A813" s="202"/>
      <c r="C813" s="202"/>
      <c r="D813" s="202"/>
      <c r="E813" s="202"/>
      <c r="F813" s="202"/>
      <c r="G813" s="202"/>
      <c r="H813" s="202"/>
      <c r="I813" s="237"/>
      <c r="J813" s="202"/>
      <c r="K813" s="202"/>
    </row>
    <row r="814" ht="30.75" customHeight="1">
      <c r="A814" s="202"/>
      <c r="C814" s="202"/>
      <c r="D814" s="202"/>
      <c r="E814" s="202"/>
      <c r="F814" s="202"/>
      <c r="G814" s="202"/>
      <c r="H814" s="202"/>
      <c r="I814" s="237"/>
      <c r="J814" s="202"/>
      <c r="K814" s="202"/>
      <c r="L814" s="202"/>
      <c r="M814" s="202"/>
      <c r="N814" s="202"/>
      <c r="O814" s="202"/>
    </row>
    <row r="815">
      <c r="A815" s="202"/>
      <c r="C815" s="202"/>
      <c r="D815" s="203"/>
      <c r="E815" s="204"/>
      <c r="F815" s="202"/>
      <c r="G815" s="202"/>
      <c r="H815" s="202"/>
      <c r="I815" s="237"/>
      <c r="J815" s="202"/>
      <c r="K815" s="202"/>
    </row>
    <row r="816">
      <c r="A816" s="202"/>
      <c r="C816" s="202"/>
      <c r="D816" s="202"/>
      <c r="E816" s="202"/>
      <c r="F816" s="202"/>
      <c r="G816" s="202"/>
      <c r="H816" s="202"/>
      <c r="I816" s="237"/>
      <c r="J816" s="202"/>
      <c r="K816" s="202"/>
    </row>
    <row r="817">
      <c r="A817" s="202"/>
      <c r="C817" s="202"/>
      <c r="D817" s="202"/>
      <c r="E817" s="202"/>
      <c r="F817" s="202"/>
      <c r="G817" s="202"/>
      <c r="H817" s="202"/>
      <c r="I817" s="237"/>
      <c r="J817" s="202"/>
      <c r="K817" s="202"/>
    </row>
    <row r="818">
      <c r="A818" s="202"/>
      <c r="C818" s="202"/>
      <c r="D818" s="207"/>
      <c r="E818" s="204"/>
      <c r="F818" s="202"/>
      <c r="G818" s="202"/>
      <c r="H818" s="202"/>
      <c r="I818" s="237"/>
      <c r="J818" s="202"/>
      <c r="K818" s="202"/>
    </row>
    <row r="819">
      <c r="A819" s="202"/>
      <c r="C819" s="202"/>
      <c r="D819" s="203"/>
      <c r="E819" s="204"/>
      <c r="F819" s="202"/>
      <c r="G819" s="202"/>
      <c r="H819" s="202"/>
      <c r="I819" s="237"/>
      <c r="J819" s="202"/>
      <c r="K819" s="202"/>
    </row>
    <row r="820">
      <c r="A820" s="202"/>
      <c r="C820" s="202"/>
      <c r="D820" s="203"/>
      <c r="E820" s="204"/>
      <c r="F820" s="202"/>
      <c r="G820" s="202"/>
      <c r="H820" s="202"/>
      <c r="I820" s="237"/>
      <c r="J820" s="202"/>
      <c r="K820" s="202"/>
    </row>
    <row r="821">
      <c r="A821" s="202"/>
      <c r="C821" s="202"/>
      <c r="D821" s="203"/>
      <c r="E821" s="204"/>
      <c r="F821" s="202"/>
      <c r="G821" s="202"/>
      <c r="H821" s="202"/>
      <c r="I821" s="237"/>
      <c r="J821" s="202"/>
      <c r="K821" s="202"/>
    </row>
    <row r="822">
      <c r="A822" s="202"/>
      <c r="C822" s="202"/>
      <c r="D822" s="203"/>
      <c r="E822" s="204"/>
      <c r="F822" s="202"/>
      <c r="G822" s="202"/>
      <c r="H822" s="202"/>
      <c r="I822" s="237"/>
      <c r="J822" s="202"/>
      <c r="K822" s="202"/>
    </row>
    <row r="823">
      <c r="A823" s="202"/>
      <c r="C823" s="202"/>
      <c r="D823" s="202"/>
      <c r="E823" s="202"/>
      <c r="F823" s="202"/>
      <c r="G823" s="202"/>
      <c r="H823" s="202"/>
      <c r="I823" s="237"/>
      <c r="J823" s="202"/>
      <c r="K823" s="202"/>
    </row>
    <row r="824">
      <c r="A824" s="202"/>
      <c r="C824" s="202"/>
      <c r="D824" s="203"/>
      <c r="E824" s="204"/>
      <c r="F824" s="202"/>
      <c r="G824" s="202"/>
      <c r="H824" s="202"/>
      <c r="I824" s="237"/>
      <c r="J824" s="202"/>
      <c r="K824" s="202"/>
    </row>
    <row r="825" ht="33.0" customHeight="1">
      <c r="A825" s="202"/>
      <c r="C825" s="202"/>
      <c r="D825" s="202"/>
      <c r="I825" s="209"/>
    </row>
    <row r="826" ht="33.0" customHeight="1">
      <c r="A826" s="202"/>
      <c r="C826" s="202"/>
      <c r="D826" s="202"/>
      <c r="E826" s="204"/>
      <c r="I826" s="209"/>
    </row>
    <row r="827" ht="33.0" customHeight="1">
      <c r="A827" s="202"/>
      <c r="C827" s="202"/>
      <c r="D827" s="202"/>
      <c r="E827" s="206"/>
      <c r="I827" s="209"/>
    </row>
    <row r="828" ht="33.0" customHeight="1">
      <c r="A828" s="202"/>
      <c r="C828" s="202"/>
      <c r="D828" s="206"/>
      <c r="E828" s="206"/>
      <c r="I828" s="209"/>
    </row>
    <row r="829">
      <c r="A829" s="202"/>
      <c r="C829" s="202"/>
      <c r="D829" s="202"/>
      <c r="E829" s="202"/>
      <c r="F829" s="202"/>
      <c r="G829" s="202"/>
      <c r="H829" s="202"/>
      <c r="I829" s="237"/>
      <c r="J829" s="202"/>
      <c r="K829" s="202"/>
    </row>
    <row r="830">
      <c r="A830" s="202"/>
      <c r="C830" s="202"/>
      <c r="D830" s="207"/>
      <c r="E830" s="208"/>
      <c r="F830" s="202"/>
      <c r="G830" s="202"/>
      <c r="H830" s="202"/>
      <c r="I830" s="237"/>
      <c r="J830" s="202"/>
      <c r="K830" s="202"/>
    </row>
    <row r="831">
      <c r="A831" s="202"/>
      <c r="C831" s="202"/>
      <c r="D831" s="202"/>
      <c r="E831" s="202"/>
      <c r="F831" s="202"/>
      <c r="G831" s="202"/>
      <c r="H831" s="202"/>
      <c r="I831" s="237"/>
      <c r="J831" s="202"/>
      <c r="K831" s="202"/>
    </row>
    <row r="832">
      <c r="A832" s="202"/>
      <c r="C832" s="202"/>
      <c r="E832" s="208"/>
      <c r="F832" s="202"/>
      <c r="G832" s="202"/>
      <c r="H832" s="202"/>
      <c r="I832" s="237"/>
      <c r="J832" s="202"/>
      <c r="K832" s="202"/>
    </row>
    <row r="833">
      <c r="A833" s="202"/>
      <c r="C833" s="202"/>
      <c r="D833" s="202"/>
      <c r="E833" s="208"/>
      <c r="F833" s="202"/>
      <c r="G833" s="202"/>
      <c r="H833" s="202"/>
      <c r="I833" s="237"/>
      <c r="J833" s="202"/>
      <c r="K833" s="202"/>
    </row>
    <row r="834">
      <c r="A834" s="202"/>
      <c r="C834" s="202"/>
      <c r="D834" s="202"/>
      <c r="E834" s="202"/>
      <c r="F834" s="202"/>
      <c r="G834" s="202"/>
      <c r="H834" s="202"/>
      <c r="I834" s="237"/>
      <c r="J834" s="202"/>
      <c r="K834" s="202"/>
    </row>
    <row r="835">
      <c r="A835" s="202"/>
      <c r="C835" s="202"/>
      <c r="D835" s="202"/>
      <c r="E835" s="208"/>
      <c r="F835" s="202"/>
      <c r="G835" s="202"/>
      <c r="H835" s="202"/>
      <c r="I835" s="237"/>
      <c r="J835" s="202"/>
      <c r="K835" s="202"/>
    </row>
    <row r="836">
      <c r="A836" s="202"/>
      <c r="C836" s="202"/>
      <c r="D836" s="207"/>
      <c r="E836" s="208"/>
      <c r="F836" s="202"/>
      <c r="G836" s="202"/>
      <c r="H836" s="202"/>
      <c r="I836" s="237"/>
      <c r="J836" s="202"/>
      <c r="K836" s="202"/>
    </row>
    <row r="837">
      <c r="A837" s="202"/>
      <c r="C837" s="202"/>
      <c r="D837" s="202"/>
      <c r="E837" s="208"/>
      <c r="F837" s="202"/>
      <c r="G837" s="202"/>
      <c r="H837" s="202"/>
      <c r="I837" s="237"/>
      <c r="J837" s="202"/>
      <c r="K837" s="202"/>
    </row>
    <row r="838">
      <c r="A838" s="202"/>
      <c r="C838" s="202"/>
      <c r="D838" s="202"/>
      <c r="E838" s="208"/>
      <c r="F838" s="202"/>
      <c r="G838" s="202"/>
      <c r="H838" s="202"/>
      <c r="I838" s="237"/>
      <c r="J838" s="202"/>
      <c r="K838" s="202"/>
    </row>
    <row r="839">
      <c r="A839" s="202"/>
      <c r="C839" s="202"/>
      <c r="D839" s="202"/>
      <c r="E839" s="208"/>
      <c r="F839" s="202"/>
      <c r="G839" s="202"/>
      <c r="H839" s="202"/>
      <c r="I839" s="237"/>
      <c r="J839" s="202"/>
      <c r="K839" s="202"/>
    </row>
    <row r="840">
      <c r="A840" s="202"/>
      <c r="C840" s="202"/>
      <c r="D840" s="202"/>
      <c r="E840" s="208"/>
      <c r="F840" s="202"/>
      <c r="G840" s="202"/>
      <c r="H840" s="202"/>
      <c r="I840" s="237"/>
      <c r="J840" s="202"/>
      <c r="K840" s="202"/>
    </row>
    <row r="841">
      <c r="A841" s="202"/>
      <c r="C841" s="202"/>
      <c r="E841" s="208"/>
      <c r="F841" s="202"/>
      <c r="G841" s="202"/>
      <c r="H841" s="202"/>
      <c r="I841" s="237"/>
      <c r="J841" s="202"/>
      <c r="K841" s="202"/>
    </row>
    <row r="842">
      <c r="A842" s="202"/>
      <c r="C842" s="202"/>
      <c r="D842" s="207"/>
      <c r="E842" s="208"/>
      <c r="F842" s="202"/>
      <c r="G842" s="202"/>
      <c r="H842" s="202"/>
      <c r="I842" s="237"/>
      <c r="J842" s="202"/>
      <c r="K842" s="202"/>
    </row>
    <row r="843" ht="33.0" customHeight="1">
      <c r="A843" s="202"/>
      <c r="C843" s="202"/>
      <c r="D843" s="202"/>
      <c r="E843" s="204"/>
      <c r="I843" s="209"/>
    </row>
    <row r="844" ht="33.0" customHeight="1">
      <c r="A844" s="202"/>
      <c r="C844" s="202"/>
      <c r="D844" s="202"/>
      <c r="E844" s="204"/>
      <c r="I844" s="209"/>
    </row>
    <row r="845" ht="33.0" customHeight="1">
      <c r="A845" s="202"/>
      <c r="C845" s="202"/>
      <c r="D845" s="202"/>
      <c r="E845" s="206"/>
      <c r="I845" s="209"/>
    </row>
    <row r="846" ht="33.0" customHeight="1">
      <c r="A846" s="202"/>
      <c r="C846" s="202"/>
      <c r="D846" s="206"/>
      <c r="E846" s="206"/>
      <c r="I846" s="209"/>
    </row>
    <row r="847">
      <c r="A847" s="202"/>
      <c r="C847" s="202"/>
      <c r="E847" s="208"/>
      <c r="F847" s="202"/>
      <c r="G847" s="202"/>
      <c r="H847" s="202"/>
      <c r="I847" s="237"/>
      <c r="J847" s="202"/>
      <c r="K847" s="202"/>
    </row>
    <row r="848">
      <c r="A848" s="202"/>
      <c r="C848" s="202"/>
      <c r="D848" s="202"/>
      <c r="E848" s="202"/>
      <c r="F848" s="202"/>
      <c r="G848" s="202"/>
      <c r="H848" s="202"/>
      <c r="I848" s="237"/>
      <c r="J848" s="202"/>
      <c r="K848" s="202"/>
    </row>
    <row r="849">
      <c r="A849" s="202"/>
      <c r="C849" s="202"/>
      <c r="D849" s="202"/>
      <c r="E849" s="204"/>
      <c r="F849" s="202"/>
      <c r="G849" s="202"/>
      <c r="H849" s="202"/>
      <c r="I849" s="237"/>
      <c r="J849" s="202"/>
      <c r="K849" s="202"/>
    </row>
    <row r="850">
      <c r="A850" s="202"/>
      <c r="C850" s="202"/>
      <c r="D850" s="202"/>
      <c r="E850" s="204"/>
      <c r="F850" s="202"/>
      <c r="G850" s="202"/>
      <c r="H850" s="202"/>
      <c r="I850" s="237"/>
      <c r="J850" s="202"/>
      <c r="K850" s="202"/>
    </row>
    <row r="851">
      <c r="A851" s="202"/>
      <c r="C851" s="202"/>
      <c r="D851" s="202"/>
      <c r="E851" s="208"/>
      <c r="F851" s="202"/>
      <c r="G851" s="202"/>
      <c r="H851" s="202"/>
      <c r="I851" s="237"/>
      <c r="J851" s="202"/>
      <c r="K851" s="202"/>
    </row>
    <row r="852">
      <c r="A852" s="202"/>
      <c r="C852" s="202"/>
      <c r="D852" s="202"/>
      <c r="E852" s="208"/>
      <c r="F852" s="202"/>
      <c r="G852" s="202"/>
      <c r="H852" s="202"/>
      <c r="I852" s="237"/>
      <c r="J852" s="202"/>
      <c r="K852" s="202"/>
    </row>
    <row r="853">
      <c r="A853" s="202"/>
      <c r="C853" s="202"/>
      <c r="D853" s="202"/>
      <c r="E853" s="208"/>
      <c r="F853" s="202"/>
      <c r="G853" s="202"/>
      <c r="H853" s="202"/>
      <c r="I853" s="237"/>
      <c r="J853" s="202"/>
      <c r="K853" s="202"/>
    </row>
    <row r="854">
      <c r="A854" s="202"/>
      <c r="C854" s="202"/>
      <c r="D854" s="202"/>
      <c r="E854" s="208"/>
      <c r="F854" s="202"/>
      <c r="G854" s="202"/>
      <c r="H854" s="202"/>
      <c r="I854" s="237"/>
      <c r="J854" s="202"/>
      <c r="K854" s="202"/>
    </row>
    <row r="855">
      <c r="A855" s="202"/>
      <c r="C855" s="202"/>
      <c r="D855" s="202"/>
      <c r="E855" s="208"/>
      <c r="F855" s="202"/>
      <c r="G855" s="202"/>
      <c r="H855" s="202"/>
      <c r="I855" s="237"/>
      <c r="J855" s="202"/>
      <c r="K855" s="202"/>
    </row>
    <row r="856">
      <c r="A856" s="202"/>
      <c r="C856" s="202"/>
      <c r="D856" s="202"/>
      <c r="E856" s="208"/>
      <c r="F856" s="202"/>
      <c r="G856" s="202"/>
      <c r="H856" s="202"/>
      <c r="I856" s="237"/>
      <c r="J856" s="202"/>
      <c r="K856" s="202"/>
    </row>
    <row r="857">
      <c r="A857" s="202"/>
      <c r="C857" s="202"/>
      <c r="D857" s="202"/>
      <c r="E857" s="208"/>
      <c r="F857" s="202"/>
      <c r="G857" s="202"/>
      <c r="H857" s="202"/>
      <c r="I857" s="237"/>
      <c r="J857" s="202"/>
      <c r="K857" s="202"/>
    </row>
    <row r="858">
      <c r="A858" s="202"/>
      <c r="C858" s="202"/>
      <c r="D858" s="202"/>
      <c r="E858" s="208"/>
      <c r="F858" s="202"/>
      <c r="G858" s="202"/>
      <c r="H858" s="202"/>
      <c r="I858" s="237"/>
      <c r="J858" s="202"/>
      <c r="K858" s="202"/>
    </row>
    <row r="859">
      <c r="A859" s="202"/>
      <c r="C859" s="202"/>
      <c r="D859" s="202"/>
      <c r="E859" s="202"/>
      <c r="F859" s="202"/>
      <c r="G859" s="202"/>
      <c r="H859" s="202"/>
      <c r="I859" s="237"/>
      <c r="J859" s="202"/>
      <c r="K859" s="202"/>
    </row>
    <row r="860">
      <c r="A860" s="202"/>
      <c r="C860" s="202"/>
      <c r="D860" s="202"/>
      <c r="E860" s="208"/>
      <c r="F860" s="202"/>
      <c r="G860" s="202"/>
      <c r="H860" s="202"/>
      <c r="I860" s="237"/>
      <c r="J860" s="202"/>
      <c r="K860" s="202"/>
    </row>
    <row r="861">
      <c r="A861" s="202"/>
      <c r="C861" s="202"/>
      <c r="D861" s="202"/>
      <c r="E861" s="208"/>
      <c r="F861" s="202"/>
      <c r="G861" s="202"/>
      <c r="H861" s="202"/>
      <c r="I861" s="237"/>
      <c r="J861" s="202"/>
      <c r="K861" s="202"/>
    </row>
    <row r="862">
      <c r="A862" s="202"/>
      <c r="C862" s="202"/>
      <c r="D862" s="202"/>
      <c r="E862" s="202"/>
      <c r="F862" s="202"/>
      <c r="G862" s="202"/>
      <c r="H862" s="202"/>
      <c r="I862" s="237"/>
      <c r="J862" s="202"/>
      <c r="K862" s="202"/>
    </row>
    <row r="863">
      <c r="A863" s="202"/>
      <c r="C863" s="202"/>
      <c r="D863" s="202"/>
      <c r="E863" s="208"/>
      <c r="F863" s="202"/>
      <c r="G863" s="202"/>
      <c r="H863" s="202"/>
      <c r="I863" s="237"/>
      <c r="J863" s="202"/>
      <c r="K863" s="202"/>
    </row>
    <row r="864">
      <c r="A864" s="202"/>
      <c r="C864" s="202"/>
      <c r="D864" s="202"/>
      <c r="E864" s="208"/>
      <c r="F864" s="202"/>
      <c r="G864" s="202"/>
      <c r="H864" s="202"/>
      <c r="I864" s="237"/>
      <c r="J864" s="202"/>
      <c r="K864" s="202"/>
    </row>
    <row r="865" ht="33.75" customHeight="1">
      <c r="A865" s="202"/>
      <c r="C865" s="202"/>
      <c r="D865" s="202"/>
      <c r="E865" s="204"/>
      <c r="I865" s="209"/>
    </row>
    <row r="866" ht="33.75" customHeight="1">
      <c r="A866" s="202"/>
      <c r="C866" s="202"/>
      <c r="D866" s="202"/>
      <c r="E866" s="204"/>
      <c r="I866" s="209"/>
    </row>
    <row r="867" ht="33.75" customHeight="1">
      <c r="A867" s="202"/>
      <c r="C867" s="202"/>
      <c r="D867" s="202"/>
      <c r="E867" s="206"/>
      <c r="I867" s="209"/>
    </row>
    <row r="868" ht="33.75" customHeight="1">
      <c r="A868" s="202"/>
      <c r="C868" s="202"/>
      <c r="D868" s="206"/>
      <c r="E868" s="206"/>
      <c r="I868" s="209"/>
    </row>
    <row r="869" ht="33.0" customHeight="1">
      <c r="A869" s="202"/>
      <c r="C869" s="202"/>
      <c r="D869" s="202"/>
      <c r="E869" s="202"/>
      <c r="F869" s="202"/>
      <c r="G869" s="202"/>
      <c r="H869" s="202"/>
      <c r="I869" s="237"/>
      <c r="J869" s="202"/>
      <c r="K869" s="202"/>
    </row>
    <row r="870" ht="25.5" customHeight="1">
      <c r="A870" s="202"/>
      <c r="C870" s="202"/>
      <c r="D870" s="202"/>
      <c r="E870" s="204"/>
      <c r="I870" s="209"/>
    </row>
    <row r="871" ht="25.5" customHeight="1">
      <c r="A871" s="202"/>
      <c r="C871" s="202"/>
      <c r="D871" s="202"/>
      <c r="E871" s="206"/>
      <c r="I871" s="209"/>
    </row>
    <row r="872" ht="25.5" customHeight="1">
      <c r="A872" s="202"/>
      <c r="C872" s="202"/>
      <c r="D872" s="202"/>
      <c r="E872" s="208"/>
      <c r="I872" s="209"/>
    </row>
    <row r="873" ht="25.5" customHeight="1">
      <c r="A873" s="202"/>
      <c r="C873" s="202"/>
      <c r="D873" s="202"/>
      <c r="E873" s="208"/>
      <c r="I873" s="209"/>
    </row>
    <row r="874" ht="25.5" customHeight="1">
      <c r="A874" s="202"/>
      <c r="C874" s="202"/>
      <c r="D874" s="202"/>
      <c r="E874" s="204"/>
      <c r="I874" s="209"/>
    </row>
    <row r="875" ht="25.5" customHeight="1">
      <c r="A875" s="202"/>
      <c r="C875" s="202"/>
      <c r="D875" s="202"/>
      <c r="E875" s="208"/>
      <c r="I875" s="209"/>
    </row>
    <row r="876" ht="25.5" customHeight="1">
      <c r="A876" s="202"/>
      <c r="C876" s="202"/>
      <c r="D876" s="202"/>
      <c r="E876" s="204"/>
      <c r="I876" s="209"/>
    </row>
    <row r="877" ht="25.5" customHeight="1">
      <c r="A877" s="202"/>
      <c r="C877" s="202"/>
      <c r="D877" s="202"/>
      <c r="E877" s="206"/>
      <c r="I877" s="209"/>
    </row>
    <row r="878" ht="15.75" customHeight="1">
      <c r="A878" s="202"/>
      <c r="C878" s="202"/>
      <c r="D878" s="202"/>
      <c r="E878" s="202"/>
      <c r="F878" s="202"/>
      <c r="G878" s="202"/>
      <c r="H878" s="202"/>
      <c r="I878" s="237"/>
      <c r="J878" s="202"/>
      <c r="K878" s="202"/>
    </row>
    <row r="879" ht="30.75" customHeight="1">
      <c r="A879" s="202"/>
      <c r="C879" s="202"/>
      <c r="D879" s="202"/>
      <c r="E879" s="202"/>
      <c r="F879" s="202"/>
      <c r="G879" s="202"/>
      <c r="H879" s="202"/>
      <c r="I879" s="237"/>
      <c r="J879" s="202"/>
      <c r="K879" s="202"/>
      <c r="L879" s="202"/>
      <c r="M879" s="202"/>
      <c r="N879" s="202"/>
      <c r="O879" s="202"/>
    </row>
    <row r="880">
      <c r="A880" s="202"/>
      <c r="C880" s="202"/>
      <c r="D880" s="203"/>
      <c r="E880" s="204"/>
      <c r="F880" s="202"/>
      <c r="G880" s="202"/>
      <c r="H880" s="202"/>
      <c r="I880" s="237"/>
      <c r="J880" s="202"/>
      <c r="K880" s="202"/>
    </row>
    <row r="881">
      <c r="A881" s="202"/>
      <c r="C881" s="202"/>
      <c r="D881" s="202"/>
      <c r="E881" s="202"/>
      <c r="F881" s="202"/>
      <c r="G881" s="202"/>
      <c r="H881" s="202"/>
      <c r="I881" s="237"/>
      <c r="J881" s="202"/>
      <c r="K881" s="202"/>
    </row>
    <row r="882">
      <c r="A882" s="202"/>
      <c r="C882" s="202"/>
      <c r="D882" s="202"/>
      <c r="E882" s="202"/>
      <c r="F882" s="202"/>
      <c r="G882" s="202"/>
      <c r="H882" s="202"/>
      <c r="I882" s="237"/>
      <c r="J882" s="202"/>
      <c r="K882" s="202"/>
    </row>
    <row r="883">
      <c r="A883" s="202"/>
      <c r="C883" s="202"/>
      <c r="D883" s="207"/>
      <c r="E883" s="204"/>
      <c r="F883" s="202"/>
      <c r="G883" s="202"/>
      <c r="H883" s="202"/>
      <c r="I883" s="237"/>
      <c r="J883" s="202"/>
      <c r="K883" s="202"/>
    </row>
    <row r="884">
      <c r="A884" s="202"/>
      <c r="C884" s="202"/>
      <c r="D884" s="203"/>
      <c r="E884" s="204"/>
      <c r="F884" s="202"/>
      <c r="G884" s="202"/>
      <c r="H884" s="202"/>
      <c r="I884" s="237"/>
      <c r="J884" s="202"/>
      <c r="K884" s="202"/>
    </row>
    <row r="885">
      <c r="A885" s="202"/>
      <c r="C885" s="202"/>
      <c r="D885" s="203"/>
      <c r="E885" s="204"/>
      <c r="F885" s="202"/>
      <c r="G885" s="202"/>
      <c r="H885" s="202"/>
      <c r="I885" s="237"/>
      <c r="J885" s="202"/>
      <c r="K885" s="202"/>
    </row>
    <row r="886">
      <c r="A886" s="202"/>
      <c r="C886" s="202"/>
      <c r="D886" s="203"/>
      <c r="E886" s="204"/>
      <c r="F886" s="202"/>
      <c r="G886" s="202"/>
      <c r="H886" s="202"/>
      <c r="I886" s="237"/>
      <c r="J886" s="202"/>
      <c r="K886" s="202"/>
    </row>
    <row r="887">
      <c r="A887" s="202"/>
      <c r="C887" s="202"/>
      <c r="D887" s="203"/>
      <c r="E887" s="204"/>
      <c r="F887" s="202"/>
      <c r="G887" s="202"/>
      <c r="H887" s="202"/>
      <c r="I887" s="237"/>
      <c r="J887" s="202"/>
      <c r="K887" s="202"/>
    </row>
    <row r="888">
      <c r="A888" s="202"/>
      <c r="C888" s="202"/>
      <c r="D888" s="202"/>
      <c r="E888" s="202"/>
      <c r="F888" s="202"/>
      <c r="G888" s="202"/>
      <c r="H888" s="202"/>
      <c r="I888" s="237"/>
      <c r="J888" s="202"/>
      <c r="K888" s="202"/>
    </row>
    <row r="889">
      <c r="A889" s="202"/>
      <c r="C889" s="202"/>
      <c r="D889" s="203"/>
      <c r="E889" s="204"/>
      <c r="F889" s="202"/>
      <c r="G889" s="202"/>
      <c r="H889" s="202"/>
      <c r="I889" s="237"/>
      <c r="J889" s="202"/>
      <c r="K889" s="202"/>
    </row>
    <row r="890" ht="33.0" customHeight="1">
      <c r="A890" s="202"/>
      <c r="C890" s="202"/>
      <c r="D890" s="202"/>
      <c r="I890" s="209"/>
    </row>
    <row r="891" ht="33.0" customHeight="1">
      <c r="A891" s="202"/>
      <c r="C891" s="202"/>
      <c r="D891" s="202"/>
      <c r="E891" s="204"/>
      <c r="I891" s="209"/>
    </row>
    <row r="892" ht="33.0" customHeight="1">
      <c r="A892" s="202"/>
      <c r="C892" s="202"/>
      <c r="D892" s="202"/>
      <c r="E892" s="206"/>
      <c r="I892" s="209"/>
    </row>
    <row r="893" ht="33.0" customHeight="1">
      <c r="A893" s="202"/>
      <c r="C893" s="202"/>
      <c r="D893" s="206"/>
      <c r="E893" s="206"/>
      <c r="I893" s="209"/>
    </row>
    <row r="894">
      <c r="A894" s="202"/>
      <c r="C894" s="202"/>
      <c r="D894" s="202"/>
      <c r="E894" s="202"/>
      <c r="F894" s="202"/>
      <c r="G894" s="202"/>
      <c r="H894" s="202"/>
      <c r="I894" s="237"/>
      <c r="J894" s="202"/>
      <c r="K894" s="202"/>
    </row>
    <row r="895">
      <c r="A895" s="202"/>
      <c r="C895" s="202"/>
      <c r="D895" s="207"/>
      <c r="E895" s="208"/>
      <c r="F895" s="202"/>
      <c r="G895" s="202"/>
      <c r="H895" s="202"/>
      <c r="I895" s="237"/>
      <c r="J895" s="202"/>
      <c r="K895" s="202"/>
    </row>
    <row r="896">
      <c r="A896" s="202"/>
      <c r="C896" s="202"/>
      <c r="D896" s="202"/>
      <c r="E896" s="202"/>
      <c r="F896" s="202"/>
      <c r="G896" s="202"/>
      <c r="H896" s="202"/>
      <c r="I896" s="237"/>
      <c r="J896" s="202"/>
      <c r="K896" s="202"/>
    </row>
    <row r="897">
      <c r="A897" s="202"/>
      <c r="C897" s="202"/>
      <c r="E897" s="208"/>
      <c r="F897" s="202"/>
      <c r="G897" s="202"/>
      <c r="H897" s="202"/>
      <c r="I897" s="237"/>
      <c r="J897" s="202"/>
      <c r="K897" s="202"/>
    </row>
    <row r="898">
      <c r="A898" s="202"/>
      <c r="C898" s="202"/>
      <c r="D898" s="202"/>
      <c r="E898" s="208"/>
      <c r="F898" s="202"/>
      <c r="G898" s="202"/>
      <c r="H898" s="202"/>
      <c r="I898" s="237"/>
      <c r="J898" s="202"/>
      <c r="K898" s="202"/>
    </row>
    <row r="899">
      <c r="A899" s="202"/>
      <c r="C899" s="202"/>
      <c r="D899" s="202"/>
      <c r="E899" s="202"/>
      <c r="F899" s="202"/>
      <c r="G899" s="202"/>
      <c r="H899" s="202"/>
      <c r="I899" s="237"/>
      <c r="J899" s="202"/>
      <c r="K899" s="202"/>
    </row>
    <row r="900">
      <c r="A900" s="202"/>
      <c r="C900" s="202"/>
      <c r="D900" s="202"/>
      <c r="E900" s="208"/>
      <c r="F900" s="202"/>
      <c r="G900" s="202"/>
      <c r="H900" s="202"/>
      <c r="I900" s="237"/>
      <c r="J900" s="202"/>
      <c r="K900" s="202"/>
    </row>
    <row r="901">
      <c r="A901" s="202"/>
      <c r="C901" s="202"/>
      <c r="D901" s="207"/>
      <c r="E901" s="208"/>
      <c r="F901" s="202"/>
      <c r="G901" s="202"/>
      <c r="H901" s="202"/>
      <c r="I901" s="237"/>
      <c r="J901" s="202"/>
      <c r="K901" s="202"/>
    </row>
    <row r="902">
      <c r="A902" s="202"/>
      <c r="C902" s="202"/>
      <c r="D902" s="202"/>
      <c r="E902" s="208"/>
      <c r="F902" s="202"/>
      <c r="G902" s="202"/>
      <c r="H902" s="202"/>
      <c r="I902" s="237"/>
      <c r="J902" s="202"/>
      <c r="K902" s="202"/>
    </row>
    <row r="903">
      <c r="A903" s="202"/>
      <c r="C903" s="202"/>
      <c r="D903" s="202"/>
      <c r="E903" s="208"/>
      <c r="F903" s="202"/>
      <c r="G903" s="202"/>
      <c r="H903" s="202"/>
      <c r="I903" s="237"/>
      <c r="J903" s="202"/>
      <c r="K903" s="202"/>
    </row>
    <row r="904">
      <c r="A904" s="202"/>
      <c r="C904" s="202"/>
      <c r="D904" s="202"/>
      <c r="E904" s="208"/>
      <c r="F904" s="202"/>
      <c r="G904" s="202"/>
      <c r="H904" s="202"/>
      <c r="I904" s="237"/>
      <c r="J904" s="202"/>
      <c r="K904" s="202"/>
    </row>
    <row r="905">
      <c r="A905" s="202"/>
      <c r="C905" s="202"/>
      <c r="D905" s="202"/>
      <c r="E905" s="208"/>
      <c r="F905" s="202"/>
      <c r="G905" s="202"/>
      <c r="H905" s="202"/>
      <c r="I905" s="237"/>
      <c r="J905" s="202"/>
      <c r="K905" s="202"/>
    </row>
    <row r="906">
      <c r="A906" s="202"/>
      <c r="C906" s="202"/>
      <c r="E906" s="208"/>
      <c r="F906" s="202"/>
      <c r="G906" s="202"/>
      <c r="H906" s="202"/>
      <c r="I906" s="237"/>
      <c r="J906" s="202"/>
      <c r="K906" s="202"/>
    </row>
    <row r="907">
      <c r="A907" s="202"/>
      <c r="C907" s="202"/>
      <c r="D907" s="207"/>
      <c r="E907" s="208"/>
      <c r="F907" s="202"/>
      <c r="G907" s="202"/>
      <c r="H907" s="202"/>
      <c r="I907" s="237"/>
      <c r="J907" s="202"/>
      <c r="K907" s="202"/>
    </row>
    <row r="908" ht="33.0" customHeight="1">
      <c r="A908" s="202"/>
      <c r="C908" s="202"/>
      <c r="D908" s="202"/>
      <c r="E908" s="204"/>
      <c r="I908" s="209"/>
    </row>
    <row r="909" ht="33.0" customHeight="1">
      <c r="A909" s="202"/>
      <c r="C909" s="202"/>
      <c r="D909" s="202"/>
      <c r="E909" s="204"/>
      <c r="I909" s="209"/>
    </row>
    <row r="910" ht="33.0" customHeight="1">
      <c r="A910" s="202"/>
      <c r="C910" s="202"/>
      <c r="D910" s="202"/>
      <c r="E910" s="206"/>
      <c r="I910" s="209"/>
    </row>
    <row r="911" ht="33.0" customHeight="1">
      <c r="A911" s="202"/>
      <c r="C911" s="202"/>
      <c r="D911" s="206"/>
      <c r="E911" s="206"/>
      <c r="I911" s="209"/>
    </row>
    <row r="912">
      <c r="A912" s="202"/>
      <c r="C912" s="202"/>
      <c r="E912" s="208"/>
      <c r="F912" s="202"/>
      <c r="G912" s="202"/>
      <c r="H912" s="202"/>
      <c r="I912" s="237"/>
      <c r="J912" s="202"/>
      <c r="K912" s="202"/>
    </row>
    <row r="913">
      <c r="A913" s="202"/>
      <c r="C913" s="202"/>
      <c r="D913" s="202"/>
      <c r="E913" s="202"/>
      <c r="F913" s="202"/>
      <c r="G913" s="202"/>
      <c r="H913" s="202"/>
      <c r="I913" s="237"/>
      <c r="J913" s="202"/>
      <c r="K913" s="202"/>
    </row>
    <row r="914">
      <c r="A914" s="202"/>
      <c r="C914" s="202"/>
      <c r="D914" s="202"/>
      <c r="E914" s="204"/>
      <c r="F914" s="202"/>
      <c r="G914" s="202"/>
      <c r="H914" s="202"/>
      <c r="I914" s="237"/>
      <c r="J914" s="202"/>
      <c r="K914" s="202"/>
    </row>
    <row r="915">
      <c r="A915" s="202"/>
      <c r="C915" s="202"/>
      <c r="D915" s="202"/>
      <c r="E915" s="204"/>
      <c r="F915" s="202"/>
      <c r="G915" s="202"/>
      <c r="H915" s="202"/>
      <c r="I915" s="237"/>
      <c r="J915" s="202"/>
      <c r="K915" s="202"/>
    </row>
    <row r="916">
      <c r="A916" s="202"/>
      <c r="C916" s="202"/>
      <c r="D916" s="202"/>
      <c r="E916" s="208"/>
      <c r="F916" s="202"/>
      <c r="G916" s="202"/>
      <c r="H916" s="202"/>
      <c r="I916" s="237"/>
      <c r="J916" s="202"/>
      <c r="K916" s="202"/>
    </row>
    <row r="917">
      <c r="A917" s="202"/>
      <c r="C917" s="202"/>
      <c r="D917" s="202"/>
      <c r="E917" s="208"/>
      <c r="F917" s="202"/>
      <c r="G917" s="202"/>
      <c r="H917" s="202"/>
      <c r="I917" s="237"/>
      <c r="J917" s="202"/>
      <c r="K917" s="202"/>
    </row>
    <row r="918">
      <c r="A918" s="202"/>
      <c r="C918" s="202"/>
      <c r="D918" s="202"/>
      <c r="E918" s="208"/>
      <c r="F918" s="202"/>
      <c r="G918" s="202"/>
      <c r="H918" s="202"/>
      <c r="I918" s="237"/>
      <c r="J918" s="202"/>
      <c r="K918" s="202"/>
    </row>
    <row r="919">
      <c r="A919" s="202"/>
      <c r="C919" s="202"/>
      <c r="D919" s="202"/>
      <c r="E919" s="208"/>
      <c r="F919" s="202"/>
      <c r="G919" s="202"/>
      <c r="H919" s="202"/>
      <c r="I919" s="237"/>
      <c r="J919" s="202"/>
      <c r="K919" s="202"/>
    </row>
    <row r="920">
      <c r="A920" s="202"/>
      <c r="C920" s="202"/>
      <c r="D920" s="202"/>
      <c r="E920" s="208"/>
      <c r="F920" s="202"/>
      <c r="G920" s="202"/>
      <c r="H920" s="202"/>
      <c r="I920" s="237"/>
      <c r="J920" s="202"/>
      <c r="K920" s="202"/>
    </row>
    <row r="921">
      <c r="A921" s="202"/>
      <c r="C921" s="202"/>
      <c r="D921" s="202"/>
      <c r="E921" s="208"/>
      <c r="F921" s="202"/>
      <c r="G921" s="202"/>
      <c r="H921" s="202"/>
      <c r="I921" s="237"/>
      <c r="J921" s="202"/>
      <c r="K921" s="202"/>
    </row>
    <row r="922">
      <c r="A922" s="202"/>
      <c r="C922" s="202"/>
      <c r="D922" s="202"/>
      <c r="E922" s="208"/>
      <c r="F922" s="202"/>
      <c r="G922" s="202"/>
      <c r="H922" s="202"/>
      <c r="I922" s="237"/>
      <c r="J922" s="202"/>
      <c r="K922" s="202"/>
    </row>
    <row r="923">
      <c r="A923" s="202"/>
      <c r="C923" s="202"/>
      <c r="D923" s="202"/>
      <c r="E923" s="208"/>
      <c r="F923" s="202"/>
      <c r="G923" s="202"/>
      <c r="H923" s="202"/>
      <c r="I923" s="237"/>
      <c r="J923" s="202"/>
      <c r="K923" s="202"/>
    </row>
    <row r="924">
      <c r="A924" s="202"/>
      <c r="C924" s="202"/>
      <c r="D924" s="202"/>
      <c r="E924" s="202"/>
      <c r="F924" s="202"/>
      <c r="G924" s="202"/>
      <c r="H924" s="202"/>
      <c r="I924" s="237"/>
      <c r="J924" s="202"/>
      <c r="K924" s="202"/>
    </row>
    <row r="925">
      <c r="A925" s="202"/>
      <c r="C925" s="202"/>
      <c r="D925" s="202"/>
      <c r="E925" s="208"/>
      <c r="F925" s="202"/>
      <c r="G925" s="202"/>
      <c r="H925" s="202"/>
      <c r="I925" s="237"/>
      <c r="J925" s="202"/>
      <c r="K925" s="202"/>
    </row>
    <row r="926">
      <c r="A926" s="202"/>
      <c r="C926" s="202"/>
      <c r="D926" s="202"/>
      <c r="E926" s="208"/>
      <c r="F926" s="202"/>
      <c r="G926" s="202"/>
      <c r="H926" s="202"/>
      <c r="I926" s="237"/>
      <c r="J926" s="202"/>
      <c r="K926" s="202"/>
    </row>
    <row r="927">
      <c r="A927" s="202"/>
      <c r="C927" s="202"/>
      <c r="D927" s="202"/>
      <c r="E927" s="202"/>
      <c r="F927" s="202"/>
      <c r="G927" s="202"/>
      <c r="H927" s="202"/>
      <c r="I927" s="237"/>
      <c r="J927" s="202"/>
      <c r="K927" s="202"/>
    </row>
    <row r="928">
      <c r="A928" s="202"/>
      <c r="C928" s="202"/>
      <c r="D928" s="202"/>
      <c r="E928" s="208"/>
      <c r="F928" s="202"/>
      <c r="G928" s="202"/>
      <c r="H928" s="202"/>
      <c r="I928" s="237"/>
      <c r="J928" s="202"/>
      <c r="K928" s="202"/>
    </row>
    <row r="929">
      <c r="A929" s="202"/>
      <c r="C929" s="202"/>
      <c r="D929" s="202"/>
      <c r="E929" s="208"/>
      <c r="F929" s="202"/>
      <c r="G929" s="202"/>
      <c r="H929" s="202"/>
      <c r="I929" s="237"/>
      <c r="J929" s="202"/>
      <c r="K929" s="202"/>
    </row>
    <row r="930" ht="33.75" customHeight="1">
      <c r="A930" s="202"/>
      <c r="C930" s="202"/>
      <c r="D930" s="202"/>
      <c r="E930" s="204"/>
      <c r="I930" s="209"/>
    </row>
    <row r="931" ht="33.75" customHeight="1">
      <c r="A931" s="202"/>
      <c r="C931" s="202"/>
      <c r="D931" s="202"/>
      <c r="E931" s="204"/>
      <c r="I931" s="209"/>
    </row>
    <row r="932" ht="33.75" customHeight="1">
      <c r="A932" s="202"/>
      <c r="C932" s="202"/>
      <c r="D932" s="202"/>
      <c r="E932" s="206"/>
      <c r="I932" s="209"/>
    </row>
    <row r="933" ht="33.75" customHeight="1">
      <c r="A933" s="202"/>
      <c r="C933" s="202"/>
      <c r="D933" s="206"/>
      <c r="E933" s="206"/>
      <c r="I933" s="209"/>
    </row>
    <row r="934" ht="33.0" customHeight="1">
      <c r="A934" s="202"/>
      <c r="C934" s="202"/>
      <c r="D934" s="202"/>
      <c r="E934" s="202"/>
      <c r="F934" s="202"/>
      <c r="G934" s="202"/>
      <c r="H934" s="202"/>
      <c r="I934" s="237"/>
      <c r="J934" s="202"/>
      <c r="K934" s="202"/>
    </row>
    <row r="935" ht="25.5" customHeight="1">
      <c r="A935" s="202"/>
      <c r="C935" s="202"/>
      <c r="D935" s="202"/>
      <c r="E935" s="204"/>
      <c r="I935" s="209"/>
    </row>
    <row r="936" ht="25.5" customHeight="1">
      <c r="A936" s="202"/>
      <c r="C936" s="202"/>
      <c r="D936" s="202"/>
      <c r="E936" s="206"/>
      <c r="I936" s="209"/>
    </row>
    <row r="937" ht="25.5" customHeight="1">
      <c r="A937" s="202"/>
      <c r="C937" s="202"/>
      <c r="D937" s="202"/>
      <c r="E937" s="208"/>
      <c r="I937" s="209"/>
    </row>
    <row r="938" ht="25.5" customHeight="1">
      <c r="A938" s="202"/>
      <c r="C938" s="202"/>
      <c r="D938" s="202"/>
      <c r="E938" s="208"/>
      <c r="I938" s="209"/>
    </row>
    <row r="939" ht="25.5" customHeight="1">
      <c r="A939" s="202"/>
      <c r="C939" s="202"/>
      <c r="D939" s="202"/>
      <c r="E939" s="204"/>
      <c r="I939" s="209"/>
    </row>
    <row r="940" ht="25.5" customHeight="1">
      <c r="A940" s="202"/>
      <c r="C940" s="202"/>
      <c r="D940" s="202"/>
      <c r="E940" s="208"/>
      <c r="I940" s="209"/>
    </row>
    <row r="941" ht="25.5" customHeight="1">
      <c r="A941" s="202"/>
      <c r="C941" s="202"/>
      <c r="D941" s="202"/>
      <c r="E941" s="204"/>
      <c r="I941" s="209"/>
    </row>
    <row r="942" ht="25.5" customHeight="1">
      <c r="A942" s="202"/>
      <c r="C942" s="202"/>
      <c r="D942" s="202"/>
      <c r="E942" s="206"/>
      <c r="I942" s="209"/>
    </row>
    <row r="943" ht="15.75" customHeight="1">
      <c r="A943" s="202"/>
      <c r="C943" s="202"/>
      <c r="D943" s="202"/>
      <c r="E943" s="202"/>
      <c r="F943" s="202"/>
      <c r="G943" s="202"/>
      <c r="H943" s="202"/>
      <c r="I943" s="237"/>
      <c r="J943" s="202"/>
      <c r="K943" s="202"/>
    </row>
    <row r="944" ht="30.75" customHeight="1">
      <c r="A944" s="202"/>
      <c r="C944" s="202"/>
      <c r="D944" s="202"/>
      <c r="E944" s="202"/>
      <c r="F944" s="202"/>
      <c r="G944" s="202"/>
      <c r="H944" s="202"/>
      <c r="I944" s="237"/>
      <c r="J944" s="202"/>
      <c r="K944" s="202"/>
      <c r="L944" s="202"/>
      <c r="M944" s="202"/>
      <c r="N944" s="202"/>
      <c r="O944" s="202"/>
    </row>
    <row r="945">
      <c r="A945" s="202"/>
      <c r="C945" s="202"/>
      <c r="D945" s="203"/>
      <c r="E945" s="204"/>
      <c r="F945" s="202"/>
      <c r="G945" s="202"/>
      <c r="H945" s="202"/>
      <c r="I945" s="237"/>
      <c r="J945" s="202"/>
      <c r="K945" s="202"/>
    </row>
    <row r="946">
      <c r="A946" s="202"/>
      <c r="C946" s="202"/>
      <c r="D946" s="202"/>
      <c r="E946" s="202"/>
      <c r="F946" s="202"/>
      <c r="G946" s="202"/>
      <c r="H946" s="202"/>
      <c r="I946" s="237"/>
      <c r="J946" s="202"/>
      <c r="K946" s="202"/>
    </row>
    <row r="947">
      <c r="A947" s="202"/>
      <c r="C947" s="202"/>
      <c r="D947" s="202"/>
      <c r="E947" s="202"/>
      <c r="F947" s="202"/>
      <c r="G947" s="202"/>
      <c r="H947" s="202"/>
      <c r="I947" s="237"/>
      <c r="J947" s="202"/>
      <c r="K947" s="202"/>
    </row>
    <row r="948">
      <c r="A948" s="202"/>
      <c r="C948" s="202"/>
      <c r="D948" s="207"/>
      <c r="E948" s="204"/>
      <c r="F948" s="202"/>
      <c r="G948" s="202"/>
      <c r="H948" s="202"/>
      <c r="I948" s="237"/>
      <c r="J948" s="202"/>
      <c r="K948" s="202"/>
    </row>
    <row r="949">
      <c r="A949" s="202"/>
      <c r="C949" s="202"/>
      <c r="D949" s="203"/>
      <c r="E949" s="204"/>
      <c r="F949" s="202"/>
      <c r="G949" s="202"/>
      <c r="H949" s="202"/>
      <c r="I949" s="237"/>
      <c r="J949" s="202"/>
      <c r="K949" s="202"/>
    </row>
    <row r="950">
      <c r="A950" s="202"/>
      <c r="C950" s="202"/>
      <c r="D950" s="203"/>
      <c r="E950" s="204"/>
      <c r="F950" s="202"/>
      <c r="G950" s="202"/>
      <c r="H950" s="202"/>
      <c r="I950" s="237"/>
      <c r="J950" s="202"/>
      <c r="K950" s="202"/>
    </row>
    <row r="951">
      <c r="A951" s="202"/>
      <c r="C951" s="202"/>
      <c r="D951" s="203"/>
      <c r="E951" s="204"/>
      <c r="F951" s="202"/>
      <c r="G951" s="202"/>
      <c r="H951" s="202"/>
      <c r="I951" s="237"/>
      <c r="J951" s="202"/>
      <c r="K951" s="202"/>
    </row>
    <row r="952">
      <c r="A952" s="202"/>
      <c r="C952" s="202"/>
      <c r="D952" s="203"/>
      <c r="E952" s="204"/>
      <c r="F952" s="202"/>
      <c r="G952" s="202"/>
      <c r="H952" s="202"/>
      <c r="I952" s="237"/>
      <c r="J952" s="202"/>
      <c r="K952" s="202"/>
    </row>
    <row r="953">
      <c r="A953" s="202"/>
      <c r="C953" s="202"/>
      <c r="D953" s="202"/>
      <c r="E953" s="202"/>
      <c r="F953" s="202"/>
      <c r="G953" s="202"/>
      <c r="H953" s="202"/>
      <c r="I953" s="237"/>
      <c r="J953" s="202"/>
      <c r="K953" s="202"/>
    </row>
    <row r="954">
      <c r="A954" s="202"/>
      <c r="C954" s="202"/>
      <c r="D954" s="203"/>
      <c r="E954" s="204"/>
      <c r="F954" s="202"/>
      <c r="G954" s="202"/>
      <c r="H954" s="202"/>
      <c r="I954" s="237"/>
      <c r="J954" s="202"/>
      <c r="K954" s="202"/>
    </row>
    <row r="955" ht="33.0" customHeight="1">
      <c r="A955" s="202"/>
      <c r="C955" s="202"/>
      <c r="D955" s="202"/>
      <c r="I955" s="209"/>
    </row>
    <row r="956" ht="33.0" customHeight="1">
      <c r="A956" s="202"/>
      <c r="C956" s="202"/>
      <c r="D956" s="202"/>
      <c r="E956" s="204"/>
      <c r="I956" s="209"/>
    </row>
    <row r="957" ht="33.0" customHeight="1">
      <c r="A957" s="202"/>
      <c r="C957" s="202"/>
      <c r="D957" s="202"/>
      <c r="E957" s="206"/>
      <c r="I957" s="209"/>
    </row>
    <row r="958" ht="33.0" customHeight="1">
      <c r="A958" s="202"/>
      <c r="C958" s="202"/>
      <c r="D958" s="206"/>
      <c r="E958" s="206"/>
      <c r="I958" s="209"/>
    </row>
    <row r="959">
      <c r="A959" s="202"/>
      <c r="C959" s="202"/>
      <c r="D959" s="202"/>
      <c r="E959" s="202"/>
      <c r="F959" s="202"/>
      <c r="G959" s="202"/>
      <c r="H959" s="202"/>
      <c r="I959" s="237"/>
      <c r="J959" s="202"/>
      <c r="K959" s="202"/>
    </row>
    <row r="960">
      <c r="A960" s="202"/>
      <c r="C960" s="202"/>
      <c r="D960" s="207"/>
      <c r="E960" s="208"/>
      <c r="F960" s="202"/>
      <c r="G960" s="202"/>
      <c r="H960" s="202"/>
      <c r="I960" s="237"/>
      <c r="J960" s="202"/>
      <c r="K960" s="202"/>
    </row>
    <row r="961">
      <c r="A961" s="202"/>
      <c r="C961" s="202"/>
      <c r="D961" s="202"/>
      <c r="E961" s="202"/>
      <c r="F961" s="202"/>
      <c r="G961" s="202"/>
      <c r="H961" s="202"/>
      <c r="I961" s="237"/>
      <c r="J961" s="202"/>
      <c r="K961" s="202"/>
    </row>
    <row r="962">
      <c r="A962" s="202"/>
      <c r="C962" s="202"/>
      <c r="E962" s="208"/>
      <c r="F962" s="202"/>
      <c r="G962" s="202"/>
      <c r="H962" s="202"/>
      <c r="I962" s="237"/>
      <c r="J962" s="202"/>
      <c r="K962" s="202"/>
    </row>
    <row r="963">
      <c r="A963" s="202"/>
      <c r="C963" s="202"/>
      <c r="D963" s="202"/>
      <c r="E963" s="208"/>
      <c r="F963" s="202"/>
      <c r="G963" s="202"/>
      <c r="H963" s="202"/>
      <c r="I963" s="237"/>
      <c r="J963" s="202"/>
      <c r="K963" s="202"/>
    </row>
    <row r="964">
      <c r="A964" s="202"/>
      <c r="C964" s="202"/>
      <c r="D964" s="202"/>
      <c r="E964" s="202"/>
      <c r="F964" s="202"/>
      <c r="G964" s="202"/>
      <c r="H964" s="202"/>
      <c r="I964" s="237"/>
      <c r="J964" s="202"/>
      <c r="K964" s="202"/>
    </row>
    <row r="965">
      <c r="A965" s="202"/>
      <c r="C965" s="202"/>
      <c r="D965" s="202"/>
      <c r="E965" s="208"/>
      <c r="F965" s="202"/>
      <c r="G965" s="202"/>
      <c r="H965" s="202"/>
      <c r="I965" s="237"/>
      <c r="J965" s="202"/>
      <c r="K965" s="202"/>
    </row>
    <row r="966">
      <c r="A966" s="202"/>
      <c r="C966" s="202"/>
      <c r="D966" s="207"/>
      <c r="E966" s="208"/>
      <c r="F966" s="202"/>
      <c r="G966" s="202"/>
      <c r="H966" s="202"/>
      <c r="I966" s="237"/>
      <c r="J966" s="202"/>
      <c r="K966" s="202"/>
    </row>
    <row r="967">
      <c r="A967" s="202"/>
      <c r="C967" s="202"/>
      <c r="D967" s="202"/>
      <c r="E967" s="208"/>
      <c r="F967" s="202"/>
      <c r="G967" s="202"/>
      <c r="H967" s="202"/>
      <c r="I967" s="237"/>
      <c r="J967" s="202"/>
      <c r="K967" s="202"/>
    </row>
    <row r="968">
      <c r="A968" s="202"/>
      <c r="C968" s="202"/>
      <c r="D968" s="202"/>
      <c r="E968" s="208"/>
      <c r="F968" s="202"/>
      <c r="G968" s="202"/>
      <c r="H968" s="202"/>
      <c r="I968" s="237"/>
      <c r="J968" s="202"/>
      <c r="K968" s="202"/>
    </row>
    <row r="969">
      <c r="A969" s="202"/>
      <c r="C969" s="202"/>
      <c r="D969" s="202"/>
      <c r="E969" s="208"/>
      <c r="F969" s="202"/>
      <c r="G969" s="202"/>
      <c r="H969" s="202"/>
      <c r="I969" s="237"/>
      <c r="J969" s="202"/>
      <c r="K969" s="202"/>
    </row>
    <row r="970">
      <c r="A970" s="202"/>
      <c r="C970" s="202"/>
      <c r="D970" s="202"/>
      <c r="E970" s="208"/>
      <c r="F970" s="202"/>
      <c r="G970" s="202"/>
      <c r="H970" s="202"/>
      <c r="I970" s="237"/>
      <c r="J970" s="202"/>
      <c r="K970" s="202"/>
    </row>
    <row r="971">
      <c r="A971" s="202"/>
      <c r="C971" s="202"/>
      <c r="E971" s="208"/>
      <c r="F971" s="202"/>
      <c r="G971" s="202"/>
      <c r="H971" s="202"/>
      <c r="I971" s="237"/>
      <c r="J971" s="202"/>
      <c r="K971" s="202"/>
    </row>
    <row r="972">
      <c r="A972" s="202"/>
      <c r="C972" s="202"/>
      <c r="D972" s="207"/>
      <c r="E972" s="208"/>
      <c r="F972" s="202"/>
      <c r="G972" s="202"/>
      <c r="H972" s="202"/>
      <c r="I972" s="237"/>
      <c r="J972" s="202"/>
      <c r="K972" s="202"/>
    </row>
    <row r="973" ht="33.0" customHeight="1">
      <c r="A973" s="202"/>
      <c r="C973" s="202"/>
      <c r="D973" s="202"/>
      <c r="E973" s="204"/>
      <c r="I973" s="209"/>
    </row>
    <row r="974" ht="33.0" customHeight="1">
      <c r="A974" s="202"/>
      <c r="C974" s="202"/>
      <c r="D974" s="202"/>
      <c r="E974" s="204"/>
      <c r="I974" s="209"/>
    </row>
    <row r="975" ht="33.0" customHeight="1">
      <c r="A975" s="202"/>
      <c r="C975" s="202"/>
      <c r="D975" s="202"/>
      <c r="E975" s="206"/>
      <c r="I975" s="209"/>
    </row>
    <row r="976" ht="33.0" customHeight="1">
      <c r="A976" s="202"/>
      <c r="C976" s="202"/>
      <c r="D976" s="206"/>
      <c r="E976" s="206"/>
      <c r="I976" s="209"/>
    </row>
    <row r="977">
      <c r="A977" s="202"/>
      <c r="C977" s="202"/>
      <c r="E977" s="208"/>
      <c r="F977" s="202"/>
      <c r="G977" s="202"/>
      <c r="H977" s="202"/>
      <c r="I977" s="237"/>
      <c r="J977" s="202"/>
      <c r="K977" s="202"/>
    </row>
    <row r="978">
      <c r="A978" s="202"/>
      <c r="C978" s="202"/>
      <c r="D978" s="202"/>
      <c r="E978" s="202"/>
      <c r="F978" s="202"/>
      <c r="G978" s="202"/>
      <c r="H978" s="202"/>
      <c r="I978" s="237"/>
      <c r="J978" s="202"/>
      <c r="K978" s="202"/>
    </row>
    <row r="979">
      <c r="A979" s="202"/>
      <c r="C979" s="202"/>
      <c r="D979" s="202"/>
      <c r="E979" s="204"/>
      <c r="F979" s="202"/>
      <c r="G979" s="202"/>
      <c r="H979" s="202"/>
      <c r="I979" s="237"/>
      <c r="J979" s="202"/>
      <c r="K979" s="202"/>
    </row>
    <row r="980">
      <c r="A980" s="202"/>
      <c r="C980" s="202"/>
      <c r="D980" s="202"/>
      <c r="E980" s="204"/>
      <c r="F980" s="202"/>
      <c r="G980" s="202"/>
      <c r="H980" s="202"/>
      <c r="I980" s="237"/>
      <c r="J980" s="202"/>
      <c r="K980" s="202"/>
    </row>
    <row r="981">
      <c r="A981" s="202"/>
      <c r="C981" s="202"/>
      <c r="D981" s="202"/>
      <c r="E981" s="208"/>
      <c r="F981" s="202"/>
      <c r="G981" s="202"/>
      <c r="H981" s="202"/>
      <c r="I981" s="237"/>
      <c r="J981" s="202"/>
      <c r="K981" s="202"/>
    </row>
    <row r="982">
      <c r="A982" s="202"/>
      <c r="C982" s="202"/>
      <c r="D982" s="202"/>
      <c r="E982" s="208"/>
      <c r="F982" s="202"/>
      <c r="G982" s="202"/>
      <c r="H982" s="202"/>
      <c r="I982" s="237"/>
      <c r="J982" s="202"/>
      <c r="K982" s="202"/>
    </row>
    <row r="983">
      <c r="A983" s="202"/>
      <c r="C983" s="202"/>
      <c r="D983" s="202"/>
      <c r="E983" s="208"/>
      <c r="F983" s="202"/>
      <c r="G983" s="202"/>
      <c r="H983" s="202"/>
      <c r="I983" s="237"/>
      <c r="J983" s="202"/>
      <c r="K983" s="202"/>
    </row>
    <row r="984">
      <c r="A984" s="202"/>
      <c r="C984" s="202"/>
      <c r="D984" s="202"/>
      <c r="E984" s="208"/>
      <c r="F984" s="202"/>
      <c r="G984" s="202"/>
      <c r="H984" s="202"/>
      <c r="I984" s="237"/>
      <c r="J984" s="202"/>
      <c r="K984" s="202"/>
    </row>
    <row r="985">
      <c r="A985" s="202"/>
      <c r="C985" s="202"/>
      <c r="D985" s="202"/>
      <c r="E985" s="208"/>
      <c r="F985" s="202"/>
      <c r="G985" s="202"/>
      <c r="H985" s="202"/>
      <c r="I985" s="237"/>
      <c r="J985" s="202"/>
      <c r="K985" s="202"/>
    </row>
    <row r="986">
      <c r="A986" s="202"/>
      <c r="C986" s="202"/>
      <c r="D986" s="202"/>
      <c r="E986" s="208"/>
      <c r="F986" s="202"/>
      <c r="G986" s="202"/>
      <c r="H986" s="202"/>
      <c r="I986" s="237"/>
      <c r="J986" s="202"/>
      <c r="K986" s="202"/>
    </row>
    <row r="987">
      <c r="A987" s="202"/>
      <c r="C987" s="202"/>
      <c r="D987" s="202"/>
      <c r="E987" s="208"/>
      <c r="F987" s="202"/>
      <c r="G987" s="202"/>
      <c r="H987" s="202"/>
      <c r="I987" s="237"/>
      <c r="J987" s="202"/>
      <c r="K987" s="202"/>
    </row>
    <row r="988">
      <c r="A988" s="202"/>
      <c r="C988" s="202"/>
      <c r="D988" s="202"/>
      <c r="E988" s="208"/>
      <c r="F988" s="202"/>
      <c r="G988" s="202"/>
      <c r="H988" s="202"/>
      <c r="I988" s="237"/>
      <c r="J988" s="202"/>
      <c r="K988" s="202"/>
    </row>
    <row r="989">
      <c r="A989" s="202"/>
      <c r="C989" s="202"/>
      <c r="D989" s="202"/>
      <c r="E989" s="202"/>
      <c r="F989" s="202"/>
      <c r="G989" s="202"/>
      <c r="H989" s="202"/>
      <c r="I989" s="237"/>
      <c r="J989" s="202"/>
      <c r="K989" s="202"/>
    </row>
    <row r="990">
      <c r="A990" s="202"/>
      <c r="C990" s="202"/>
      <c r="D990" s="202"/>
      <c r="E990" s="208"/>
      <c r="F990" s="202"/>
      <c r="G990" s="202"/>
      <c r="H990" s="202"/>
      <c r="I990" s="237"/>
      <c r="J990" s="202"/>
      <c r="K990" s="202"/>
    </row>
    <row r="991">
      <c r="A991" s="202"/>
      <c r="C991" s="202"/>
      <c r="D991" s="202"/>
      <c r="E991" s="208"/>
      <c r="F991" s="202"/>
      <c r="G991" s="202"/>
      <c r="H991" s="202"/>
      <c r="I991" s="237"/>
      <c r="J991" s="202"/>
      <c r="K991" s="202"/>
    </row>
    <row r="992">
      <c r="A992" s="202"/>
      <c r="C992" s="202"/>
      <c r="D992" s="202"/>
      <c r="E992" s="202"/>
      <c r="F992" s="202"/>
      <c r="G992" s="202"/>
      <c r="H992" s="202"/>
      <c r="I992" s="237"/>
      <c r="J992" s="202"/>
      <c r="K992" s="202"/>
    </row>
    <row r="993">
      <c r="A993" s="202"/>
      <c r="C993" s="202"/>
      <c r="D993" s="202"/>
      <c r="E993" s="208"/>
      <c r="F993" s="202"/>
      <c r="G993" s="202"/>
      <c r="H993" s="202"/>
      <c r="I993" s="237"/>
      <c r="J993" s="202"/>
      <c r="K993" s="202"/>
    </row>
    <row r="994">
      <c r="A994" s="202"/>
      <c r="C994" s="202"/>
      <c r="D994" s="202"/>
      <c r="E994" s="208"/>
      <c r="F994" s="202"/>
      <c r="G994" s="202"/>
      <c r="H994" s="202"/>
      <c r="I994" s="237"/>
      <c r="J994" s="202"/>
      <c r="K994" s="202"/>
    </row>
    <row r="995" ht="33.75" customHeight="1">
      <c r="A995" s="202"/>
      <c r="C995" s="202"/>
      <c r="D995" s="202"/>
      <c r="E995" s="204"/>
      <c r="I995" s="209"/>
    </row>
    <row r="996" ht="33.75" customHeight="1">
      <c r="A996" s="202"/>
      <c r="C996" s="202"/>
      <c r="D996" s="202"/>
      <c r="E996" s="204"/>
      <c r="I996" s="209"/>
    </row>
    <row r="997" ht="33.75" customHeight="1">
      <c r="A997" s="202"/>
      <c r="C997" s="202"/>
      <c r="D997" s="202"/>
      <c r="E997" s="206"/>
      <c r="I997" s="209"/>
    </row>
    <row r="998" ht="33.75" customHeight="1">
      <c r="A998" s="202"/>
      <c r="C998" s="202"/>
      <c r="D998" s="206"/>
      <c r="E998" s="206"/>
      <c r="I998" s="209"/>
    </row>
    <row r="999" ht="33.0" customHeight="1">
      <c r="A999" s="202"/>
      <c r="C999" s="202"/>
      <c r="D999" s="202"/>
      <c r="E999" s="202"/>
      <c r="F999" s="202"/>
      <c r="G999" s="202"/>
      <c r="H999" s="202"/>
      <c r="I999" s="237"/>
      <c r="J999" s="202"/>
      <c r="K999" s="202"/>
    </row>
    <row r="1000" ht="25.5" customHeight="1">
      <c r="A1000" s="202"/>
      <c r="C1000" s="202"/>
      <c r="D1000" s="202"/>
      <c r="E1000" s="204"/>
      <c r="I1000" s="209"/>
    </row>
    <row r="1001" ht="25.5" customHeight="1">
      <c r="A1001" s="202"/>
      <c r="C1001" s="202"/>
      <c r="D1001" s="202"/>
      <c r="E1001" s="206"/>
      <c r="I1001" s="209"/>
    </row>
    <row r="1002" ht="25.5" customHeight="1">
      <c r="A1002" s="202"/>
      <c r="C1002" s="202"/>
      <c r="D1002" s="202"/>
      <c r="E1002" s="208"/>
      <c r="I1002" s="209"/>
    </row>
    <row r="1003" ht="25.5" customHeight="1">
      <c r="A1003" s="202"/>
      <c r="C1003" s="202"/>
      <c r="D1003" s="202"/>
      <c r="E1003" s="208"/>
      <c r="I1003" s="209"/>
    </row>
    <row r="1004" ht="25.5" customHeight="1">
      <c r="A1004" s="202"/>
      <c r="C1004" s="202"/>
      <c r="D1004" s="202"/>
      <c r="E1004" s="204"/>
      <c r="I1004" s="209"/>
    </row>
    <row r="1005" ht="25.5" customHeight="1">
      <c r="A1005" s="202"/>
      <c r="C1005" s="202"/>
      <c r="D1005" s="202"/>
      <c r="E1005" s="208"/>
      <c r="I1005" s="209"/>
    </row>
    <row r="1006" ht="25.5" customHeight="1">
      <c r="A1006" s="202"/>
      <c r="C1006" s="202"/>
      <c r="D1006" s="202"/>
      <c r="E1006" s="204"/>
      <c r="I1006" s="209"/>
    </row>
    <row r="1007" ht="25.5" customHeight="1">
      <c r="A1007" s="202"/>
      <c r="C1007" s="202"/>
      <c r="D1007" s="202"/>
      <c r="E1007" s="206"/>
      <c r="I1007" s="209"/>
    </row>
    <row r="1008" ht="15.75" customHeight="1">
      <c r="A1008" s="202"/>
      <c r="C1008" s="202"/>
      <c r="D1008" s="202"/>
      <c r="E1008" s="202"/>
      <c r="F1008" s="202"/>
      <c r="G1008" s="202"/>
      <c r="H1008" s="202"/>
      <c r="I1008" s="237"/>
      <c r="J1008" s="202"/>
      <c r="K1008" s="202"/>
    </row>
    <row r="1009" ht="30.75" customHeight="1">
      <c r="A1009" s="202"/>
      <c r="C1009" s="202"/>
      <c r="D1009" s="202"/>
      <c r="E1009" s="202"/>
      <c r="F1009" s="202"/>
      <c r="G1009" s="202"/>
      <c r="H1009" s="202"/>
      <c r="I1009" s="237"/>
      <c r="J1009" s="202"/>
      <c r="K1009" s="202"/>
      <c r="L1009" s="202"/>
      <c r="M1009" s="202"/>
      <c r="N1009" s="202"/>
      <c r="O1009" s="202"/>
    </row>
    <row r="1010">
      <c r="A1010" s="202"/>
      <c r="C1010" s="202"/>
      <c r="D1010" s="203"/>
      <c r="E1010" s="204"/>
      <c r="F1010" s="202"/>
      <c r="G1010" s="202"/>
      <c r="H1010" s="202"/>
      <c r="I1010" s="237"/>
      <c r="J1010" s="202"/>
      <c r="K1010" s="202"/>
    </row>
    <row r="1011">
      <c r="A1011" s="202"/>
      <c r="C1011" s="202"/>
      <c r="D1011" s="202"/>
      <c r="E1011" s="202"/>
      <c r="F1011" s="202"/>
      <c r="G1011" s="202"/>
      <c r="H1011" s="202"/>
      <c r="I1011" s="237"/>
      <c r="J1011" s="202"/>
      <c r="K1011" s="202"/>
    </row>
    <row r="1012">
      <c r="A1012" s="202"/>
      <c r="C1012" s="202"/>
      <c r="D1012" s="202"/>
      <c r="E1012" s="202"/>
      <c r="F1012" s="202"/>
      <c r="G1012" s="202"/>
      <c r="H1012" s="202"/>
      <c r="I1012" s="237"/>
      <c r="J1012" s="202"/>
      <c r="K1012" s="202"/>
    </row>
    <row r="1013">
      <c r="A1013" s="202"/>
      <c r="C1013" s="202"/>
      <c r="D1013" s="207"/>
      <c r="E1013" s="204"/>
      <c r="F1013" s="202"/>
      <c r="G1013" s="202"/>
      <c r="H1013" s="202"/>
      <c r="I1013" s="237"/>
      <c r="J1013" s="202"/>
      <c r="K1013" s="202"/>
    </row>
    <row r="1014">
      <c r="A1014" s="202"/>
      <c r="C1014" s="202"/>
      <c r="D1014" s="203"/>
      <c r="E1014" s="204"/>
      <c r="F1014" s="202"/>
      <c r="G1014" s="202"/>
      <c r="H1014" s="202"/>
      <c r="I1014" s="237"/>
      <c r="J1014" s="202"/>
      <c r="K1014" s="202"/>
    </row>
    <row r="1015">
      <c r="A1015" s="202"/>
      <c r="C1015" s="202"/>
      <c r="D1015" s="203"/>
      <c r="E1015" s="204"/>
      <c r="F1015" s="202"/>
      <c r="G1015" s="202"/>
      <c r="H1015" s="202"/>
      <c r="I1015" s="237"/>
      <c r="J1015" s="202"/>
      <c r="K1015" s="202"/>
    </row>
    <row r="1016">
      <c r="A1016" s="202"/>
      <c r="C1016" s="202"/>
      <c r="D1016" s="203"/>
      <c r="E1016" s="204"/>
      <c r="F1016" s="202"/>
      <c r="G1016" s="202"/>
      <c r="H1016" s="202"/>
      <c r="I1016" s="237"/>
      <c r="J1016" s="202"/>
      <c r="K1016" s="202"/>
    </row>
    <row r="1017">
      <c r="A1017" s="202"/>
      <c r="C1017" s="202"/>
      <c r="D1017" s="203"/>
      <c r="E1017" s="204"/>
      <c r="F1017" s="202"/>
      <c r="G1017" s="202"/>
      <c r="H1017" s="202"/>
      <c r="I1017" s="237"/>
      <c r="J1017" s="202"/>
      <c r="K1017" s="202"/>
    </row>
    <row r="1018">
      <c r="A1018" s="202"/>
      <c r="C1018" s="202"/>
      <c r="D1018" s="202"/>
      <c r="E1018" s="202"/>
      <c r="F1018" s="202"/>
      <c r="G1018" s="202"/>
      <c r="H1018" s="202"/>
      <c r="I1018" s="237"/>
      <c r="J1018" s="202"/>
      <c r="K1018" s="202"/>
    </row>
    <row r="1019">
      <c r="A1019" s="202"/>
      <c r="C1019" s="202"/>
      <c r="D1019" s="203"/>
      <c r="E1019" s="204"/>
      <c r="F1019" s="202"/>
      <c r="G1019" s="202"/>
      <c r="H1019" s="202"/>
      <c r="I1019" s="237"/>
      <c r="J1019" s="202"/>
      <c r="K1019" s="202"/>
    </row>
    <row r="1020" ht="33.0" customHeight="1">
      <c r="A1020" s="202"/>
      <c r="C1020" s="202"/>
      <c r="D1020" s="202"/>
      <c r="I1020" s="209"/>
    </row>
    <row r="1021" ht="33.0" customHeight="1">
      <c r="A1021" s="202"/>
      <c r="C1021" s="202"/>
      <c r="D1021" s="202"/>
      <c r="E1021" s="204"/>
      <c r="I1021" s="209"/>
    </row>
    <row r="1022" ht="33.0" customHeight="1">
      <c r="A1022" s="202"/>
      <c r="C1022" s="202"/>
      <c r="D1022" s="202"/>
      <c r="E1022" s="206"/>
      <c r="I1022" s="209"/>
    </row>
    <row r="1023" ht="33.0" customHeight="1">
      <c r="A1023" s="202"/>
      <c r="C1023" s="202"/>
      <c r="D1023" s="206"/>
      <c r="E1023" s="206"/>
      <c r="I1023" s="209"/>
    </row>
    <row r="1024">
      <c r="A1024" s="202"/>
      <c r="C1024" s="202"/>
      <c r="D1024" s="202"/>
      <c r="E1024" s="202"/>
      <c r="F1024" s="202"/>
      <c r="G1024" s="202"/>
      <c r="H1024" s="202"/>
      <c r="I1024" s="237"/>
      <c r="J1024" s="202"/>
      <c r="K1024" s="202"/>
    </row>
    <row r="1025">
      <c r="A1025" s="202"/>
      <c r="C1025" s="202"/>
      <c r="D1025" s="207"/>
      <c r="E1025" s="208"/>
      <c r="F1025" s="202"/>
      <c r="G1025" s="202"/>
      <c r="H1025" s="202"/>
      <c r="I1025" s="237"/>
      <c r="J1025" s="202"/>
      <c r="K1025" s="202"/>
    </row>
    <row r="1026">
      <c r="A1026" s="202"/>
      <c r="C1026" s="202"/>
      <c r="D1026" s="202"/>
      <c r="E1026" s="202"/>
      <c r="F1026" s="202"/>
      <c r="G1026" s="202"/>
      <c r="H1026" s="202"/>
      <c r="I1026" s="237"/>
      <c r="J1026" s="202"/>
      <c r="K1026" s="202"/>
    </row>
    <row r="1027">
      <c r="A1027" s="202"/>
      <c r="C1027" s="202"/>
      <c r="E1027" s="208"/>
      <c r="F1027" s="202"/>
      <c r="G1027" s="202"/>
      <c r="H1027" s="202"/>
      <c r="I1027" s="237"/>
      <c r="J1027" s="202"/>
      <c r="K1027" s="202"/>
    </row>
    <row r="1028">
      <c r="A1028" s="202"/>
      <c r="C1028" s="202"/>
      <c r="D1028" s="202"/>
      <c r="E1028" s="208"/>
      <c r="F1028" s="202"/>
      <c r="G1028" s="202"/>
      <c r="H1028" s="202"/>
      <c r="I1028" s="237"/>
      <c r="J1028" s="202"/>
      <c r="K1028" s="202"/>
    </row>
    <row r="1029">
      <c r="A1029" s="202"/>
      <c r="C1029" s="202"/>
      <c r="D1029" s="202"/>
      <c r="E1029" s="202"/>
      <c r="F1029" s="202"/>
      <c r="G1029" s="202"/>
      <c r="H1029" s="202"/>
      <c r="I1029" s="237"/>
      <c r="J1029" s="202"/>
      <c r="K1029" s="202"/>
    </row>
    <row r="1030">
      <c r="A1030" s="202"/>
      <c r="C1030" s="202"/>
      <c r="D1030" s="202"/>
      <c r="E1030" s="208"/>
      <c r="F1030" s="202"/>
      <c r="G1030" s="202"/>
      <c r="H1030" s="202"/>
      <c r="I1030" s="237"/>
      <c r="J1030" s="202"/>
      <c r="K1030" s="202"/>
    </row>
    <row r="1031">
      <c r="A1031" s="202"/>
      <c r="C1031" s="202"/>
      <c r="D1031" s="207"/>
      <c r="E1031" s="208"/>
      <c r="F1031" s="202"/>
      <c r="G1031" s="202"/>
      <c r="H1031" s="202"/>
      <c r="I1031" s="237"/>
      <c r="J1031" s="202"/>
      <c r="K1031" s="202"/>
    </row>
    <row r="1032">
      <c r="A1032" s="202"/>
      <c r="C1032" s="202"/>
      <c r="D1032" s="202"/>
      <c r="E1032" s="208"/>
      <c r="F1032" s="202"/>
      <c r="G1032" s="202"/>
      <c r="H1032" s="202"/>
      <c r="I1032" s="237"/>
      <c r="J1032" s="202"/>
      <c r="K1032" s="202"/>
    </row>
    <row r="1033">
      <c r="A1033" s="202"/>
      <c r="C1033" s="202"/>
      <c r="D1033" s="202"/>
      <c r="E1033" s="208"/>
      <c r="F1033" s="202"/>
      <c r="G1033" s="202"/>
      <c r="H1033" s="202"/>
      <c r="I1033" s="237"/>
      <c r="J1033" s="202"/>
      <c r="K1033" s="202"/>
    </row>
    <row r="1034">
      <c r="A1034" s="202"/>
      <c r="C1034" s="202"/>
      <c r="D1034" s="202"/>
      <c r="E1034" s="208"/>
      <c r="F1034" s="202"/>
      <c r="G1034" s="202"/>
      <c r="H1034" s="202"/>
      <c r="I1034" s="237"/>
      <c r="J1034" s="202"/>
      <c r="K1034" s="202"/>
    </row>
    <row r="1035">
      <c r="A1035" s="202"/>
      <c r="C1035" s="202"/>
      <c r="D1035" s="202"/>
      <c r="E1035" s="208"/>
      <c r="F1035" s="202"/>
      <c r="G1035" s="202"/>
      <c r="H1035" s="202"/>
      <c r="I1035" s="237"/>
      <c r="J1035" s="202"/>
      <c r="K1035" s="202"/>
    </row>
    <row r="1036">
      <c r="A1036" s="202"/>
      <c r="C1036" s="202"/>
      <c r="E1036" s="208"/>
      <c r="F1036" s="202"/>
      <c r="G1036" s="202"/>
      <c r="H1036" s="202"/>
      <c r="I1036" s="237"/>
      <c r="J1036" s="202"/>
      <c r="K1036" s="202"/>
    </row>
    <row r="1037">
      <c r="A1037" s="202"/>
      <c r="C1037" s="202"/>
      <c r="D1037" s="207"/>
      <c r="E1037" s="208"/>
      <c r="F1037" s="202"/>
      <c r="G1037" s="202"/>
      <c r="H1037" s="202"/>
      <c r="I1037" s="237"/>
      <c r="J1037" s="202"/>
      <c r="K1037" s="202"/>
    </row>
    <row r="1038" ht="33.0" customHeight="1">
      <c r="A1038" s="202"/>
      <c r="C1038" s="202"/>
      <c r="D1038" s="202"/>
      <c r="E1038" s="204"/>
      <c r="I1038" s="209"/>
    </row>
    <row r="1039" ht="33.0" customHeight="1">
      <c r="A1039" s="202"/>
      <c r="C1039" s="202"/>
      <c r="D1039" s="202"/>
      <c r="E1039" s="204"/>
      <c r="I1039" s="209"/>
    </row>
    <row r="1040" ht="33.0" customHeight="1">
      <c r="A1040" s="202"/>
      <c r="C1040" s="202"/>
      <c r="D1040" s="202"/>
      <c r="E1040" s="206"/>
      <c r="I1040" s="209"/>
    </row>
    <row r="1041" ht="33.0" customHeight="1">
      <c r="A1041" s="202"/>
      <c r="C1041" s="202"/>
      <c r="D1041" s="206"/>
      <c r="E1041" s="206"/>
      <c r="I1041" s="209"/>
    </row>
    <row r="1042">
      <c r="A1042" s="202"/>
      <c r="C1042" s="202"/>
      <c r="E1042" s="208"/>
      <c r="F1042" s="202"/>
      <c r="G1042" s="202"/>
      <c r="H1042" s="202"/>
      <c r="I1042" s="237"/>
      <c r="J1042" s="202"/>
      <c r="K1042" s="202"/>
    </row>
    <row r="1043">
      <c r="A1043" s="202"/>
      <c r="C1043" s="202"/>
      <c r="D1043" s="202"/>
      <c r="E1043" s="202"/>
      <c r="F1043" s="202"/>
      <c r="G1043" s="202"/>
      <c r="H1043" s="202"/>
      <c r="I1043" s="237"/>
      <c r="J1043" s="202"/>
      <c r="K1043" s="202"/>
    </row>
    <row r="1044">
      <c r="A1044" s="202"/>
      <c r="C1044" s="202"/>
      <c r="D1044" s="202"/>
      <c r="E1044" s="204"/>
      <c r="F1044" s="202"/>
      <c r="G1044" s="202"/>
      <c r="H1044" s="202"/>
      <c r="I1044" s="237"/>
      <c r="J1044" s="202"/>
      <c r="K1044" s="202"/>
    </row>
    <row r="1045">
      <c r="A1045" s="202"/>
      <c r="C1045" s="202"/>
      <c r="D1045" s="202"/>
      <c r="E1045" s="204"/>
      <c r="F1045" s="202"/>
      <c r="G1045" s="202"/>
      <c r="H1045" s="202"/>
      <c r="I1045" s="237"/>
      <c r="J1045" s="202"/>
      <c r="K1045" s="202"/>
    </row>
    <row r="1046">
      <c r="A1046" s="202"/>
      <c r="C1046" s="202"/>
      <c r="D1046" s="202"/>
      <c r="E1046" s="208"/>
      <c r="F1046" s="202"/>
      <c r="G1046" s="202"/>
      <c r="H1046" s="202"/>
      <c r="I1046" s="237"/>
      <c r="J1046" s="202"/>
      <c r="K1046" s="202"/>
    </row>
    <row r="1047">
      <c r="A1047" s="202"/>
      <c r="C1047" s="202"/>
      <c r="D1047" s="202"/>
      <c r="E1047" s="208"/>
      <c r="F1047" s="202"/>
      <c r="G1047" s="202"/>
      <c r="H1047" s="202"/>
      <c r="I1047" s="237"/>
      <c r="J1047" s="202"/>
      <c r="K1047" s="202"/>
    </row>
    <row r="1048">
      <c r="A1048" s="202"/>
      <c r="C1048" s="202"/>
      <c r="D1048" s="202"/>
      <c r="E1048" s="208"/>
      <c r="F1048" s="202"/>
      <c r="G1048" s="202"/>
      <c r="H1048" s="202"/>
      <c r="I1048" s="237"/>
      <c r="J1048" s="202"/>
      <c r="K1048" s="202"/>
    </row>
    <row r="1049">
      <c r="A1049" s="202"/>
      <c r="C1049" s="202"/>
      <c r="D1049" s="202"/>
      <c r="E1049" s="208"/>
      <c r="F1049" s="202"/>
      <c r="G1049" s="202"/>
      <c r="H1049" s="202"/>
      <c r="I1049" s="237"/>
      <c r="J1049" s="202"/>
      <c r="K1049" s="202"/>
    </row>
    <row r="1050">
      <c r="A1050" s="202"/>
      <c r="C1050" s="202"/>
      <c r="D1050" s="202"/>
      <c r="E1050" s="208"/>
      <c r="F1050" s="202"/>
      <c r="G1050" s="202"/>
      <c r="H1050" s="202"/>
      <c r="I1050" s="237"/>
      <c r="J1050" s="202"/>
      <c r="K1050" s="202"/>
    </row>
    <row r="1051">
      <c r="A1051" s="202"/>
      <c r="C1051" s="202"/>
      <c r="D1051" s="202"/>
      <c r="E1051" s="208"/>
      <c r="F1051" s="202"/>
      <c r="G1051" s="202"/>
      <c r="H1051" s="202"/>
      <c r="I1051" s="237"/>
      <c r="J1051" s="202"/>
      <c r="K1051" s="202"/>
    </row>
    <row r="1052">
      <c r="A1052" s="202"/>
      <c r="C1052" s="202"/>
      <c r="D1052" s="202"/>
      <c r="E1052" s="208"/>
      <c r="F1052" s="202"/>
      <c r="G1052" s="202"/>
      <c r="H1052" s="202"/>
      <c r="I1052" s="237"/>
      <c r="J1052" s="202"/>
      <c r="K1052" s="202"/>
    </row>
    <row r="1053">
      <c r="A1053" s="202"/>
      <c r="C1053" s="202"/>
      <c r="D1053" s="202"/>
      <c r="E1053" s="208"/>
      <c r="F1053" s="202"/>
      <c r="G1053" s="202"/>
      <c r="H1053" s="202"/>
      <c r="I1053" s="237"/>
      <c r="J1053" s="202"/>
      <c r="K1053" s="202"/>
    </row>
    <row r="1054">
      <c r="A1054" s="202"/>
      <c r="C1054" s="202"/>
      <c r="D1054" s="202"/>
      <c r="E1054" s="202"/>
      <c r="F1054" s="202"/>
      <c r="G1054" s="202"/>
      <c r="H1054" s="202"/>
      <c r="I1054" s="237"/>
      <c r="J1054" s="202"/>
      <c r="K1054" s="202"/>
    </row>
    <row r="1055">
      <c r="A1055" s="202"/>
      <c r="C1055" s="202"/>
      <c r="D1055" s="202"/>
      <c r="E1055" s="208"/>
      <c r="F1055" s="202"/>
      <c r="G1055" s="202"/>
      <c r="H1055" s="202"/>
      <c r="I1055" s="237"/>
      <c r="J1055" s="202"/>
      <c r="K1055" s="202"/>
    </row>
    <row r="1056">
      <c r="A1056" s="202"/>
      <c r="C1056" s="202"/>
      <c r="D1056" s="202"/>
      <c r="E1056" s="208"/>
      <c r="F1056" s="202"/>
      <c r="G1056" s="202"/>
      <c r="H1056" s="202"/>
      <c r="I1056" s="237"/>
      <c r="J1056" s="202"/>
      <c r="K1056" s="202"/>
    </row>
    <row r="1057">
      <c r="A1057" s="202"/>
      <c r="C1057" s="202"/>
      <c r="D1057" s="202"/>
      <c r="E1057" s="202"/>
      <c r="F1057" s="202"/>
      <c r="G1057" s="202"/>
      <c r="H1057" s="202"/>
      <c r="I1057" s="237"/>
      <c r="J1057" s="202"/>
      <c r="K1057" s="202"/>
    </row>
    <row r="1058">
      <c r="A1058" s="202"/>
      <c r="C1058" s="202"/>
      <c r="D1058" s="202"/>
      <c r="E1058" s="208"/>
      <c r="F1058" s="202"/>
      <c r="G1058" s="202"/>
      <c r="H1058" s="202"/>
      <c r="I1058" s="237"/>
      <c r="J1058" s="202"/>
      <c r="K1058" s="202"/>
    </row>
    <row r="1059">
      <c r="A1059" s="202"/>
      <c r="C1059" s="202"/>
      <c r="D1059" s="202"/>
      <c r="E1059" s="208"/>
      <c r="F1059" s="202"/>
      <c r="G1059" s="202"/>
      <c r="H1059" s="202"/>
      <c r="I1059" s="237"/>
      <c r="J1059" s="202"/>
      <c r="K1059" s="202"/>
    </row>
    <row r="1060" ht="33.75" customHeight="1">
      <c r="A1060" s="202"/>
      <c r="C1060" s="202"/>
      <c r="D1060" s="202"/>
      <c r="E1060" s="204"/>
      <c r="I1060" s="209"/>
    </row>
    <row r="1061" ht="33.75" customHeight="1">
      <c r="A1061" s="202"/>
      <c r="C1061" s="202"/>
      <c r="D1061" s="202"/>
      <c r="E1061" s="204"/>
      <c r="I1061" s="209"/>
    </row>
    <row r="1062" ht="33.75" customHeight="1">
      <c r="A1062" s="202"/>
      <c r="C1062" s="202"/>
      <c r="D1062" s="202"/>
      <c r="E1062" s="206"/>
      <c r="I1062" s="209"/>
    </row>
    <row r="1063" ht="33.75" customHeight="1">
      <c r="A1063" s="202"/>
      <c r="C1063" s="202"/>
      <c r="D1063" s="206"/>
      <c r="E1063" s="206"/>
      <c r="I1063" s="209"/>
    </row>
    <row r="1064" ht="33.0" customHeight="1">
      <c r="A1064" s="202"/>
      <c r="C1064" s="202"/>
      <c r="D1064" s="202"/>
      <c r="E1064" s="202"/>
      <c r="F1064" s="202"/>
      <c r="G1064" s="202"/>
      <c r="H1064" s="202"/>
      <c r="I1064" s="237"/>
      <c r="J1064" s="202"/>
      <c r="K1064" s="202"/>
    </row>
    <row r="1065" ht="25.5" customHeight="1">
      <c r="A1065" s="202"/>
      <c r="C1065" s="202"/>
      <c r="D1065" s="202"/>
      <c r="E1065" s="204"/>
      <c r="I1065" s="209"/>
    </row>
    <row r="1066" ht="25.5" customHeight="1">
      <c r="A1066" s="202"/>
      <c r="C1066" s="202"/>
      <c r="D1066" s="202"/>
      <c r="E1066" s="206"/>
      <c r="I1066" s="209"/>
    </row>
    <row r="1067" ht="25.5" customHeight="1">
      <c r="A1067" s="202"/>
      <c r="C1067" s="202"/>
      <c r="D1067" s="202"/>
      <c r="E1067" s="208"/>
      <c r="I1067" s="209"/>
    </row>
    <row r="1068" ht="25.5" customHeight="1">
      <c r="A1068" s="202"/>
      <c r="C1068" s="202"/>
      <c r="D1068" s="202"/>
      <c r="E1068" s="208"/>
      <c r="I1068" s="209"/>
    </row>
    <row r="1069" ht="25.5" customHeight="1">
      <c r="A1069" s="202"/>
      <c r="C1069" s="202"/>
      <c r="D1069" s="202"/>
      <c r="E1069" s="204"/>
      <c r="I1069" s="209"/>
    </row>
    <row r="1070" ht="25.5" customHeight="1">
      <c r="A1070" s="202"/>
      <c r="C1070" s="202"/>
      <c r="D1070" s="202"/>
      <c r="E1070" s="208"/>
      <c r="I1070" s="209"/>
    </row>
    <row r="1071" ht="25.5" customHeight="1">
      <c r="A1071" s="202"/>
      <c r="C1071" s="202"/>
      <c r="D1071" s="202"/>
      <c r="E1071" s="204"/>
      <c r="I1071" s="209"/>
    </row>
    <row r="1072" ht="25.5" customHeight="1">
      <c r="A1072" s="202"/>
      <c r="C1072" s="202"/>
      <c r="D1072" s="202"/>
      <c r="E1072" s="206"/>
      <c r="I1072" s="209"/>
    </row>
    <row r="1073" ht="15.75" customHeight="1">
      <c r="A1073" s="202"/>
      <c r="C1073" s="202"/>
      <c r="D1073" s="202"/>
      <c r="E1073" s="202"/>
      <c r="F1073" s="202"/>
      <c r="G1073" s="202"/>
      <c r="H1073" s="202"/>
      <c r="I1073" s="237"/>
      <c r="J1073" s="202"/>
      <c r="K1073" s="202"/>
    </row>
    <row r="1074" ht="30.75" customHeight="1">
      <c r="A1074" s="202"/>
      <c r="C1074" s="202"/>
      <c r="D1074" s="202"/>
      <c r="E1074" s="202"/>
      <c r="F1074" s="202"/>
      <c r="G1074" s="202"/>
      <c r="H1074" s="202"/>
      <c r="I1074" s="237"/>
      <c r="J1074" s="202"/>
      <c r="K1074" s="202"/>
      <c r="L1074" s="202"/>
      <c r="M1074" s="202"/>
      <c r="N1074" s="202"/>
      <c r="O1074" s="202"/>
    </row>
    <row r="1075">
      <c r="A1075" s="202"/>
      <c r="C1075" s="202"/>
      <c r="D1075" s="203"/>
      <c r="E1075" s="204"/>
      <c r="F1075" s="202"/>
      <c r="G1075" s="202"/>
      <c r="H1075" s="202"/>
      <c r="I1075" s="237"/>
      <c r="J1075" s="202"/>
      <c r="K1075" s="202"/>
    </row>
    <row r="1076">
      <c r="A1076" s="202"/>
      <c r="C1076" s="202"/>
      <c r="D1076" s="202"/>
      <c r="E1076" s="202"/>
      <c r="F1076" s="202"/>
      <c r="G1076" s="202"/>
      <c r="H1076" s="202"/>
      <c r="I1076" s="237"/>
      <c r="J1076" s="202"/>
      <c r="K1076" s="202"/>
    </row>
    <row r="1077">
      <c r="A1077" s="202"/>
      <c r="C1077" s="202"/>
      <c r="D1077" s="202"/>
      <c r="E1077" s="202"/>
      <c r="F1077" s="202"/>
      <c r="G1077" s="202"/>
      <c r="H1077" s="202"/>
      <c r="I1077" s="237"/>
      <c r="J1077" s="202"/>
      <c r="K1077" s="202"/>
    </row>
    <row r="1078">
      <c r="A1078" s="202"/>
      <c r="C1078" s="202"/>
      <c r="D1078" s="207"/>
      <c r="E1078" s="204"/>
      <c r="F1078" s="202"/>
      <c r="G1078" s="202"/>
      <c r="H1078" s="202"/>
      <c r="I1078" s="237"/>
      <c r="J1078" s="202"/>
      <c r="K1078" s="202"/>
    </row>
    <row r="1079">
      <c r="A1079" s="202"/>
      <c r="C1079" s="202"/>
      <c r="D1079" s="203"/>
      <c r="E1079" s="204"/>
      <c r="F1079" s="202"/>
      <c r="G1079" s="202"/>
      <c r="H1079" s="202"/>
      <c r="I1079" s="237"/>
      <c r="J1079" s="202"/>
      <c r="K1079" s="202"/>
    </row>
    <row r="1080">
      <c r="A1080" s="202"/>
      <c r="C1080" s="202"/>
      <c r="D1080" s="203"/>
      <c r="E1080" s="204"/>
      <c r="F1080" s="202"/>
      <c r="G1080" s="202"/>
      <c r="H1080" s="202"/>
      <c r="I1080" s="237"/>
      <c r="J1080" s="202"/>
      <c r="K1080" s="202"/>
    </row>
    <row r="1081">
      <c r="A1081" s="202"/>
      <c r="C1081" s="202"/>
      <c r="D1081" s="203"/>
      <c r="E1081" s="204"/>
      <c r="F1081" s="202"/>
      <c r="G1081" s="202"/>
      <c r="H1081" s="202"/>
      <c r="I1081" s="237"/>
      <c r="J1081" s="202"/>
      <c r="K1081" s="202"/>
    </row>
    <row r="1082">
      <c r="A1082" s="202"/>
      <c r="C1082" s="202"/>
      <c r="D1082" s="203"/>
      <c r="E1082" s="204"/>
      <c r="F1082" s="202"/>
      <c r="G1082" s="202"/>
      <c r="H1082" s="202"/>
      <c r="I1082" s="237"/>
      <c r="J1082" s="202"/>
      <c r="K1082" s="202"/>
    </row>
    <row r="1083">
      <c r="A1083" s="202"/>
      <c r="C1083" s="202"/>
      <c r="D1083" s="202"/>
      <c r="E1083" s="202"/>
      <c r="F1083" s="202"/>
      <c r="G1083" s="202"/>
      <c r="H1083" s="202"/>
      <c r="I1083" s="237"/>
      <c r="J1083" s="202"/>
      <c r="K1083" s="202"/>
    </row>
    <row r="1084">
      <c r="A1084" s="202"/>
      <c r="C1084" s="202"/>
      <c r="D1084" s="203"/>
      <c r="E1084" s="204"/>
      <c r="F1084" s="202"/>
      <c r="G1084" s="202"/>
      <c r="H1084" s="202"/>
      <c r="I1084" s="237"/>
      <c r="J1084" s="202"/>
      <c r="K1084" s="202"/>
    </row>
    <row r="1085" ht="33.0" customHeight="1">
      <c r="A1085" s="202"/>
      <c r="C1085" s="202"/>
      <c r="D1085" s="202"/>
      <c r="I1085" s="209"/>
    </row>
    <row r="1086" ht="33.0" customHeight="1">
      <c r="A1086" s="202"/>
      <c r="C1086" s="202"/>
      <c r="D1086" s="202"/>
      <c r="E1086" s="204"/>
      <c r="I1086" s="209"/>
    </row>
    <row r="1087" ht="33.0" customHeight="1">
      <c r="A1087" s="202"/>
      <c r="C1087" s="202"/>
      <c r="D1087" s="202"/>
      <c r="E1087" s="206"/>
      <c r="I1087" s="209"/>
    </row>
    <row r="1088" ht="33.0" customHeight="1">
      <c r="A1088" s="202"/>
      <c r="C1088" s="202"/>
      <c r="D1088" s="206"/>
      <c r="E1088" s="206"/>
      <c r="I1088" s="209"/>
    </row>
    <row r="1089">
      <c r="A1089" s="202"/>
      <c r="C1089" s="202"/>
      <c r="D1089" s="202"/>
      <c r="E1089" s="202"/>
      <c r="F1089" s="202"/>
      <c r="G1089" s="202"/>
      <c r="H1089" s="202"/>
      <c r="I1089" s="237"/>
      <c r="J1089" s="202"/>
      <c r="K1089" s="202"/>
    </row>
    <row r="1090">
      <c r="A1090" s="202"/>
      <c r="C1090" s="202"/>
      <c r="D1090" s="207"/>
      <c r="E1090" s="208"/>
      <c r="F1090" s="202"/>
      <c r="G1090" s="202"/>
      <c r="H1090" s="202"/>
      <c r="I1090" s="237"/>
      <c r="J1090" s="202"/>
      <c r="K1090" s="202"/>
    </row>
    <row r="1091">
      <c r="A1091" s="202"/>
      <c r="C1091" s="202"/>
      <c r="D1091" s="202"/>
      <c r="E1091" s="202"/>
      <c r="F1091" s="202"/>
      <c r="G1091" s="202"/>
      <c r="H1091" s="202"/>
      <c r="I1091" s="237"/>
      <c r="J1091" s="202"/>
      <c r="K1091" s="202"/>
    </row>
    <row r="1092">
      <c r="A1092" s="202"/>
      <c r="C1092" s="202"/>
      <c r="E1092" s="208"/>
      <c r="F1092" s="202"/>
      <c r="G1092" s="202"/>
      <c r="H1092" s="202"/>
      <c r="I1092" s="237"/>
      <c r="J1092" s="202"/>
      <c r="K1092" s="202"/>
    </row>
    <row r="1093">
      <c r="A1093" s="202"/>
      <c r="C1093" s="202"/>
      <c r="D1093" s="202"/>
      <c r="E1093" s="208"/>
      <c r="F1093" s="202"/>
      <c r="G1093" s="202"/>
      <c r="H1093" s="202"/>
      <c r="I1093" s="237"/>
      <c r="J1093" s="202"/>
      <c r="K1093" s="202"/>
    </row>
    <row r="1094">
      <c r="A1094" s="202"/>
      <c r="C1094" s="202"/>
      <c r="D1094" s="202"/>
      <c r="E1094" s="202"/>
      <c r="F1094" s="202"/>
      <c r="G1094" s="202"/>
      <c r="H1094" s="202"/>
      <c r="I1094" s="237"/>
      <c r="J1094" s="202"/>
      <c r="K1094" s="202"/>
    </row>
    <row r="1095">
      <c r="A1095" s="202"/>
      <c r="C1095" s="202"/>
      <c r="D1095" s="202"/>
      <c r="E1095" s="208"/>
      <c r="F1095" s="202"/>
      <c r="G1095" s="202"/>
      <c r="H1095" s="202"/>
      <c r="I1095" s="237"/>
      <c r="J1095" s="202"/>
      <c r="K1095" s="202"/>
    </row>
    <row r="1096">
      <c r="A1096" s="202"/>
      <c r="C1096" s="202"/>
      <c r="D1096" s="207"/>
      <c r="E1096" s="208"/>
      <c r="F1096" s="202"/>
      <c r="G1096" s="202"/>
      <c r="H1096" s="202"/>
      <c r="I1096" s="237"/>
      <c r="J1096" s="202"/>
      <c r="K1096" s="202"/>
    </row>
    <row r="1097">
      <c r="A1097" s="202"/>
      <c r="C1097" s="202"/>
      <c r="D1097" s="202"/>
      <c r="E1097" s="208"/>
      <c r="F1097" s="202"/>
      <c r="G1097" s="202"/>
      <c r="H1097" s="202"/>
      <c r="I1097" s="237"/>
      <c r="J1097" s="202"/>
      <c r="K1097" s="202"/>
    </row>
    <row r="1098">
      <c r="A1098" s="202"/>
      <c r="C1098" s="202"/>
      <c r="D1098" s="202"/>
      <c r="E1098" s="208"/>
      <c r="F1098" s="202"/>
      <c r="G1098" s="202"/>
      <c r="H1098" s="202"/>
      <c r="I1098" s="237"/>
      <c r="J1098" s="202"/>
      <c r="K1098" s="202"/>
    </row>
    <row r="1099">
      <c r="A1099" s="202"/>
      <c r="C1099" s="202"/>
      <c r="D1099" s="202"/>
      <c r="E1099" s="208"/>
      <c r="F1099" s="202"/>
      <c r="G1099" s="202"/>
      <c r="H1099" s="202"/>
      <c r="I1099" s="237"/>
      <c r="J1099" s="202"/>
      <c r="K1099" s="202"/>
    </row>
    <row r="1100">
      <c r="A1100" s="202"/>
      <c r="C1100" s="202"/>
      <c r="D1100" s="202"/>
      <c r="E1100" s="208"/>
      <c r="F1100" s="202"/>
      <c r="G1100" s="202"/>
      <c r="H1100" s="202"/>
      <c r="I1100" s="237"/>
      <c r="J1100" s="202"/>
      <c r="K1100" s="202"/>
    </row>
    <row r="1101">
      <c r="A1101" s="202"/>
      <c r="C1101" s="202"/>
      <c r="E1101" s="208"/>
      <c r="F1101" s="202"/>
      <c r="G1101" s="202"/>
      <c r="H1101" s="202"/>
      <c r="I1101" s="237"/>
      <c r="J1101" s="202"/>
      <c r="K1101" s="202"/>
    </row>
    <row r="1102">
      <c r="A1102" s="202"/>
      <c r="C1102" s="202"/>
      <c r="D1102" s="207"/>
      <c r="E1102" s="208"/>
      <c r="F1102" s="202"/>
      <c r="G1102" s="202"/>
      <c r="H1102" s="202"/>
      <c r="I1102" s="237"/>
      <c r="J1102" s="202"/>
      <c r="K1102" s="202"/>
    </row>
    <row r="1103" ht="33.0" customHeight="1">
      <c r="A1103" s="202"/>
      <c r="C1103" s="202"/>
      <c r="D1103" s="202"/>
      <c r="E1103" s="204"/>
      <c r="I1103" s="209"/>
    </row>
    <row r="1104" ht="33.0" customHeight="1">
      <c r="A1104" s="202"/>
      <c r="C1104" s="202"/>
      <c r="D1104" s="202"/>
      <c r="E1104" s="204"/>
      <c r="I1104" s="209"/>
    </row>
    <row r="1105" ht="33.0" customHeight="1">
      <c r="A1105" s="202"/>
      <c r="C1105" s="202"/>
      <c r="D1105" s="202"/>
      <c r="E1105" s="206"/>
      <c r="I1105" s="209"/>
    </row>
    <row r="1106" ht="33.0" customHeight="1">
      <c r="A1106" s="202"/>
      <c r="C1106" s="202"/>
      <c r="D1106" s="206"/>
      <c r="E1106" s="206"/>
      <c r="I1106" s="209"/>
    </row>
    <row r="1107">
      <c r="A1107" s="202"/>
      <c r="C1107" s="202"/>
      <c r="E1107" s="208"/>
      <c r="F1107" s="202"/>
      <c r="G1107" s="202"/>
      <c r="H1107" s="202"/>
      <c r="I1107" s="237"/>
      <c r="J1107" s="202"/>
      <c r="K1107" s="202"/>
    </row>
    <row r="1108">
      <c r="A1108" s="202"/>
      <c r="C1108" s="202"/>
      <c r="D1108" s="202"/>
      <c r="E1108" s="202"/>
      <c r="F1108" s="202"/>
      <c r="G1108" s="202"/>
      <c r="H1108" s="202"/>
      <c r="I1108" s="237"/>
      <c r="J1108" s="202"/>
      <c r="K1108" s="202"/>
    </row>
    <row r="1109">
      <c r="A1109" s="202"/>
      <c r="C1109" s="202"/>
      <c r="D1109" s="202"/>
      <c r="E1109" s="204"/>
      <c r="F1109" s="202"/>
      <c r="G1109" s="202"/>
      <c r="H1109" s="202"/>
      <c r="I1109" s="237"/>
      <c r="J1109" s="202"/>
      <c r="K1109" s="202"/>
    </row>
    <row r="1110">
      <c r="A1110" s="202"/>
      <c r="C1110" s="202"/>
      <c r="D1110" s="202"/>
      <c r="E1110" s="204"/>
      <c r="F1110" s="202"/>
      <c r="G1110" s="202"/>
      <c r="H1110" s="202"/>
      <c r="I1110" s="237"/>
      <c r="J1110" s="202"/>
      <c r="K1110" s="202"/>
    </row>
    <row r="1111">
      <c r="A1111" s="202"/>
      <c r="C1111" s="202"/>
      <c r="D1111" s="202"/>
      <c r="E1111" s="208"/>
      <c r="F1111" s="202"/>
      <c r="G1111" s="202"/>
      <c r="H1111" s="202"/>
      <c r="I1111" s="237"/>
      <c r="J1111" s="202"/>
      <c r="K1111" s="202"/>
    </row>
    <row r="1112">
      <c r="A1112" s="202"/>
      <c r="C1112" s="202"/>
      <c r="D1112" s="202"/>
      <c r="E1112" s="208"/>
      <c r="F1112" s="202"/>
      <c r="G1112" s="202"/>
      <c r="H1112" s="202"/>
      <c r="I1112" s="237"/>
      <c r="J1112" s="202"/>
      <c r="K1112" s="202"/>
    </row>
    <row r="1113">
      <c r="A1113" s="202"/>
      <c r="C1113" s="202"/>
      <c r="D1113" s="202"/>
      <c r="E1113" s="208"/>
      <c r="F1113" s="202"/>
      <c r="G1113" s="202"/>
      <c r="H1113" s="202"/>
      <c r="I1113" s="237"/>
      <c r="J1113" s="202"/>
      <c r="K1113" s="202"/>
    </row>
    <row r="1114">
      <c r="A1114" s="202"/>
      <c r="C1114" s="202"/>
      <c r="D1114" s="202"/>
      <c r="E1114" s="208"/>
      <c r="F1114" s="202"/>
      <c r="G1114" s="202"/>
      <c r="H1114" s="202"/>
      <c r="I1114" s="237"/>
      <c r="J1114" s="202"/>
      <c r="K1114" s="202"/>
    </row>
    <row r="1115">
      <c r="A1115" s="202"/>
      <c r="C1115" s="202"/>
      <c r="D1115" s="202"/>
      <c r="E1115" s="208"/>
      <c r="F1115" s="202"/>
      <c r="G1115" s="202"/>
      <c r="H1115" s="202"/>
      <c r="I1115" s="237"/>
      <c r="J1115" s="202"/>
      <c r="K1115" s="202"/>
    </row>
    <row r="1116">
      <c r="A1116" s="202"/>
      <c r="C1116" s="202"/>
      <c r="D1116" s="202"/>
      <c r="E1116" s="208"/>
      <c r="F1116" s="202"/>
      <c r="G1116" s="202"/>
      <c r="H1116" s="202"/>
      <c r="I1116" s="237"/>
      <c r="J1116" s="202"/>
      <c r="K1116" s="202"/>
    </row>
    <row r="1117">
      <c r="A1117" s="202"/>
      <c r="C1117" s="202"/>
      <c r="D1117" s="202"/>
      <c r="E1117" s="208"/>
      <c r="F1117" s="202"/>
      <c r="G1117" s="202"/>
      <c r="H1117" s="202"/>
      <c r="I1117" s="237"/>
      <c r="J1117" s="202"/>
      <c r="K1117" s="202"/>
    </row>
    <row r="1118">
      <c r="A1118" s="202"/>
      <c r="C1118" s="202"/>
      <c r="D1118" s="202"/>
      <c r="E1118" s="208"/>
      <c r="F1118" s="202"/>
      <c r="G1118" s="202"/>
      <c r="H1118" s="202"/>
      <c r="I1118" s="237"/>
      <c r="J1118" s="202"/>
      <c r="K1118" s="202"/>
    </row>
    <row r="1119">
      <c r="A1119" s="202"/>
      <c r="C1119" s="202"/>
      <c r="D1119" s="202"/>
      <c r="E1119" s="202"/>
      <c r="F1119" s="202"/>
      <c r="G1119" s="202"/>
      <c r="H1119" s="202"/>
      <c r="I1119" s="237"/>
      <c r="J1119" s="202"/>
      <c r="K1119" s="202"/>
    </row>
    <row r="1120">
      <c r="A1120" s="202"/>
      <c r="C1120" s="202"/>
      <c r="D1120" s="202"/>
      <c r="E1120" s="208"/>
      <c r="F1120" s="202"/>
      <c r="G1120" s="202"/>
      <c r="H1120" s="202"/>
      <c r="I1120" s="237"/>
      <c r="J1120" s="202"/>
      <c r="K1120" s="202"/>
    </row>
    <row r="1121">
      <c r="A1121" s="202"/>
      <c r="C1121" s="202"/>
      <c r="D1121" s="202"/>
      <c r="E1121" s="208"/>
      <c r="F1121" s="202"/>
      <c r="G1121" s="202"/>
      <c r="H1121" s="202"/>
      <c r="I1121" s="237"/>
      <c r="J1121" s="202"/>
      <c r="K1121" s="202"/>
    </row>
    <row r="1122">
      <c r="A1122" s="202"/>
      <c r="C1122" s="202"/>
      <c r="D1122" s="202"/>
      <c r="E1122" s="202"/>
      <c r="F1122" s="202"/>
      <c r="G1122" s="202"/>
      <c r="H1122" s="202"/>
      <c r="I1122" s="237"/>
      <c r="J1122" s="202"/>
      <c r="K1122" s="202"/>
    </row>
    <row r="1123">
      <c r="A1123" s="202"/>
      <c r="C1123" s="202"/>
      <c r="D1123" s="202"/>
      <c r="E1123" s="208"/>
      <c r="F1123" s="202"/>
      <c r="G1123" s="202"/>
      <c r="H1123" s="202"/>
      <c r="I1123" s="237"/>
      <c r="J1123" s="202"/>
      <c r="K1123" s="202"/>
    </row>
    <row r="1124">
      <c r="A1124" s="202"/>
      <c r="C1124" s="202"/>
      <c r="D1124" s="202"/>
      <c r="E1124" s="208"/>
      <c r="F1124" s="202"/>
      <c r="G1124" s="202"/>
      <c r="H1124" s="202"/>
      <c r="I1124" s="237"/>
      <c r="J1124" s="202"/>
      <c r="K1124" s="202"/>
    </row>
    <row r="1125" ht="33.75" customHeight="1">
      <c r="A1125" s="202"/>
      <c r="C1125" s="202"/>
      <c r="D1125" s="202"/>
      <c r="E1125" s="204"/>
      <c r="I1125" s="209"/>
    </row>
    <row r="1126" ht="33.75" customHeight="1">
      <c r="A1126" s="202"/>
      <c r="C1126" s="202"/>
      <c r="D1126" s="202"/>
      <c r="E1126" s="204"/>
      <c r="I1126" s="209"/>
    </row>
    <row r="1127" ht="33.75" customHeight="1">
      <c r="A1127" s="202"/>
      <c r="C1127" s="202"/>
      <c r="D1127" s="202"/>
      <c r="E1127" s="206"/>
      <c r="I1127" s="209"/>
    </row>
    <row r="1128" ht="33.75" customHeight="1">
      <c r="A1128" s="202"/>
      <c r="C1128" s="202"/>
      <c r="D1128" s="206"/>
      <c r="E1128" s="206"/>
      <c r="I1128" s="209"/>
    </row>
    <row r="1129" ht="33.0" customHeight="1">
      <c r="A1129" s="202"/>
      <c r="C1129" s="202"/>
      <c r="D1129" s="202"/>
      <c r="E1129" s="202"/>
      <c r="F1129" s="202"/>
      <c r="G1129" s="202"/>
      <c r="H1129" s="202"/>
      <c r="I1129" s="237"/>
      <c r="J1129" s="202"/>
      <c r="K1129" s="202"/>
    </row>
    <row r="1130" ht="25.5" customHeight="1">
      <c r="A1130" s="202"/>
      <c r="C1130" s="202"/>
      <c r="D1130" s="202"/>
      <c r="E1130" s="204"/>
      <c r="I1130" s="209"/>
    </row>
    <row r="1131" ht="25.5" customHeight="1">
      <c r="A1131" s="202"/>
      <c r="C1131" s="202"/>
      <c r="D1131" s="202"/>
      <c r="E1131" s="206"/>
      <c r="I1131" s="209"/>
    </row>
    <row r="1132" ht="25.5" customHeight="1">
      <c r="A1132" s="202"/>
      <c r="C1132" s="202"/>
      <c r="D1132" s="202"/>
      <c r="E1132" s="208"/>
      <c r="I1132" s="209"/>
    </row>
    <row r="1133" ht="25.5" customHeight="1">
      <c r="A1133" s="202"/>
      <c r="C1133" s="202"/>
      <c r="D1133" s="202"/>
      <c r="E1133" s="208"/>
      <c r="I1133" s="209"/>
    </row>
    <row r="1134" ht="25.5" customHeight="1">
      <c r="A1134" s="202"/>
      <c r="C1134" s="202"/>
      <c r="D1134" s="202"/>
      <c r="E1134" s="204"/>
      <c r="I1134" s="209"/>
    </row>
    <row r="1135" ht="25.5" customHeight="1">
      <c r="A1135" s="202"/>
      <c r="C1135" s="202"/>
      <c r="D1135" s="202"/>
      <c r="E1135" s="208"/>
      <c r="I1135" s="209"/>
    </row>
    <row r="1136" ht="25.5" customHeight="1">
      <c r="A1136" s="202"/>
      <c r="C1136" s="202"/>
      <c r="D1136" s="202"/>
      <c r="E1136" s="204"/>
      <c r="I1136" s="209"/>
    </row>
    <row r="1137" ht="25.5" customHeight="1">
      <c r="A1137" s="202"/>
      <c r="C1137" s="202"/>
      <c r="D1137" s="202"/>
      <c r="E1137" s="206"/>
      <c r="I1137" s="209"/>
    </row>
    <row r="1138" ht="15.75" customHeight="1">
      <c r="A1138" s="202"/>
      <c r="C1138" s="202"/>
      <c r="D1138" s="202"/>
      <c r="E1138" s="202"/>
      <c r="F1138" s="202"/>
      <c r="G1138" s="202"/>
      <c r="H1138" s="202"/>
      <c r="I1138" s="237"/>
      <c r="J1138" s="202"/>
      <c r="K1138" s="202"/>
    </row>
    <row r="1139" ht="30.75" customHeight="1">
      <c r="A1139" s="202"/>
      <c r="C1139" s="202"/>
      <c r="D1139" s="202"/>
      <c r="E1139" s="202"/>
      <c r="F1139" s="202"/>
      <c r="G1139" s="202"/>
      <c r="H1139" s="202"/>
      <c r="I1139" s="237"/>
      <c r="J1139" s="202"/>
      <c r="K1139" s="202"/>
      <c r="L1139" s="202"/>
      <c r="M1139" s="202"/>
      <c r="N1139" s="202"/>
      <c r="O1139" s="202"/>
    </row>
    <row r="1140">
      <c r="A1140" s="202"/>
      <c r="C1140" s="202"/>
      <c r="D1140" s="203"/>
      <c r="E1140" s="204"/>
      <c r="F1140" s="202"/>
      <c r="G1140" s="202"/>
      <c r="H1140" s="202"/>
      <c r="I1140" s="237"/>
      <c r="J1140" s="202"/>
      <c r="K1140" s="202"/>
    </row>
    <row r="1141">
      <c r="A1141" s="202"/>
      <c r="C1141" s="202"/>
      <c r="D1141" s="202"/>
      <c r="E1141" s="202"/>
      <c r="F1141" s="202"/>
      <c r="G1141" s="202"/>
      <c r="H1141" s="202"/>
      <c r="I1141" s="237"/>
      <c r="J1141" s="202"/>
      <c r="K1141" s="202"/>
    </row>
    <row r="1142">
      <c r="A1142" s="202"/>
      <c r="C1142" s="202"/>
      <c r="D1142" s="202"/>
      <c r="E1142" s="202"/>
      <c r="F1142" s="202"/>
      <c r="G1142" s="202"/>
      <c r="H1142" s="202"/>
      <c r="I1142" s="237"/>
      <c r="J1142" s="202"/>
      <c r="K1142" s="202"/>
    </row>
    <row r="1143">
      <c r="A1143" s="202"/>
      <c r="C1143" s="202"/>
      <c r="D1143" s="207"/>
      <c r="E1143" s="204"/>
      <c r="F1143" s="202"/>
      <c r="G1143" s="202"/>
      <c r="H1143" s="202"/>
      <c r="I1143" s="237"/>
      <c r="J1143" s="202"/>
      <c r="K1143" s="202"/>
    </row>
    <row r="1144">
      <c r="A1144" s="202"/>
      <c r="C1144" s="202"/>
      <c r="D1144" s="203"/>
      <c r="E1144" s="204"/>
      <c r="F1144" s="202"/>
      <c r="G1144" s="202"/>
      <c r="H1144" s="202"/>
      <c r="I1144" s="237"/>
      <c r="J1144" s="202"/>
      <c r="K1144" s="202"/>
    </row>
    <row r="1145">
      <c r="A1145" s="202"/>
      <c r="C1145" s="202"/>
      <c r="D1145" s="203"/>
      <c r="E1145" s="204"/>
      <c r="F1145" s="202"/>
      <c r="G1145" s="202"/>
      <c r="H1145" s="202"/>
      <c r="I1145" s="237"/>
      <c r="J1145" s="202"/>
      <c r="K1145" s="202"/>
    </row>
    <row r="1146">
      <c r="A1146" s="202"/>
      <c r="C1146" s="202"/>
      <c r="D1146" s="203"/>
      <c r="E1146" s="204"/>
      <c r="F1146" s="202"/>
      <c r="G1146" s="202"/>
      <c r="H1146" s="202"/>
      <c r="I1146" s="237"/>
      <c r="J1146" s="202"/>
      <c r="K1146" s="202"/>
    </row>
    <row r="1147">
      <c r="A1147" s="202"/>
      <c r="C1147" s="202"/>
      <c r="D1147" s="203"/>
      <c r="E1147" s="204"/>
      <c r="F1147" s="202"/>
      <c r="G1147" s="202"/>
      <c r="H1147" s="202"/>
      <c r="I1147" s="237"/>
      <c r="J1147" s="202"/>
      <c r="K1147" s="202"/>
    </row>
    <row r="1148">
      <c r="A1148" s="202"/>
      <c r="C1148" s="202"/>
      <c r="D1148" s="202"/>
      <c r="E1148" s="202"/>
      <c r="F1148" s="202"/>
      <c r="G1148" s="202"/>
      <c r="H1148" s="202"/>
      <c r="I1148" s="237"/>
      <c r="J1148" s="202"/>
      <c r="K1148" s="202"/>
    </row>
    <row r="1149">
      <c r="A1149" s="202"/>
      <c r="C1149" s="202"/>
      <c r="D1149" s="203"/>
      <c r="E1149" s="204"/>
      <c r="F1149" s="202"/>
      <c r="G1149" s="202"/>
      <c r="H1149" s="202"/>
      <c r="I1149" s="237"/>
      <c r="J1149" s="202"/>
      <c r="K1149" s="202"/>
    </row>
    <row r="1150" ht="33.0" customHeight="1">
      <c r="A1150" s="202"/>
      <c r="C1150" s="202"/>
      <c r="D1150" s="202"/>
      <c r="I1150" s="209"/>
    </row>
    <row r="1151" ht="33.0" customHeight="1">
      <c r="A1151" s="202"/>
      <c r="C1151" s="202"/>
      <c r="D1151" s="202"/>
      <c r="E1151" s="204"/>
      <c r="I1151" s="209"/>
    </row>
    <row r="1152" ht="33.0" customHeight="1">
      <c r="A1152" s="202"/>
      <c r="C1152" s="202"/>
      <c r="D1152" s="202"/>
      <c r="E1152" s="206"/>
      <c r="I1152" s="209"/>
    </row>
    <row r="1153" ht="33.0" customHeight="1">
      <c r="A1153" s="202"/>
      <c r="C1153" s="202"/>
      <c r="D1153" s="206"/>
      <c r="E1153" s="206"/>
      <c r="I1153" s="209"/>
    </row>
    <row r="1154">
      <c r="A1154" s="202"/>
      <c r="C1154" s="202"/>
      <c r="D1154" s="202"/>
      <c r="E1154" s="202"/>
      <c r="F1154" s="202"/>
      <c r="G1154" s="202"/>
      <c r="H1154" s="202"/>
      <c r="I1154" s="237"/>
      <c r="J1154" s="202"/>
      <c r="K1154" s="202"/>
    </row>
    <row r="1155">
      <c r="A1155" s="202"/>
      <c r="C1155" s="202"/>
      <c r="D1155" s="207"/>
      <c r="E1155" s="208"/>
      <c r="F1155" s="202"/>
      <c r="G1155" s="202"/>
      <c r="H1155" s="202"/>
      <c r="I1155" s="237"/>
      <c r="J1155" s="202"/>
      <c r="K1155" s="202"/>
    </row>
    <row r="1156">
      <c r="A1156" s="202"/>
      <c r="C1156" s="202"/>
      <c r="D1156" s="202"/>
      <c r="E1156" s="202"/>
      <c r="F1156" s="202"/>
      <c r="G1156" s="202"/>
      <c r="H1156" s="202"/>
      <c r="I1156" s="237"/>
      <c r="J1156" s="202"/>
      <c r="K1156" s="202"/>
    </row>
    <row r="1157">
      <c r="A1157" s="202"/>
      <c r="C1157" s="202"/>
      <c r="E1157" s="208"/>
      <c r="F1157" s="202"/>
      <c r="G1157" s="202"/>
      <c r="H1157" s="202"/>
      <c r="I1157" s="237"/>
      <c r="J1157" s="202"/>
      <c r="K1157" s="202"/>
    </row>
    <row r="1158">
      <c r="A1158" s="202"/>
      <c r="C1158" s="202"/>
      <c r="D1158" s="202"/>
      <c r="E1158" s="208"/>
      <c r="F1158" s="202"/>
      <c r="G1158" s="202"/>
      <c r="H1158" s="202"/>
      <c r="I1158" s="237"/>
      <c r="J1158" s="202"/>
      <c r="K1158" s="202"/>
    </row>
    <row r="1159">
      <c r="A1159" s="202"/>
      <c r="C1159" s="202"/>
      <c r="D1159" s="202"/>
      <c r="E1159" s="202"/>
      <c r="F1159" s="202"/>
      <c r="G1159" s="202"/>
      <c r="H1159" s="202"/>
      <c r="I1159" s="237"/>
      <c r="J1159" s="202"/>
      <c r="K1159" s="202"/>
    </row>
    <row r="1160">
      <c r="A1160" s="202"/>
      <c r="C1160" s="202"/>
      <c r="D1160" s="202"/>
      <c r="E1160" s="208"/>
      <c r="F1160" s="202"/>
      <c r="G1160" s="202"/>
      <c r="H1160" s="202"/>
      <c r="I1160" s="237"/>
      <c r="J1160" s="202"/>
      <c r="K1160" s="202"/>
    </row>
    <row r="1161">
      <c r="A1161" s="202"/>
      <c r="C1161" s="202"/>
      <c r="D1161" s="207"/>
      <c r="E1161" s="208"/>
      <c r="F1161" s="202"/>
      <c r="G1161" s="202"/>
      <c r="H1161" s="202"/>
      <c r="I1161" s="237"/>
      <c r="J1161" s="202"/>
      <c r="K1161" s="202"/>
    </row>
    <row r="1162">
      <c r="A1162" s="202"/>
      <c r="C1162" s="202"/>
      <c r="D1162" s="202"/>
      <c r="E1162" s="208"/>
      <c r="F1162" s="202"/>
      <c r="G1162" s="202"/>
      <c r="H1162" s="202"/>
      <c r="I1162" s="237"/>
      <c r="J1162" s="202"/>
      <c r="K1162" s="202"/>
    </row>
    <row r="1163">
      <c r="A1163" s="202"/>
      <c r="C1163" s="202"/>
      <c r="D1163" s="202"/>
      <c r="E1163" s="208"/>
      <c r="F1163" s="202"/>
      <c r="G1163" s="202"/>
      <c r="H1163" s="202"/>
      <c r="I1163" s="237"/>
      <c r="J1163" s="202"/>
      <c r="K1163" s="202"/>
    </row>
    <row r="1164">
      <c r="A1164" s="202"/>
      <c r="C1164" s="202"/>
      <c r="D1164" s="202"/>
      <c r="E1164" s="208"/>
      <c r="F1164" s="202"/>
      <c r="G1164" s="202"/>
      <c r="H1164" s="202"/>
      <c r="I1164" s="237"/>
      <c r="J1164" s="202"/>
      <c r="K1164" s="202"/>
    </row>
    <row r="1165">
      <c r="A1165" s="202"/>
      <c r="C1165" s="202"/>
      <c r="D1165" s="202"/>
      <c r="E1165" s="208"/>
      <c r="F1165" s="202"/>
      <c r="G1165" s="202"/>
      <c r="H1165" s="202"/>
      <c r="I1165" s="237"/>
      <c r="J1165" s="202"/>
      <c r="K1165" s="202"/>
    </row>
    <row r="1166">
      <c r="A1166" s="202"/>
      <c r="C1166" s="202"/>
      <c r="E1166" s="208"/>
      <c r="F1166" s="202"/>
      <c r="G1166" s="202"/>
      <c r="H1166" s="202"/>
      <c r="I1166" s="237"/>
      <c r="J1166" s="202"/>
      <c r="K1166" s="202"/>
    </row>
    <row r="1167">
      <c r="A1167" s="202"/>
      <c r="C1167" s="202"/>
      <c r="D1167" s="207"/>
      <c r="E1167" s="208"/>
      <c r="F1167" s="202"/>
      <c r="G1167" s="202"/>
      <c r="H1167" s="202"/>
      <c r="I1167" s="237"/>
      <c r="J1167" s="202"/>
      <c r="K1167" s="202"/>
    </row>
    <row r="1168" ht="33.0" customHeight="1">
      <c r="A1168" s="202"/>
      <c r="C1168" s="202"/>
      <c r="D1168" s="202"/>
      <c r="E1168" s="204"/>
      <c r="I1168" s="209"/>
    </row>
    <row r="1169" ht="33.0" customHeight="1">
      <c r="A1169" s="202"/>
      <c r="C1169" s="202"/>
      <c r="D1169" s="202"/>
      <c r="E1169" s="204"/>
      <c r="I1169" s="209"/>
    </row>
    <row r="1170" ht="33.0" customHeight="1">
      <c r="A1170" s="202"/>
      <c r="C1170" s="202"/>
      <c r="D1170" s="202"/>
      <c r="E1170" s="206"/>
      <c r="I1170" s="209"/>
    </row>
    <row r="1171" ht="33.0" customHeight="1">
      <c r="A1171" s="202"/>
      <c r="C1171" s="202"/>
      <c r="D1171" s="206"/>
      <c r="E1171" s="206"/>
      <c r="I1171" s="209"/>
    </row>
    <row r="1172">
      <c r="A1172" s="202"/>
      <c r="C1172" s="202"/>
      <c r="E1172" s="208"/>
      <c r="F1172" s="202"/>
      <c r="G1172" s="202"/>
      <c r="H1172" s="202"/>
      <c r="I1172" s="237"/>
      <c r="J1172" s="202"/>
      <c r="K1172" s="202"/>
    </row>
    <row r="1173">
      <c r="A1173" s="202"/>
      <c r="C1173" s="202"/>
      <c r="D1173" s="202"/>
      <c r="E1173" s="202"/>
      <c r="F1173" s="202"/>
      <c r="G1173" s="202"/>
      <c r="H1173" s="202"/>
      <c r="I1173" s="237"/>
      <c r="J1173" s="202"/>
      <c r="K1173" s="202"/>
    </row>
    <row r="1174">
      <c r="A1174" s="202"/>
      <c r="C1174" s="202"/>
      <c r="D1174" s="202"/>
      <c r="E1174" s="204"/>
      <c r="F1174" s="202"/>
      <c r="G1174" s="202"/>
      <c r="H1174" s="202"/>
      <c r="I1174" s="237"/>
      <c r="J1174" s="202"/>
      <c r="K1174" s="202"/>
    </row>
    <row r="1175">
      <c r="A1175" s="202"/>
      <c r="C1175" s="202"/>
      <c r="D1175" s="202"/>
      <c r="E1175" s="204"/>
      <c r="F1175" s="202"/>
      <c r="G1175" s="202"/>
      <c r="H1175" s="202"/>
      <c r="I1175" s="237"/>
      <c r="J1175" s="202"/>
      <c r="K1175" s="202"/>
    </row>
    <row r="1176">
      <c r="A1176" s="202"/>
      <c r="C1176" s="202"/>
      <c r="D1176" s="202"/>
      <c r="E1176" s="208"/>
      <c r="F1176" s="202"/>
      <c r="G1176" s="202"/>
      <c r="H1176" s="202"/>
      <c r="I1176" s="237"/>
      <c r="J1176" s="202"/>
      <c r="K1176" s="202"/>
    </row>
    <row r="1177">
      <c r="A1177" s="202"/>
      <c r="C1177" s="202"/>
      <c r="D1177" s="202"/>
      <c r="E1177" s="208"/>
      <c r="F1177" s="202"/>
      <c r="G1177" s="202"/>
      <c r="H1177" s="202"/>
      <c r="I1177" s="237"/>
      <c r="J1177" s="202"/>
      <c r="K1177" s="202"/>
    </row>
    <row r="1178">
      <c r="A1178" s="202"/>
      <c r="C1178" s="202"/>
      <c r="D1178" s="202"/>
      <c r="E1178" s="208"/>
      <c r="F1178" s="202"/>
      <c r="G1178" s="202"/>
      <c r="H1178" s="202"/>
      <c r="I1178" s="237"/>
      <c r="J1178" s="202"/>
      <c r="K1178" s="202"/>
    </row>
    <row r="1179">
      <c r="A1179" s="202"/>
      <c r="C1179" s="202"/>
      <c r="D1179" s="202"/>
      <c r="E1179" s="208"/>
      <c r="F1179" s="202"/>
      <c r="G1179" s="202"/>
      <c r="H1179" s="202"/>
      <c r="I1179" s="237"/>
      <c r="J1179" s="202"/>
      <c r="K1179" s="202"/>
    </row>
    <row r="1180">
      <c r="A1180" s="202"/>
      <c r="C1180" s="202"/>
      <c r="D1180" s="202"/>
      <c r="E1180" s="208"/>
      <c r="F1180" s="202"/>
      <c r="G1180" s="202"/>
      <c r="H1180" s="202"/>
      <c r="I1180" s="237"/>
      <c r="J1180" s="202"/>
      <c r="K1180" s="202"/>
    </row>
    <row r="1181">
      <c r="A1181" s="202"/>
      <c r="C1181" s="202"/>
      <c r="D1181" s="202"/>
      <c r="E1181" s="208"/>
      <c r="F1181" s="202"/>
      <c r="G1181" s="202"/>
      <c r="H1181" s="202"/>
      <c r="I1181" s="237"/>
      <c r="J1181" s="202"/>
      <c r="K1181" s="202"/>
    </row>
    <row r="1182">
      <c r="A1182" s="202"/>
      <c r="C1182" s="202"/>
      <c r="D1182" s="202"/>
      <c r="E1182" s="208"/>
      <c r="F1182" s="202"/>
      <c r="G1182" s="202"/>
      <c r="H1182" s="202"/>
      <c r="I1182" s="237"/>
      <c r="J1182" s="202"/>
      <c r="K1182" s="202"/>
    </row>
    <row r="1183">
      <c r="A1183" s="202"/>
      <c r="C1183" s="202"/>
      <c r="D1183" s="202"/>
      <c r="E1183" s="208"/>
      <c r="F1183" s="202"/>
      <c r="G1183" s="202"/>
      <c r="H1183" s="202"/>
      <c r="I1183" s="237"/>
      <c r="J1183" s="202"/>
      <c r="K1183" s="202"/>
    </row>
    <row r="1184">
      <c r="A1184" s="202"/>
      <c r="C1184" s="202"/>
      <c r="D1184" s="202"/>
      <c r="E1184" s="202"/>
      <c r="F1184" s="202"/>
      <c r="G1184" s="202"/>
      <c r="H1184" s="202"/>
      <c r="I1184" s="237"/>
      <c r="J1184" s="202"/>
      <c r="K1184" s="202"/>
    </row>
    <row r="1185">
      <c r="A1185" s="202"/>
      <c r="C1185" s="202"/>
      <c r="D1185" s="202"/>
      <c r="E1185" s="208"/>
      <c r="F1185" s="202"/>
      <c r="G1185" s="202"/>
      <c r="H1185" s="202"/>
      <c r="I1185" s="237"/>
      <c r="J1185" s="202"/>
      <c r="K1185" s="202"/>
    </row>
    <row r="1186">
      <c r="A1186" s="202"/>
      <c r="C1186" s="202"/>
      <c r="D1186" s="202"/>
      <c r="E1186" s="208"/>
      <c r="F1186" s="202"/>
      <c r="G1186" s="202"/>
      <c r="H1186" s="202"/>
      <c r="I1186" s="237"/>
      <c r="J1186" s="202"/>
      <c r="K1186" s="202"/>
    </row>
    <row r="1187">
      <c r="A1187" s="202"/>
      <c r="C1187" s="202"/>
      <c r="D1187" s="202"/>
      <c r="E1187" s="202"/>
      <c r="F1187" s="202"/>
      <c r="G1187" s="202"/>
      <c r="H1187" s="202"/>
      <c r="I1187" s="237"/>
      <c r="J1187" s="202"/>
      <c r="K1187" s="202"/>
    </row>
    <row r="1188">
      <c r="A1188" s="202"/>
      <c r="C1188" s="202"/>
      <c r="D1188" s="202"/>
      <c r="E1188" s="208"/>
      <c r="F1188" s="202"/>
      <c r="G1188" s="202"/>
      <c r="H1188" s="202"/>
      <c r="I1188" s="237"/>
      <c r="J1188" s="202"/>
      <c r="K1188" s="202"/>
    </row>
    <row r="1189">
      <c r="A1189" s="202"/>
      <c r="C1189" s="202"/>
      <c r="D1189" s="202"/>
      <c r="E1189" s="208"/>
      <c r="F1189" s="202"/>
      <c r="G1189" s="202"/>
      <c r="H1189" s="202"/>
      <c r="I1189" s="237"/>
      <c r="J1189" s="202"/>
      <c r="K1189" s="202"/>
    </row>
    <row r="1190" ht="33.75" customHeight="1">
      <c r="A1190" s="202"/>
      <c r="C1190" s="202"/>
      <c r="D1190" s="202"/>
      <c r="E1190" s="204"/>
      <c r="I1190" s="209"/>
    </row>
    <row r="1191" ht="33.75" customHeight="1">
      <c r="A1191" s="202"/>
      <c r="C1191" s="202"/>
      <c r="D1191" s="202"/>
      <c r="E1191" s="204"/>
      <c r="I1191" s="209"/>
    </row>
    <row r="1192" ht="33.75" customHeight="1">
      <c r="A1192" s="202"/>
      <c r="C1192" s="202"/>
      <c r="D1192" s="202"/>
      <c r="E1192" s="206"/>
      <c r="I1192" s="209"/>
    </row>
    <row r="1193" ht="33.75" customHeight="1">
      <c r="A1193" s="202"/>
      <c r="C1193" s="202"/>
      <c r="D1193" s="206"/>
      <c r="E1193" s="206"/>
      <c r="I1193" s="209"/>
    </row>
    <row r="1194" ht="33.0" customHeight="1">
      <c r="A1194" s="202"/>
      <c r="C1194" s="202"/>
      <c r="D1194" s="202"/>
      <c r="E1194" s="202"/>
      <c r="F1194" s="202"/>
      <c r="G1194" s="202"/>
      <c r="H1194" s="202"/>
      <c r="I1194" s="237"/>
      <c r="J1194" s="202"/>
      <c r="K1194" s="202"/>
    </row>
    <row r="1195" ht="25.5" customHeight="1">
      <c r="A1195" s="202"/>
      <c r="C1195" s="202"/>
      <c r="D1195" s="202"/>
      <c r="E1195" s="204"/>
      <c r="I1195" s="209"/>
    </row>
    <row r="1196" ht="25.5" customHeight="1">
      <c r="A1196" s="202"/>
      <c r="C1196" s="202"/>
      <c r="D1196" s="202"/>
      <c r="E1196" s="206"/>
      <c r="I1196" s="209"/>
    </row>
    <row r="1197" ht="25.5" customHeight="1">
      <c r="A1197" s="202"/>
      <c r="C1197" s="202"/>
      <c r="D1197" s="202"/>
      <c r="E1197" s="208"/>
      <c r="I1197" s="209"/>
    </row>
    <row r="1198" ht="25.5" customHeight="1">
      <c r="A1198" s="202"/>
      <c r="C1198" s="202"/>
      <c r="D1198" s="202"/>
      <c r="E1198" s="208"/>
      <c r="I1198" s="209"/>
    </row>
    <row r="1199" ht="25.5" customHeight="1">
      <c r="A1199" s="202"/>
      <c r="C1199" s="202"/>
      <c r="D1199" s="202"/>
      <c r="E1199" s="204"/>
      <c r="I1199" s="209"/>
    </row>
    <row r="1200" ht="25.5" customHeight="1">
      <c r="A1200" s="202"/>
      <c r="C1200" s="202"/>
      <c r="D1200" s="202"/>
      <c r="E1200" s="208"/>
      <c r="I1200" s="209"/>
    </row>
    <row r="1201" ht="25.5" customHeight="1">
      <c r="A1201" s="202"/>
      <c r="C1201" s="202"/>
      <c r="D1201" s="202"/>
      <c r="E1201" s="204"/>
      <c r="I1201" s="209"/>
    </row>
    <row r="1202" ht="25.5" customHeight="1">
      <c r="A1202" s="202"/>
      <c r="C1202" s="202"/>
      <c r="D1202" s="202"/>
      <c r="E1202" s="206"/>
      <c r="I1202" s="209"/>
    </row>
    <row r="1203" ht="15.75" customHeight="1">
      <c r="A1203" s="202"/>
      <c r="C1203" s="202"/>
      <c r="D1203" s="202"/>
      <c r="E1203" s="202"/>
      <c r="F1203" s="202"/>
      <c r="G1203" s="202"/>
      <c r="H1203" s="202"/>
      <c r="I1203" s="237"/>
      <c r="J1203" s="202"/>
      <c r="K1203" s="202"/>
    </row>
    <row r="1204">
      <c r="I1204" s="209"/>
    </row>
    <row r="1205">
      <c r="I1205" s="209"/>
    </row>
    <row r="1206">
      <c r="I1206" s="209"/>
    </row>
    <row r="1207">
      <c r="I1207" s="209"/>
    </row>
    <row r="1208">
      <c r="I1208" s="209"/>
    </row>
    <row r="1209">
      <c r="I1209" s="209"/>
    </row>
    <row r="1210">
      <c r="I1210" s="209"/>
    </row>
    <row r="1211">
      <c r="I1211" s="209"/>
    </row>
    <row r="1212">
      <c r="I1212" s="209"/>
    </row>
    <row r="1213">
      <c r="I1213" s="209"/>
    </row>
    <row r="1214">
      <c r="I1214" s="209"/>
    </row>
    <row r="1215">
      <c r="I1215" s="209"/>
    </row>
    <row r="1216">
      <c r="I1216" s="209"/>
    </row>
    <row r="1217">
      <c r="I1217" s="209"/>
    </row>
    <row r="1218">
      <c r="I1218" s="209"/>
    </row>
    <row r="1219">
      <c r="I1219" s="209"/>
    </row>
    <row r="1220">
      <c r="I1220" s="209"/>
    </row>
    <row r="1221">
      <c r="I1221" s="209"/>
    </row>
    <row r="1222">
      <c r="I1222" s="209"/>
    </row>
    <row r="1223">
      <c r="I1223" s="209"/>
    </row>
    <row r="1224">
      <c r="I1224" s="209"/>
    </row>
    <row r="1225">
      <c r="I1225" s="209"/>
    </row>
    <row r="1226">
      <c r="I1226" s="209"/>
    </row>
    <row r="1227">
      <c r="I1227" s="209"/>
    </row>
    <row r="1228">
      <c r="I1228" s="209"/>
    </row>
  </sheetData>
  <mergeCells count="27">
    <mergeCell ref="A3:A116"/>
    <mergeCell ref="J113:K116"/>
    <mergeCell ref="B116:C116"/>
    <mergeCell ref="D116:E116"/>
    <mergeCell ref="A117:K117"/>
    <mergeCell ref="A118:A225"/>
    <mergeCell ref="J222:K225"/>
    <mergeCell ref="A226:K226"/>
    <mergeCell ref="B397:C397"/>
    <mergeCell ref="B399:D399"/>
    <mergeCell ref="A399:A401"/>
    <mergeCell ref="B400:D400"/>
    <mergeCell ref="B401:D401"/>
    <mergeCell ref="A402:A403"/>
    <mergeCell ref="B402:D402"/>
    <mergeCell ref="B403:D403"/>
    <mergeCell ref="A404:A406"/>
    <mergeCell ref="B404:D404"/>
    <mergeCell ref="B405:D405"/>
    <mergeCell ref="B406:D406"/>
    <mergeCell ref="B225:C225"/>
    <mergeCell ref="D225:E225"/>
    <mergeCell ref="A227:A393"/>
    <mergeCell ref="J394:K397"/>
    <mergeCell ref="D397:E397"/>
    <mergeCell ref="A398:K398"/>
    <mergeCell ref="J399:K406"/>
  </mergeCells>
  <conditionalFormatting sqref="C3:C112 C118:C221 C227:C393">
    <cfRule type="cellIs" dxfId="7" priority="1" operator="equal">
      <formula>"Sent"</formula>
    </cfRule>
  </conditionalFormatting>
  <conditionalFormatting sqref="C3:C112 C118:C221 C227:C393">
    <cfRule type="cellIs" dxfId="1" priority="2" operator="equal">
      <formula>"Verifying recipient information"</formula>
    </cfRule>
  </conditionalFormatting>
  <conditionalFormatting sqref="C3:C112 C118:C221 C227:C393">
    <cfRule type="cellIs" dxfId="2" priority="3" operator="equal">
      <formula>"Processing"</formula>
    </cfRule>
  </conditionalFormatting>
  <conditionalFormatting sqref="C3:C112 C118:C221 C227:C393">
    <cfRule type="cellIs" dxfId="3" priority="4" operator="equal">
      <formula>"Approved"</formula>
    </cfRule>
  </conditionalFormatting>
  <conditionalFormatting sqref="C3:C115 C118:C224 C227:C396">
    <cfRule type="cellIs" dxfId="4" priority="5" operator="equal">
      <formula>"Not-passed"</formula>
    </cfRule>
  </conditionalFormatting>
  <conditionalFormatting sqref="C3:C115 C118:C224 C227:C396">
    <cfRule type="cellIs" dxfId="6" priority="6" operator="equal">
      <formula>"Rejected"</formula>
    </cfRule>
  </conditionalFormatting>
  <conditionalFormatting sqref="C1:C115 C118:C224 C227:C396">
    <cfRule type="cellIs" dxfId="5" priority="7" operator="equal">
      <formula>"Passed"</formula>
    </cfRule>
  </conditionalFormatting>
  <dataValidations>
    <dataValidation type="list" allowBlank="1" sqref="C3:C4 C6:C12 C14:C16 C18 C20:C21 C23:C24 C26:C29 C31:C36 C38:C44 C47:C50 C52:C112 C118:C125 C127 C130 C132 C137:C140 C142 C144 C146:C151 C153:C155 C157:C158 C160 C162:C215 C217:C218 C220:C221 C228:C230 C232:C234 C236:C249 C251:C252 C255:C258 C260:C262 C264:C270 C273:C275 C277:C332 C334:C341 C345:C354 C356:C365 C368:C393">
      <formula1>'Status Key'!$A$17:$A$26</formula1>
    </dataValidation>
    <dataValidation type="list" allowBlank="1" sqref="C5 C13 C17 C19 C22 C25 C30 C37 C45:C46 C51 C126 C128:C129 C131 C133:C136 C141 C143 C145 C152 C156 C159 C161 C216 C219 C227 C231 C235 C250 C253:C254 C259 C263 C271:C272 C276 C333 C342:C344 C355 C366:C367">
      <formula1>'Status Key'!$A$17:$A$26</formula1>
    </dataValidation>
  </dataValidations>
  <hyperlinks>
    <hyperlink r:id="rId1" location="gid=0" ref="H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B47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58"/>
    <hyperlink r:id="rId59" ref="J59"/>
    <hyperlink r:id="rId60" ref="J60"/>
    <hyperlink r:id="rId61" ref="J61"/>
    <hyperlink r:id="rId62" ref="J62"/>
    <hyperlink r:id="rId63" ref="J63"/>
    <hyperlink r:id="rId64" ref="J64"/>
    <hyperlink r:id="rId65" ref="J65"/>
    <hyperlink r:id="rId66" ref="J66"/>
    <hyperlink r:id="rId67" ref="J67"/>
    <hyperlink r:id="rId68" ref="J68"/>
    <hyperlink r:id="rId69" ref="J69"/>
    <hyperlink r:id="rId70" ref="J70"/>
    <hyperlink r:id="rId71" ref="J71"/>
    <hyperlink r:id="rId72" ref="J72"/>
    <hyperlink r:id="rId73" ref="J73"/>
    <hyperlink r:id="rId74" ref="J74"/>
    <hyperlink r:id="rId75" ref="J75"/>
    <hyperlink r:id="rId76" ref="K75"/>
    <hyperlink r:id="rId77" ref="J76"/>
    <hyperlink r:id="rId78" ref="J77"/>
    <hyperlink r:id="rId79" ref="J78"/>
    <hyperlink r:id="rId80" ref="J79"/>
    <hyperlink r:id="rId81" ref="J80"/>
    <hyperlink r:id="rId82" ref="J81"/>
    <hyperlink r:id="rId83" ref="J82"/>
    <hyperlink r:id="rId84" ref="J83"/>
    <hyperlink r:id="rId85" ref="J84"/>
    <hyperlink r:id="rId86" ref="J85"/>
    <hyperlink r:id="rId87" ref="J86"/>
    <hyperlink r:id="rId88" ref="J87"/>
    <hyperlink r:id="rId89" ref="J88"/>
    <hyperlink r:id="rId90" ref="J89"/>
    <hyperlink r:id="rId91" ref="J90"/>
    <hyperlink r:id="rId92" ref="J91"/>
    <hyperlink r:id="rId93" ref="J92"/>
    <hyperlink r:id="rId94" ref="K92"/>
    <hyperlink r:id="rId95" ref="J93"/>
    <hyperlink r:id="rId96" ref="J94"/>
    <hyperlink r:id="rId97" ref="J95"/>
    <hyperlink r:id="rId98" ref="J96"/>
    <hyperlink r:id="rId99" ref="J97"/>
    <hyperlink r:id="rId100" ref="J98"/>
    <hyperlink r:id="rId101" ref="J99"/>
    <hyperlink r:id="rId102" ref="J100"/>
    <hyperlink r:id="rId103" ref="J101"/>
    <hyperlink r:id="rId104" ref="J102"/>
    <hyperlink r:id="rId105" ref="J103"/>
    <hyperlink r:id="rId106" ref="J104"/>
    <hyperlink r:id="rId107" ref="J105"/>
    <hyperlink r:id="rId108" ref="J106"/>
    <hyperlink r:id="rId109" ref="J107"/>
    <hyperlink r:id="rId110" ref="J108"/>
    <hyperlink r:id="rId111" ref="J109"/>
    <hyperlink r:id="rId112" ref="J110"/>
    <hyperlink r:id="rId113" ref="J111"/>
    <hyperlink r:id="rId114" ref="J112"/>
    <hyperlink r:id="rId115" ref="J118"/>
    <hyperlink r:id="rId116" ref="J119"/>
    <hyperlink r:id="rId117" ref="J120"/>
    <hyperlink r:id="rId118" ref="J121"/>
    <hyperlink r:id="rId119" ref="J122"/>
    <hyperlink r:id="rId120" ref="J123"/>
    <hyperlink r:id="rId121" ref="J124"/>
    <hyperlink r:id="rId122" ref="J125"/>
    <hyperlink r:id="rId123" ref="J126"/>
    <hyperlink r:id="rId124" ref="J127"/>
    <hyperlink r:id="rId125" ref="J128"/>
    <hyperlink r:id="rId126" ref="J129"/>
    <hyperlink r:id="rId127" ref="J130"/>
    <hyperlink r:id="rId128" ref="J131"/>
    <hyperlink r:id="rId129" ref="J132"/>
    <hyperlink r:id="rId130" ref="J133"/>
    <hyperlink r:id="rId131" ref="J134"/>
    <hyperlink r:id="rId132" ref="J135"/>
    <hyperlink r:id="rId133" ref="J136"/>
    <hyperlink r:id="rId134" ref="J137"/>
    <hyperlink r:id="rId135" ref="J138"/>
    <hyperlink r:id="rId136" ref="J139"/>
    <hyperlink r:id="rId137" ref="J140"/>
    <hyperlink r:id="rId138" ref="J141"/>
    <hyperlink r:id="rId139" ref="J142"/>
    <hyperlink r:id="rId140" ref="J143"/>
    <hyperlink r:id="rId141" ref="J144"/>
    <hyperlink r:id="rId142" ref="J145"/>
    <hyperlink r:id="rId143" ref="J146"/>
    <hyperlink r:id="rId144" ref="J147"/>
    <hyperlink r:id="rId145" ref="J148"/>
    <hyperlink r:id="rId146" ref="J149"/>
    <hyperlink r:id="rId147" ref="J150"/>
    <hyperlink r:id="rId148" ref="J151"/>
    <hyperlink r:id="rId149" ref="J152"/>
    <hyperlink r:id="rId150" ref="J153"/>
    <hyperlink r:id="rId151" ref="J154"/>
    <hyperlink r:id="rId152" ref="J155"/>
    <hyperlink r:id="rId153" ref="J156"/>
    <hyperlink r:id="rId154" ref="J157"/>
    <hyperlink r:id="rId155" ref="J158"/>
    <hyperlink r:id="rId156" ref="J159"/>
    <hyperlink r:id="rId157" ref="J160"/>
    <hyperlink r:id="rId158" ref="J161"/>
    <hyperlink r:id="rId159" ref="J162"/>
    <hyperlink r:id="rId160" ref="J163"/>
    <hyperlink r:id="rId161" ref="J164"/>
    <hyperlink r:id="rId162" ref="J165"/>
    <hyperlink r:id="rId163" ref="J166"/>
    <hyperlink r:id="rId164" ref="J167"/>
    <hyperlink r:id="rId165" ref="J168"/>
    <hyperlink r:id="rId166" ref="J169"/>
    <hyperlink r:id="rId167" ref="J170"/>
    <hyperlink r:id="rId168" ref="J171"/>
    <hyperlink r:id="rId169" ref="J172"/>
    <hyperlink r:id="rId170" ref="J173"/>
    <hyperlink r:id="rId171" ref="J174"/>
    <hyperlink r:id="rId172" ref="J175"/>
    <hyperlink r:id="rId173" ref="J176"/>
    <hyperlink r:id="rId174" ref="J177"/>
    <hyperlink r:id="rId175" ref="J178"/>
    <hyperlink r:id="rId176" ref="J179"/>
    <hyperlink r:id="rId177" ref="J180"/>
    <hyperlink r:id="rId178" ref="J181"/>
    <hyperlink r:id="rId179" ref="J182"/>
    <hyperlink r:id="rId180" ref="J183"/>
    <hyperlink r:id="rId181" ref="J184"/>
    <hyperlink r:id="rId182" ref="J185"/>
    <hyperlink r:id="rId183" ref="J186"/>
    <hyperlink r:id="rId184" ref="J187"/>
    <hyperlink r:id="rId185" ref="J188"/>
    <hyperlink r:id="rId186" ref="J189"/>
    <hyperlink r:id="rId187" ref="J190"/>
    <hyperlink r:id="rId188" ref="J191"/>
    <hyperlink r:id="rId189" ref="J192"/>
    <hyperlink r:id="rId190" ref="J193"/>
    <hyperlink r:id="rId191" ref="J194"/>
    <hyperlink r:id="rId192" ref="J195"/>
    <hyperlink r:id="rId193" ref="J196"/>
    <hyperlink r:id="rId194" ref="J197"/>
    <hyperlink r:id="rId195" ref="J198"/>
    <hyperlink r:id="rId196" ref="J199"/>
    <hyperlink r:id="rId197" ref="J200"/>
    <hyperlink r:id="rId198" ref="J201"/>
    <hyperlink r:id="rId199" ref="J202"/>
    <hyperlink r:id="rId200" ref="J203"/>
    <hyperlink r:id="rId201" ref="J204"/>
    <hyperlink r:id="rId202" ref="J205"/>
    <hyperlink r:id="rId203" ref="J206"/>
    <hyperlink r:id="rId204" ref="J207"/>
    <hyperlink r:id="rId205" ref="J208"/>
    <hyperlink r:id="rId206" ref="J209"/>
    <hyperlink r:id="rId207" ref="J210"/>
    <hyperlink r:id="rId208" ref="J211"/>
    <hyperlink r:id="rId209" ref="J212"/>
    <hyperlink r:id="rId210" ref="J213"/>
    <hyperlink r:id="rId211" ref="J214"/>
    <hyperlink r:id="rId212" ref="J215"/>
    <hyperlink r:id="rId213" ref="J216"/>
    <hyperlink r:id="rId214" ref="J217"/>
    <hyperlink r:id="rId215" ref="J218"/>
    <hyperlink r:id="rId216" ref="J219"/>
    <hyperlink r:id="rId217" ref="J220"/>
    <hyperlink r:id="rId218" ref="J227"/>
    <hyperlink r:id="rId219" ref="J228"/>
    <hyperlink r:id="rId220" ref="J229"/>
    <hyperlink r:id="rId221" ref="J230"/>
    <hyperlink r:id="rId222" ref="J231"/>
    <hyperlink r:id="rId223" ref="J232"/>
    <hyperlink r:id="rId224" ref="J233"/>
    <hyperlink r:id="rId225" ref="J234"/>
    <hyperlink r:id="rId226" ref="J235"/>
    <hyperlink r:id="rId227" ref="J236"/>
    <hyperlink r:id="rId228" ref="J237"/>
    <hyperlink r:id="rId229" ref="J238"/>
    <hyperlink r:id="rId230" ref="J239"/>
    <hyperlink r:id="rId231" ref="J240"/>
    <hyperlink r:id="rId232" ref="J241"/>
    <hyperlink r:id="rId233" ref="J242"/>
    <hyperlink r:id="rId234" ref="J243"/>
    <hyperlink r:id="rId235" ref="J244"/>
    <hyperlink r:id="rId236" ref="J245"/>
    <hyperlink r:id="rId237" ref="J246"/>
    <hyperlink r:id="rId238" ref="J247"/>
    <hyperlink r:id="rId239" ref="J248"/>
    <hyperlink r:id="rId240" ref="J249"/>
    <hyperlink r:id="rId241" ref="J250"/>
    <hyperlink r:id="rId242" ref="J251"/>
    <hyperlink r:id="rId243" ref="J252"/>
    <hyperlink r:id="rId244" ref="J253"/>
    <hyperlink r:id="rId245" ref="J254"/>
    <hyperlink r:id="rId246" ref="J255"/>
    <hyperlink r:id="rId247" ref="J256"/>
    <hyperlink r:id="rId248" ref="J257"/>
    <hyperlink r:id="rId249" ref="J258"/>
    <hyperlink r:id="rId250" ref="J259"/>
    <hyperlink r:id="rId251" ref="J260"/>
    <hyperlink r:id="rId252" ref="J261"/>
    <hyperlink r:id="rId253" ref="J262"/>
    <hyperlink r:id="rId254" ref="J263"/>
    <hyperlink r:id="rId255" ref="J264"/>
    <hyperlink r:id="rId256" ref="J265"/>
    <hyperlink r:id="rId257" ref="J266"/>
    <hyperlink r:id="rId258" ref="J267"/>
    <hyperlink r:id="rId259" ref="J268"/>
    <hyperlink r:id="rId260" ref="B269"/>
    <hyperlink r:id="rId261" ref="J269"/>
    <hyperlink r:id="rId262" ref="J270"/>
    <hyperlink r:id="rId263" ref="J271"/>
    <hyperlink r:id="rId264" ref="J272"/>
    <hyperlink r:id="rId265" ref="J273"/>
    <hyperlink r:id="rId266" ref="J274"/>
    <hyperlink r:id="rId267" ref="J275"/>
    <hyperlink r:id="rId268" ref="J276"/>
    <hyperlink r:id="rId269" ref="J277"/>
    <hyperlink r:id="rId270" ref="J278"/>
    <hyperlink r:id="rId271" ref="J279"/>
    <hyperlink r:id="rId272" ref="J280"/>
    <hyperlink r:id="rId273" ref="J281"/>
    <hyperlink r:id="rId274" ref="J282"/>
    <hyperlink r:id="rId275" ref="J283"/>
    <hyperlink r:id="rId276" ref="J284"/>
    <hyperlink r:id="rId277" ref="J285"/>
    <hyperlink r:id="rId278" ref="J286"/>
    <hyperlink r:id="rId279" ref="J287"/>
    <hyperlink r:id="rId280" ref="J288"/>
    <hyperlink r:id="rId281" ref="J289"/>
    <hyperlink r:id="rId282" ref="J290"/>
    <hyperlink r:id="rId283" ref="J291"/>
    <hyperlink r:id="rId284" ref="J292"/>
    <hyperlink r:id="rId285" ref="J293"/>
    <hyperlink r:id="rId286" ref="J294"/>
    <hyperlink r:id="rId287" ref="J295"/>
    <hyperlink r:id="rId288" ref="J296"/>
    <hyperlink r:id="rId289" ref="J297"/>
    <hyperlink r:id="rId290" ref="J298"/>
    <hyperlink r:id="rId291" ref="J299"/>
    <hyperlink r:id="rId292" ref="J300"/>
    <hyperlink r:id="rId293" ref="J301"/>
    <hyperlink r:id="rId294" ref="J302"/>
    <hyperlink r:id="rId295" ref="J303"/>
    <hyperlink r:id="rId296" ref="J304"/>
    <hyperlink r:id="rId297" ref="J305"/>
    <hyperlink r:id="rId298" ref="J306"/>
    <hyperlink r:id="rId299" ref="J307"/>
    <hyperlink r:id="rId300" ref="J308"/>
    <hyperlink r:id="rId301" ref="J309"/>
    <hyperlink r:id="rId302" ref="J310"/>
    <hyperlink r:id="rId303" ref="J311"/>
    <hyperlink r:id="rId304" ref="J312"/>
    <hyperlink r:id="rId305" ref="J313"/>
    <hyperlink r:id="rId306" ref="J314"/>
    <hyperlink r:id="rId307" ref="J315"/>
    <hyperlink r:id="rId308" ref="J316"/>
    <hyperlink r:id="rId309" ref="J317"/>
    <hyperlink r:id="rId310" ref="J318"/>
    <hyperlink r:id="rId311" ref="J319"/>
    <hyperlink r:id="rId312" ref="J320"/>
    <hyperlink r:id="rId313" ref="J321"/>
    <hyperlink r:id="rId314" ref="J322"/>
    <hyperlink r:id="rId315" ref="J323"/>
    <hyperlink r:id="rId316" ref="J324"/>
    <hyperlink r:id="rId317" ref="J325"/>
    <hyperlink r:id="rId318" ref="J326"/>
    <hyperlink r:id="rId319" ref="J327"/>
    <hyperlink r:id="rId320" ref="J328"/>
    <hyperlink r:id="rId321" ref="J329"/>
    <hyperlink r:id="rId322" ref="J330"/>
    <hyperlink r:id="rId323" ref="J331"/>
    <hyperlink r:id="rId324" ref="J332"/>
    <hyperlink r:id="rId325" ref="J333"/>
    <hyperlink r:id="rId326" ref="J334"/>
    <hyperlink r:id="rId327" ref="J335"/>
    <hyperlink r:id="rId328" ref="J336"/>
    <hyperlink r:id="rId329" ref="J337"/>
    <hyperlink r:id="rId330" ref="J338"/>
    <hyperlink r:id="rId331" ref="J339"/>
    <hyperlink r:id="rId332" ref="J340"/>
    <hyperlink r:id="rId333" ref="J341"/>
    <hyperlink r:id="rId334" ref="J342"/>
    <hyperlink r:id="rId335" ref="J343"/>
    <hyperlink r:id="rId336" ref="J344"/>
    <hyperlink r:id="rId337" ref="J345"/>
    <hyperlink r:id="rId338" ref="J346"/>
    <hyperlink r:id="rId339" ref="J347"/>
    <hyperlink r:id="rId340" ref="J348"/>
    <hyperlink r:id="rId341" ref="J349"/>
    <hyperlink r:id="rId342" ref="J350"/>
    <hyperlink r:id="rId343" ref="J351"/>
    <hyperlink r:id="rId344" ref="J352"/>
    <hyperlink r:id="rId345" ref="J353"/>
    <hyperlink r:id="rId346" ref="J354"/>
    <hyperlink r:id="rId347" ref="J355"/>
    <hyperlink r:id="rId348" ref="J356"/>
    <hyperlink r:id="rId349" ref="J357"/>
    <hyperlink r:id="rId350" ref="J358"/>
    <hyperlink r:id="rId351" ref="J359"/>
    <hyperlink r:id="rId352" ref="J360"/>
    <hyperlink r:id="rId353" ref="J361"/>
    <hyperlink r:id="rId354" ref="J362"/>
    <hyperlink r:id="rId355" ref="J363"/>
    <hyperlink r:id="rId356" ref="J364"/>
    <hyperlink r:id="rId357" ref="J365"/>
    <hyperlink r:id="rId358" ref="J366"/>
    <hyperlink r:id="rId359" ref="J367"/>
    <hyperlink r:id="rId360" ref="J368"/>
    <hyperlink r:id="rId361" ref="J369"/>
    <hyperlink r:id="rId362" ref="J370"/>
    <hyperlink r:id="rId363" ref="J371"/>
    <hyperlink r:id="rId364" ref="J372"/>
    <hyperlink r:id="rId365" ref="J373"/>
    <hyperlink r:id="rId366" ref="J374"/>
    <hyperlink r:id="rId367" ref="J375"/>
    <hyperlink r:id="rId368" ref="J376"/>
    <hyperlink r:id="rId369" ref="J377"/>
    <hyperlink r:id="rId370" ref="J378"/>
    <hyperlink r:id="rId371" ref="J379"/>
    <hyperlink r:id="rId372" ref="J380"/>
    <hyperlink r:id="rId373" ref="J381"/>
    <hyperlink r:id="rId374" ref="J382"/>
    <hyperlink r:id="rId375" ref="J383"/>
    <hyperlink r:id="rId376" ref="J384"/>
    <hyperlink r:id="rId377" ref="J385"/>
    <hyperlink r:id="rId378" ref="J386"/>
    <hyperlink r:id="rId379" ref="J387"/>
    <hyperlink r:id="rId380" ref="J388"/>
    <hyperlink r:id="rId381" ref="J389"/>
    <hyperlink r:id="rId382" ref="J390"/>
    <hyperlink r:id="rId383" ref="J391"/>
    <hyperlink r:id="rId384" ref="J392"/>
    <hyperlink r:id="rId385" ref="J393"/>
  </hyperlinks>
  <drawing r:id="rId38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9.88"/>
    <col customWidth="1" min="10" max="10" width="53.0"/>
    <col customWidth="1" min="11" max="11" width="43.0"/>
  </cols>
  <sheetData>
    <row r="1">
      <c r="A1" s="33" t="s">
        <v>35</v>
      </c>
      <c r="B1" s="33" t="s">
        <v>36</v>
      </c>
      <c r="C1" s="33" t="s">
        <v>1412</v>
      </c>
      <c r="D1" s="33" t="s">
        <v>1413</v>
      </c>
      <c r="E1" s="33" t="s">
        <v>14</v>
      </c>
      <c r="F1" s="33" t="s">
        <v>37</v>
      </c>
      <c r="G1" s="33" t="s">
        <v>1414</v>
      </c>
      <c r="H1" s="33" t="s">
        <v>38</v>
      </c>
      <c r="I1" s="33" t="s">
        <v>39</v>
      </c>
      <c r="J1" s="238" t="s">
        <v>40</v>
      </c>
      <c r="K1" s="33" t="s">
        <v>41</v>
      </c>
    </row>
    <row r="2">
      <c r="A2" s="239" t="s">
        <v>572</v>
      </c>
      <c r="B2" s="240" t="s">
        <v>1415</v>
      </c>
      <c r="C2" s="241" t="s">
        <v>1416</v>
      </c>
      <c r="D2" s="241" t="s">
        <v>1417</v>
      </c>
      <c r="E2" s="45" t="s">
        <v>33</v>
      </c>
      <c r="F2" s="242"/>
      <c r="G2" s="243"/>
      <c r="H2" s="244">
        <v>20000.0</v>
      </c>
      <c r="I2" s="41" t="s">
        <v>353</v>
      </c>
      <c r="J2" s="245" t="s">
        <v>1418</v>
      </c>
      <c r="K2" s="246" t="s">
        <v>1419</v>
      </c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</row>
    <row r="3">
      <c r="A3" s="44"/>
      <c r="B3" s="37" t="s">
        <v>1420</v>
      </c>
      <c r="C3" s="241" t="s">
        <v>1416</v>
      </c>
      <c r="D3" s="88" t="s">
        <v>1421</v>
      </c>
      <c r="E3" s="187" t="s">
        <v>33</v>
      </c>
      <c r="F3" s="248">
        <v>45161.0</v>
      </c>
      <c r="G3" s="249">
        <v>140000.0</v>
      </c>
      <c r="H3" s="249">
        <v>140000.0</v>
      </c>
      <c r="I3" s="41" t="s">
        <v>353</v>
      </c>
      <c r="J3" s="250" t="s">
        <v>1422</v>
      </c>
      <c r="K3" s="251" t="s">
        <v>1423</v>
      </c>
    </row>
    <row r="4">
      <c r="A4" s="44"/>
      <c r="B4" s="37" t="s">
        <v>1420</v>
      </c>
      <c r="C4" s="241" t="s">
        <v>1416</v>
      </c>
      <c r="D4" s="88" t="s">
        <v>1421</v>
      </c>
      <c r="E4" s="45" t="s">
        <v>33</v>
      </c>
      <c r="F4" s="248">
        <v>45161.0</v>
      </c>
      <c r="G4" s="249">
        <v>60000.0</v>
      </c>
      <c r="H4" s="249">
        <v>60000.0</v>
      </c>
      <c r="I4" s="181"/>
      <c r="J4" s="250" t="s">
        <v>1422</v>
      </c>
      <c r="K4" s="251" t="s">
        <v>1423</v>
      </c>
    </row>
    <row r="5">
      <c r="A5" s="44"/>
      <c r="B5" s="191" t="s">
        <v>1424</v>
      </c>
      <c r="C5" s="241" t="s">
        <v>1416</v>
      </c>
      <c r="D5" s="88" t="s">
        <v>1425</v>
      </c>
      <c r="E5" s="45" t="s">
        <v>24</v>
      </c>
      <c r="F5" s="51"/>
      <c r="G5" s="252"/>
      <c r="H5" s="249">
        <v>21000.0</v>
      </c>
      <c r="I5" s="41" t="s">
        <v>353</v>
      </c>
      <c r="J5" s="250" t="s">
        <v>1426</v>
      </c>
      <c r="K5" s="251" t="s">
        <v>1346</v>
      </c>
    </row>
    <row r="6">
      <c r="A6" s="44"/>
      <c r="B6" s="191" t="s">
        <v>1427</v>
      </c>
      <c r="C6" s="241" t="s">
        <v>1416</v>
      </c>
      <c r="D6" s="88" t="s">
        <v>1417</v>
      </c>
      <c r="E6" s="187" t="s">
        <v>33</v>
      </c>
      <c r="F6" s="248">
        <v>45161.0</v>
      </c>
      <c r="G6" s="249">
        <v>10000.0</v>
      </c>
      <c r="H6" s="249">
        <v>10000.0</v>
      </c>
      <c r="I6" s="41" t="s">
        <v>353</v>
      </c>
      <c r="J6" s="250" t="s">
        <v>1428</v>
      </c>
      <c r="K6" s="251" t="s">
        <v>1429</v>
      </c>
    </row>
    <row r="7">
      <c r="A7" s="44"/>
      <c r="B7" s="191" t="s">
        <v>1430</v>
      </c>
      <c r="C7" s="241" t="s">
        <v>1416</v>
      </c>
      <c r="D7" s="88" t="s">
        <v>1425</v>
      </c>
      <c r="E7" s="45" t="s">
        <v>33</v>
      </c>
      <c r="F7" s="253">
        <v>45200.0</v>
      </c>
      <c r="G7" s="254">
        <v>100000.0</v>
      </c>
      <c r="H7" s="254">
        <v>100000.0</v>
      </c>
      <c r="I7" s="181"/>
      <c r="J7" s="250" t="s">
        <v>1431</v>
      </c>
      <c r="K7" s="251" t="s">
        <v>1346</v>
      </c>
    </row>
    <row r="8">
      <c r="A8" s="44"/>
      <c r="B8" s="191" t="s">
        <v>1432</v>
      </c>
      <c r="C8" s="241" t="s">
        <v>1416</v>
      </c>
      <c r="D8" s="88" t="s">
        <v>1417</v>
      </c>
      <c r="E8" s="187" t="s">
        <v>33</v>
      </c>
      <c r="F8" s="248">
        <v>45161.0</v>
      </c>
      <c r="G8" s="249">
        <v>50000.0</v>
      </c>
      <c r="H8" s="249">
        <v>50000.0</v>
      </c>
      <c r="I8" s="41" t="s">
        <v>353</v>
      </c>
      <c r="J8" s="250" t="s">
        <v>1433</v>
      </c>
      <c r="K8" s="251" t="s">
        <v>1434</v>
      </c>
    </row>
    <row r="9">
      <c r="A9" s="44"/>
      <c r="B9" s="191" t="s">
        <v>1435</v>
      </c>
      <c r="C9" s="255" t="s">
        <v>1436</v>
      </c>
      <c r="D9" s="88" t="s">
        <v>1425</v>
      </c>
      <c r="E9" s="45" t="s">
        <v>33</v>
      </c>
      <c r="F9" s="248">
        <v>45161.0</v>
      </c>
      <c r="G9" s="249">
        <v>100000.0</v>
      </c>
      <c r="H9" s="249">
        <v>100000.0</v>
      </c>
      <c r="I9" s="181"/>
      <c r="J9" s="250" t="s">
        <v>1437</v>
      </c>
      <c r="K9" s="251" t="s">
        <v>758</v>
      </c>
    </row>
    <row r="10">
      <c r="A10" s="44"/>
      <c r="B10" s="191" t="s">
        <v>1438</v>
      </c>
      <c r="C10" s="255" t="s">
        <v>1436</v>
      </c>
      <c r="D10" s="88" t="s">
        <v>1421</v>
      </c>
      <c r="E10" s="187" t="s">
        <v>33</v>
      </c>
      <c r="F10" s="248">
        <v>45161.0</v>
      </c>
      <c r="G10" s="249">
        <v>70395.0</v>
      </c>
      <c r="H10" s="249">
        <v>70395.0</v>
      </c>
      <c r="I10" s="41" t="s">
        <v>353</v>
      </c>
      <c r="J10" s="250" t="s">
        <v>1439</v>
      </c>
      <c r="K10" s="251" t="s">
        <v>1440</v>
      </c>
    </row>
    <row r="11">
      <c r="A11" s="44"/>
      <c r="B11" s="191" t="s">
        <v>1441</v>
      </c>
      <c r="C11" s="255" t="s">
        <v>1436</v>
      </c>
      <c r="D11" s="88" t="s">
        <v>1417</v>
      </c>
      <c r="E11" s="187" t="s">
        <v>33</v>
      </c>
      <c r="F11" s="248">
        <v>45161.0</v>
      </c>
      <c r="G11" s="249">
        <v>4000.0</v>
      </c>
      <c r="H11" s="249">
        <v>4000.0</v>
      </c>
      <c r="I11" s="41" t="s">
        <v>353</v>
      </c>
      <c r="J11" s="250" t="s">
        <v>1442</v>
      </c>
      <c r="K11" s="251" t="s">
        <v>1443</v>
      </c>
    </row>
    <row r="12">
      <c r="A12" s="44"/>
      <c r="B12" s="191" t="s">
        <v>1444</v>
      </c>
      <c r="C12" s="255" t="s">
        <v>1436</v>
      </c>
      <c r="D12" s="88" t="s">
        <v>1421</v>
      </c>
      <c r="E12" s="187" t="s">
        <v>33</v>
      </c>
      <c r="F12" s="248">
        <v>45161.0</v>
      </c>
      <c r="G12" s="249">
        <v>15761.0</v>
      </c>
      <c r="H12" s="249">
        <v>15761.0</v>
      </c>
      <c r="I12" s="41" t="s">
        <v>353</v>
      </c>
      <c r="J12" s="250" t="s">
        <v>1445</v>
      </c>
      <c r="K12" s="251" t="s">
        <v>1446</v>
      </c>
    </row>
    <row r="13">
      <c r="A13" s="44"/>
      <c r="B13" s="191" t="s">
        <v>1447</v>
      </c>
      <c r="C13" s="255" t="s">
        <v>1436</v>
      </c>
      <c r="D13" s="88" t="s">
        <v>1417</v>
      </c>
      <c r="E13" s="187" t="s">
        <v>33</v>
      </c>
      <c r="F13" s="248">
        <v>45161.0</v>
      </c>
      <c r="G13" s="249">
        <v>15720.0</v>
      </c>
      <c r="H13" s="249">
        <v>15720.0</v>
      </c>
      <c r="I13" s="41" t="s">
        <v>353</v>
      </c>
      <c r="J13" s="250" t="s">
        <v>1448</v>
      </c>
      <c r="K13" s="251" t="s">
        <v>1449</v>
      </c>
    </row>
    <row r="14">
      <c r="A14" s="44"/>
      <c r="B14" s="214" t="s">
        <v>1450</v>
      </c>
      <c r="C14" s="255" t="s">
        <v>1436</v>
      </c>
      <c r="D14" s="88" t="s">
        <v>1421</v>
      </c>
      <c r="E14" s="187" t="s">
        <v>33</v>
      </c>
      <c r="F14" s="248">
        <v>45161.0</v>
      </c>
      <c r="G14" s="249">
        <v>45600.0</v>
      </c>
      <c r="H14" s="249">
        <v>45600.0</v>
      </c>
      <c r="I14" s="41" t="s">
        <v>353</v>
      </c>
      <c r="J14" s="250" t="s">
        <v>1451</v>
      </c>
      <c r="K14" s="251" t="s">
        <v>1452</v>
      </c>
    </row>
    <row r="15">
      <c r="A15" s="44"/>
      <c r="B15" s="214" t="s">
        <v>1453</v>
      </c>
      <c r="C15" s="255" t="s">
        <v>1436</v>
      </c>
      <c r="D15" s="88" t="s">
        <v>1421</v>
      </c>
      <c r="E15" s="187" t="s">
        <v>33</v>
      </c>
      <c r="F15" s="248">
        <v>45161.0</v>
      </c>
      <c r="G15" s="249">
        <v>55000.0</v>
      </c>
      <c r="H15" s="249">
        <v>55000.0</v>
      </c>
      <c r="I15" s="41" t="s">
        <v>353</v>
      </c>
      <c r="J15" s="250" t="s">
        <v>1454</v>
      </c>
      <c r="K15" s="251" t="s">
        <v>1455</v>
      </c>
    </row>
    <row r="16">
      <c r="A16" s="44"/>
      <c r="B16" s="191" t="s">
        <v>1456</v>
      </c>
      <c r="C16" s="255" t="s">
        <v>1436</v>
      </c>
      <c r="D16" s="88" t="s">
        <v>1425</v>
      </c>
      <c r="E16" s="45" t="s">
        <v>26</v>
      </c>
      <c r="F16" s="39"/>
      <c r="G16" s="252"/>
      <c r="H16" s="249">
        <v>150000.0</v>
      </c>
      <c r="I16" s="41" t="s">
        <v>353</v>
      </c>
      <c r="J16" s="250" t="s">
        <v>1457</v>
      </c>
      <c r="K16" s="251" t="s">
        <v>1346</v>
      </c>
    </row>
    <row r="17">
      <c r="A17" s="44"/>
      <c r="B17" s="191" t="s">
        <v>1458</v>
      </c>
      <c r="C17" s="255" t="s">
        <v>1436</v>
      </c>
      <c r="D17" s="88" t="s">
        <v>1459</v>
      </c>
      <c r="E17" s="45" t="s">
        <v>33</v>
      </c>
      <c r="F17" s="55"/>
      <c r="G17" s="252"/>
      <c r="H17" s="249">
        <v>18000.0</v>
      </c>
      <c r="I17" s="41" t="s">
        <v>353</v>
      </c>
      <c r="J17" s="250" t="s">
        <v>1460</v>
      </c>
      <c r="K17" s="251" t="s">
        <v>1461</v>
      </c>
    </row>
    <row r="18">
      <c r="A18" s="44"/>
      <c r="B18" s="191" t="s">
        <v>1462</v>
      </c>
      <c r="C18" s="255" t="s">
        <v>1436</v>
      </c>
      <c r="D18" s="88" t="s">
        <v>1421</v>
      </c>
      <c r="E18" s="187" t="s">
        <v>33</v>
      </c>
      <c r="F18" s="248">
        <v>45161.0</v>
      </c>
      <c r="G18" s="249">
        <v>5800.0</v>
      </c>
      <c r="H18" s="249">
        <v>5800.0</v>
      </c>
      <c r="I18" s="41" t="s">
        <v>353</v>
      </c>
      <c r="J18" s="250" t="s">
        <v>1463</v>
      </c>
      <c r="K18" s="251" t="s">
        <v>1464</v>
      </c>
    </row>
    <row r="19">
      <c r="A19" s="44"/>
      <c r="B19" s="191" t="s">
        <v>1465</v>
      </c>
      <c r="C19" s="255" t="s">
        <v>1466</v>
      </c>
      <c r="D19" s="88" t="s">
        <v>1467</v>
      </c>
      <c r="E19" s="187" t="s">
        <v>33</v>
      </c>
      <c r="F19" s="248">
        <v>45161.0</v>
      </c>
      <c r="G19" s="249">
        <v>34000.0</v>
      </c>
      <c r="H19" s="249">
        <v>34000.0</v>
      </c>
      <c r="I19" s="41" t="s">
        <v>353</v>
      </c>
      <c r="J19" s="250" t="s">
        <v>1468</v>
      </c>
      <c r="K19" s="256" t="s">
        <v>1469</v>
      </c>
    </row>
    <row r="20">
      <c r="A20" s="44"/>
      <c r="B20" s="181" t="s">
        <v>1470</v>
      </c>
      <c r="C20" s="255" t="s">
        <v>1466</v>
      </c>
      <c r="D20" s="88" t="s">
        <v>1425</v>
      </c>
      <c r="E20" s="187" t="s">
        <v>33</v>
      </c>
      <c r="F20" s="248">
        <v>45161.0</v>
      </c>
      <c r="G20" s="249">
        <v>8000.0</v>
      </c>
      <c r="H20" s="249">
        <v>8000.0</v>
      </c>
      <c r="I20" s="41" t="s">
        <v>353</v>
      </c>
      <c r="J20" s="250" t="s">
        <v>1471</v>
      </c>
      <c r="K20" s="251" t="s">
        <v>1472</v>
      </c>
    </row>
    <row r="21">
      <c r="A21" s="44"/>
      <c r="B21" s="181" t="s">
        <v>1473</v>
      </c>
      <c r="C21" s="255" t="s">
        <v>1466</v>
      </c>
      <c r="D21" s="88" t="s">
        <v>1459</v>
      </c>
      <c r="E21" s="187" t="s">
        <v>33</v>
      </c>
      <c r="F21" s="248">
        <v>45161.0</v>
      </c>
      <c r="G21" s="249">
        <v>10000.0</v>
      </c>
      <c r="H21" s="249">
        <v>10000.0</v>
      </c>
      <c r="I21" s="41" t="s">
        <v>353</v>
      </c>
      <c r="J21" s="250" t="s">
        <v>1474</v>
      </c>
      <c r="K21" s="251" t="s">
        <v>1475</v>
      </c>
    </row>
    <row r="22">
      <c r="A22" s="44"/>
      <c r="B22" s="191" t="s">
        <v>1476</v>
      </c>
      <c r="C22" s="255" t="s">
        <v>1466</v>
      </c>
      <c r="D22" s="88" t="s">
        <v>1459</v>
      </c>
      <c r="E22" s="187" t="s">
        <v>33</v>
      </c>
      <c r="F22" s="248">
        <v>45161.0</v>
      </c>
      <c r="G22" s="249">
        <v>95000.0</v>
      </c>
      <c r="H22" s="249">
        <v>95000.0</v>
      </c>
      <c r="I22" s="41" t="s">
        <v>353</v>
      </c>
      <c r="J22" s="257" t="s">
        <v>1477</v>
      </c>
      <c r="K22" s="256" t="s">
        <v>1478</v>
      </c>
    </row>
    <row r="23">
      <c r="A23" s="44"/>
      <c r="B23" s="191" t="s">
        <v>1479</v>
      </c>
      <c r="C23" s="255" t="s">
        <v>1466</v>
      </c>
      <c r="D23" s="88" t="s">
        <v>1480</v>
      </c>
      <c r="E23" s="187" t="s">
        <v>33</v>
      </c>
      <c r="F23" s="248">
        <v>45161.0</v>
      </c>
      <c r="G23" s="249">
        <v>112000.0</v>
      </c>
      <c r="H23" s="249">
        <v>112000.0</v>
      </c>
      <c r="I23" s="41" t="s">
        <v>353</v>
      </c>
      <c r="J23" s="250" t="s">
        <v>1481</v>
      </c>
      <c r="K23" s="256" t="s">
        <v>1482</v>
      </c>
    </row>
    <row r="24">
      <c r="A24" s="44"/>
      <c r="B24" s="191" t="s">
        <v>1483</v>
      </c>
      <c r="C24" s="255" t="s">
        <v>1466</v>
      </c>
      <c r="D24" s="88" t="s">
        <v>1480</v>
      </c>
      <c r="E24" s="187" t="s">
        <v>33</v>
      </c>
      <c r="F24" s="248">
        <v>45161.0</v>
      </c>
      <c r="G24" s="249">
        <v>95000.0</v>
      </c>
      <c r="H24" s="249">
        <v>95000.0</v>
      </c>
      <c r="I24" s="41" t="s">
        <v>353</v>
      </c>
      <c r="J24" s="250" t="s">
        <v>1484</v>
      </c>
      <c r="K24" s="251" t="s">
        <v>1485</v>
      </c>
    </row>
    <row r="25">
      <c r="A25" s="44"/>
      <c r="B25" s="191" t="s">
        <v>1486</v>
      </c>
      <c r="C25" s="255" t="s">
        <v>1466</v>
      </c>
      <c r="D25" s="88" t="s">
        <v>1459</v>
      </c>
      <c r="E25" s="187" t="s">
        <v>33</v>
      </c>
      <c r="F25" s="248">
        <v>45192.0</v>
      </c>
      <c r="G25" s="249">
        <v>67500.0</v>
      </c>
      <c r="H25" s="249">
        <v>67500.0</v>
      </c>
      <c r="I25" s="41" t="s">
        <v>353</v>
      </c>
      <c r="J25" s="250" t="s">
        <v>1487</v>
      </c>
      <c r="K25" s="251" t="s">
        <v>599</v>
      </c>
    </row>
    <row r="26">
      <c r="A26" s="44"/>
      <c r="B26" s="191" t="s">
        <v>1488</v>
      </c>
      <c r="C26" s="255" t="s">
        <v>1466</v>
      </c>
      <c r="D26" s="88" t="s">
        <v>1425</v>
      </c>
      <c r="E26" s="187" t="s">
        <v>33</v>
      </c>
      <c r="F26" s="248">
        <v>45161.0</v>
      </c>
      <c r="G26" s="249">
        <v>350000.0</v>
      </c>
      <c r="H26" s="249">
        <v>350000.0</v>
      </c>
      <c r="I26" s="41" t="s">
        <v>353</v>
      </c>
      <c r="J26" s="250" t="s">
        <v>1489</v>
      </c>
      <c r="K26" s="251" t="s">
        <v>758</v>
      </c>
    </row>
    <row r="27">
      <c r="A27" s="44"/>
      <c r="B27" s="191" t="s">
        <v>1488</v>
      </c>
      <c r="C27" s="255" t="s">
        <v>1466</v>
      </c>
      <c r="D27" s="88" t="s">
        <v>1425</v>
      </c>
      <c r="E27" s="45" t="s">
        <v>33</v>
      </c>
      <c r="F27" s="248">
        <v>45161.0</v>
      </c>
      <c r="G27" s="249">
        <f t="shared" ref="G27:H27" si="1">1000000-G26</f>
        <v>650000</v>
      </c>
      <c r="H27" s="249">
        <f t="shared" si="1"/>
        <v>650000</v>
      </c>
      <c r="I27" s="181"/>
      <c r="J27" s="250" t="s">
        <v>1489</v>
      </c>
      <c r="K27" s="251" t="s">
        <v>758</v>
      </c>
    </row>
    <row r="28">
      <c r="A28" s="44"/>
      <c r="B28" s="181" t="s">
        <v>1490</v>
      </c>
      <c r="C28" s="255" t="s">
        <v>1466</v>
      </c>
      <c r="D28" s="88" t="s">
        <v>1459</v>
      </c>
      <c r="E28" s="45" t="s">
        <v>33</v>
      </c>
      <c r="F28" s="39"/>
      <c r="G28" s="252"/>
      <c r="H28" s="249">
        <v>24500.0</v>
      </c>
      <c r="I28" s="41" t="s">
        <v>353</v>
      </c>
      <c r="J28" s="250" t="s">
        <v>1491</v>
      </c>
      <c r="K28" s="251" t="s">
        <v>1492</v>
      </c>
    </row>
    <row r="29">
      <c r="A29" s="44"/>
      <c r="B29" s="193" t="s">
        <v>1493</v>
      </c>
      <c r="C29" s="255" t="s">
        <v>1466</v>
      </c>
      <c r="D29" s="88" t="s">
        <v>1425</v>
      </c>
      <c r="E29" s="187" t="s">
        <v>33</v>
      </c>
      <c r="F29" s="248">
        <v>45161.0</v>
      </c>
      <c r="G29" s="249">
        <v>85000.0</v>
      </c>
      <c r="H29" s="249">
        <v>85000.0</v>
      </c>
      <c r="I29" s="41" t="s">
        <v>353</v>
      </c>
      <c r="J29" s="250" t="s">
        <v>1494</v>
      </c>
      <c r="K29" s="256" t="s">
        <v>1472</v>
      </c>
    </row>
    <row r="30">
      <c r="A30" s="44"/>
      <c r="B30" s="191" t="s">
        <v>1495</v>
      </c>
      <c r="C30" s="255" t="s">
        <v>1466</v>
      </c>
      <c r="D30" s="88" t="s">
        <v>1425</v>
      </c>
      <c r="E30" s="45" t="s">
        <v>33</v>
      </c>
      <c r="F30" s="39"/>
      <c r="G30" s="252"/>
      <c r="H30" s="249">
        <v>75000.0</v>
      </c>
      <c r="I30" s="41" t="s">
        <v>353</v>
      </c>
      <c r="J30" s="250" t="s">
        <v>1496</v>
      </c>
      <c r="K30" s="251" t="s">
        <v>1346</v>
      </c>
    </row>
    <row r="31">
      <c r="A31" s="44"/>
      <c r="B31" s="191" t="s">
        <v>1497</v>
      </c>
      <c r="C31" s="232" t="s">
        <v>1436</v>
      </c>
      <c r="D31" s="88" t="s">
        <v>1498</v>
      </c>
      <c r="E31" s="179" t="s">
        <v>18</v>
      </c>
      <c r="F31" s="39"/>
      <c r="G31" s="258"/>
      <c r="H31" s="254">
        <v>130000.0</v>
      </c>
      <c r="I31" s="41" t="s">
        <v>353</v>
      </c>
      <c r="J31" s="259" t="s">
        <v>1499</v>
      </c>
      <c r="K31" s="251"/>
    </row>
    <row r="32">
      <c r="A32" s="44"/>
      <c r="B32" s="191" t="s">
        <v>1500</v>
      </c>
      <c r="C32" s="232" t="s">
        <v>1466</v>
      </c>
      <c r="D32" s="88" t="s">
        <v>1467</v>
      </c>
      <c r="E32" s="179" t="s">
        <v>18</v>
      </c>
      <c r="F32" s="39"/>
      <c r="G32" s="258"/>
      <c r="H32" s="254">
        <v>125000.0</v>
      </c>
      <c r="I32" s="41" t="s">
        <v>353</v>
      </c>
      <c r="J32" s="259" t="s">
        <v>1501</v>
      </c>
      <c r="K32" s="251"/>
    </row>
    <row r="33">
      <c r="A33" s="44"/>
      <c r="B33" s="191" t="s">
        <v>1502</v>
      </c>
      <c r="C33" s="232" t="s">
        <v>1466</v>
      </c>
      <c r="D33" s="88" t="s">
        <v>1421</v>
      </c>
      <c r="E33" s="179" t="s">
        <v>18</v>
      </c>
      <c r="F33" s="39"/>
      <c r="G33" s="258"/>
      <c r="H33" s="254">
        <v>0.0</v>
      </c>
      <c r="I33" s="41" t="s">
        <v>353</v>
      </c>
      <c r="J33" s="259" t="s">
        <v>1503</v>
      </c>
      <c r="K33" s="251"/>
    </row>
    <row r="34">
      <c r="A34" s="44"/>
      <c r="B34" s="191" t="s">
        <v>1504</v>
      </c>
      <c r="C34" s="232" t="s">
        <v>1466</v>
      </c>
      <c r="D34" s="88" t="s">
        <v>1421</v>
      </c>
      <c r="E34" s="179" t="s">
        <v>18</v>
      </c>
      <c r="F34" s="39"/>
      <c r="G34" s="258"/>
      <c r="H34" s="254">
        <v>30000.0</v>
      </c>
      <c r="I34" s="41" t="s">
        <v>353</v>
      </c>
      <c r="J34" s="259" t="s">
        <v>1505</v>
      </c>
      <c r="K34" s="251"/>
    </row>
    <row r="35">
      <c r="A35" s="44"/>
      <c r="B35" s="57" t="s">
        <v>132</v>
      </c>
      <c r="C35" s="58"/>
      <c r="D35" s="58"/>
      <c r="E35" s="58">
        <f>IFERROR(__xludf.DUMMYFUNCTION("COUNTUNIQUE(B2:B34)"),31.0)</f>
        <v>31</v>
      </c>
      <c r="F35" s="58" t="s">
        <v>133</v>
      </c>
      <c r="G35" s="260"/>
      <c r="H35" s="261">
        <f>SUM(H2:H34) - (SUMIFs(H2:H34,E2:E34,"Not-passed"))</f>
        <v>2487276</v>
      </c>
      <c r="I35" s="60"/>
      <c r="J35" s="262"/>
      <c r="K35" s="62"/>
    </row>
    <row r="36">
      <c r="A36" s="44"/>
      <c r="B36" s="64" t="s">
        <v>134</v>
      </c>
      <c r="C36" s="65"/>
      <c r="D36" s="65"/>
      <c r="E36" s="65">
        <f>E35-COUNTIF(E2:E34, "Not-passed")</f>
        <v>27</v>
      </c>
      <c r="F36" s="65" t="s">
        <v>135</v>
      </c>
      <c r="G36" s="263"/>
      <c r="H36" s="263">
        <f>SUM(G3:G34)</f>
        <v>2178776</v>
      </c>
      <c r="I36" s="67"/>
    </row>
    <row r="37">
      <c r="A37" s="44"/>
      <c r="B37" s="64" t="s">
        <v>136</v>
      </c>
      <c r="C37" s="65"/>
      <c r="D37" s="65"/>
      <c r="E37" s="65">
        <f>COUNT(F1:F34)</f>
        <v>23</v>
      </c>
      <c r="F37" s="68" t="s">
        <v>137</v>
      </c>
      <c r="G37" s="264"/>
      <c r="H37" s="265">
        <f>H35/'Status Key'!$A$2</f>
        <v>0.01072433467</v>
      </c>
      <c r="I37" s="67"/>
    </row>
    <row r="38">
      <c r="A38" s="71"/>
      <c r="B38" s="72" t="s">
        <v>138</v>
      </c>
      <c r="C38" s="266"/>
      <c r="D38" s="266"/>
      <c r="E38" s="73"/>
      <c r="F38" s="74">
        <f>H35/$H$40</f>
        <v>1</v>
      </c>
      <c r="G38" s="266"/>
      <c r="H38" s="73"/>
      <c r="I38" s="67"/>
      <c r="J38" s="75"/>
      <c r="K38" s="75"/>
    </row>
    <row r="39">
      <c r="A39" s="113"/>
    </row>
    <row r="40" ht="33.0" customHeight="1">
      <c r="A40" s="114" t="s">
        <v>227</v>
      </c>
      <c r="B40" s="115" t="s">
        <v>1506</v>
      </c>
      <c r="C40" s="116"/>
      <c r="D40" s="116"/>
      <c r="E40" s="116"/>
      <c r="F40" s="117"/>
      <c r="G40" s="267"/>
      <c r="H40" s="268">
        <f>H35</f>
        <v>2487276</v>
      </c>
      <c r="I40" s="101"/>
      <c r="J40" s="269"/>
    </row>
    <row r="41" ht="33.0" customHeight="1">
      <c r="A41" s="120"/>
      <c r="B41" s="121" t="s">
        <v>229</v>
      </c>
      <c r="F41" s="122"/>
      <c r="G41" s="270"/>
      <c r="H41" s="271">
        <f>(H40/'Status Key'!A2)</f>
        <v>0.01072433467</v>
      </c>
      <c r="I41" s="101"/>
    </row>
    <row r="42" ht="33.0" customHeight="1">
      <c r="A42" s="124"/>
      <c r="B42" s="125" t="s">
        <v>230</v>
      </c>
      <c r="C42" s="126"/>
      <c r="D42" s="126"/>
      <c r="E42" s="126"/>
      <c r="F42" s="127"/>
      <c r="G42" s="272"/>
      <c r="H42" s="273">
        <f t="shared" ref="H42:H43" si="2">E35</f>
        <v>31</v>
      </c>
      <c r="I42" s="101"/>
    </row>
    <row r="43" ht="33.0" customHeight="1">
      <c r="A43" s="129" t="s">
        <v>20</v>
      </c>
      <c r="B43" s="130" t="s">
        <v>231</v>
      </c>
      <c r="F43" s="122"/>
      <c r="G43" s="274"/>
      <c r="H43" s="275">
        <f t="shared" si="2"/>
        <v>27</v>
      </c>
      <c r="I43" s="101"/>
    </row>
    <row r="44" ht="33.0" customHeight="1">
      <c r="A44" s="124"/>
      <c r="B44" s="125" t="s">
        <v>232</v>
      </c>
      <c r="C44" s="126"/>
      <c r="D44" s="126"/>
      <c r="E44" s="126"/>
      <c r="F44" s="127"/>
      <c r="G44" s="276"/>
      <c r="H44" s="277">
        <f>H40</f>
        <v>2487276</v>
      </c>
      <c r="I44" s="101"/>
    </row>
    <row r="45" ht="33.0" customHeight="1">
      <c r="A45" s="129" t="s">
        <v>233</v>
      </c>
      <c r="B45" s="130" t="s">
        <v>234</v>
      </c>
      <c r="F45" s="122"/>
      <c r="G45" s="274"/>
      <c r="H45" s="275">
        <f>E37</f>
        <v>23</v>
      </c>
      <c r="I45" s="101"/>
    </row>
    <row r="46" ht="33.0" customHeight="1">
      <c r="A46" s="120"/>
      <c r="B46" s="121" t="s">
        <v>235</v>
      </c>
      <c r="F46" s="122"/>
      <c r="G46" s="278"/>
      <c r="H46" s="279">
        <f>H36</f>
        <v>2178776</v>
      </c>
      <c r="I46" s="101"/>
    </row>
    <row r="47" ht="33.0" customHeight="1">
      <c r="A47" s="134"/>
      <c r="B47" s="135" t="s">
        <v>236</v>
      </c>
      <c r="C47" s="112"/>
      <c r="D47" s="112"/>
      <c r="E47" s="112"/>
      <c r="F47" s="136"/>
      <c r="G47" s="280"/>
      <c r="H47" s="281">
        <f>H46/H40</f>
        <v>0.8759687305</v>
      </c>
      <c r="I47" s="101"/>
    </row>
    <row r="48">
      <c r="A48" s="113"/>
    </row>
    <row r="49">
      <c r="C49" s="209"/>
      <c r="G49" s="209"/>
      <c r="H49" s="209"/>
      <c r="J49" s="282"/>
    </row>
    <row r="50">
      <c r="C50" s="209"/>
      <c r="G50" s="209"/>
      <c r="H50" s="209"/>
      <c r="J50" s="282"/>
    </row>
    <row r="51">
      <c r="C51" s="209"/>
      <c r="G51" s="209"/>
      <c r="H51" s="209"/>
      <c r="J51" s="282"/>
    </row>
    <row r="52">
      <c r="C52" s="209"/>
      <c r="G52" s="209"/>
      <c r="H52" s="209"/>
      <c r="J52" s="282"/>
    </row>
    <row r="53">
      <c r="C53" s="209"/>
      <c r="G53" s="209"/>
      <c r="H53" s="209"/>
      <c r="J53" s="282"/>
    </row>
    <row r="54">
      <c r="C54" s="209"/>
      <c r="G54" s="209"/>
      <c r="H54" s="209"/>
      <c r="J54" s="282"/>
    </row>
    <row r="55">
      <c r="C55" s="209"/>
      <c r="G55" s="209"/>
      <c r="H55" s="209"/>
      <c r="J55" s="282"/>
    </row>
    <row r="56">
      <c r="C56" s="209"/>
      <c r="G56" s="209"/>
      <c r="H56" s="209"/>
      <c r="J56" s="282"/>
    </row>
    <row r="57">
      <c r="C57" s="209"/>
      <c r="G57" s="209"/>
      <c r="H57" s="209"/>
      <c r="J57" s="282"/>
    </row>
    <row r="58">
      <c r="C58" s="209"/>
      <c r="G58" s="209"/>
      <c r="H58" s="209"/>
      <c r="J58" s="282"/>
    </row>
    <row r="59">
      <c r="C59" s="209"/>
      <c r="G59" s="209"/>
      <c r="H59" s="209"/>
      <c r="J59" s="282"/>
    </row>
    <row r="60">
      <c r="C60" s="209"/>
      <c r="G60" s="209"/>
      <c r="H60" s="209"/>
      <c r="J60" s="282"/>
    </row>
    <row r="61">
      <c r="C61" s="209"/>
      <c r="G61" s="209"/>
      <c r="H61" s="209"/>
      <c r="J61" s="282"/>
    </row>
    <row r="62">
      <c r="C62" s="209"/>
      <c r="G62" s="209"/>
      <c r="H62" s="209"/>
      <c r="J62" s="282"/>
    </row>
    <row r="63">
      <c r="C63" s="209"/>
      <c r="G63" s="209"/>
      <c r="H63" s="209"/>
      <c r="J63" s="282"/>
    </row>
    <row r="64">
      <c r="C64" s="209"/>
      <c r="G64" s="209"/>
      <c r="H64" s="209"/>
      <c r="J64" s="282"/>
    </row>
    <row r="65">
      <c r="C65" s="209"/>
      <c r="G65" s="209"/>
      <c r="H65" s="209"/>
      <c r="J65" s="282"/>
    </row>
    <row r="66">
      <c r="C66" s="209"/>
      <c r="G66" s="209"/>
      <c r="H66" s="209"/>
      <c r="J66" s="282"/>
    </row>
    <row r="67">
      <c r="C67" s="209"/>
      <c r="G67" s="209"/>
      <c r="H67" s="209"/>
      <c r="J67" s="282"/>
    </row>
    <row r="68">
      <c r="C68" s="209"/>
      <c r="G68" s="209"/>
      <c r="H68" s="209"/>
      <c r="J68" s="282"/>
    </row>
    <row r="69">
      <c r="C69" s="209"/>
      <c r="G69" s="209"/>
      <c r="H69" s="209"/>
      <c r="J69" s="282"/>
    </row>
    <row r="70">
      <c r="C70" s="209"/>
      <c r="G70" s="209"/>
      <c r="H70" s="209"/>
      <c r="J70" s="282"/>
    </row>
    <row r="71">
      <c r="C71" s="209"/>
      <c r="G71" s="209"/>
      <c r="H71" s="209"/>
      <c r="J71" s="282"/>
    </row>
    <row r="72">
      <c r="C72" s="209"/>
      <c r="G72" s="209"/>
      <c r="H72" s="209"/>
      <c r="J72" s="282"/>
    </row>
    <row r="73">
      <c r="C73" s="209"/>
      <c r="G73" s="209"/>
      <c r="H73" s="209"/>
      <c r="J73" s="282"/>
    </row>
    <row r="74">
      <c r="C74" s="209"/>
      <c r="G74" s="209"/>
      <c r="H74" s="209"/>
      <c r="J74" s="282"/>
    </row>
    <row r="75">
      <c r="C75" s="209"/>
      <c r="G75" s="209"/>
      <c r="H75" s="209"/>
      <c r="J75" s="282"/>
    </row>
    <row r="76">
      <c r="C76" s="209"/>
      <c r="G76" s="209"/>
      <c r="H76" s="209"/>
      <c r="J76" s="282"/>
    </row>
    <row r="77">
      <c r="C77" s="209"/>
      <c r="G77" s="209"/>
      <c r="H77" s="209"/>
      <c r="J77" s="282"/>
    </row>
    <row r="78">
      <c r="C78" s="209"/>
      <c r="G78" s="209"/>
      <c r="H78" s="209"/>
      <c r="J78" s="282"/>
    </row>
    <row r="79">
      <c r="C79" s="209"/>
      <c r="G79" s="209"/>
      <c r="H79" s="209"/>
      <c r="J79" s="282"/>
    </row>
    <row r="80">
      <c r="C80" s="209"/>
      <c r="G80" s="209"/>
      <c r="H80" s="209"/>
      <c r="J80" s="282"/>
    </row>
    <row r="81">
      <c r="C81" s="209"/>
      <c r="G81" s="209"/>
      <c r="H81" s="209"/>
      <c r="J81" s="282"/>
    </row>
    <row r="82">
      <c r="C82" s="209"/>
      <c r="G82" s="209"/>
      <c r="H82" s="209"/>
      <c r="J82" s="282"/>
    </row>
    <row r="83">
      <c r="C83" s="209"/>
      <c r="G83" s="209"/>
      <c r="H83" s="209"/>
      <c r="J83" s="282"/>
    </row>
    <row r="84">
      <c r="C84" s="209"/>
      <c r="G84" s="209"/>
      <c r="H84" s="209"/>
      <c r="J84" s="282"/>
    </row>
    <row r="85">
      <c r="C85" s="209"/>
      <c r="G85" s="209"/>
      <c r="H85" s="209"/>
      <c r="J85" s="282"/>
    </row>
    <row r="86">
      <c r="C86" s="209"/>
      <c r="G86" s="209"/>
      <c r="H86" s="209"/>
      <c r="J86" s="282"/>
    </row>
    <row r="87">
      <c r="C87" s="209"/>
      <c r="G87" s="209"/>
      <c r="H87" s="209"/>
      <c r="J87" s="282"/>
    </row>
    <row r="88">
      <c r="C88" s="209"/>
      <c r="G88" s="209"/>
      <c r="H88" s="209"/>
      <c r="J88" s="282"/>
    </row>
    <row r="89">
      <c r="C89" s="209"/>
      <c r="G89" s="209"/>
      <c r="H89" s="209"/>
      <c r="J89" s="282"/>
    </row>
    <row r="90">
      <c r="C90" s="209"/>
      <c r="G90" s="209"/>
      <c r="H90" s="209"/>
      <c r="J90" s="282"/>
    </row>
    <row r="91">
      <c r="C91" s="209"/>
      <c r="G91" s="209"/>
      <c r="H91" s="209"/>
      <c r="J91" s="282"/>
    </row>
    <row r="92">
      <c r="C92" s="209"/>
      <c r="G92" s="209"/>
      <c r="H92" s="209"/>
      <c r="J92" s="282"/>
    </row>
    <row r="93">
      <c r="C93" s="209"/>
      <c r="G93" s="209"/>
      <c r="H93" s="209"/>
      <c r="J93" s="282"/>
    </row>
    <row r="94">
      <c r="C94" s="209"/>
      <c r="G94" s="209"/>
      <c r="H94" s="209"/>
      <c r="J94" s="282"/>
    </row>
    <row r="95">
      <c r="C95" s="209"/>
      <c r="G95" s="209"/>
      <c r="H95" s="209"/>
      <c r="J95" s="282"/>
    </row>
    <row r="96">
      <c r="C96" s="209"/>
      <c r="G96" s="209"/>
      <c r="H96" s="209"/>
      <c r="J96" s="282"/>
    </row>
    <row r="97">
      <c r="C97" s="209"/>
      <c r="G97" s="209"/>
      <c r="H97" s="209"/>
      <c r="J97" s="282"/>
    </row>
    <row r="98">
      <c r="C98" s="209"/>
      <c r="G98" s="209"/>
      <c r="H98" s="209"/>
      <c r="J98" s="282"/>
    </row>
    <row r="99">
      <c r="C99" s="209"/>
      <c r="G99" s="209"/>
      <c r="H99" s="209"/>
      <c r="J99" s="282"/>
    </row>
    <row r="100">
      <c r="C100" s="209"/>
      <c r="G100" s="209"/>
      <c r="H100" s="209"/>
      <c r="J100" s="282"/>
    </row>
    <row r="101">
      <c r="C101" s="209"/>
      <c r="G101" s="209"/>
      <c r="H101" s="209"/>
      <c r="J101" s="282"/>
    </row>
    <row r="102">
      <c r="C102" s="209"/>
      <c r="G102" s="209"/>
      <c r="H102" s="209"/>
      <c r="J102" s="282"/>
    </row>
    <row r="103">
      <c r="C103" s="209"/>
      <c r="G103" s="209"/>
      <c r="H103" s="209"/>
      <c r="J103" s="282"/>
    </row>
    <row r="104">
      <c r="C104" s="209"/>
      <c r="G104" s="209"/>
      <c r="H104" s="209"/>
      <c r="J104" s="282"/>
    </row>
    <row r="105">
      <c r="C105" s="209"/>
      <c r="G105" s="209"/>
      <c r="H105" s="209"/>
      <c r="J105" s="282"/>
    </row>
    <row r="106">
      <c r="C106" s="209"/>
      <c r="G106" s="209"/>
      <c r="H106" s="209"/>
      <c r="J106" s="282"/>
    </row>
    <row r="107">
      <c r="C107" s="209"/>
      <c r="G107" s="209"/>
      <c r="H107" s="209"/>
      <c r="J107" s="282"/>
    </row>
    <row r="108">
      <c r="C108" s="209"/>
      <c r="G108" s="209"/>
      <c r="H108" s="209"/>
      <c r="J108" s="282"/>
    </row>
    <row r="109">
      <c r="C109" s="209"/>
      <c r="G109" s="209"/>
      <c r="H109" s="209"/>
      <c r="J109" s="282"/>
    </row>
    <row r="110">
      <c r="C110" s="209"/>
      <c r="G110" s="209"/>
      <c r="H110" s="209"/>
      <c r="J110" s="282"/>
    </row>
    <row r="111">
      <c r="C111" s="209"/>
      <c r="G111" s="209"/>
      <c r="H111" s="209"/>
      <c r="J111" s="282"/>
    </row>
    <row r="112">
      <c r="C112" s="209"/>
      <c r="G112" s="209"/>
      <c r="H112" s="209"/>
      <c r="J112" s="282"/>
    </row>
    <row r="113">
      <c r="C113" s="209"/>
      <c r="G113" s="209"/>
      <c r="H113" s="209"/>
      <c r="J113" s="282"/>
    </row>
    <row r="114">
      <c r="C114" s="209"/>
      <c r="G114" s="209"/>
      <c r="H114" s="209"/>
      <c r="J114" s="282"/>
    </row>
    <row r="115">
      <c r="C115" s="209"/>
      <c r="G115" s="209"/>
      <c r="H115" s="209"/>
      <c r="J115" s="282"/>
    </row>
    <row r="116">
      <c r="C116" s="209"/>
      <c r="G116" s="209"/>
      <c r="H116" s="209"/>
      <c r="J116" s="282"/>
    </row>
    <row r="117">
      <c r="C117" s="209"/>
      <c r="G117" s="209"/>
      <c r="H117" s="209"/>
      <c r="J117" s="282"/>
    </row>
    <row r="118">
      <c r="C118" s="209"/>
      <c r="G118" s="209"/>
      <c r="H118" s="209"/>
      <c r="J118" s="282"/>
    </row>
    <row r="119">
      <c r="C119" s="209"/>
      <c r="G119" s="209"/>
      <c r="H119" s="209"/>
      <c r="J119" s="282"/>
    </row>
    <row r="120">
      <c r="C120" s="209"/>
      <c r="G120" s="209"/>
      <c r="H120" s="209"/>
      <c r="J120" s="282"/>
    </row>
    <row r="121">
      <c r="C121" s="209"/>
      <c r="G121" s="209"/>
      <c r="H121" s="209"/>
      <c r="J121" s="282"/>
    </row>
    <row r="122">
      <c r="C122" s="209"/>
      <c r="G122" s="209"/>
      <c r="H122" s="209"/>
      <c r="J122" s="282"/>
    </row>
    <row r="123">
      <c r="C123" s="209"/>
      <c r="G123" s="209"/>
      <c r="H123" s="209"/>
      <c r="J123" s="282"/>
    </row>
    <row r="124">
      <c r="C124" s="209"/>
      <c r="G124" s="209"/>
      <c r="H124" s="209"/>
      <c r="J124" s="282"/>
    </row>
    <row r="125">
      <c r="C125" s="209"/>
      <c r="G125" s="209"/>
      <c r="H125" s="209"/>
      <c r="J125" s="282"/>
    </row>
    <row r="126">
      <c r="C126" s="209"/>
      <c r="G126" s="209"/>
      <c r="H126" s="209"/>
      <c r="J126" s="282"/>
    </row>
    <row r="127">
      <c r="C127" s="209"/>
      <c r="G127" s="209"/>
      <c r="H127" s="209"/>
      <c r="J127" s="282"/>
    </row>
    <row r="128">
      <c r="C128" s="209"/>
      <c r="G128" s="209"/>
      <c r="H128" s="209"/>
      <c r="J128" s="282"/>
    </row>
    <row r="129">
      <c r="C129" s="209"/>
      <c r="G129" s="209"/>
      <c r="H129" s="209"/>
      <c r="J129" s="282"/>
    </row>
    <row r="130">
      <c r="C130" s="209"/>
      <c r="G130" s="209"/>
      <c r="H130" s="209"/>
      <c r="J130" s="282"/>
    </row>
    <row r="131">
      <c r="C131" s="209"/>
      <c r="G131" s="209"/>
      <c r="H131" s="209"/>
      <c r="J131" s="282"/>
    </row>
    <row r="132">
      <c r="C132" s="209"/>
      <c r="G132" s="209"/>
      <c r="H132" s="209"/>
      <c r="J132" s="282"/>
    </row>
    <row r="133">
      <c r="C133" s="209"/>
      <c r="G133" s="209"/>
      <c r="H133" s="209"/>
      <c r="J133" s="282"/>
    </row>
    <row r="134">
      <c r="C134" s="209"/>
      <c r="G134" s="209"/>
      <c r="H134" s="209"/>
      <c r="J134" s="282"/>
    </row>
    <row r="135">
      <c r="C135" s="209"/>
      <c r="G135" s="209"/>
      <c r="H135" s="209"/>
      <c r="J135" s="282"/>
    </row>
    <row r="136">
      <c r="C136" s="209"/>
      <c r="G136" s="209"/>
      <c r="H136" s="209"/>
      <c r="J136" s="282"/>
    </row>
    <row r="137">
      <c r="C137" s="209"/>
      <c r="G137" s="209"/>
      <c r="H137" s="209"/>
      <c r="J137" s="282"/>
    </row>
    <row r="138">
      <c r="C138" s="209"/>
      <c r="G138" s="209"/>
      <c r="H138" s="209"/>
      <c r="J138" s="282"/>
    </row>
    <row r="139">
      <c r="C139" s="209"/>
      <c r="G139" s="209"/>
      <c r="H139" s="209"/>
      <c r="J139" s="282"/>
    </row>
    <row r="140">
      <c r="C140" s="209"/>
      <c r="G140" s="209"/>
      <c r="H140" s="209"/>
      <c r="J140" s="282"/>
    </row>
    <row r="141">
      <c r="C141" s="209"/>
      <c r="G141" s="209"/>
      <c r="H141" s="209"/>
      <c r="J141" s="282"/>
    </row>
    <row r="142">
      <c r="C142" s="209"/>
      <c r="G142" s="209"/>
      <c r="H142" s="209"/>
      <c r="J142" s="282"/>
    </row>
    <row r="143">
      <c r="C143" s="209"/>
      <c r="G143" s="209"/>
      <c r="H143" s="209"/>
      <c r="J143" s="282"/>
    </row>
    <row r="144">
      <c r="C144" s="209"/>
      <c r="G144" s="209"/>
      <c r="H144" s="209"/>
      <c r="J144" s="282"/>
    </row>
    <row r="145">
      <c r="C145" s="209"/>
      <c r="G145" s="209"/>
      <c r="H145" s="209"/>
      <c r="J145" s="282"/>
    </row>
    <row r="146">
      <c r="C146" s="209"/>
      <c r="G146" s="209"/>
      <c r="H146" s="209"/>
      <c r="J146" s="282"/>
    </row>
    <row r="147">
      <c r="C147" s="209"/>
      <c r="G147" s="209"/>
      <c r="H147" s="209"/>
      <c r="J147" s="282"/>
    </row>
    <row r="148">
      <c r="C148" s="209"/>
      <c r="G148" s="209"/>
      <c r="H148" s="209"/>
      <c r="J148" s="282"/>
    </row>
    <row r="149">
      <c r="C149" s="209"/>
      <c r="G149" s="209"/>
      <c r="H149" s="209"/>
      <c r="J149" s="282"/>
    </row>
    <row r="150">
      <c r="C150" s="209"/>
      <c r="G150" s="209"/>
      <c r="H150" s="209"/>
      <c r="J150" s="282"/>
    </row>
    <row r="151">
      <c r="C151" s="209"/>
      <c r="G151" s="209"/>
      <c r="H151" s="209"/>
      <c r="J151" s="282"/>
    </row>
    <row r="152">
      <c r="C152" s="209"/>
      <c r="G152" s="209"/>
      <c r="H152" s="209"/>
      <c r="J152" s="282"/>
    </row>
    <row r="153">
      <c r="C153" s="209"/>
      <c r="G153" s="209"/>
      <c r="H153" s="209"/>
      <c r="J153" s="282"/>
    </row>
    <row r="154">
      <c r="C154" s="209"/>
      <c r="G154" s="209"/>
      <c r="H154" s="209"/>
      <c r="J154" s="282"/>
    </row>
    <row r="155">
      <c r="C155" s="209"/>
      <c r="G155" s="209"/>
      <c r="H155" s="209"/>
      <c r="J155" s="282"/>
    </row>
    <row r="156">
      <c r="C156" s="209"/>
      <c r="G156" s="209"/>
      <c r="H156" s="209"/>
      <c r="J156" s="282"/>
    </row>
    <row r="157">
      <c r="C157" s="209"/>
      <c r="G157" s="209"/>
      <c r="H157" s="209"/>
      <c r="J157" s="282"/>
    </row>
    <row r="158">
      <c r="C158" s="209"/>
      <c r="G158" s="209"/>
      <c r="H158" s="209"/>
      <c r="J158" s="282"/>
    </row>
    <row r="159">
      <c r="C159" s="209"/>
      <c r="G159" s="209"/>
      <c r="H159" s="209"/>
      <c r="J159" s="282"/>
    </row>
    <row r="160">
      <c r="C160" s="209"/>
      <c r="G160" s="209"/>
      <c r="H160" s="209"/>
      <c r="J160" s="282"/>
    </row>
    <row r="161">
      <c r="C161" s="209"/>
      <c r="G161" s="209"/>
      <c r="H161" s="209"/>
      <c r="J161" s="282"/>
    </row>
    <row r="162">
      <c r="C162" s="209"/>
      <c r="G162" s="209"/>
      <c r="H162" s="209"/>
      <c r="J162" s="282"/>
    </row>
    <row r="163">
      <c r="C163" s="209"/>
      <c r="G163" s="209"/>
      <c r="H163" s="209"/>
      <c r="J163" s="282"/>
    </row>
    <row r="164">
      <c r="C164" s="209"/>
      <c r="G164" s="209"/>
      <c r="H164" s="209"/>
      <c r="J164" s="282"/>
    </row>
    <row r="165">
      <c r="C165" s="209"/>
      <c r="G165" s="209"/>
      <c r="H165" s="209"/>
      <c r="J165" s="282"/>
    </row>
    <row r="166">
      <c r="C166" s="209"/>
      <c r="G166" s="209"/>
      <c r="H166" s="209"/>
      <c r="J166" s="282"/>
    </row>
    <row r="167">
      <c r="C167" s="209"/>
      <c r="G167" s="209"/>
      <c r="H167" s="209"/>
      <c r="J167" s="282"/>
    </row>
    <row r="168">
      <c r="C168" s="209"/>
      <c r="G168" s="209"/>
      <c r="H168" s="209"/>
      <c r="J168" s="282"/>
    </row>
    <row r="169">
      <c r="C169" s="209"/>
      <c r="G169" s="209"/>
      <c r="H169" s="209"/>
      <c r="J169" s="282"/>
    </row>
    <row r="170">
      <c r="C170" s="209"/>
      <c r="G170" s="209"/>
      <c r="H170" s="209"/>
      <c r="J170" s="282"/>
    </row>
    <row r="171">
      <c r="C171" s="209"/>
      <c r="G171" s="209"/>
      <c r="H171" s="209"/>
      <c r="J171" s="282"/>
    </row>
    <row r="172">
      <c r="C172" s="209"/>
      <c r="G172" s="209"/>
      <c r="H172" s="209"/>
      <c r="J172" s="282"/>
    </row>
    <row r="173">
      <c r="C173" s="209"/>
      <c r="G173" s="209"/>
      <c r="H173" s="209"/>
      <c r="J173" s="282"/>
    </row>
    <row r="174">
      <c r="C174" s="209"/>
      <c r="G174" s="209"/>
      <c r="H174" s="209"/>
      <c r="J174" s="282"/>
    </row>
    <row r="175">
      <c r="C175" s="209"/>
      <c r="G175" s="209"/>
      <c r="H175" s="209"/>
      <c r="J175" s="282"/>
    </row>
    <row r="176">
      <c r="C176" s="209"/>
      <c r="G176" s="209"/>
      <c r="H176" s="209"/>
      <c r="J176" s="282"/>
    </row>
    <row r="177">
      <c r="C177" s="209"/>
      <c r="G177" s="209"/>
      <c r="H177" s="209"/>
      <c r="J177" s="282"/>
    </row>
    <row r="178">
      <c r="C178" s="209"/>
      <c r="G178" s="209"/>
      <c r="H178" s="209"/>
      <c r="J178" s="282"/>
    </row>
    <row r="179">
      <c r="C179" s="209"/>
      <c r="G179" s="209"/>
      <c r="H179" s="209"/>
      <c r="J179" s="282"/>
    </row>
    <row r="180">
      <c r="C180" s="209"/>
      <c r="G180" s="209"/>
      <c r="H180" s="209"/>
      <c r="J180" s="282"/>
    </row>
    <row r="181">
      <c r="C181" s="209"/>
      <c r="G181" s="209"/>
      <c r="H181" s="209"/>
      <c r="J181" s="282"/>
    </row>
    <row r="182">
      <c r="C182" s="209"/>
      <c r="G182" s="209"/>
      <c r="H182" s="209"/>
      <c r="J182" s="282"/>
    </row>
    <row r="183">
      <c r="C183" s="209"/>
      <c r="G183" s="209"/>
      <c r="H183" s="209"/>
      <c r="J183" s="282"/>
    </row>
    <row r="184">
      <c r="C184" s="209"/>
      <c r="G184" s="209"/>
      <c r="H184" s="209"/>
      <c r="J184" s="282"/>
    </row>
    <row r="185">
      <c r="C185" s="209"/>
      <c r="G185" s="209"/>
      <c r="H185" s="209"/>
      <c r="J185" s="282"/>
    </row>
    <row r="186">
      <c r="C186" s="209"/>
      <c r="G186" s="209"/>
      <c r="H186" s="209"/>
      <c r="J186" s="282"/>
    </row>
    <row r="187">
      <c r="C187" s="209"/>
      <c r="G187" s="209"/>
      <c r="H187" s="209"/>
      <c r="J187" s="282"/>
    </row>
    <row r="188">
      <c r="C188" s="209"/>
      <c r="G188" s="209"/>
      <c r="H188" s="209"/>
      <c r="J188" s="282"/>
    </row>
    <row r="189">
      <c r="C189" s="209"/>
      <c r="G189" s="209"/>
      <c r="H189" s="209"/>
      <c r="J189" s="282"/>
    </row>
    <row r="190">
      <c r="C190" s="209"/>
      <c r="G190" s="209"/>
      <c r="H190" s="209"/>
      <c r="J190" s="282"/>
    </row>
    <row r="191">
      <c r="C191" s="209"/>
      <c r="G191" s="209"/>
      <c r="H191" s="209"/>
      <c r="J191" s="282"/>
    </row>
    <row r="192">
      <c r="C192" s="209"/>
      <c r="G192" s="209"/>
      <c r="H192" s="209"/>
      <c r="J192" s="282"/>
    </row>
    <row r="193">
      <c r="C193" s="209"/>
      <c r="G193" s="209"/>
      <c r="H193" s="209"/>
      <c r="J193" s="282"/>
    </row>
    <row r="194">
      <c r="C194" s="209"/>
      <c r="G194" s="209"/>
      <c r="H194" s="209"/>
      <c r="J194" s="282"/>
    </row>
    <row r="195">
      <c r="C195" s="209"/>
      <c r="G195" s="209"/>
      <c r="H195" s="209"/>
      <c r="J195" s="282"/>
    </row>
    <row r="196">
      <c r="C196" s="209"/>
      <c r="G196" s="209"/>
      <c r="H196" s="209"/>
      <c r="J196" s="282"/>
    </row>
    <row r="197">
      <c r="C197" s="209"/>
      <c r="G197" s="209"/>
      <c r="H197" s="209"/>
      <c r="J197" s="282"/>
    </row>
    <row r="198">
      <c r="C198" s="209"/>
      <c r="G198" s="209"/>
      <c r="H198" s="209"/>
      <c r="J198" s="282"/>
    </row>
    <row r="199">
      <c r="C199" s="209"/>
      <c r="G199" s="209"/>
      <c r="H199" s="209"/>
      <c r="J199" s="282"/>
    </row>
    <row r="200">
      <c r="C200" s="209"/>
      <c r="G200" s="209"/>
      <c r="H200" s="209"/>
      <c r="J200" s="282"/>
    </row>
    <row r="201">
      <c r="C201" s="209"/>
      <c r="G201" s="209"/>
      <c r="H201" s="209"/>
      <c r="J201" s="282"/>
    </row>
    <row r="202">
      <c r="C202" s="209"/>
      <c r="G202" s="209"/>
      <c r="H202" s="209"/>
      <c r="J202" s="282"/>
    </row>
    <row r="203">
      <c r="C203" s="209"/>
      <c r="G203" s="209"/>
      <c r="H203" s="209"/>
      <c r="J203" s="282"/>
    </row>
    <row r="204">
      <c r="C204" s="209"/>
      <c r="G204" s="209"/>
      <c r="H204" s="209"/>
      <c r="J204" s="282"/>
    </row>
    <row r="205">
      <c r="C205" s="209"/>
      <c r="G205" s="209"/>
      <c r="H205" s="209"/>
      <c r="J205" s="282"/>
    </row>
    <row r="206">
      <c r="C206" s="209"/>
      <c r="G206" s="209"/>
      <c r="H206" s="209"/>
      <c r="J206" s="282"/>
    </row>
    <row r="207">
      <c r="C207" s="209"/>
      <c r="G207" s="209"/>
      <c r="H207" s="209"/>
      <c r="J207" s="282"/>
    </row>
    <row r="208">
      <c r="C208" s="209"/>
      <c r="G208" s="209"/>
      <c r="H208" s="209"/>
      <c r="J208" s="282"/>
    </row>
    <row r="209">
      <c r="C209" s="209"/>
      <c r="G209" s="209"/>
      <c r="H209" s="209"/>
      <c r="J209" s="282"/>
    </row>
    <row r="210">
      <c r="C210" s="209"/>
      <c r="G210" s="209"/>
      <c r="H210" s="209"/>
      <c r="J210" s="282"/>
    </row>
    <row r="211">
      <c r="C211" s="209"/>
      <c r="G211" s="209"/>
      <c r="H211" s="209"/>
      <c r="J211" s="282"/>
    </row>
    <row r="212">
      <c r="C212" s="209"/>
      <c r="G212" s="209"/>
      <c r="H212" s="209"/>
      <c r="J212" s="282"/>
    </row>
    <row r="213">
      <c r="C213" s="209"/>
      <c r="G213" s="209"/>
      <c r="H213" s="209"/>
      <c r="J213" s="282"/>
    </row>
    <row r="214">
      <c r="C214" s="209"/>
      <c r="G214" s="209"/>
      <c r="H214" s="209"/>
      <c r="J214" s="282"/>
    </row>
    <row r="215">
      <c r="C215" s="209"/>
      <c r="G215" s="209"/>
      <c r="H215" s="209"/>
      <c r="J215" s="282"/>
    </row>
    <row r="216">
      <c r="C216" s="209"/>
      <c r="G216" s="209"/>
      <c r="H216" s="209"/>
      <c r="J216" s="282"/>
    </row>
    <row r="217">
      <c r="C217" s="209"/>
      <c r="G217" s="209"/>
      <c r="H217" s="209"/>
      <c r="J217" s="282"/>
    </row>
    <row r="218">
      <c r="C218" s="209"/>
      <c r="G218" s="209"/>
      <c r="H218" s="209"/>
      <c r="J218" s="282"/>
    </row>
    <row r="219">
      <c r="C219" s="209"/>
      <c r="G219" s="209"/>
      <c r="H219" s="209"/>
      <c r="J219" s="282"/>
    </row>
    <row r="220">
      <c r="C220" s="209"/>
      <c r="G220" s="209"/>
      <c r="H220" s="209"/>
      <c r="J220" s="282"/>
    </row>
    <row r="221">
      <c r="C221" s="209"/>
      <c r="G221" s="209"/>
      <c r="H221" s="209"/>
      <c r="J221" s="282"/>
    </row>
    <row r="222">
      <c r="C222" s="209"/>
      <c r="G222" s="209"/>
      <c r="H222" s="209"/>
      <c r="J222" s="282"/>
    </row>
    <row r="223">
      <c r="C223" s="209"/>
      <c r="G223" s="209"/>
      <c r="H223" s="209"/>
      <c r="J223" s="282"/>
    </row>
    <row r="224">
      <c r="C224" s="209"/>
      <c r="G224" s="209"/>
      <c r="H224" s="209"/>
      <c r="J224" s="282"/>
    </row>
    <row r="225">
      <c r="C225" s="209"/>
      <c r="G225" s="209"/>
      <c r="H225" s="209"/>
      <c r="J225" s="282"/>
    </row>
    <row r="226">
      <c r="C226" s="209"/>
      <c r="G226" s="209"/>
      <c r="H226" s="209"/>
      <c r="J226" s="282"/>
    </row>
    <row r="227">
      <c r="C227" s="209"/>
      <c r="G227" s="209"/>
      <c r="H227" s="209"/>
      <c r="J227" s="282"/>
    </row>
    <row r="228">
      <c r="C228" s="209"/>
      <c r="G228" s="209"/>
      <c r="H228" s="209"/>
      <c r="J228" s="282"/>
    </row>
    <row r="229">
      <c r="C229" s="209"/>
      <c r="G229" s="209"/>
      <c r="H229" s="209"/>
      <c r="J229" s="282"/>
    </row>
    <row r="230">
      <c r="C230" s="209"/>
      <c r="G230" s="209"/>
      <c r="H230" s="209"/>
      <c r="J230" s="282"/>
    </row>
    <row r="231">
      <c r="C231" s="209"/>
      <c r="G231" s="209"/>
      <c r="H231" s="209"/>
      <c r="J231" s="282"/>
    </row>
    <row r="232">
      <c r="C232" s="209"/>
      <c r="G232" s="209"/>
      <c r="H232" s="209"/>
      <c r="J232" s="282"/>
    </row>
    <row r="233">
      <c r="C233" s="209"/>
      <c r="G233" s="209"/>
      <c r="H233" s="209"/>
      <c r="J233" s="282"/>
    </row>
    <row r="234">
      <c r="C234" s="209"/>
      <c r="G234" s="209"/>
      <c r="H234" s="209"/>
      <c r="J234" s="282"/>
    </row>
    <row r="235">
      <c r="C235" s="209"/>
      <c r="G235" s="209"/>
      <c r="H235" s="209"/>
      <c r="J235" s="282"/>
    </row>
    <row r="236">
      <c r="C236" s="209"/>
      <c r="G236" s="209"/>
      <c r="H236" s="209"/>
      <c r="J236" s="282"/>
    </row>
    <row r="237">
      <c r="C237" s="209"/>
      <c r="G237" s="209"/>
      <c r="H237" s="209"/>
      <c r="J237" s="282"/>
    </row>
    <row r="238">
      <c r="C238" s="209"/>
      <c r="G238" s="209"/>
      <c r="H238" s="209"/>
      <c r="J238" s="282"/>
    </row>
    <row r="239">
      <c r="C239" s="209"/>
      <c r="G239" s="209"/>
      <c r="H239" s="209"/>
      <c r="J239" s="282"/>
    </row>
    <row r="240">
      <c r="C240" s="209"/>
      <c r="G240" s="209"/>
      <c r="H240" s="209"/>
      <c r="J240" s="282"/>
    </row>
    <row r="241">
      <c r="C241" s="209"/>
      <c r="G241" s="209"/>
      <c r="H241" s="209"/>
      <c r="J241" s="282"/>
    </row>
    <row r="242">
      <c r="C242" s="209"/>
      <c r="G242" s="209"/>
      <c r="H242" s="209"/>
      <c r="J242" s="282"/>
    </row>
    <row r="243">
      <c r="C243" s="209"/>
      <c r="G243" s="209"/>
      <c r="H243" s="209"/>
      <c r="J243" s="282"/>
    </row>
    <row r="244">
      <c r="C244" s="209"/>
      <c r="G244" s="209"/>
      <c r="H244" s="209"/>
      <c r="J244" s="282"/>
    </row>
    <row r="245">
      <c r="C245" s="209"/>
      <c r="G245" s="209"/>
      <c r="H245" s="209"/>
      <c r="J245" s="282"/>
    </row>
    <row r="246">
      <c r="C246" s="209"/>
      <c r="G246" s="209"/>
      <c r="H246" s="209"/>
      <c r="J246" s="282"/>
    </row>
    <row r="247">
      <c r="C247" s="209"/>
      <c r="G247" s="209"/>
      <c r="H247" s="209"/>
      <c r="J247" s="282"/>
    </row>
    <row r="248">
      <c r="C248" s="209"/>
      <c r="G248" s="209"/>
      <c r="H248" s="209"/>
      <c r="J248" s="282"/>
    </row>
    <row r="249">
      <c r="C249" s="209"/>
      <c r="G249" s="209"/>
      <c r="H249" s="209"/>
      <c r="J249" s="282"/>
    </row>
    <row r="250">
      <c r="C250" s="209"/>
      <c r="G250" s="209"/>
      <c r="H250" s="209"/>
      <c r="J250" s="282"/>
    </row>
    <row r="251">
      <c r="C251" s="209"/>
      <c r="G251" s="209"/>
      <c r="H251" s="209"/>
      <c r="J251" s="282"/>
    </row>
    <row r="252">
      <c r="C252" s="209"/>
      <c r="G252" s="209"/>
      <c r="H252" s="209"/>
      <c r="J252" s="282"/>
    </row>
    <row r="253">
      <c r="C253" s="209"/>
      <c r="G253" s="209"/>
      <c r="H253" s="209"/>
      <c r="J253" s="282"/>
    </row>
    <row r="254">
      <c r="C254" s="209"/>
      <c r="G254" s="209"/>
      <c r="H254" s="209"/>
      <c r="J254" s="282"/>
    </row>
    <row r="255">
      <c r="C255" s="209"/>
      <c r="G255" s="209"/>
      <c r="H255" s="209"/>
      <c r="J255" s="282"/>
    </row>
    <row r="256">
      <c r="C256" s="209"/>
      <c r="G256" s="209"/>
      <c r="H256" s="209"/>
      <c r="J256" s="282"/>
    </row>
    <row r="257">
      <c r="C257" s="209"/>
      <c r="G257" s="209"/>
      <c r="H257" s="209"/>
      <c r="J257" s="282"/>
    </row>
    <row r="258">
      <c r="C258" s="209"/>
      <c r="G258" s="209"/>
      <c r="H258" s="209"/>
      <c r="J258" s="282"/>
    </row>
    <row r="259">
      <c r="C259" s="209"/>
      <c r="G259" s="209"/>
      <c r="H259" s="209"/>
      <c r="J259" s="282"/>
    </row>
    <row r="260">
      <c r="C260" s="209"/>
      <c r="G260" s="209"/>
      <c r="H260" s="209"/>
      <c r="J260" s="282"/>
    </row>
    <row r="261">
      <c r="C261" s="209"/>
      <c r="G261" s="209"/>
      <c r="H261" s="209"/>
      <c r="J261" s="282"/>
    </row>
    <row r="262">
      <c r="C262" s="209"/>
      <c r="G262" s="209"/>
      <c r="H262" s="209"/>
      <c r="J262" s="282"/>
    </row>
    <row r="263">
      <c r="C263" s="209"/>
      <c r="G263" s="209"/>
      <c r="H263" s="209"/>
      <c r="J263" s="282"/>
    </row>
    <row r="264">
      <c r="C264" s="209"/>
      <c r="G264" s="209"/>
      <c r="H264" s="209"/>
      <c r="J264" s="282"/>
    </row>
    <row r="265">
      <c r="C265" s="209"/>
      <c r="G265" s="209"/>
      <c r="H265" s="209"/>
      <c r="J265" s="282"/>
    </row>
    <row r="266">
      <c r="C266" s="209"/>
      <c r="G266" s="209"/>
      <c r="H266" s="209"/>
      <c r="J266" s="282"/>
    </row>
    <row r="267">
      <c r="C267" s="209"/>
      <c r="G267" s="209"/>
      <c r="H267" s="209"/>
      <c r="J267" s="282"/>
    </row>
    <row r="268">
      <c r="C268" s="209"/>
      <c r="G268" s="209"/>
      <c r="H268" s="209"/>
      <c r="J268" s="282"/>
    </row>
    <row r="269">
      <c r="C269" s="209"/>
      <c r="G269" s="209"/>
      <c r="H269" s="209"/>
      <c r="J269" s="282"/>
    </row>
    <row r="270">
      <c r="C270" s="209"/>
      <c r="G270" s="209"/>
      <c r="H270" s="209"/>
      <c r="J270" s="282"/>
    </row>
    <row r="271">
      <c r="C271" s="209"/>
      <c r="G271" s="209"/>
      <c r="H271" s="209"/>
      <c r="J271" s="282"/>
    </row>
    <row r="272">
      <c r="C272" s="209"/>
      <c r="G272" s="209"/>
      <c r="H272" s="209"/>
      <c r="J272" s="282"/>
    </row>
    <row r="273">
      <c r="C273" s="209"/>
      <c r="G273" s="209"/>
      <c r="H273" s="209"/>
      <c r="J273" s="282"/>
    </row>
    <row r="274">
      <c r="C274" s="209"/>
      <c r="G274" s="209"/>
      <c r="H274" s="209"/>
      <c r="J274" s="282"/>
    </row>
    <row r="275">
      <c r="C275" s="209"/>
      <c r="G275" s="209"/>
      <c r="H275" s="209"/>
      <c r="J275" s="282"/>
    </row>
    <row r="276">
      <c r="C276" s="209"/>
      <c r="G276" s="209"/>
      <c r="H276" s="209"/>
      <c r="J276" s="282"/>
    </row>
    <row r="277">
      <c r="C277" s="209"/>
      <c r="G277" s="209"/>
      <c r="H277" s="209"/>
      <c r="J277" s="282"/>
    </row>
    <row r="278">
      <c r="C278" s="209"/>
      <c r="G278" s="209"/>
      <c r="H278" s="209"/>
      <c r="J278" s="282"/>
    </row>
    <row r="279">
      <c r="C279" s="209"/>
      <c r="G279" s="209"/>
      <c r="H279" s="209"/>
      <c r="J279" s="282"/>
    </row>
    <row r="280">
      <c r="C280" s="209"/>
      <c r="G280" s="209"/>
      <c r="H280" s="209"/>
      <c r="J280" s="282"/>
    </row>
    <row r="281">
      <c r="C281" s="209"/>
      <c r="G281" s="209"/>
      <c r="H281" s="209"/>
      <c r="J281" s="282"/>
    </row>
    <row r="282">
      <c r="C282" s="209"/>
      <c r="G282" s="209"/>
      <c r="H282" s="209"/>
      <c r="J282" s="282"/>
    </row>
    <row r="283">
      <c r="C283" s="209"/>
      <c r="G283" s="209"/>
      <c r="H283" s="209"/>
      <c r="J283" s="282"/>
    </row>
    <row r="284">
      <c r="C284" s="209"/>
      <c r="G284" s="209"/>
      <c r="H284" s="209"/>
      <c r="J284" s="282"/>
    </row>
    <row r="285">
      <c r="C285" s="209"/>
      <c r="G285" s="209"/>
      <c r="H285" s="209"/>
      <c r="J285" s="282"/>
    </row>
    <row r="286">
      <c r="C286" s="209"/>
      <c r="G286" s="209"/>
      <c r="H286" s="209"/>
      <c r="J286" s="282"/>
    </row>
    <row r="287">
      <c r="C287" s="209"/>
      <c r="G287" s="209"/>
      <c r="H287" s="209"/>
      <c r="J287" s="282"/>
    </row>
    <row r="288">
      <c r="C288" s="209"/>
      <c r="G288" s="209"/>
      <c r="H288" s="209"/>
      <c r="J288" s="282"/>
    </row>
    <row r="289">
      <c r="C289" s="209"/>
      <c r="G289" s="209"/>
      <c r="H289" s="209"/>
      <c r="J289" s="282"/>
    </row>
    <row r="290">
      <c r="C290" s="209"/>
      <c r="G290" s="209"/>
      <c r="H290" s="209"/>
      <c r="J290" s="282"/>
    </row>
    <row r="291">
      <c r="C291" s="209"/>
      <c r="G291" s="209"/>
      <c r="H291" s="209"/>
      <c r="J291" s="282"/>
    </row>
    <row r="292">
      <c r="C292" s="209"/>
      <c r="G292" s="209"/>
      <c r="H292" s="209"/>
      <c r="J292" s="282"/>
    </row>
    <row r="293">
      <c r="C293" s="209"/>
      <c r="G293" s="209"/>
      <c r="H293" s="209"/>
      <c r="J293" s="282"/>
    </row>
    <row r="294">
      <c r="C294" s="209"/>
      <c r="G294" s="209"/>
      <c r="H294" s="209"/>
      <c r="J294" s="282"/>
    </row>
    <row r="295">
      <c r="C295" s="209"/>
      <c r="G295" s="209"/>
      <c r="H295" s="209"/>
      <c r="J295" s="282"/>
    </row>
    <row r="296">
      <c r="C296" s="209"/>
      <c r="G296" s="209"/>
      <c r="H296" s="209"/>
      <c r="J296" s="282"/>
    </row>
    <row r="297">
      <c r="C297" s="209"/>
      <c r="G297" s="209"/>
      <c r="H297" s="209"/>
      <c r="J297" s="282"/>
    </row>
    <row r="298">
      <c r="C298" s="209"/>
      <c r="G298" s="209"/>
      <c r="H298" s="209"/>
      <c r="J298" s="282"/>
    </row>
    <row r="299">
      <c r="C299" s="209"/>
      <c r="G299" s="209"/>
      <c r="H299" s="209"/>
      <c r="J299" s="282"/>
    </row>
    <row r="300">
      <c r="C300" s="209"/>
      <c r="G300" s="209"/>
      <c r="H300" s="209"/>
      <c r="J300" s="282"/>
    </row>
    <row r="301">
      <c r="C301" s="209"/>
      <c r="G301" s="209"/>
      <c r="H301" s="209"/>
      <c r="J301" s="282"/>
    </row>
    <row r="302">
      <c r="C302" s="209"/>
      <c r="G302" s="209"/>
      <c r="H302" s="209"/>
      <c r="J302" s="282"/>
    </row>
    <row r="303">
      <c r="C303" s="209"/>
      <c r="G303" s="209"/>
      <c r="H303" s="209"/>
      <c r="J303" s="282"/>
    </row>
    <row r="304">
      <c r="C304" s="209"/>
      <c r="G304" s="209"/>
      <c r="H304" s="209"/>
      <c r="J304" s="282"/>
    </row>
    <row r="305">
      <c r="C305" s="209"/>
      <c r="G305" s="209"/>
      <c r="H305" s="209"/>
      <c r="J305" s="282"/>
    </row>
    <row r="306">
      <c r="C306" s="209"/>
      <c r="G306" s="209"/>
      <c r="H306" s="209"/>
      <c r="J306" s="282"/>
    </row>
    <row r="307">
      <c r="C307" s="209"/>
      <c r="G307" s="209"/>
      <c r="H307" s="209"/>
      <c r="J307" s="282"/>
    </row>
    <row r="308">
      <c r="C308" s="209"/>
      <c r="G308" s="209"/>
      <c r="H308" s="209"/>
      <c r="J308" s="282"/>
    </row>
    <row r="309">
      <c r="C309" s="209"/>
      <c r="G309" s="209"/>
      <c r="H309" s="209"/>
      <c r="J309" s="282"/>
    </row>
    <row r="310">
      <c r="C310" s="209"/>
      <c r="G310" s="209"/>
      <c r="H310" s="209"/>
      <c r="J310" s="282"/>
    </row>
    <row r="311">
      <c r="C311" s="209"/>
      <c r="G311" s="209"/>
      <c r="H311" s="209"/>
      <c r="J311" s="282"/>
    </row>
    <row r="312">
      <c r="C312" s="209"/>
      <c r="G312" s="209"/>
      <c r="H312" s="209"/>
      <c r="J312" s="282"/>
    </row>
    <row r="313">
      <c r="C313" s="209"/>
      <c r="G313" s="209"/>
      <c r="H313" s="209"/>
      <c r="J313" s="282"/>
    </row>
    <row r="314">
      <c r="C314" s="209"/>
      <c r="G314" s="209"/>
      <c r="H314" s="209"/>
      <c r="J314" s="282"/>
    </row>
    <row r="315">
      <c r="C315" s="209"/>
      <c r="G315" s="209"/>
      <c r="H315" s="209"/>
      <c r="J315" s="282"/>
    </row>
    <row r="316">
      <c r="C316" s="209"/>
      <c r="G316" s="209"/>
      <c r="H316" s="209"/>
      <c r="J316" s="282"/>
    </row>
    <row r="317">
      <c r="C317" s="209"/>
      <c r="G317" s="209"/>
      <c r="H317" s="209"/>
      <c r="J317" s="282"/>
    </row>
    <row r="318">
      <c r="C318" s="209"/>
      <c r="G318" s="209"/>
      <c r="H318" s="209"/>
      <c r="J318" s="282"/>
    </row>
    <row r="319">
      <c r="C319" s="209"/>
      <c r="G319" s="209"/>
      <c r="H319" s="209"/>
      <c r="J319" s="282"/>
    </row>
    <row r="320">
      <c r="C320" s="209"/>
      <c r="G320" s="209"/>
      <c r="H320" s="209"/>
      <c r="J320" s="282"/>
    </row>
    <row r="321">
      <c r="C321" s="209"/>
      <c r="G321" s="209"/>
      <c r="H321" s="209"/>
      <c r="J321" s="282"/>
    </row>
    <row r="322">
      <c r="C322" s="209"/>
      <c r="G322" s="209"/>
      <c r="H322" s="209"/>
      <c r="J322" s="282"/>
    </row>
    <row r="323">
      <c r="C323" s="209"/>
      <c r="G323" s="209"/>
      <c r="H323" s="209"/>
      <c r="J323" s="282"/>
    </row>
    <row r="324">
      <c r="C324" s="209"/>
      <c r="G324" s="209"/>
      <c r="H324" s="209"/>
      <c r="J324" s="282"/>
    </row>
    <row r="325">
      <c r="C325" s="209"/>
      <c r="G325" s="209"/>
      <c r="H325" s="209"/>
      <c r="J325" s="282"/>
    </row>
    <row r="326">
      <c r="C326" s="209"/>
      <c r="G326" s="209"/>
      <c r="H326" s="209"/>
      <c r="J326" s="282"/>
    </row>
    <row r="327">
      <c r="C327" s="209"/>
      <c r="G327" s="209"/>
      <c r="H327" s="209"/>
      <c r="J327" s="282"/>
    </row>
    <row r="328">
      <c r="C328" s="209"/>
      <c r="G328" s="209"/>
      <c r="H328" s="209"/>
      <c r="J328" s="282"/>
    </row>
    <row r="329">
      <c r="C329" s="209"/>
      <c r="G329" s="209"/>
      <c r="H329" s="209"/>
      <c r="J329" s="282"/>
    </row>
    <row r="330">
      <c r="C330" s="209"/>
      <c r="G330" s="209"/>
      <c r="H330" s="209"/>
      <c r="J330" s="282"/>
    </row>
    <row r="331">
      <c r="C331" s="209"/>
      <c r="G331" s="209"/>
      <c r="H331" s="209"/>
      <c r="J331" s="282"/>
    </row>
    <row r="332">
      <c r="C332" s="209"/>
      <c r="G332" s="209"/>
      <c r="H332" s="209"/>
      <c r="J332" s="282"/>
    </row>
    <row r="333">
      <c r="C333" s="209"/>
      <c r="G333" s="209"/>
      <c r="H333" s="209"/>
      <c r="J333" s="282"/>
    </row>
    <row r="334">
      <c r="C334" s="209"/>
      <c r="G334" s="209"/>
      <c r="H334" s="209"/>
      <c r="J334" s="282"/>
    </row>
    <row r="335">
      <c r="C335" s="209"/>
      <c r="G335" s="209"/>
      <c r="H335" s="209"/>
      <c r="J335" s="282"/>
    </row>
    <row r="336">
      <c r="C336" s="209"/>
      <c r="G336" s="209"/>
      <c r="H336" s="209"/>
      <c r="J336" s="282"/>
    </row>
    <row r="337">
      <c r="C337" s="209"/>
      <c r="G337" s="209"/>
      <c r="H337" s="209"/>
      <c r="J337" s="282"/>
    </row>
    <row r="338">
      <c r="C338" s="209"/>
      <c r="G338" s="209"/>
      <c r="H338" s="209"/>
      <c r="J338" s="282"/>
    </row>
    <row r="339">
      <c r="C339" s="209"/>
      <c r="G339" s="209"/>
      <c r="H339" s="209"/>
      <c r="J339" s="282"/>
    </row>
    <row r="340">
      <c r="C340" s="209"/>
      <c r="G340" s="209"/>
      <c r="H340" s="209"/>
      <c r="J340" s="282"/>
    </row>
    <row r="341">
      <c r="C341" s="209"/>
      <c r="G341" s="209"/>
      <c r="H341" s="209"/>
      <c r="J341" s="282"/>
    </row>
    <row r="342">
      <c r="C342" s="209"/>
      <c r="G342" s="209"/>
      <c r="H342" s="209"/>
      <c r="J342" s="282"/>
    </row>
    <row r="343">
      <c r="C343" s="209"/>
      <c r="G343" s="209"/>
      <c r="H343" s="209"/>
      <c r="J343" s="282"/>
    </row>
    <row r="344">
      <c r="C344" s="209"/>
      <c r="G344" s="209"/>
      <c r="H344" s="209"/>
      <c r="J344" s="282"/>
    </row>
    <row r="345">
      <c r="C345" s="209"/>
      <c r="G345" s="209"/>
      <c r="H345" s="209"/>
      <c r="J345" s="282"/>
    </row>
    <row r="346">
      <c r="C346" s="209"/>
      <c r="G346" s="209"/>
      <c r="H346" s="209"/>
      <c r="J346" s="282"/>
    </row>
    <row r="347">
      <c r="C347" s="209"/>
      <c r="G347" s="209"/>
      <c r="H347" s="209"/>
      <c r="J347" s="282"/>
    </row>
    <row r="348">
      <c r="C348" s="209"/>
      <c r="G348" s="209"/>
      <c r="H348" s="209"/>
      <c r="J348" s="282"/>
    </row>
    <row r="349">
      <c r="C349" s="209"/>
      <c r="G349" s="209"/>
      <c r="H349" s="209"/>
      <c r="J349" s="282"/>
    </row>
    <row r="350">
      <c r="C350" s="209"/>
      <c r="G350" s="209"/>
      <c r="H350" s="209"/>
      <c r="J350" s="282"/>
    </row>
    <row r="351">
      <c r="C351" s="209"/>
      <c r="G351" s="209"/>
      <c r="H351" s="209"/>
      <c r="J351" s="282"/>
    </row>
    <row r="352">
      <c r="C352" s="209"/>
      <c r="G352" s="209"/>
      <c r="H352" s="209"/>
      <c r="J352" s="282"/>
    </row>
    <row r="353">
      <c r="C353" s="209"/>
      <c r="G353" s="209"/>
      <c r="H353" s="209"/>
      <c r="J353" s="282"/>
    </row>
    <row r="354">
      <c r="C354" s="209"/>
      <c r="G354" s="209"/>
      <c r="H354" s="209"/>
      <c r="J354" s="282"/>
    </row>
    <row r="355">
      <c r="C355" s="209"/>
      <c r="G355" s="209"/>
      <c r="H355" s="209"/>
      <c r="J355" s="282"/>
    </row>
    <row r="356">
      <c r="C356" s="209"/>
      <c r="G356" s="209"/>
      <c r="H356" s="209"/>
      <c r="J356" s="282"/>
    </row>
    <row r="357">
      <c r="C357" s="209"/>
      <c r="G357" s="209"/>
      <c r="H357" s="209"/>
      <c r="J357" s="282"/>
    </row>
    <row r="358">
      <c r="C358" s="209"/>
      <c r="G358" s="209"/>
      <c r="H358" s="209"/>
      <c r="J358" s="282"/>
    </row>
    <row r="359">
      <c r="C359" s="209"/>
      <c r="G359" s="209"/>
      <c r="H359" s="209"/>
      <c r="J359" s="282"/>
    </row>
    <row r="360">
      <c r="C360" s="209"/>
      <c r="G360" s="209"/>
      <c r="H360" s="209"/>
      <c r="J360" s="282"/>
    </row>
    <row r="361">
      <c r="C361" s="209"/>
      <c r="G361" s="209"/>
      <c r="H361" s="209"/>
      <c r="J361" s="282"/>
    </row>
    <row r="362">
      <c r="C362" s="209"/>
      <c r="G362" s="209"/>
      <c r="H362" s="209"/>
      <c r="J362" s="282"/>
    </row>
    <row r="363">
      <c r="C363" s="209"/>
      <c r="G363" s="209"/>
      <c r="H363" s="209"/>
      <c r="J363" s="282"/>
    </row>
    <row r="364">
      <c r="C364" s="209"/>
      <c r="G364" s="209"/>
      <c r="H364" s="209"/>
      <c r="J364" s="282"/>
    </row>
    <row r="365">
      <c r="C365" s="209"/>
      <c r="G365" s="209"/>
      <c r="H365" s="209"/>
      <c r="J365" s="282"/>
    </row>
    <row r="366">
      <c r="C366" s="209"/>
      <c r="G366" s="209"/>
      <c r="H366" s="209"/>
      <c r="J366" s="282"/>
    </row>
    <row r="367">
      <c r="C367" s="209"/>
      <c r="G367" s="209"/>
      <c r="H367" s="209"/>
      <c r="J367" s="282"/>
    </row>
    <row r="368">
      <c r="C368" s="209"/>
      <c r="G368" s="209"/>
      <c r="H368" s="209"/>
      <c r="J368" s="282"/>
    </row>
    <row r="369">
      <c r="C369" s="209"/>
      <c r="G369" s="209"/>
      <c r="H369" s="209"/>
      <c r="J369" s="282"/>
    </row>
    <row r="370">
      <c r="C370" s="209"/>
      <c r="G370" s="209"/>
      <c r="H370" s="209"/>
      <c r="J370" s="282"/>
    </row>
    <row r="371">
      <c r="C371" s="209"/>
      <c r="G371" s="209"/>
      <c r="H371" s="209"/>
      <c r="J371" s="282"/>
    </row>
    <row r="372">
      <c r="C372" s="209"/>
      <c r="G372" s="209"/>
      <c r="H372" s="209"/>
      <c r="J372" s="282"/>
    </row>
    <row r="373">
      <c r="C373" s="209"/>
      <c r="G373" s="209"/>
      <c r="H373" s="209"/>
      <c r="J373" s="282"/>
    </row>
    <row r="374">
      <c r="C374" s="209"/>
      <c r="G374" s="209"/>
      <c r="H374" s="209"/>
      <c r="J374" s="282"/>
    </row>
    <row r="375">
      <c r="C375" s="209"/>
      <c r="G375" s="209"/>
      <c r="H375" s="209"/>
      <c r="J375" s="282"/>
    </row>
    <row r="376">
      <c r="C376" s="209"/>
      <c r="G376" s="209"/>
      <c r="H376" s="209"/>
      <c r="J376" s="282"/>
    </row>
    <row r="377">
      <c r="C377" s="209"/>
      <c r="G377" s="209"/>
      <c r="H377" s="209"/>
      <c r="J377" s="282"/>
    </row>
    <row r="378">
      <c r="C378" s="209"/>
      <c r="G378" s="209"/>
      <c r="H378" s="209"/>
      <c r="J378" s="282"/>
    </row>
    <row r="379">
      <c r="C379" s="209"/>
      <c r="G379" s="209"/>
      <c r="H379" s="209"/>
      <c r="J379" s="282"/>
    </row>
    <row r="380">
      <c r="C380" s="209"/>
      <c r="G380" s="209"/>
      <c r="H380" s="209"/>
      <c r="J380" s="282"/>
    </row>
    <row r="381">
      <c r="C381" s="209"/>
      <c r="G381" s="209"/>
      <c r="H381" s="209"/>
      <c r="J381" s="282"/>
    </row>
    <row r="382">
      <c r="C382" s="209"/>
      <c r="G382" s="209"/>
      <c r="H382" s="209"/>
      <c r="J382" s="282"/>
    </row>
    <row r="383">
      <c r="C383" s="209"/>
      <c r="G383" s="209"/>
      <c r="H383" s="209"/>
      <c r="J383" s="282"/>
    </row>
    <row r="384">
      <c r="C384" s="209"/>
      <c r="G384" s="209"/>
      <c r="H384" s="209"/>
      <c r="J384" s="282"/>
    </row>
    <row r="385">
      <c r="C385" s="209"/>
      <c r="G385" s="209"/>
      <c r="H385" s="209"/>
      <c r="J385" s="282"/>
    </row>
    <row r="386">
      <c r="C386" s="209"/>
      <c r="G386" s="209"/>
      <c r="H386" s="209"/>
      <c r="J386" s="282"/>
    </row>
    <row r="387">
      <c r="C387" s="209"/>
      <c r="G387" s="209"/>
      <c r="H387" s="209"/>
      <c r="J387" s="282"/>
    </row>
    <row r="388">
      <c r="C388" s="209"/>
      <c r="G388" s="209"/>
      <c r="H388" s="209"/>
      <c r="J388" s="282"/>
    </row>
    <row r="389">
      <c r="C389" s="209"/>
      <c r="G389" s="209"/>
      <c r="H389" s="209"/>
      <c r="J389" s="282"/>
    </row>
    <row r="390">
      <c r="C390" s="209"/>
      <c r="G390" s="209"/>
      <c r="H390" s="209"/>
      <c r="J390" s="282"/>
    </row>
    <row r="391">
      <c r="C391" s="209"/>
      <c r="G391" s="209"/>
      <c r="H391" s="209"/>
      <c r="J391" s="282"/>
    </row>
    <row r="392">
      <c r="C392" s="209"/>
      <c r="G392" s="209"/>
      <c r="H392" s="209"/>
      <c r="J392" s="282"/>
    </row>
    <row r="393">
      <c r="C393" s="209"/>
      <c r="G393" s="209"/>
      <c r="H393" s="209"/>
      <c r="J393" s="282"/>
    </row>
    <row r="394">
      <c r="C394" s="209"/>
      <c r="G394" s="209"/>
      <c r="H394" s="209"/>
      <c r="J394" s="282"/>
    </row>
    <row r="395">
      <c r="C395" s="209"/>
      <c r="G395" s="209"/>
      <c r="H395" s="209"/>
      <c r="J395" s="282"/>
    </row>
    <row r="396">
      <c r="C396" s="209"/>
      <c r="G396" s="209"/>
      <c r="H396" s="209"/>
      <c r="J396" s="282"/>
    </row>
    <row r="397">
      <c r="C397" s="209"/>
      <c r="G397" s="209"/>
      <c r="H397" s="209"/>
      <c r="J397" s="282"/>
    </row>
    <row r="398">
      <c r="C398" s="209"/>
      <c r="G398" s="209"/>
      <c r="H398" s="209"/>
      <c r="J398" s="282"/>
    </row>
    <row r="399">
      <c r="C399" s="209"/>
      <c r="G399" s="209"/>
      <c r="H399" s="209"/>
      <c r="J399" s="282"/>
    </row>
    <row r="400">
      <c r="C400" s="209"/>
      <c r="G400" s="209"/>
      <c r="H400" s="209"/>
      <c r="J400" s="282"/>
    </row>
    <row r="401">
      <c r="C401" s="209"/>
      <c r="G401" s="209"/>
      <c r="H401" s="209"/>
      <c r="J401" s="282"/>
    </row>
    <row r="402">
      <c r="C402" s="209"/>
      <c r="G402" s="209"/>
      <c r="H402" s="209"/>
      <c r="J402" s="282"/>
    </row>
    <row r="403">
      <c r="C403" s="209"/>
      <c r="G403" s="209"/>
      <c r="H403" s="209"/>
      <c r="J403" s="282"/>
    </row>
    <row r="404">
      <c r="C404" s="209"/>
      <c r="G404" s="209"/>
      <c r="H404" s="209"/>
      <c r="J404" s="282"/>
    </row>
    <row r="405">
      <c r="C405" s="209"/>
      <c r="G405" s="209"/>
      <c r="H405" s="209"/>
      <c r="J405" s="282"/>
    </row>
    <row r="406">
      <c r="C406" s="209"/>
      <c r="G406" s="209"/>
      <c r="H406" s="209"/>
      <c r="J406" s="282"/>
    </row>
    <row r="407">
      <c r="C407" s="209"/>
      <c r="G407" s="209"/>
      <c r="H407" s="209"/>
      <c r="J407" s="282"/>
    </row>
    <row r="408">
      <c r="C408" s="209"/>
      <c r="G408" s="209"/>
      <c r="H408" s="209"/>
      <c r="J408" s="282"/>
    </row>
    <row r="409">
      <c r="C409" s="209"/>
      <c r="G409" s="209"/>
      <c r="H409" s="209"/>
      <c r="J409" s="282"/>
    </row>
    <row r="410">
      <c r="C410" s="209"/>
      <c r="G410" s="209"/>
      <c r="H410" s="209"/>
      <c r="J410" s="282"/>
    </row>
    <row r="411">
      <c r="C411" s="209"/>
      <c r="G411" s="209"/>
      <c r="H411" s="209"/>
      <c r="J411" s="282"/>
    </row>
    <row r="412">
      <c r="C412" s="209"/>
      <c r="G412" s="209"/>
      <c r="H412" s="209"/>
      <c r="J412" s="282"/>
    </row>
    <row r="413">
      <c r="C413" s="209"/>
      <c r="G413" s="209"/>
      <c r="H413" s="209"/>
      <c r="J413" s="282"/>
    </row>
    <row r="414">
      <c r="C414" s="209"/>
      <c r="G414" s="209"/>
      <c r="H414" s="209"/>
      <c r="J414" s="282"/>
    </row>
    <row r="415">
      <c r="C415" s="209"/>
      <c r="G415" s="209"/>
      <c r="H415" s="209"/>
      <c r="J415" s="282"/>
    </row>
    <row r="416">
      <c r="C416" s="209"/>
      <c r="G416" s="209"/>
      <c r="H416" s="209"/>
      <c r="J416" s="282"/>
    </row>
    <row r="417">
      <c r="C417" s="209"/>
      <c r="G417" s="209"/>
      <c r="H417" s="209"/>
      <c r="J417" s="282"/>
    </row>
    <row r="418">
      <c r="C418" s="209"/>
      <c r="G418" s="209"/>
      <c r="H418" s="209"/>
      <c r="J418" s="282"/>
    </row>
    <row r="419">
      <c r="C419" s="209"/>
      <c r="G419" s="209"/>
      <c r="H419" s="209"/>
      <c r="J419" s="282"/>
    </row>
    <row r="420">
      <c r="C420" s="209"/>
      <c r="G420" s="209"/>
      <c r="H420" s="209"/>
      <c r="J420" s="282"/>
    </row>
    <row r="421">
      <c r="C421" s="209"/>
      <c r="G421" s="209"/>
      <c r="H421" s="209"/>
      <c r="J421" s="282"/>
    </row>
    <row r="422">
      <c r="C422" s="209"/>
      <c r="G422" s="209"/>
      <c r="H422" s="209"/>
      <c r="J422" s="282"/>
    </row>
    <row r="423">
      <c r="C423" s="209"/>
      <c r="G423" s="209"/>
      <c r="H423" s="209"/>
      <c r="J423" s="282"/>
    </row>
    <row r="424">
      <c r="C424" s="209"/>
      <c r="G424" s="209"/>
      <c r="H424" s="209"/>
      <c r="J424" s="282"/>
    </row>
    <row r="425">
      <c r="C425" s="209"/>
      <c r="G425" s="209"/>
      <c r="H425" s="209"/>
      <c r="J425" s="282"/>
    </row>
    <row r="426">
      <c r="C426" s="209"/>
      <c r="G426" s="209"/>
      <c r="H426" s="209"/>
      <c r="J426" s="282"/>
    </row>
    <row r="427">
      <c r="C427" s="209"/>
      <c r="G427" s="209"/>
      <c r="H427" s="209"/>
      <c r="J427" s="282"/>
    </row>
    <row r="428">
      <c r="C428" s="209"/>
      <c r="G428" s="209"/>
      <c r="H428" s="209"/>
      <c r="J428" s="282"/>
    </row>
    <row r="429">
      <c r="C429" s="209"/>
      <c r="G429" s="209"/>
      <c r="H429" s="209"/>
      <c r="J429" s="282"/>
    </row>
    <row r="430">
      <c r="C430" s="209"/>
      <c r="G430" s="209"/>
      <c r="H430" s="209"/>
      <c r="J430" s="282"/>
    </row>
    <row r="431">
      <c r="C431" s="209"/>
      <c r="G431" s="209"/>
      <c r="H431" s="209"/>
      <c r="J431" s="282"/>
    </row>
    <row r="432">
      <c r="C432" s="209"/>
      <c r="G432" s="209"/>
      <c r="H432" s="209"/>
      <c r="J432" s="282"/>
    </row>
    <row r="433">
      <c r="C433" s="209"/>
      <c r="G433" s="209"/>
      <c r="H433" s="209"/>
      <c r="J433" s="282"/>
    </row>
    <row r="434">
      <c r="C434" s="209"/>
      <c r="G434" s="209"/>
      <c r="H434" s="209"/>
      <c r="J434" s="282"/>
    </row>
    <row r="435">
      <c r="C435" s="209"/>
      <c r="G435" s="209"/>
      <c r="H435" s="209"/>
      <c r="J435" s="282"/>
    </row>
    <row r="436">
      <c r="C436" s="209"/>
      <c r="G436" s="209"/>
      <c r="H436" s="209"/>
      <c r="J436" s="282"/>
    </row>
    <row r="437">
      <c r="C437" s="209"/>
      <c r="G437" s="209"/>
      <c r="H437" s="209"/>
      <c r="J437" s="282"/>
    </row>
    <row r="438">
      <c r="C438" s="209"/>
      <c r="G438" s="209"/>
      <c r="H438" s="209"/>
      <c r="J438" s="282"/>
    </row>
    <row r="439">
      <c r="C439" s="209"/>
      <c r="G439" s="209"/>
      <c r="H439" s="209"/>
      <c r="J439" s="282"/>
    </row>
    <row r="440">
      <c r="C440" s="209"/>
      <c r="G440" s="209"/>
      <c r="H440" s="209"/>
      <c r="J440" s="282"/>
    </row>
    <row r="441">
      <c r="C441" s="209"/>
      <c r="G441" s="209"/>
      <c r="H441" s="209"/>
      <c r="J441" s="282"/>
    </row>
    <row r="442">
      <c r="C442" s="209"/>
      <c r="G442" s="209"/>
      <c r="H442" s="209"/>
      <c r="J442" s="282"/>
    </row>
    <row r="443">
      <c r="C443" s="209"/>
      <c r="G443" s="209"/>
      <c r="H443" s="209"/>
      <c r="J443" s="282"/>
    </row>
    <row r="444">
      <c r="C444" s="209"/>
      <c r="G444" s="209"/>
      <c r="H444" s="209"/>
      <c r="J444" s="282"/>
    </row>
    <row r="445">
      <c r="C445" s="209"/>
      <c r="G445" s="209"/>
      <c r="H445" s="209"/>
      <c r="J445" s="282"/>
    </row>
    <row r="446">
      <c r="C446" s="209"/>
      <c r="G446" s="209"/>
      <c r="H446" s="209"/>
      <c r="J446" s="282"/>
    </row>
    <row r="447">
      <c r="C447" s="209"/>
      <c r="G447" s="209"/>
      <c r="H447" s="209"/>
      <c r="J447" s="282"/>
    </row>
    <row r="448">
      <c r="C448" s="209"/>
      <c r="G448" s="209"/>
      <c r="H448" s="209"/>
      <c r="J448" s="282"/>
    </row>
    <row r="449">
      <c r="C449" s="209"/>
      <c r="G449" s="209"/>
      <c r="H449" s="209"/>
      <c r="J449" s="282"/>
    </row>
    <row r="450">
      <c r="C450" s="209"/>
      <c r="G450" s="209"/>
      <c r="H450" s="209"/>
      <c r="J450" s="282"/>
    </row>
    <row r="451">
      <c r="C451" s="209"/>
      <c r="G451" s="209"/>
      <c r="H451" s="209"/>
      <c r="J451" s="282"/>
    </row>
    <row r="452">
      <c r="C452" s="209"/>
      <c r="G452" s="209"/>
      <c r="H452" s="209"/>
      <c r="J452" s="282"/>
    </row>
    <row r="453">
      <c r="C453" s="209"/>
      <c r="G453" s="209"/>
      <c r="H453" s="209"/>
      <c r="J453" s="282"/>
    </row>
    <row r="454">
      <c r="C454" s="209"/>
      <c r="G454" s="209"/>
      <c r="H454" s="209"/>
      <c r="J454" s="282"/>
    </row>
    <row r="455">
      <c r="C455" s="209"/>
      <c r="G455" s="209"/>
      <c r="H455" s="209"/>
      <c r="J455" s="282"/>
    </row>
    <row r="456">
      <c r="C456" s="209"/>
      <c r="G456" s="209"/>
      <c r="H456" s="209"/>
      <c r="J456" s="282"/>
    </row>
    <row r="457">
      <c r="C457" s="209"/>
      <c r="G457" s="209"/>
      <c r="H457" s="209"/>
      <c r="J457" s="282"/>
    </row>
    <row r="458">
      <c r="C458" s="209"/>
      <c r="G458" s="209"/>
      <c r="H458" s="209"/>
      <c r="J458" s="282"/>
    </row>
    <row r="459">
      <c r="C459" s="209"/>
      <c r="G459" s="209"/>
      <c r="H459" s="209"/>
      <c r="J459" s="282"/>
    </row>
    <row r="460">
      <c r="C460" s="209"/>
      <c r="G460" s="209"/>
      <c r="H460" s="209"/>
      <c r="J460" s="282"/>
    </row>
    <row r="461">
      <c r="C461" s="209"/>
      <c r="G461" s="209"/>
      <c r="H461" s="209"/>
      <c r="J461" s="282"/>
    </row>
    <row r="462">
      <c r="C462" s="209"/>
      <c r="G462" s="209"/>
      <c r="H462" s="209"/>
      <c r="J462" s="282"/>
    </row>
    <row r="463">
      <c r="C463" s="209"/>
      <c r="G463" s="209"/>
      <c r="H463" s="209"/>
      <c r="J463" s="282"/>
    </row>
    <row r="464">
      <c r="C464" s="209"/>
      <c r="G464" s="209"/>
      <c r="H464" s="209"/>
      <c r="J464" s="282"/>
    </row>
    <row r="465">
      <c r="C465" s="209"/>
      <c r="G465" s="209"/>
      <c r="H465" s="209"/>
      <c r="J465" s="282"/>
    </row>
    <row r="466">
      <c r="C466" s="209"/>
      <c r="G466" s="209"/>
      <c r="H466" s="209"/>
      <c r="J466" s="282"/>
    </row>
    <row r="467">
      <c r="C467" s="209"/>
      <c r="G467" s="209"/>
      <c r="H467" s="209"/>
      <c r="J467" s="282"/>
    </row>
    <row r="468">
      <c r="C468" s="209"/>
      <c r="G468" s="209"/>
      <c r="H468" s="209"/>
      <c r="J468" s="282"/>
    </row>
    <row r="469">
      <c r="C469" s="209"/>
      <c r="G469" s="209"/>
      <c r="H469" s="209"/>
      <c r="J469" s="282"/>
    </row>
    <row r="470">
      <c r="C470" s="209"/>
      <c r="G470" s="209"/>
      <c r="H470" s="209"/>
      <c r="J470" s="282"/>
    </row>
    <row r="471">
      <c r="C471" s="209"/>
      <c r="G471" s="209"/>
      <c r="H471" s="209"/>
      <c r="J471" s="282"/>
    </row>
    <row r="472">
      <c r="C472" s="209"/>
      <c r="G472" s="209"/>
      <c r="H472" s="209"/>
      <c r="J472" s="282"/>
    </row>
    <row r="473">
      <c r="C473" s="209"/>
      <c r="G473" s="209"/>
      <c r="H473" s="209"/>
      <c r="J473" s="282"/>
    </row>
    <row r="474">
      <c r="C474" s="209"/>
      <c r="G474" s="209"/>
      <c r="H474" s="209"/>
      <c r="J474" s="282"/>
    </row>
    <row r="475">
      <c r="C475" s="209"/>
      <c r="G475" s="209"/>
      <c r="H475" s="209"/>
      <c r="J475" s="282"/>
    </row>
    <row r="476">
      <c r="C476" s="209"/>
      <c r="G476" s="209"/>
      <c r="H476" s="209"/>
      <c r="J476" s="282"/>
    </row>
    <row r="477">
      <c r="C477" s="209"/>
      <c r="G477" s="209"/>
      <c r="H477" s="209"/>
      <c r="J477" s="282"/>
    </row>
    <row r="478">
      <c r="C478" s="209"/>
      <c r="G478" s="209"/>
      <c r="H478" s="209"/>
      <c r="J478" s="282"/>
    </row>
    <row r="479">
      <c r="C479" s="209"/>
      <c r="G479" s="209"/>
      <c r="H479" s="209"/>
      <c r="J479" s="282"/>
    </row>
    <row r="480">
      <c r="C480" s="209"/>
      <c r="G480" s="209"/>
      <c r="H480" s="209"/>
      <c r="J480" s="282"/>
    </row>
    <row r="481">
      <c r="C481" s="209"/>
      <c r="G481" s="209"/>
      <c r="H481" s="209"/>
      <c r="J481" s="282"/>
    </row>
    <row r="482">
      <c r="C482" s="209"/>
      <c r="G482" s="209"/>
      <c r="H482" s="209"/>
      <c r="J482" s="282"/>
    </row>
    <row r="483">
      <c r="C483" s="209"/>
      <c r="G483" s="209"/>
      <c r="H483" s="209"/>
      <c r="J483" s="282"/>
    </row>
    <row r="484">
      <c r="C484" s="209"/>
      <c r="G484" s="209"/>
      <c r="H484" s="209"/>
      <c r="J484" s="282"/>
    </row>
    <row r="485">
      <c r="C485" s="209"/>
      <c r="G485" s="209"/>
      <c r="H485" s="209"/>
      <c r="J485" s="282"/>
    </row>
    <row r="486">
      <c r="C486" s="209"/>
      <c r="G486" s="209"/>
      <c r="H486" s="209"/>
      <c r="J486" s="282"/>
    </row>
    <row r="487">
      <c r="C487" s="209"/>
      <c r="G487" s="209"/>
      <c r="H487" s="209"/>
      <c r="J487" s="282"/>
    </row>
    <row r="488">
      <c r="C488" s="209"/>
      <c r="G488" s="209"/>
      <c r="H488" s="209"/>
      <c r="J488" s="282"/>
    </row>
    <row r="489">
      <c r="C489" s="209"/>
      <c r="G489" s="209"/>
      <c r="H489" s="209"/>
      <c r="J489" s="282"/>
    </row>
    <row r="490">
      <c r="C490" s="209"/>
      <c r="G490" s="209"/>
      <c r="H490" s="209"/>
      <c r="J490" s="282"/>
    </row>
    <row r="491">
      <c r="C491" s="209"/>
      <c r="G491" s="209"/>
      <c r="H491" s="209"/>
      <c r="J491" s="282"/>
    </row>
    <row r="492">
      <c r="C492" s="209"/>
      <c r="G492" s="209"/>
      <c r="H492" s="209"/>
      <c r="J492" s="282"/>
    </row>
    <row r="493">
      <c r="C493" s="209"/>
      <c r="G493" s="209"/>
      <c r="H493" s="209"/>
      <c r="J493" s="282"/>
    </row>
    <row r="494">
      <c r="C494" s="209"/>
      <c r="G494" s="209"/>
      <c r="H494" s="209"/>
      <c r="J494" s="282"/>
    </row>
    <row r="495">
      <c r="C495" s="209"/>
      <c r="G495" s="209"/>
      <c r="H495" s="209"/>
      <c r="J495" s="282"/>
    </row>
    <row r="496">
      <c r="C496" s="209"/>
      <c r="G496" s="209"/>
      <c r="H496" s="209"/>
      <c r="J496" s="282"/>
    </row>
    <row r="497">
      <c r="C497" s="209"/>
      <c r="G497" s="209"/>
      <c r="H497" s="209"/>
      <c r="J497" s="282"/>
    </row>
    <row r="498">
      <c r="C498" s="209"/>
      <c r="G498" s="209"/>
      <c r="H498" s="209"/>
      <c r="J498" s="282"/>
    </row>
    <row r="499">
      <c r="C499" s="209"/>
      <c r="G499" s="209"/>
      <c r="H499" s="209"/>
      <c r="J499" s="282"/>
    </row>
    <row r="500">
      <c r="C500" s="209"/>
      <c r="G500" s="209"/>
      <c r="H500" s="209"/>
      <c r="J500" s="282"/>
    </row>
    <row r="501">
      <c r="C501" s="209"/>
      <c r="G501" s="209"/>
      <c r="H501" s="209"/>
      <c r="J501" s="282"/>
    </row>
    <row r="502">
      <c r="C502" s="209"/>
      <c r="G502" s="209"/>
      <c r="H502" s="209"/>
      <c r="J502" s="282"/>
    </row>
    <row r="503">
      <c r="C503" s="209"/>
      <c r="G503" s="209"/>
      <c r="H503" s="209"/>
      <c r="J503" s="282"/>
    </row>
    <row r="504">
      <c r="C504" s="209"/>
      <c r="G504" s="209"/>
      <c r="H504" s="209"/>
      <c r="J504" s="282"/>
    </row>
    <row r="505">
      <c r="C505" s="209"/>
      <c r="G505" s="209"/>
      <c r="H505" s="209"/>
      <c r="J505" s="282"/>
    </row>
    <row r="506">
      <c r="C506" s="209"/>
      <c r="G506" s="209"/>
      <c r="H506" s="209"/>
      <c r="J506" s="282"/>
    </row>
    <row r="507">
      <c r="C507" s="209"/>
      <c r="G507" s="209"/>
      <c r="H507" s="209"/>
      <c r="J507" s="282"/>
    </row>
    <row r="508">
      <c r="C508" s="209"/>
      <c r="G508" s="209"/>
      <c r="H508" s="209"/>
      <c r="J508" s="282"/>
    </row>
    <row r="509">
      <c r="C509" s="209"/>
      <c r="G509" s="209"/>
      <c r="H509" s="209"/>
      <c r="J509" s="282"/>
    </row>
    <row r="510">
      <c r="C510" s="209"/>
      <c r="G510" s="209"/>
      <c r="H510" s="209"/>
      <c r="J510" s="282"/>
    </row>
    <row r="511">
      <c r="C511" s="209"/>
      <c r="G511" s="209"/>
      <c r="H511" s="209"/>
      <c r="J511" s="282"/>
    </row>
    <row r="512">
      <c r="C512" s="209"/>
      <c r="G512" s="209"/>
      <c r="H512" s="209"/>
      <c r="J512" s="282"/>
    </row>
    <row r="513">
      <c r="C513" s="209"/>
      <c r="G513" s="209"/>
      <c r="H513" s="209"/>
      <c r="J513" s="282"/>
    </row>
    <row r="514">
      <c r="C514" s="209"/>
      <c r="G514" s="209"/>
      <c r="H514" s="209"/>
      <c r="J514" s="282"/>
    </row>
    <row r="515">
      <c r="C515" s="209"/>
      <c r="G515" s="209"/>
      <c r="H515" s="209"/>
      <c r="J515" s="282"/>
    </row>
    <row r="516">
      <c r="C516" s="209"/>
      <c r="G516" s="209"/>
      <c r="H516" s="209"/>
      <c r="J516" s="282"/>
    </row>
    <row r="517">
      <c r="C517" s="209"/>
      <c r="G517" s="209"/>
      <c r="H517" s="209"/>
      <c r="J517" s="282"/>
    </row>
    <row r="518">
      <c r="C518" s="209"/>
      <c r="G518" s="209"/>
      <c r="H518" s="209"/>
      <c r="J518" s="282"/>
    </row>
    <row r="519">
      <c r="C519" s="209"/>
      <c r="G519" s="209"/>
      <c r="H519" s="209"/>
      <c r="J519" s="282"/>
    </row>
    <row r="520">
      <c r="C520" s="209"/>
      <c r="G520" s="209"/>
      <c r="H520" s="209"/>
      <c r="J520" s="282"/>
    </row>
    <row r="521">
      <c r="C521" s="209"/>
      <c r="G521" s="209"/>
      <c r="H521" s="209"/>
      <c r="J521" s="282"/>
    </row>
    <row r="522">
      <c r="C522" s="209"/>
      <c r="G522" s="209"/>
      <c r="H522" s="209"/>
      <c r="J522" s="282"/>
    </row>
    <row r="523">
      <c r="C523" s="209"/>
      <c r="G523" s="209"/>
      <c r="H523" s="209"/>
      <c r="J523" s="282"/>
    </row>
    <row r="524">
      <c r="C524" s="209"/>
      <c r="G524" s="209"/>
      <c r="H524" s="209"/>
      <c r="J524" s="282"/>
    </row>
    <row r="525">
      <c r="C525" s="209"/>
      <c r="G525" s="209"/>
      <c r="H525" s="209"/>
      <c r="J525" s="282"/>
    </row>
    <row r="526">
      <c r="C526" s="209"/>
      <c r="G526" s="209"/>
      <c r="H526" s="209"/>
      <c r="J526" s="282"/>
    </row>
    <row r="527">
      <c r="C527" s="209"/>
      <c r="G527" s="209"/>
      <c r="H527" s="209"/>
      <c r="J527" s="282"/>
    </row>
    <row r="528">
      <c r="C528" s="209"/>
      <c r="G528" s="209"/>
      <c r="H528" s="209"/>
      <c r="J528" s="282"/>
    </row>
    <row r="529">
      <c r="C529" s="209"/>
      <c r="G529" s="209"/>
      <c r="H529" s="209"/>
      <c r="J529" s="282"/>
    </row>
    <row r="530">
      <c r="C530" s="209"/>
      <c r="G530" s="209"/>
      <c r="H530" s="209"/>
      <c r="J530" s="282"/>
    </row>
    <row r="531">
      <c r="C531" s="209"/>
      <c r="G531" s="209"/>
      <c r="H531" s="209"/>
      <c r="J531" s="282"/>
    </row>
    <row r="532">
      <c r="C532" s="209"/>
      <c r="G532" s="209"/>
      <c r="H532" s="209"/>
      <c r="J532" s="282"/>
    </row>
    <row r="533">
      <c r="C533" s="209"/>
      <c r="G533" s="209"/>
      <c r="H533" s="209"/>
      <c r="J533" s="282"/>
    </row>
    <row r="534">
      <c r="C534" s="209"/>
      <c r="G534" s="209"/>
      <c r="H534" s="209"/>
      <c r="J534" s="282"/>
    </row>
    <row r="535">
      <c r="C535" s="209"/>
      <c r="G535" s="209"/>
      <c r="H535" s="209"/>
      <c r="J535" s="282"/>
    </row>
    <row r="536">
      <c r="C536" s="209"/>
      <c r="G536" s="209"/>
      <c r="H536" s="209"/>
      <c r="J536" s="282"/>
    </row>
    <row r="537">
      <c r="C537" s="209"/>
      <c r="G537" s="209"/>
      <c r="H537" s="209"/>
      <c r="J537" s="282"/>
    </row>
    <row r="538">
      <c r="C538" s="209"/>
      <c r="G538" s="209"/>
      <c r="H538" s="209"/>
      <c r="J538" s="282"/>
    </row>
    <row r="539">
      <c r="C539" s="209"/>
      <c r="G539" s="209"/>
      <c r="H539" s="209"/>
      <c r="J539" s="282"/>
    </row>
    <row r="540">
      <c r="C540" s="209"/>
      <c r="G540" s="209"/>
      <c r="H540" s="209"/>
      <c r="J540" s="282"/>
    </row>
    <row r="541">
      <c r="C541" s="209"/>
      <c r="G541" s="209"/>
      <c r="H541" s="209"/>
      <c r="J541" s="282"/>
    </row>
    <row r="542">
      <c r="C542" s="209"/>
      <c r="G542" s="209"/>
      <c r="H542" s="209"/>
      <c r="J542" s="282"/>
    </row>
    <row r="543">
      <c r="C543" s="209"/>
      <c r="G543" s="209"/>
      <c r="H543" s="209"/>
      <c r="J543" s="282"/>
    </row>
    <row r="544">
      <c r="C544" s="209"/>
      <c r="G544" s="209"/>
      <c r="H544" s="209"/>
      <c r="J544" s="282"/>
    </row>
    <row r="545">
      <c r="C545" s="209"/>
      <c r="G545" s="209"/>
      <c r="H545" s="209"/>
      <c r="J545" s="282"/>
    </row>
    <row r="546">
      <c r="C546" s="209"/>
      <c r="G546" s="209"/>
      <c r="H546" s="209"/>
      <c r="J546" s="282"/>
    </row>
    <row r="547">
      <c r="C547" s="209"/>
      <c r="G547" s="209"/>
      <c r="H547" s="209"/>
      <c r="J547" s="282"/>
    </row>
    <row r="548">
      <c r="C548" s="209"/>
      <c r="G548" s="209"/>
      <c r="H548" s="209"/>
      <c r="J548" s="282"/>
    </row>
    <row r="549">
      <c r="C549" s="209"/>
      <c r="G549" s="209"/>
      <c r="H549" s="209"/>
      <c r="J549" s="282"/>
    </row>
    <row r="550">
      <c r="C550" s="209"/>
      <c r="G550" s="209"/>
      <c r="H550" s="209"/>
      <c r="J550" s="282"/>
    </row>
    <row r="551">
      <c r="C551" s="209"/>
      <c r="G551" s="209"/>
      <c r="H551" s="209"/>
      <c r="J551" s="282"/>
    </row>
    <row r="552">
      <c r="C552" s="209"/>
      <c r="G552" s="209"/>
      <c r="H552" s="209"/>
      <c r="J552" s="282"/>
    </row>
    <row r="553">
      <c r="C553" s="209"/>
      <c r="G553" s="209"/>
      <c r="H553" s="209"/>
      <c r="J553" s="282"/>
    </row>
    <row r="554">
      <c r="C554" s="209"/>
      <c r="G554" s="209"/>
      <c r="H554" s="209"/>
      <c r="J554" s="282"/>
    </row>
    <row r="555">
      <c r="C555" s="209"/>
      <c r="G555" s="209"/>
      <c r="H555" s="209"/>
      <c r="J555" s="282"/>
    </row>
    <row r="556">
      <c r="C556" s="209"/>
      <c r="G556" s="209"/>
      <c r="H556" s="209"/>
      <c r="J556" s="282"/>
    </row>
    <row r="557">
      <c r="C557" s="209"/>
      <c r="G557" s="209"/>
      <c r="H557" s="209"/>
      <c r="J557" s="282"/>
    </row>
    <row r="558">
      <c r="C558" s="209"/>
      <c r="G558" s="209"/>
      <c r="H558" s="209"/>
      <c r="J558" s="282"/>
    </row>
    <row r="559">
      <c r="C559" s="209"/>
      <c r="G559" s="209"/>
      <c r="H559" s="209"/>
      <c r="J559" s="282"/>
    </row>
    <row r="560">
      <c r="C560" s="209"/>
      <c r="G560" s="209"/>
      <c r="H560" s="209"/>
      <c r="J560" s="282"/>
    </row>
    <row r="561">
      <c r="C561" s="209"/>
      <c r="G561" s="209"/>
      <c r="H561" s="209"/>
      <c r="J561" s="282"/>
    </row>
    <row r="562">
      <c r="C562" s="209"/>
      <c r="G562" s="209"/>
      <c r="H562" s="209"/>
      <c r="J562" s="282"/>
    </row>
    <row r="563">
      <c r="C563" s="209"/>
      <c r="G563" s="209"/>
      <c r="H563" s="209"/>
      <c r="J563" s="282"/>
    </row>
    <row r="564">
      <c r="C564" s="209"/>
      <c r="G564" s="209"/>
      <c r="H564" s="209"/>
      <c r="J564" s="282"/>
    </row>
    <row r="565">
      <c r="C565" s="209"/>
      <c r="G565" s="209"/>
      <c r="H565" s="209"/>
      <c r="J565" s="282"/>
    </row>
    <row r="566">
      <c r="C566" s="209"/>
      <c r="G566" s="209"/>
      <c r="H566" s="209"/>
      <c r="J566" s="282"/>
    </row>
    <row r="567">
      <c r="C567" s="209"/>
      <c r="G567" s="209"/>
      <c r="H567" s="209"/>
      <c r="J567" s="282"/>
    </row>
    <row r="568">
      <c r="C568" s="209"/>
      <c r="G568" s="209"/>
      <c r="H568" s="209"/>
      <c r="J568" s="282"/>
    </row>
    <row r="569">
      <c r="C569" s="209"/>
      <c r="G569" s="209"/>
      <c r="H569" s="209"/>
      <c r="J569" s="282"/>
    </row>
    <row r="570">
      <c r="C570" s="209"/>
      <c r="G570" s="209"/>
      <c r="H570" s="209"/>
      <c r="J570" s="282"/>
    </row>
    <row r="571">
      <c r="C571" s="209"/>
      <c r="G571" s="209"/>
      <c r="H571" s="209"/>
      <c r="J571" s="282"/>
    </row>
    <row r="572">
      <c r="C572" s="209"/>
      <c r="G572" s="209"/>
      <c r="H572" s="209"/>
      <c r="J572" s="282"/>
    </row>
    <row r="573">
      <c r="C573" s="209"/>
      <c r="G573" s="209"/>
      <c r="H573" s="209"/>
      <c r="J573" s="282"/>
    </row>
    <row r="574">
      <c r="C574" s="209"/>
      <c r="G574" s="209"/>
      <c r="H574" s="209"/>
      <c r="J574" s="282"/>
    </row>
    <row r="575">
      <c r="C575" s="209"/>
      <c r="G575" s="209"/>
      <c r="H575" s="209"/>
      <c r="J575" s="282"/>
    </row>
    <row r="576">
      <c r="C576" s="209"/>
      <c r="G576" s="209"/>
      <c r="H576" s="209"/>
      <c r="J576" s="282"/>
    </row>
    <row r="577">
      <c r="C577" s="209"/>
      <c r="G577" s="209"/>
      <c r="H577" s="209"/>
      <c r="J577" s="282"/>
    </row>
    <row r="578">
      <c r="C578" s="209"/>
      <c r="G578" s="209"/>
      <c r="H578" s="209"/>
      <c r="J578" s="282"/>
    </row>
    <row r="579">
      <c r="C579" s="209"/>
      <c r="G579" s="209"/>
      <c r="H579" s="209"/>
      <c r="J579" s="282"/>
    </row>
    <row r="580">
      <c r="C580" s="209"/>
      <c r="G580" s="209"/>
      <c r="H580" s="209"/>
      <c r="J580" s="282"/>
    </row>
    <row r="581">
      <c r="C581" s="209"/>
      <c r="G581" s="209"/>
      <c r="H581" s="209"/>
      <c r="J581" s="282"/>
    </row>
    <row r="582">
      <c r="C582" s="209"/>
      <c r="G582" s="209"/>
      <c r="H582" s="209"/>
      <c r="J582" s="282"/>
    </row>
    <row r="583">
      <c r="C583" s="209"/>
      <c r="G583" s="209"/>
      <c r="H583" s="209"/>
      <c r="J583" s="282"/>
    </row>
    <row r="584">
      <c r="C584" s="209"/>
      <c r="G584" s="209"/>
      <c r="H584" s="209"/>
      <c r="J584" s="282"/>
    </row>
    <row r="585">
      <c r="C585" s="209"/>
      <c r="G585" s="209"/>
      <c r="H585" s="209"/>
      <c r="J585" s="282"/>
    </row>
    <row r="586">
      <c r="C586" s="209"/>
      <c r="G586" s="209"/>
      <c r="H586" s="209"/>
      <c r="J586" s="282"/>
    </row>
    <row r="587">
      <c r="C587" s="209"/>
      <c r="G587" s="209"/>
      <c r="H587" s="209"/>
      <c r="J587" s="282"/>
    </row>
    <row r="588">
      <c r="C588" s="209"/>
      <c r="G588" s="209"/>
      <c r="H588" s="209"/>
      <c r="J588" s="282"/>
    </row>
    <row r="589">
      <c r="C589" s="209"/>
      <c r="G589" s="209"/>
      <c r="H589" s="209"/>
      <c r="J589" s="282"/>
    </row>
    <row r="590">
      <c r="C590" s="209"/>
      <c r="G590" s="209"/>
      <c r="H590" s="209"/>
      <c r="J590" s="282"/>
    </row>
    <row r="591">
      <c r="C591" s="209"/>
      <c r="G591" s="209"/>
      <c r="H591" s="209"/>
      <c r="J591" s="282"/>
    </row>
    <row r="592">
      <c r="C592" s="209"/>
      <c r="G592" s="209"/>
      <c r="H592" s="209"/>
      <c r="J592" s="282"/>
    </row>
    <row r="593">
      <c r="C593" s="209"/>
      <c r="G593" s="209"/>
      <c r="H593" s="209"/>
      <c r="J593" s="282"/>
    </row>
    <row r="594">
      <c r="C594" s="209"/>
      <c r="G594" s="209"/>
      <c r="H594" s="209"/>
      <c r="J594" s="282"/>
    </row>
    <row r="595">
      <c r="C595" s="209"/>
      <c r="G595" s="209"/>
      <c r="H595" s="209"/>
      <c r="J595" s="282"/>
    </row>
    <row r="596">
      <c r="C596" s="209"/>
      <c r="G596" s="209"/>
      <c r="H596" s="209"/>
      <c r="J596" s="282"/>
    </row>
    <row r="597">
      <c r="C597" s="209"/>
      <c r="G597" s="209"/>
      <c r="H597" s="209"/>
      <c r="J597" s="282"/>
    </row>
    <row r="598">
      <c r="C598" s="209"/>
      <c r="G598" s="209"/>
      <c r="H598" s="209"/>
      <c r="J598" s="282"/>
    </row>
    <row r="599">
      <c r="C599" s="209"/>
      <c r="G599" s="209"/>
      <c r="H599" s="209"/>
      <c r="J599" s="282"/>
    </row>
    <row r="600">
      <c r="C600" s="209"/>
      <c r="G600" s="209"/>
      <c r="H600" s="209"/>
      <c r="J600" s="282"/>
    </row>
    <row r="601">
      <c r="C601" s="209"/>
      <c r="G601" s="209"/>
      <c r="H601" s="209"/>
      <c r="J601" s="282"/>
    </row>
    <row r="602">
      <c r="C602" s="209"/>
      <c r="G602" s="209"/>
      <c r="H602" s="209"/>
      <c r="J602" s="282"/>
    </row>
    <row r="603">
      <c r="C603" s="209"/>
      <c r="G603" s="209"/>
      <c r="H603" s="209"/>
      <c r="J603" s="282"/>
    </row>
    <row r="604">
      <c r="C604" s="209"/>
      <c r="G604" s="209"/>
      <c r="H604" s="209"/>
      <c r="J604" s="282"/>
    </row>
    <row r="605">
      <c r="C605" s="209"/>
      <c r="G605" s="209"/>
      <c r="H605" s="209"/>
      <c r="J605" s="282"/>
    </row>
    <row r="606">
      <c r="C606" s="209"/>
      <c r="G606" s="209"/>
      <c r="H606" s="209"/>
      <c r="J606" s="282"/>
    </row>
    <row r="607">
      <c r="C607" s="209"/>
      <c r="G607" s="209"/>
      <c r="H607" s="209"/>
      <c r="J607" s="282"/>
    </row>
    <row r="608">
      <c r="C608" s="209"/>
      <c r="G608" s="209"/>
      <c r="H608" s="209"/>
      <c r="J608" s="282"/>
    </row>
    <row r="609">
      <c r="C609" s="209"/>
      <c r="G609" s="209"/>
      <c r="H609" s="209"/>
      <c r="J609" s="282"/>
    </row>
    <row r="610">
      <c r="C610" s="209"/>
      <c r="G610" s="209"/>
      <c r="H610" s="209"/>
      <c r="J610" s="282"/>
    </row>
    <row r="611">
      <c r="C611" s="209"/>
      <c r="G611" s="209"/>
      <c r="H611" s="209"/>
      <c r="J611" s="282"/>
    </row>
    <row r="612">
      <c r="C612" s="209"/>
      <c r="G612" s="209"/>
      <c r="H612" s="209"/>
      <c r="J612" s="282"/>
    </row>
    <row r="613">
      <c r="C613" s="209"/>
      <c r="G613" s="209"/>
      <c r="H613" s="209"/>
      <c r="J613" s="282"/>
    </row>
    <row r="614">
      <c r="C614" s="209"/>
      <c r="G614" s="209"/>
      <c r="H614" s="209"/>
      <c r="J614" s="282"/>
    </row>
    <row r="615">
      <c r="C615" s="209"/>
      <c r="G615" s="209"/>
      <c r="H615" s="209"/>
      <c r="J615" s="282"/>
    </row>
    <row r="616">
      <c r="C616" s="209"/>
      <c r="G616" s="209"/>
      <c r="H616" s="209"/>
      <c r="J616" s="282"/>
    </row>
    <row r="617">
      <c r="C617" s="209"/>
      <c r="G617" s="209"/>
      <c r="H617" s="209"/>
      <c r="J617" s="282"/>
    </row>
    <row r="618">
      <c r="C618" s="209"/>
      <c r="G618" s="209"/>
      <c r="H618" s="209"/>
      <c r="J618" s="282"/>
    </row>
    <row r="619">
      <c r="C619" s="209"/>
      <c r="G619" s="209"/>
      <c r="H619" s="209"/>
      <c r="J619" s="282"/>
    </row>
    <row r="620">
      <c r="C620" s="209"/>
      <c r="G620" s="209"/>
      <c r="H620" s="209"/>
      <c r="J620" s="282"/>
    </row>
    <row r="621">
      <c r="C621" s="209"/>
      <c r="G621" s="209"/>
      <c r="H621" s="209"/>
      <c r="J621" s="282"/>
    </row>
    <row r="622">
      <c r="C622" s="209"/>
      <c r="G622" s="209"/>
      <c r="H622" s="209"/>
      <c r="J622" s="282"/>
    </row>
    <row r="623">
      <c r="C623" s="209"/>
      <c r="G623" s="209"/>
      <c r="H623" s="209"/>
      <c r="J623" s="282"/>
    </row>
    <row r="624">
      <c r="C624" s="209"/>
      <c r="G624" s="209"/>
      <c r="H624" s="209"/>
      <c r="J624" s="282"/>
    </row>
    <row r="625">
      <c r="C625" s="209"/>
      <c r="G625" s="209"/>
      <c r="H625" s="209"/>
      <c r="J625" s="282"/>
    </row>
    <row r="626">
      <c r="C626" s="209"/>
      <c r="G626" s="209"/>
      <c r="H626" s="209"/>
      <c r="J626" s="282"/>
    </row>
    <row r="627">
      <c r="C627" s="209"/>
      <c r="G627" s="209"/>
      <c r="H627" s="209"/>
      <c r="J627" s="282"/>
    </row>
    <row r="628">
      <c r="C628" s="209"/>
      <c r="G628" s="209"/>
      <c r="H628" s="209"/>
      <c r="J628" s="282"/>
    </row>
    <row r="629">
      <c r="C629" s="209"/>
      <c r="G629" s="209"/>
      <c r="H629" s="209"/>
      <c r="J629" s="282"/>
    </row>
    <row r="630">
      <c r="C630" s="209"/>
      <c r="G630" s="209"/>
      <c r="H630" s="209"/>
      <c r="J630" s="282"/>
    </row>
    <row r="631">
      <c r="C631" s="209"/>
      <c r="G631" s="209"/>
      <c r="H631" s="209"/>
      <c r="J631" s="282"/>
    </row>
    <row r="632">
      <c r="C632" s="209"/>
      <c r="G632" s="209"/>
      <c r="H632" s="209"/>
      <c r="J632" s="282"/>
    </row>
    <row r="633">
      <c r="C633" s="209"/>
      <c r="G633" s="209"/>
      <c r="H633" s="209"/>
      <c r="J633" s="282"/>
    </row>
    <row r="634">
      <c r="C634" s="209"/>
      <c r="G634" s="209"/>
      <c r="H634" s="209"/>
      <c r="J634" s="282"/>
    </row>
    <row r="635">
      <c r="C635" s="209"/>
      <c r="G635" s="209"/>
      <c r="H635" s="209"/>
      <c r="J635" s="282"/>
    </row>
    <row r="636">
      <c r="C636" s="209"/>
      <c r="G636" s="209"/>
      <c r="H636" s="209"/>
      <c r="J636" s="282"/>
    </row>
    <row r="637">
      <c r="C637" s="209"/>
      <c r="G637" s="209"/>
      <c r="H637" s="209"/>
      <c r="J637" s="282"/>
    </row>
    <row r="638">
      <c r="C638" s="209"/>
      <c r="G638" s="209"/>
      <c r="H638" s="209"/>
      <c r="J638" s="282"/>
    </row>
    <row r="639">
      <c r="C639" s="209"/>
      <c r="G639" s="209"/>
      <c r="H639" s="209"/>
      <c r="J639" s="282"/>
    </row>
    <row r="640">
      <c r="C640" s="209"/>
      <c r="G640" s="209"/>
      <c r="H640" s="209"/>
      <c r="J640" s="282"/>
    </row>
    <row r="641">
      <c r="C641" s="209"/>
      <c r="G641" s="209"/>
      <c r="H641" s="209"/>
      <c r="J641" s="282"/>
    </row>
    <row r="642">
      <c r="C642" s="209"/>
      <c r="G642" s="209"/>
      <c r="H642" s="209"/>
      <c r="J642" s="282"/>
    </row>
    <row r="643">
      <c r="C643" s="209"/>
      <c r="G643" s="209"/>
      <c r="H643" s="209"/>
      <c r="J643" s="282"/>
    </row>
    <row r="644">
      <c r="C644" s="209"/>
      <c r="G644" s="209"/>
      <c r="H644" s="209"/>
      <c r="J644" s="282"/>
    </row>
    <row r="645">
      <c r="C645" s="209"/>
      <c r="G645" s="209"/>
      <c r="H645" s="209"/>
      <c r="J645" s="282"/>
    </row>
    <row r="646">
      <c r="C646" s="209"/>
      <c r="G646" s="209"/>
      <c r="H646" s="209"/>
      <c r="J646" s="282"/>
    </row>
    <row r="647">
      <c r="C647" s="209"/>
      <c r="G647" s="209"/>
      <c r="H647" s="209"/>
      <c r="J647" s="282"/>
    </row>
    <row r="648">
      <c r="C648" s="209"/>
      <c r="G648" s="209"/>
      <c r="H648" s="209"/>
      <c r="J648" s="282"/>
    </row>
    <row r="649">
      <c r="C649" s="209"/>
      <c r="G649" s="209"/>
      <c r="H649" s="209"/>
      <c r="J649" s="282"/>
    </row>
    <row r="650">
      <c r="C650" s="209"/>
      <c r="G650" s="209"/>
      <c r="H650" s="209"/>
      <c r="J650" s="282"/>
    </row>
    <row r="651">
      <c r="C651" s="209"/>
      <c r="G651" s="209"/>
      <c r="H651" s="209"/>
      <c r="J651" s="282"/>
    </row>
    <row r="652">
      <c r="C652" s="209"/>
      <c r="G652" s="209"/>
      <c r="H652" s="209"/>
      <c r="J652" s="282"/>
    </row>
    <row r="653">
      <c r="C653" s="209"/>
      <c r="G653" s="209"/>
      <c r="H653" s="209"/>
      <c r="J653" s="282"/>
    </row>
    <row r="654">
      <c r="C654" s="209"/>
      <c r="G654" s="209"/>
      <c r="H654" s="209"/>
      <c r="J654" s="282"/>
    </row>
    <row r="655">
      <c r="C655" s="209"/>
      <c r="G655" s="209"/>
      <c r="H655" s="209"/>
      <c r="J655" s="282"/>
    </row>
    <row r="656">
      <c r="C656" s="209"/>
      <c r="G656" s="209"/>
      <c r="H656" s="209"/>
      <c r="J656" s="282"/>
    </row>
    <row r="657">
      <c r="C657" s="209"/>
      <c r="G657" s="209"/>
      <c r="H657" s="209"/>
      <c r="J657" s="282"/>
    </row>
    <row r="658">
      <c r="C658" s="209"/>
      <c r="G658" s="209"/>
      <c r="H658" s="209"/>
      <c r="J658" s="282"/>
    </row>
    <row r="659">
      <c r="C659" s="209"/>
      <c r="G659" s="209"/>
      <c r="H659" s="209"/>
      <c r="J659" s="282"/>
    </row>
    <row r="660">
      <c r="C660" s="209"/>
      <c r="G660" s="209"/>
      <c r="H660" s="209"/>
      <c r="J660" s="282"/>
    </row>
    <row r="661">
      <c r="C661" s="209"/>
      <c r="G661" s="209"/>
      <c r="H661" s="209"/>
      <c r="J661" s="282"/>
    </row>
    <row r="662">
      <c r="C662" s="209"/>
      <c r="G662" s="209"/>
      <c r="H662" s="209"/>
      <c r="J662" s="282"/>
    </row>
    <row r="663">
      <c r="C663" s="209"/>
      <c r="G663" s="209"/>
      <c r="H663" s="209"/>
      <c r="J663" s="282"/>
    </row>
    <row r="664">
      <c r="C664" s="209"/>
      <c r="G664" s="209"/>
      <c r="H664" s="209"/>
      <c r="J664" s="282"/>
    </row>
    <row r="665">
      <c r="C665" s="209"/>
      <c r="G665" s="209"/>
      <c r="H665" s="209"/>
      <c r="J665" s="282"/>
    </row>
    <row r="666">
      <c r="C666" s="209"/>
      <c r="G666" s="209"/>
      <c r="H666" s="209"/>
      <c r="J666" s="282"/>
    </row>
    <row r="667">
      <c r="C667" s="209"/>
      <c r="G667" s="209"/>
      <c r="H667" s="209"/>
      <c r="J667" s="282"/>
    </row>
    <row r="668">
      <c r="C668" s="209"/>
      <c r="G668" s="209"/>
      <c r="H668" s="209"/>
      <c r="J668" s="282"/>
    </row>
    <row r="669">
      <c r="C669" s="209"/>
      <c r="G669" s="209"/>
      <c r="H669" s="209"/>
      <c r="J669" s="282"/>
    </row>
    <row r="670">
      <c r="C670" s="209"/>
      <c r="G670" s="209"/>
      <c r="H670" s="209"/>
      <c r="J670" s="282"/>
    </row>
    <row r="671">
      <c r="C671" s="209"/>
      <c r="G671" s="209"/>
      <c r="H671" s="209"/>
      <c r="J671" s="282"/>
    </row>
    <row r="672">
      <c r="C672" s="209"/>
      <c r="G672" s="209"/>
      <c r="H672" s="209"/>
      <c r="J672" s="282"/>
    </row>
    <row r="673">
      <c r="C673" s="209"/>
      <c r="G673" s="209"/>
      <c r="H673" s="209"/>
      <c r="J673" s="282"/>
    </row>
    <row r="674">
      <c r="C674" s="209"/>
      <c r="G674" s="209"/>
      <c r="H674" s="209"/>
      <c r="J674" s="282"/>
    </row>
    <row r="675">
      <c r="C675" s="209"/>
      <c r="G675" s="209"/>
      <c r="H675" s="209"/>
      <c r="J675" s="282"/>
    </row>
    <row r="676">
      <c r="C676" s="209"/>
      <c r="G676" s="209"/>
      <c r="H676" s="209"/>
      <c r="J676" s="282"/>
    </row>
    <row r="677">
      <c r="C677" s="209"/>
      <c r="G677" s="209"/>
      <c r="H677" s="209"/>
      <c r="J677" s="282"/>
    </row>
    <row r="678">
      <c r="C678" s="209"/>
      <c r="G678" s="209"/>
      <c r="H678" s="209"/>
      <c r="J678" s="282"/>
    </row>
    <row r="679">
      <c r="C679" s="209"/>
      <c r="G679" s="209"/>
      <c r="H679" s="209"/>
      <c r="J679" s="282"/>
    </row>
    <row r="680">
      <c r="C680" s="209"/>
      <c r="G680" s="209"/>
      <c r="H680" s="209"/>
      <c r="J680" s="282"/>
    </row>
    <row r="681">
      <c r="C681" s="209"/>
      <c r="G681" s="209"/>
      <c r="H681" s="209"/>
      <c r="J681" s="282"/>
    </row>
    <row r="682">
      <c r="C682" s="209"/>
      <c r="G682" s="209"/>
      <c r="H682" s="209"/>
      <c r="J682" s="282"/>
    </row>
    <row r="683">
      <c r="C683" s="209"/>
      <c r="G683" s="209"/>
      <c r="H683" s="209"/>
      <c r="J683" s="282"/>
    </row>
    <row r="684">
      <c r="C684" s="209"/>
      <c r="G684" s="209"/>
      <c r="H684" s="209"/>
      <c r="J684" s="282"/>
    </row>
    <row r="685">
      <c r="C685" s="209"/>
      <c r="G685" s="209"/>
      <c r="H685" s="209"/>
      <c r="J685" s="282"/>
    </row>
    <row r="686">
      <c r="C686" s="209"/>
      <c r="G686" s="209"/>
      <c r="H686" s="209"/>
      <c r="J686" s="282"/>
    </row>
    <row r="687">
      <c r="C687" s="209"/>
      <c r="G687" s="209"/>
      <c r="H687" s="209"/>
      <c r="J687" s="282"/>
    </row>
    <row r="688">
      <c r="C688" s="209"/>
      <c r="G688" s="209"/>
      <c r="H688" s="209"/>
      <c r="J688" s="282"/>
    </row>
    <row r="689">
      <c r="C689" s="209"/>
      <c r="G689" s="209"/>
      <c r="H689" s="209"/>
      <c r="J689" s="282"/>
    </row>
    <row r="690">
      <c r="C690" s="209"/>
      <c r="G690" s="209"/>
      <c r="H690" s="209"/>
      <c r="J690" s="282"/>
    </row>
    <row r="691">
      <c r="C691" s="209"/>
      <c r="G691" s="209"/>
      <c r="H691" s="209"/>
      <c r="J691" s="282"/>
    </row>
    <row r="692">
      <c r="C692" s="209"/>
      <c r="G692" s="209"/>
      <c r="H692" s="209"/>
      <c r="J692" s="282"/>
    </row>
    <row r="693">
      <c r="C693" s="209"/>
      <c r="G693" s="209"/>
      <c r="H693" s="209"/>
      <c r="J693" s="282"/>
    </row>
    <row r="694">
      <c r="C694" s="209"/>
      <c r="G694" s="209"/>
      <c r="H694" s="209"/>
      <c r="J694" s="282"/>
    </row>
    <row r="695">
      <c r="C695" s="209"/>
      <c r="G695" s="209"/>
      <c r="H695" s="209"/>
      <c r="J695" s="282"/>
    </row>
    <row r="696">
      <c r="C696" s="209"/>
      <c r="G696" s="209"/>
      <c r="H696" s="209"/>
      <c r="J696" s="282"/>
    </row>
    <row r="697">
      <c r="C697" s="209"/>
      <c r="G697" s="209"/>
      <c r="H697" s="209"/>
      <c r="J697" s="282"/>
    </row>
    <row r="698">
      <c r="C698" s="209"/>
      <c r="G698" s="209"/>
      <c r="H698" s="209"/>
      <c r="J698" s="282"/>
    </row>
    <row r="699">
      <c r="C699" s="209"/>
      <c r="G699" s="209"/>
      <c r="H699" s="209"/>
      <c r="J699" s="282"/>
    </row>
    <row r="700">
      <c r="C700" s="209"/>
      <c r="G700" s="209"/>
      <c r="H700" s="209"/>
      <c r="J700" s="282"/>
    </row>
    <row r="701">
      <c r="C701" s="209"/>
      <c r="G701" s="209"/>
      <c r="H701" s="209"/>
      <c r="J701" s="282"/>
    </row>
    <row r="702">
      <c r="C702" s="209"/>
      <c r="G702" s="209"/>
      <c r="H702" s="209"/>
      <c r="J702" s="282"/>
    </row>
    <row r="703">
      <c r="C703" s="209"/>
      <c r="G703" s="209"/>
      <c r="H703" s="209"/>
      <c r="J703" s="282"/>
    </row>
    <row r="704">
      <c r="C704" s="209"/>
      <c r="G704" s="209"/>
      <c r="H704" s="209"/>
      <c r="J704" s="282"/>
    </row>
    <row r="705">
      <c r="C705" s="209"/>
      <c r="G705" s="209"/>
      <c r="H705" s="209"/>
      <c r="J705" s="282"/>
    </row>
    <row r="706">
      <c r="C706" s="209"/>
      <c r="G706" s="209"/>
      <c r="H706" s="209"/>
      <c r="J706" s="282"/>
    </row>
    <row r="707">
      <c r="C707" s="209"/>
      <c r="G707" s="209"/>
      <c r="H707" s="209"/>
      <c r="J707" s="282"/>
    </row>
    <row r="708">
      <c r="C708" s="209"/>
      <c r="G708" s="209"/>
      <c r="H708" s="209"/>
      <c r="J708" s="282"/>
    </row>
    <row r="709">
      <c r="C709" s="209"/>
      <c r="G709" s="209"/>
      <c r="H709" s="209"/>
      <c r="J709" s="282"/>
    </row>
    <row r="710">
      <c r="C710" s="209"/>
      <c r="G710" s="209"/>
      <c r="H710" s="209"/>
      <c r="J710" s="282"/>
    </row>
    <row r="711">
      <c r="C711" s="209"/>
      <c r="G711" s="209"/>
      <c r="H711" s="209"/>
      <c r="J711" s="282"/>
    </row>
    <row r="712">
      <c r="C712" s="209"/>
      <c r="G712" s="209"/>
      <c r="H712" s="209"/>
      <c r="J712" s="282"/>
    </row>
    <row r="713">
      <c r="C713" s="209"/>
      <c r="G713" s="209"/>
      <c r="H713" s="209"/>
      <c r="J713" s="282"/>
    </row>
    <row r="714">
      <c r="C714" s="209"/>
      <c r="G714" s="209"/>
      <c r="H714" s="209"/>
      <c r="J714" s="282"/>
    </row>
    <row r="715">
      <c r="C715" s="209"/>
      <c r="G715" s="209"/>
      <c r="H715" s="209"/>
      <c r="J715" s="282"/>
    </row>
    <row r="716">
      <c r="C716" s="209"/>
      <c r="G716" s="209"/>
      <c r="H716" s="209"/>
      <c r="J716" s="282"/>
    </row>
    <row r="717">
      <c r="C717" s="209"/>
      <c r="G717" s="209"/>
      <c r="H717" s="209"/>
      <c r="J717" s="282"/>
    </row>
    <row r="718">
      <c r="C718" s="209"/>
      <c r="G718" s="209"/>
      <c r="H718" s="209"/>
      <c r="J718" s="282"/>
    </row>
    <row r="719">
      <c r="C719" s="209"/>
      <c r="G719" s="209"/>
      <c r="H719" s="209"/>
      <c r="J719" s="282"/>
    </row>
    <row r="720">
      <c r="C720" s="209"/>
      <c r="G720" s="209"/>
      <c r="H720" s="209"/>
      <c r="J720" s="282"/>
    </row>
    <row r="721">
      <c r="C721" s="209"/>
      <c r="G721" s="209"/>
      <c r="H721" s="209"/>
      <c r="J721" s="282"/>
    </row>
    <row r="722">
      <c r="C722" s="209"/>
      <c r="G722" s="209"/>
      <c r="H722" s="209"/>
      <c r="J722" s="282"/>
    </row>
    <row r="723">
      <c r="C723" s="209"/>
      <c r="G723" s="209"/>
      <c r="H723" s="209"/>
      <c r="J723" s="282"/>
    </row>
    <row r="724">
      <c r="C724" s="209"/>
      <c r="G724" s="209"/>
      <c r="H724" s="209"/>
      <c r="J724" s="282"/>
    </row>
    <row r="725">
      <c r="C725" s="209"/>
      <c r="G725" s="209"/>
      <c r="H725" s="209"/>
      <c r="J725" s="282"/>
    </row>
    <row r="726">
      <c r="C726" s="209"/>
      <c r="G726" s="209"/>
      <c r="H726" s="209"/>
      <c r="J726" s="282"/>
    </row>
    <row r="727">
      <c r="C727" s="209"/>
      <c r="G727" s="209"/>
      <c r="H727" s="209"/>
      <c r="J727" s="282"/>
    </row>
    <row r="728">
      <c r="C728" s="209"/>
      <c r="G728" s="209"/>
      <c r="H728" s="209"/>
      <c r="J728" s="282"/>
    </row>
    <row r="729">
      <c r="C729" s="209"/>
      <c r="G729" s="209"/>
      <c r="H729" s="209"/>
      <c r="J729" s="282"/>
    </row>
    <row r="730">
      <c r="C730" s="209"/>
      <c r="G730" s="209"/>
      <c r="H730" s="209"/>
      <c r="J730" s="282"/>
    </row>
    <row r="731">
      <c r="C731" s="209"/>
      <c r="G731" s="209"/>
      <c r="H731" s="209"/>
      <c r="J731" s="282"/>
    </row>
    <row r="732">
      <c r="C732" s="209"/>
      <c r="G732" s="209"/>
      <c r="H732" s="209"/>
      <c r="J732" s="282"/>
    </row>
    <row r="733">
      <c r="C733" s="209"/>
      <c r="G733" s="209"/>
      <c r="H733" s="209"/>
      <c r="J733" s="282"/>
    </row>
    <row r="734">
      <c r="C734" s="209"/>
      <c r="G734" s="209"/>
      <c r="H734" s="209"/>
      <c r="J734" s="282"/>
    </row>
    <row r="735">
      <c r="C735" s="209"/>
      <c r="G735" s="209"/>
      <c r="H735" s="209"/>
      <c r="J735" s="282"/>
    </row>
    <row r="736">
      <c r="C736" s="209"/>
      <c r="G736" s="209"/>
      <c r="H736" s="209"/>
      <c r="J736" s="282"/>
    </row>
    <row r="737">
      <c r="C737" s="209"/>
      <c r="G737" s="209"/>
      <c r="H737" s="209"/>
      <c r="J737" s="282"/>
    </row>
    <row r="738">
      <c r="C738" s="209"/>
      <c r="G738" s="209"/>
      <c r="H738" s="209"/>
      <c r="J738" s="282"/>
    </row>
    <row r="739">
      <c r="C739" s="209"/>
      <c r="G739" s="209"/>
      <c r="H739" s="209"/>
      <c r="J739" s="282"/>
    </row>
    <row r="740">
      <c r="C740" s="209"/>
      <c r="G740" s="209"/>
      <c r="H740" s="209"/>
      <c r="J740" s="282"/>
    </row>
    <row r="741">
      <c r="C741" s="209"/>
      <c r="G741" s="209"/>
      <c r="H741" s="209"/>
      <c r="J741" s="282"/>
    </row>
    <row r="742">
      <c r="C742" s="209"/>
      <c r="G742" s="209"/>
      <c r="H742" s="209"/>
      <c r="J742" s="282"/>
    </row>
    <row r="743">
      <c r="C743" s="209"/>
      <c r="G743" s="209"/>
      <c r="H743" s="209"/>
      <c r="J743" s="282"/>
    </row>
    <row r="744">
      <c r="C744" s="209"/>
      <c r="G744" s="209"/>
      <c r="H744" s="209"/>
      <c r="J744" s="282"/>
    </row>
    <row r="745">
      <c r="C745" s="209"/>
      <c r="G745" s="209"/>
      <c r="H745" s="209"/>
      <c r="J745" s="282"/>
    </row>
    <row r="746">
      <c r="C746" s="209"/>
      <c r="G746" s="209"/>
      <c r="H746" s="209"/>
      <c r="J746" s="282"/>
    </row>
    <row r="747">
      <c r="C747" s="209"/>
      <c r="G747" s="209"/>
      <c r="H747" s="209"/>
      <c r="J747" s="282"/>
    </row>
    <row r="748">
      <c r="C748" s="209"/>
      <c r="G748" s="209"/>
      <c r="H748" s="209"/>
      <c r="J748" s="282"/>
    </row>
    <row r="749">
      <c r="C749" s="209"/>
      <c r="G749" s="209"/>
      <c r="H749" s="209"/>
      <c r="J749" s="282"/>
    </row>
    <row r="750">
      <c r="C750" s="209"/>
      <c r="G750" s="209"/>
      <c r="H750" s="209"/>
      <c r="J750" s="282"/>
    </row>
    <row r="751">
      <c r="C751" s="209"/>
      <c r="G751" s="209"/>
      <c r="H751" s="209"/>
      <c r="J751" s="282"/>
    </row>
    <row r="752">
      <c r="C752" s="209"/>
      <c r="G752" s="209"/>
      <c r="H752" s="209"/>
      <c r="J752" s="282"/>
    </row>
    <row r="753">
      <c r="C753" s="209"/>
      <c r="G753" s="209"/>
      <c r="H753" s="209"/>
      <c r="J753" s="282"/>
    </row>
    <row r="754">
      <c r="C754" s="209"/>
      <c r="G754" s="209"/>
      <c r="H754" s="209"/>
      <c r="J754" s="282"/>
    </row>
    <row r="755">
      <c r="C755" s="209"/>
      <c r="G755" s="209"/>
      <c r="H755" s="209"/>
      <c r="J755" s="282"/>
    </row>
    <row r="756">
      <c r="C756" s="209"/>
      <c r="G756" s="209"/>
      <c r="H756" s="209"/>
      <c r="J756" s="282"/>
    </row>
    <row r="757">
      <c r="C757" s="209"/>
      <c r="G757" s="209"/>
      <c r="H757" s="209"/>
      <c r="J757" s="282"/>
    </row>
    <row r="758">
      <c r="C758" s="209"/>
      <c r="G758" s="209"/>
      <c r="H758" s="209"/>
      <c r="J758" s="282"/>
    </row>
    <row r="759">
      <c r="C759" s="209"/>
      <c r="G759" s="209"/>
      <c r="H759" s="209"/>
      <c r="J759" s="282"/>
    </row>
    <row r="760">
      <c r="C760" s="209"/>
      <c r="G760" s="209"/>
      <c r="H760" s="209"/>
      <c r="J760" s="282"/>
    </row>
    <row r="761">
      <c r="C761" s="209"/>
      <c r="G761" s="209"/>
      <c r="H761" s="209"/>
      <c r="J761" s="282"/>
    </row>
    <row r="762">
      <c r="C762" s="209"/>
      <c r="G762" s="209"/>
      <c r="H762" s="209"/>
      <c r="J762" s="282"/>
    </row>
    <row r="763">
      <c r="C763" s="209"/>
      <c r="G763" s="209"/>
      <c r="H763" s="209"/>
      <c r="J763" s="282"/>
    </row>
    <row r="764">
      <c r="C764" s="209"/>
      <c r="G764" s="209"/>
      <c r="H764" s="209"/>
      <c r="J764" s="282"/>
    </row>
    <row r="765">
      <c r="C765" s="209"/>
      <c r="G765" s="209"/>
      <c r="H765" s="209"/>
      <c r="J765" s="282"/>
    </row>
    <row r="766">
      <c r="C766" s="209"/>
      <c r="G766" s="209"/>
      <c r="H766" s="209"/>
      <c r="J766" s="282"/>
    </row>
    <row r="767">
      <c r="C767" s="209"/>
      <c r="G767" s="209"/>
      <c r="H767" s="209"/>
      <c r="J767" s="282"/>
    </row>
    <row r="768">
      <c r="C768" s="209"/>
      <c r="G768" s="209"/>
      <c r="H768" s="209"/>
      <c r="J768" s="282"/>
    </row>
    <row r="769">
      <c r="C769" s="209"/>
      <c r="G769" s="209"/>
      <c r="H769" s="209"/>
      <c r="J769" s="282"/>
    </row>
    <row r="770">
      <c r="C770" s="209"/>
      <c r="G770" s="209"/>
      <c r="H770" s="209"/>
      <c r="J770" s="282"/>
    </row>
    <row r="771">
      <c r="C771" s="209"/>
      <c r="G771" s="209"/>
      <c r="H771" s="209"/>
      <c r="J771" s="282"/>
    </row>
    <row r="772">
      <c r="C772" s="209"/>
      <c r="G772" s="209"/>
      <c r="H772" s="209"/>
      <c r="J772" s="282"/>
    </row>
    <row r="773">
      <c r="C773" s="209"/>
      <c r="G773" s="209"/>
      <c r="H773" s="209"/>
      <c r="J773" s="282"/>
    </row>
    <row r="774">
      <c r="C774" s="209"/>
      <c r="G774" s="209"/>
      <c r="H774" s="209"/>
      <c r="J774" s="282"/>
    </row>
    <row r="775">
      <c r="C775" s="209"/>
      <c r="G775" s="209"/>
      <c r="H775" s="209"/>
      <c r="J775" s="282"/>
    </row>
    <row r="776">
      <c r="C776" s="209"/>
      <c r="G776" s="209"/>
      <c r="H776" s="209"/>
      <c r="J776" s="282"/>
    </row>
    <row r="777">
      <c r="C777" s="209"/>
      <c r="G777" s="209"/>
      <c r="H777" s="209"/>
      <c r="J777" s="282"/>
    </row>
    <row r="778">
      <c r="C778" s="209"/>
      <c r="G778" s="209"/>
      <c r="H778" s="209"/>
      <c r="J778" s="282"/>
    </row>
    <row r="779">
      <c r="C779" s="209"/>
      <c r="G779" s="209"/>
      <c r="H779" s="209"/>
      <c r="J779" s="282"/>
    </row>
    <row r="780">
      <c r="C780" s="209"/>
      <c r="G780" s="209"/>
      <c r="H780" s="209"/>
      <c r="J780" s="282"/>
    </row>
    <row r="781">
      <c r="C781" s="209"/>
      <c r="G781" s="209"/>
      <c r="H781" s="209"/>
      <c r="J781" s="282"/>
    </row>
    <row r="782">
      <c r="C782" s="209"/>
      <c r="G782" s="209"/>
      <c r="H782" s="209"/>
      <c r="J782" s="282"/>
    </row>
    <row r="783">
      <c r="C783" s="209"/>
      <c r="G783" s="209"/>
      <c r="H783" s="209"/>
      <c r="J783" s="282"/>
    </row>
    <row r="784">
      <c r="C784" s="209"/>
      <c r="G784" s="209"/>
      <c r="H784" s="209"/>
      <c r="J784" s="282"/>
    </row>
    <row r="785">
      <c r="C785" s="209"/>
      <c r="G785" s="209"/>
      <c r="H785" s="209"/>
      <c r="J785" s="282"/>
    </row>
    <row r="786">
      <c r="C786" s="209"/>
      <c r="G786" s="209"/>
      <c r="H786" s="209"/>
      <c r="J786" s="282"/>
    </row>
    <row r="787">
      <c r="C787" s="209"/>
      <c r="G787" s="209"/>
      <c r="H787" s="209"/>
      <c r="J787" s="282"/>
    </row>
    <row r="788">
      <c r="C788" s="209"/>
      <c r="G788" s="209"/>
      <c r="H788" s="209"/>
      <c r="J788" s="282"/>
    </row>
    <row r="789">
      <c r="C789" s="209"/>
      <c r="G789" s="209"/>
      <c r="H789" s="209"/>
      <c r="J789" s="282"/>
    </row>
    <row r="790">
      <c r="C790" s="209"/>
      <c r="G790" s="209"/>
      <c r="H790" s="209"/>
      <c r="J790" s="282"/>
    </row>
    <row r="791">
      <c r="C791" s="209"/>
      <c r="G791" s="209"/>
      <c r="H791" s="209"/>
      <c r="J791" s="282"/>
    </row>
    <row r="792">
      <c r="C792" s="209"/>
      <c r="G792" s="209"/>
      <c r="H792" s="209"/>
      <c r="J792" s="282"/>
    </row>
    <row r="793">
      <c r="C793" s="209"/>
      <c r="G793" s="209"/>
      <c r="H793" s="209"/>
      <c r="J793" s="282"/>
    </row>
    <row r="794">
      <c r="C794" s="209"/>
      <c r="G794" s="209"/>
      <c r="H794" s="209"/>
      <c r="J794" s="282"/>
    </row>
    <row r="795">
      <c r="C795" s="209"/>
      <c r="G795" s="209"/>
      <c r="H795" s="209"/>
      <c r="J795" s="282"/>
    </row>
    <row r="796">
      <c r="C796" s="209"/>
      <c r="G796" s="209"/>
      <c r="H796" s="209"/>
      <c r="J796" s="282"/>
    </row>
    <row r="797">
      <c r="C797" s="209"/>
      <c r="G797" s="209"/>
      <c r="H797" s="209"/>
      <c r="J797" s="282"/>
    </row>
    <row r="798">
      <c r="C798" s="209"/>
      <c r="G798" s="209"/>
      <c r="H798" s="209"/>
      <c r="J798" s="282"/>
    </row>
    <row r="799">
      <c r="C799" s="209"/>
      <c r="G799" s="209"/>
      <c r="H799" s="209"/>
      <c r="J799" s="282"/>
    </row>
    <row r="800">
      <c r="C800" s="209"/>
      <c r="G800" s="209"/>
      <c r="H800" s="209"/>
      <c r="J800" s="282"/>
    </row>
    <row r="801">
      <c r="C801" s="209"/>
      <c r="G801" s="209"/>
      <c r="H801" s="209"/>
      <c r="J801" s="282"/>
    </row>
    <row r="802">
      <c r="C802" s="209"/>
      <c r="G802" s="209"/>
      <c r="H802" s="209"/>
      <c r="J802" s="282"/>
    </row>
    <row r="803">
      <c r="C803" s="209"/>
      <c r="G803" s="209"/>
      <c r="H803" s="209"/>
      <c r="J803" s="282"/>
    </row>
    <row r="804">
      <c r="C804" s="209"/>
      <c r="G804" s="209"/>
      <c r="H804" s="209"/>
      <c r="J804" s="282"/>
    </row>
    <row r="805">
      <c r="C805" s="209"/>
      <c r="G805" s="209"/>
      <c r="H805" s="209"/>
      <c r="J805" s="282"/>
    </row>
    <row r="806">
      <c r="C806" s="209"/>
      <c r="G806" s="209"/>
      <c r="H806" s="209"/>
      <c r="J806" s="282"/>
    </row>
    <row r="807">
      <c r="C807" s="209"/>
      <c r="G807" s="209"/>
      <c r="H807" s="209"/>
      <c r="J807" s="282"/>
    </row>
    <row r="808">
      <c r="C808" s="209"/>
      <c r="G808" s="209"/>
      <c r="H808" s="209"/>
      <c r="J808" s="282"/>
    </row>
    <row r="809">
      <c r="C809" s="209"/>
      <c r="G809" s="209"/>
      <c r="H809" s="209"/>
      <c r="J809" s="282"/>
    </row>
    <row r="810">
      <c r="C810" s="209"/>
      <c r="G810" s="209"/>
      <c r="H810" s="209"/>
      <c r="J810" s="282"/>
    </row>
    <row r="811">
      <c r="C811" s="209"/>
      <c r="G811" s="209"/>
      <c r="H811" s="209"/>
      <c r="J811" s="282"/>
    </row>
    <row r="812">
      <c r="C812" s="209"/>
      <c r="G812" s="209"/>
      <c r="H812" s="209"/>
      <c r="J812" s="282"/>
    </row>
    <row r="813">
      <c r="C813" s="209"/>
      <c r="G813" s="209"/>
      <c r="H813" s="209"/>
      <c r="J813" s="282"/>
    </row>
    <row r="814">
      <c r="C814" s="209"/>
      <c r="G814" s="209"/>
      <c r="H814" s="209"/>
      <c r="J814" s="282"/>
    </row>
    <row r="815">
      <c r="C815" s="209"/>
      <c r="G815" s="209"/>
      <c r="H815" s="209"/>
      <c r="J815" s="282"/>
    </row>
    <row r="816">
      <c r="C816" s="209"/>
      <c r="G816" s="209"/>
      <c r="H816" s="209"/>
      <c r="J816" s="282"/>
    </row>
    <row r="817">
      <c r="C817" s="209"/>
      <c r="G817" s="209"/>
      <c r="H817" s="209"/>
      <c r="J817" s="282"/>
    </row>
    <row r="818">
      <c r="C818" s="209"/>
      <c r="G818" s="209"/>
      <c r="H818" s="209"/>
      <c r="J818" s="282"/>
    </row>
    <row r="819">
      <c r="C819" s="209"/>
      <c r="G819" s="209"/>
      <c r="H819" s="209"/>
      <c r="J819" s="282"/>
    </row>
    <row r="820">
      <c r="C820" s="209"/>
      <c r="G820" s="209"/>
      <c r="H820" s="209"/>
      <c r="J820" s="282"/>
    </row>
    <row r="821">
      <c r="C821" s="209"/>
      <c r="G821" s="209"/>
      <c r="H821" s="209"/>
      <c r="J821" s="282"/>
    </row>
    <row r="822">
      <c r="C822" s="209"/>
      <c r="G822" s="209"/>
      <c r="H822" s="209"/>
      <c r="J822" s="282"/>
    </row>
    <row r="823">
      <c r="C823" s="209"/>
      <c r="G823" s="209"/>
      <c r="H823" s="209"/>
      <c r="J823" s="282"/>
    </row>
    <row r="824">
      <c r="C824" s="209"/>
      <c r="G824" s="209"/>
      <c r="H824" s="209"/>
      <c r="J824" s="282"/>
    </row>
    <row r="825">
      <c r="C825" s="209"/>
      <c r="G825" s="209"/>
      <c r="H825" s="209"/>
      <c r="J825" s="282"/>
    </row>
    <row r="826">
      <c r="C826" s="209"/>
      <c r="G826" s="209"/>
      <c r="H826" s="209"/>
      <c r="J826" s="282"/>
    </row>
    <row r="827">
      <c r="C827" s="209"/>
      <c r="G827" s="209"/>
      <c r="H827" s="209"/>
      <c r="J827" s="282"/>
    </row>
    <row r="828">
      <c r="C828" s="209"/>
      <c r="G828" s="209"/>
      <c r="H828" s="209"/>
      <c r="J828" s="282"/>
    </row>
    <row r="829">
      <c r="C829" s="209"/>
      <c r="G829" s="209"/>
      <c r="H829" s="209"/>
      <c r="J829" s="282"/>
    </row>
    <row r="830">
      <c r="C830" s="209"/>
      <c r="G830" s="209"/>
      <c r="H830" s="209"/>
      <c r="J830" s="282"/>
    </row>
    <row r="831">
      <c r="C831" s="209"/>
      <c r="G831" s="209"/>
      <c r="H831" s="209"/>
      <c r="J831" s="282"/>
    </row>
    <row r="832">
      <c r="C832" s="209"/>
      <c r="G832" s="209"/>
      <c r="H832" s="209"/>
      <c r="J832" s="282"/>
    </row>
    <row r="833">
      <c r="C833" s="209"/>
      <c r="G833" s="209"/>
      <c r="H833" s="209"/>
      <c r="J833" s="282"/>
    </row>
    <row r="834">
      <c r="C834" s="209"/>
      <c r="G834" s="209"/>
      <c r="H834" s="209"/>
      <c r="J834" s="282"/>
    </row>
    <row r="835">
      <c r="C835" s="209"/>
      <c r="G835" s="209"/>
      <c r="H835" s="209"/>
      <c r="J835" s="282"/>
    </row>
    <row r="836">
      <c r="C836" s="209"/>
      <c r="G836" s="209"/>
      <c r="H836" s="209"/>
      <c r="J836" s="282"/>
    </row>
    <row r="837">
      <c r="C837" s="209"/>
      <c r="G837" s="209"/>
      <c r="H837" s="209"/>
      <c r="J837" s="282"/>
    </row>
    <row r="838">
      <c r="C838" s="209"/>
      <c r="G838" s="209"/>
      <c r="H838" s="209"/>
      <c r="J838" s="282"/>
    </row>
    <row r="839">
      <c r="C839" s="209"/>
      <c r="G839" s="209"/>
      <c r="H839" s="209"/>
      <c r="J839" s="282"/>
    </row>
    <row r="840">
      <c r="C840" s="209"/>
      <c r="G840" s="209"/>
      <c r="H840" s="209"/>
      <c r="J840" s="282"/>
    </row>
    <row r="841">
      <c r="C841" s="209"/>
      <c r="G841" s="209"/>
      <c r="H841" s="209"/>
      <c r="J841" s="282"/>
    </row>
    <row r="842">
      <c r="C842" s="209"/>
      <c r="G842" s="209"/>
      <c r="H842" s="209"/>
      <c r="J842" s="282"/>
    </row>
    <row r="843">
      <c r="C843" s="209"/>
      <c r="G843" s="209"/>
      <c r="H843" s="209"/>
      <c r="J843" s="282"/>
    </row>
    <row r="844">
      <c r="C844" s="209"/>
      <c r="G844" s="209"/>
      <c r="H844" s="209"/>
      <c r="J844" s="282"/>
    </row>
    <row r="845">
      <c r="C845" s="209"/>
      <c r="G845" s="209"/>
      <c r="H845" s="209"/>
      <c r="J845" s="282"/>
    </row>
    <row r="846">
      <c r="C846" s="209"/>
      <c r="G846" s="209"/>
      <c r="H846" s="209"/>
      <c r="J846" s="282"/>
    </row>
    <row r="847">
      <c r="C847" s="209"/>
      <c r="G847" s="209"/>
      <c r="H847" s="209"/>
      <c r="J847" s="282"/>
    </row>
    <row r="848">
      <c r="C848" s="209"/>
      <c r="G848" s="209"/>
      <c r="H848" s="209"/>
      <c r="J848" s="282"/>
    </row>
    <row r="849">
      <c r="C849" s="209"/>
      <c r="G849" s="209"/>
      <c r="H849" s="209"/>
      <c r="J849" s="282"/>
    </row>
    <row r="850">
      <c r="C850" s="209"/>
      <c r="G850" s="209"/>
      <c r="H850" s="209"/>
      <c r="J850" s="282"/>
    </row>
    <row r="851">
      <c r="C851" s="209"/>
      <c r="G851" s="209"/>
      <c r="H851" s="209"/>
      <c r="J851" s="282"/>
    </row>
    <row r="852">
      <c r="C852" s="209"/>
      <c r="G852" s="209"/>
      <c r="H852" s="209"/>
      <c r="J852" s="282"/>
    </row>
    <row r="853">
      <c r="C853" s="209"/>
      <c r="G853" s="209"/>
      <c r="H853" s="209"/>
      <c r="J853" s="282"/>
    </row>
    <row r="854">
      <c r="C854" s="209"/>
      <c r="G854" s="209"/>
      <c r="H854" s="209"/>
      <c r="J854" s="282"/>
    </row>
    <row r="855">
      <c r="C855" s="209"/>
      <c r="G855" s="209"/>
      <c r="H855" s="209"/>
      <c r="J855" s="282"/>
    </row>
    <row r="856">
      <c r="C856" s="209"/>
      <c r="G856" s="209"/>
      <c r="H856" s="209"/>
      <c r="J856" s="282"/>
    </row>
    <row r="857">
      <c r="C857" s="209"/>
      <c r="G857" s="209"/>
      <c r="H857" s="209"/>
      <c r="J857" s="282"/>
    </row>
    <row r="858">
      <c r="C858" s="209"/>
      <c r="G858" s="209"/>
      <c r="H858" s="209"/>
      <c r="J858" s="282"/>
    </row>
    <row r="859">
      <c r="C859" s="209"/>
      <c r="G859" s="209"/>
      <c r="H859" s="209"/>
      <c r="J859" s="282"/>
    </row>
    <row r="860">
      <c r="C860" s="209"/>
      <c r="G860" s="209"/>
      <c r="H860" s="209"/>
      <c r="J860" s="282"/>
    </row>
    <row r="861">
      <c r="C861" s="209"/>
      <c r="G861" s="209"/>
      <c r="H861" s="209"/>
      <c r="J861" s="282"/>
    </row>
    <row r="862">
      <c r="C862" s="209"/>
      <c r="G862" s="209"/>
      <c r="H862" s="209"/>
      <c r="J862" s="282"/>
    </row>
    <row r="863">
      <c r="C863" s="209"/>
      <c r="G863" s="209"/>
      <c r="H863" s="209"/>
      <c r="J863" s="282"/>
    </row>
    <row r="864">
      <c r="C864" s="209"/>
      <c r="G864" s="209"/>
      <c r="H864" s="209"/>
      <c r="J864" s="282"/>
    </row>
    <row r="865">
      <c r="C865" s="209"/>
      <c r="G865" s="209"/>
      <c r="H865" s="209"/>
      <c r="J865" s="282"/>
    </row>
    <row r="866">
      <c r="C866" s="209"/>
      <c r="G866" s="209"/>
      <c r="H866" s="209"/>
      <c r="J866" s="282"/>
    </row>
    <row r="867">
      <c r="C867" s="209"/>
      <c r="G867" s="209"/>
      <c r="H867" s="209"/>
      <c r="J867" s="282"/>
    </row>
    <row r="868">
      <c r="C868" s="209"/>
      <c r="G868" s="209"/>
      <c r="H868" s="209"/>
      <c r="J868" s="282"/>
    </row>
    <row r="869">
      <c r="C869" s="209"/>
      <c r="G869" s="209"/>
      <c r="H869" s="209"/>
      <c r="J869" s="282"/>
    </row>
    <row r="870">
      <c r="C870" s="209"/>
      <c r="G870" s="209"/>
      <c r="H870" s="209"/>
      <c r="J870" s="282"/>
    </row>
    <row r="871">
      <c r="C871" s="209"/>
      <c r="G871" s="209"/>
      <c r="H871" s="209"/>
      <c r="J871" s="282"/>
    </row>
    <row r="872">
      <c r="C872" s="209"/>
      <c r="G872" s="209"/>
      <c r="H872" s="209"/>
      <c r="J872" s="282"/>
    </row>
    <row r="873">
      <c r="C873" s="209"/>
      <c r="G873" s="209"/>
      <c r="H873" s="209"/>
      <c r="J873" s="282"/>
    </row>
    <row r="874">
      <c r="C874" s="209"/>
      <c r="G874" s="209"/>
      <c r="H874" s="209"/>
      <c r="J874" s="282"/>
    </row>
    <row r="875">
      <c r="C875" s="209"/>
      <c r="G875" s="209"/>
      <c r="H875" s="209"/>
      <c r="J875" s="282"/>
    </row>
    <row r="876">
      <c r="C876" s="209"/>
      <c r="G876" s="209"/>
      <c r="H876" s="209"/>
      <c r="J876" s="282"/>
    </row>
    <row r="877">
      <c r="C877" s="209"/>
      <c r="G877" s="209"/>
      <c r="H877" s="209"/>
      <c r="J877" s="282"/>
    </row>
    <row r="878">
      <c r="C878" s="209"/>
      <c r="G878" s="209"/>
      <c r="H878" s="209"/>
      <c r="J878" s="282"/>
    </row>
    <row r="879">
      <c r="C879" s="209"/>
      <c r="G879" s="209"/>
      <c r="H879" s="209"/>
      <c r="J879" s="282"/>
    </row>
    <row r="880">
      <c r="C880" s="209"/>
      <c r="G880" s="209"/>
      <c r="H880" s="209"/>
      <c r="J880" s="282"/>
    </row>
    <row r="881">
      <c r="C881" s="209"/>
      <c r="G881" s="209"/>
      <c r="H881" s="209"/>
      <c r="J881" s="282"/>
    </row>
    <row r="882">
      <c r="C882" s="209"/>
      <c r="G882" s="209"/>
      <c r="H882" s="209"/>
      <c r="J882" s="282"/>
    </row>
    <row r="883">
      <c r="C883" s="209"/>
      <c r="G883" s="209"/>
      <c r="H883" s="209"/>
      <c r="J883" s="282"/>
    </row>
    <row r="884">
      <c r="C884" s="209"/>
      <c r="G884" s="209"/>
      <c r="H884" s="209"/>
      <c r="J884" s="282"/>
    </row>
    <row r="885">
      <c r="C885" s="209"/>
      <c r="G885" s="209"/>
      <c r="H885" s="209"/>
      <c r="J885" s="282"/>
    </row>
    <row r="886">
      <c r="C886" s="209"/>
      <c r="G886" s="209"/>
      <c r="H886" s="209"/>
      <c r="J886" s="282"/>
    </row>
    <row r="887">
      <c r="C887" s="209"/>
      <c r="G887" s="209"/>
      <c r="H887" s="209"/>
      <c r="J887" s="282"/>
    </row>
    <row r="888">
      <c r="C888" s="209"/>
      <c r="G888" s="209"/>
      <c r="H888" s="209"/>
      <c r="J888" s="282"/>
    </row>
    <row r="889">
      <c r="C889" s="209"/>
      <c r="G889" s="209"/>
      <c r="H889" s="209"/>
      <c r="J889" s="282"/>
    </row>
    <row r="890">
      <c r="C890" s="209"/>
      <c r="G890" s="209"/>
      <c r="H890" s="209"/>
      <c r="J890" s="282"/>
    </row>
    <row r="891">
      <c r="C891" s="209"/>
      <c r="G891" s="209"/>
      <c r="H891" s="209"/>
      <c r="J891" s="282"/>
    </row>
    <row r="892">
      <c r="C892" s="209"/>
      <c r="G892" s="209"/>
      <c r="H892" s="209"/>
      <c r="J892" s="282"/>
    </row>
    <row r="893">
      <c r="C893" s="209"/>
      <c r="G893" s="209"/>
      <c r="H893" s="209"/>
      <c r="J893" s="282"/>
    </row>
    <row r="894">
      <c r="C894" s="209"/>
      <c r="G894" s="209"/>
      <c r="H894" s="209"/>
      <c r="J894" s="282"/>
    </row>
    <row r="895">
      <c r="C895" s="209"/>
      <c r="G895" s="209"/>
      <c r="H895" s="209"/>
      <c r="J895" s="282"/>
    </row>
    <row r="896">
      <c r="C896" s="209"/>
      <c r="G896" s="209"/>
      <c r="H896" s="209"/>
      <c r="J896" s="282"/>
    </row>
    <row r="897">
      <c r="C897" s="209"/>
      <c r="G897" s="209"/>
      <c r="H897" s="209"/>
      <c r="J897" s="282"/>
    </row>
    <row r="898">
      <c r="C898" s="209"/>
      <c r="G898" s="209"/>
      <c r="H898" s="209"/>
      <c r="J898" s="282"/>
    </row>
    <row r="899">
      <c r="C899" s="209"/>
      <c r="G899" s="209"/>
      <c r="H899" s="209"/>
      <c r="J899" s="282"/>
    </row>
    <row r="900">
      <c r="C900" s="209"/>
      <c r="G900" s="209"/>
      <c r="H900" s="209"/>
      <c r="J900" s="282"/>
    </row>
    <row r="901">
      <c r="C901" s="209"/>
      <c r="G901" s="209"/>
      <c r="H901" s="209"/>
      <c r="J901" s="282"/>
    </row>
    <row r="902">
      <c r="C902" s="209"/>
      <c r="G902" s="209"/>
      <c r="H902" s="209"/>
      <c r="J902" s="282"/>
    </row>
    <row r="903">
      <c r="C903" s="209"/>
      <c r="G903" s="209"/>
      <c r="H903" s="209"/>
      <c r="J903" s="282"/>
    </row>
    <row r="904">
      <c r="C904" s="209"/>
      <c r="G904" s="209"/>
      <c r="H904" s="209"/>
      <c r="J904" s="282"/>
    </row>
    <row r="905">
      <c r="C905" s="209"/>
      <c r="G905" s="209"/>
      <c r="H905" s="209"/>
      <c r="J905" s="282"/>
    </row>
    <row r="906">
      <c r="C906" s="209"/>
      <c r="G906" s="209"/>
      <c r="H906" s="209"/>
      <c r="J906" s="282"/>
    </row>
    <row r="907">
      <c r="C907" s="209"/>
      <c r="G907" s="209"/>
      <c r="H907" s="209"/>
      <c r="J907" s="282"/>
    </row>
    <row r="908">
      <c r="C908" s="209"/>
      <c r="G908" s="209"/>
      <c r="H908" s="209"/>
      <c r="J908" s="282"/>
    </row>
    <row r="909">
      <c r="C909" s="209"/>
      <c r="G909" s="209"/>
      <c r="H909" s="209"/>
      <c r="J909" s="282"/>
    </row>
    <row r="910">
      <c r="C910" s="209"/>
      <c r="G910" s="209"/>
      <c r="H910" s="209"/>
      <c r="J910" s="282"/>
    </row>
    <row r="911">
      <c r="C911" s="209"/>
      <c r="G911" s="209"/>
      <c r="H911" s="209"/>
      <c r="J911" s="282"/>
    </row>
    <row r="912">
      <c r="C912" s="209"/>
      <c r="G912" s="209"/>
      <c r="H912" s="209"/>
      <c r="J912" s="282"/>
    </row>
    <row r="913">
      <c r="C913" s="209"/>
      <c r="G913" s="209"/>
      <c r="H913" s="209"/>
      <c r="J913" s="282"/>
    </row>
    <row r="914">
      <c r="C914" s="209"/>
      <c r="G914" s="209"/>
      <c r="H914" s="209"/>
      <c r="J914" s="282"/>
    </row>
    <row r="915">
      <c r="C915" s="209"/>
      <c r="G915" s="209"/>
      <c r="H915" s="209"/>
      <c r="J915" s="282"/>
    </row>
    <row r="916">
      <c r="C916" s="209"/>
      <c r="G916" s="209"/>
      <c r="H916" s="209"/>
      <c r="J916" s="282"/>
    </row>
    <row r="917">
      <c r="C917" s="209"/>
      <c r="G917" s="209"/>
      <c r="H917" s="209"/>
      <c r="J917" s="282"/>
    </row>
    <row r="918">
      <c r="C918" s="209"/>
      <c r="G918" s="209"/>
      <c r="H918" s="209"/>
      <c r="J918" s="282"/>
    </row>
    <row r="919">
      <c r="C919" s="209"/>
      <c r="G919" s="209"/>
      <c r="H919" s="209"/>
      <c r="J919" s="282"/>
    </row>
    <row r="920">
      <c r="C920" s="209"/>
      <c r="G920" s="209"/>
      <c r="H920" s="209"/>
      <c r="J920" s="282"/>
    </row>
    <row r="921">
      <c r="C921" s="209"/>
      <c r="G921" s="209"/>
      <c r="H921" s="209"/>
      <c r="J921" s="282"/>
    </row>
    <row r="922">
      <c r="C922" s="209"/>
      <c r="G922" s="209"/>
      <c r="H922" s="209"/>
      <c r="J922" s="282"/>
    </row>
    <row r="923">
      <c r="C923" s="209"/>
      <c r="G923" s="209"/>
      <c r="H923" s="209"/>
      <c r="J923" s="282"/>
    </row>
    <row r="924">
      <c r="C924" s="209"/>
      <c r="G924" s="209"/>
      <c r="H924" s="209"/>
      <c r="J924" s="282"/>
    </row>
    <row r="925">
      <c r="C925" s="209"/>
      <c r="G925" s="209"/>
      <c r="H925" s="209"/>
      <c r="J925" s="282"/>
    </row>
    <row r="926">
      <c r="C926" s="209"/>
      <c r="G926" s="209"/>
      <c r="H926" s="209"/>
      <c r="J926" s="282"/>
    </row>
    <row r="927">
      <c r="C927" s="209"/>
      <c r="G927" s="209"/>
      <c r="H927" s="209"/>
      <c r="J927" s="282"/>
    </row>
    <row r="928">
      <c r="C928" s="209"/>
      <c r="G928" s="209"/>
      <c r="H928" s="209"/>
      <c r="J928" s="282"/>
    </row>
    <row r="929">
      <c r="C929" s="209"/>
      <c r="G929" s="209"/>
      <c r="H929" s="209"/>
      <c r="J929" s="282"/>
    </row>
    <row r="930">
      <c r="C930" s="209"/>
      <c r="G930" s="209"/>
      <c r="H930" s="209"/>
      <c r="J930" s="282"/>
    </row>
    <row r="931">
      <c r="C931" s="209"/>
      <c r="G931" s="209"/>
      <c r="H931" s="209"/>
      <c r="J931" s="282"/>
    </row>
    <row r="932">
      <c r="C932" s="209"/>
      <c r="G932" s="209"/>
      <c r="H932" s="209"/>
      <c r="J932" s="282"/>
    </row>
    <row r="933">
      <c r="C933" s="209"/>
      <c r="G933" s="209"/>
      <c r="H933" s="209"/>
      <c r="J933" s="282"/>
    </row>
    <row r="934">
      <c r="C934" s="209"/>
      <c r="G934" s="209"/>
      <c r="H934" s="209"/>
      <c r="J934" s="282"/>
    </row>
    <row r="935">
      <c r="C935" s="209"/>
      <c r="G935" s="209"/>
      <c r="H935" s="209"/>
      <c r="J935" s="282"/>
    </row>
    <row r="936">
      <c r="C936" s="209"/>
      <c r="G936" s="209"/>
      <c r="H936" s="209"/>
      <c r="J936" s="282"/>
    </row>
    <row r="937">
      <c r="C937" s="209"/>
      <c r="G937" s="209"/>
      <c r="H937" s="209"/>
      <c r="J937" s="282"/>
    </row>
    <row r="938">
      <c r="C938" s="209"/>
      <c r="G938" s="209"/>
      <c r="H938" s="209"/>
      <c r="J938" s="282"/>
    </row>
    <row r="939">
      <c r="C939" s="209"/>
      <c r="G939" s="209"/>
      <c r="H939" s="209"/>
      <c r="J939" s="282"/>
    </row>
    <row r="940">
      <c r="C940" s="209"/>
      <c r="G940" s="209"/>
      <c r="H940" s="209"/>
      <c r="J940" s="282"/>
    </row>
    <row r="941">
      <c r="C941" s="209"/>
      <c r="G941" s="209"/>
      <c r="H941" s="209"/>
      <c r="J941" s="282"/>
    </row>
    <row r="942">
      <c r="C942" s="209"/>
      <c r="G942" s="209"/>
      <c r="H942" s="209"/>
      <c r="J942" s="282"/>
    </row>
    <row r="943">
      <c r="C943" s="209"/>
      <c r="G943" s="209"/>
      <c r="H943" s="209"/>
      <c r="J943" s="282"/>
    </row>
    <row r="944">
      <c r="C944" s="209"/>
      <c r="G944" s="209"/>
      <c r="H944" s="209"/>
      <c r="J944" s="282"/>
    </row>
    <row r="945">
      <c r="C945" s="209"/>
      <c r="G945" s="209"/>
      <c r="H945" s="209"/>
      <c r="J945" s="282"/>
    </row>
    <row r="946">
      <c r="C946" s="209"/>
      <c r="G946" s="209"/>
      <c r="H946" s="209"/>
      <c r="J946" s="282"/>
    </row>
    <row r="947">
      <c r="C947" s="209"/>
      <c r="G947" s="209"/>
      <c r="H947" s="209"/>
      <c r="J947" s="282"/>
    </row>
    <row r="948">
      <c r="C948" s="209"/>
      <c r="G948" s="209"/>
      <c r="H948" s="209"/>
      <c r="J948" s="282"/>
    </row>
    <row r="949">
      <c r="C949" s="209"/>
      <c r="G949" s="209"/>
      <c r="H949" s="209"/>
      <c r="J949" s="282"/>
    </row>
    <row r="950">
      <c r="C950" s="209"/>
      <c r="G950" s="209"/>
      <c r="H950" s="209"/>
      <c r="J950" s="282"/>
    </row>
    <row r="951">
      <c r="C951" s="209"/>
      <c r="G951" s="209"/>
      <c r="H951" s="209"/>
      <c r="J951" s="282"/>
    </row>
    <row r="952">
      <c r="C952" s="209"/>
      <c r="G952" s="209"/>
      <c r="H952" s="209"/>
      <c r="J952" s="282"/>
    </row>
    <row r="953">
      <c r="C953" s="209"/>
      <c r="G953" s="209"/>
      <c r="H953" s="209"/>
      <c r="J953" s="282"/>
    </row>
    <row r="954">
      <c r="C954" s="209"/>
      <c r="G954" s="209"/>
      <c r="H954" s="209"/>
      <c r="J954" s="282"/>
    </row>
    <row r="955">
      <c r="C955" s="209"/>
      <c r="G955" s="209"/>
      <c r="H955" s="209"/>
      <c r="J955" s="282"/>
    </row>
    <row r="956">
      <c r="C956" s="209"/>
      <c r="G956" s="209"/>
      <c r="H956" s="209"/>
      <c r="J956" s="282"/>
    </row>
    <row r="957">
      <c r="C957" s="209"/>
      <c r="G957" s="209"/>
      <c r="H957" s="209"/>
      <c r="J957" s="282"/>
    </row>
    <row r="958">
      <c r="C958" s="209"/>
      <c r="G958" s="209"/>
      <c r="H958" s="209"/>
      <c r="J958" s="282"/>
    </row>
    <row r="959">
      <c r="C959" s="209"/>
      <c r="G959" s="209"/>
      <c r="H959" s="209"/>
      <c r="J959" s="282"/>
    </row>
    <row r="960">
      <c r="C960" s="209"/>
      <c r="G960" s="209"/>
      <c r="H960" s="209"/>
      <c r="J960" s="282"/>
    </row>
    <row r="961">
      <c r="C961" s="209"/>
      <c r="G961" s="209"/>
      <c r="H961" s="209"/>
      <c r="J961" s="282"/>
    </row>
  </sheetData>
  <mergeCells count="18">
    <mergeCell ref="B40:F40"/>
    <mergeCell ref="B41:F41"/>
    <mergeCell ref="A40:A42"/>
    <mergeCell ref="A43:A44"/>
    <mergeCell ref="B43:F43"/>
    <mergeCell ref="B44:F44"/>
    <mergeCell ref="A45:A47"/>
    <mergeCell ref="B45:F45"/>
    <mergeCell ref="B46:F46"/>
    <mergeCell ref="B47:F47"/>
    <mergeCell ref="A2:A38"/>
    <mergeCell ref="J35:K38"/>
    <mergeCell ref="B38:E38"/>
    <mergeCell ref="F38:H38"/>
    <mergeCell ref="A39:K39"/>
    <mergeCell ref="J40:K47"/>
    <mergeCell ref="B42:F42"/>
    <mergeCell ref="A48:K48"/>
  </mergeCells>
  <conditionalFormatting sqref="E2:E34">
    <cfRule type="cellIs" dxfId="7" priority="1" operator="equal">
      <formula>"Sent"</formula>
    </cfRule>
  </conditionalFormatting>
  <conditionalFormatting sqref="E2:E34">
    <cfRule type="cellIs" dxfId="1" priority="2" operator="equal">
      <formula>"Verifying recipient information"</formula>
    </cfRule>
  </conditionalFormatting>
  <conditionalFormatting sqref="E2:E34">
    <cfRule type="cellIs" dxfId="2" priority="3" operator="equal">
      <formula>"Processing"</formula>
    </cfRule>
  </conditionalFormatting>
  <conditionalFormatting sqref="E2:E34">
    <cfRule type="cellIs" dxfId="3" priority="4" operator="equal">
      <formula>"Approved"</formula>
    </cfRule>
  </conditionalFormatting>
  <conditionalFormatting sqref="E2:E37 C35:D37">
    <cfRule type="cellIs" dxfId="4" priority="5" operator="equal">
      <formula>"Not-passed"</formula>
    </cfRule>
  </conditionalFormatting>
  <conditionalFormatting sqref="C1:D1 E1:E37 C35:D37">
    <cfRule type="cellIs" dxfId="5" priority="6" operator="equal">
      <formula>"Passed"</formula>
    </cfRule>
  </conditionalFormatting>
  <conditionalFormatting sqref="E2:E37 C35:D37">
    <cfRule type="cellIs" dxfId="6" priority="7" operator="equal">
      <formula>"Rejected"</formula>
    </cfRule>
  </conditionalFormatting>
  <dataValidations>
    <dataValidation type="list" allowBlank="1" sqref="E2 E4:E5 E7 E9 E16:E17 E27:E28 E30:E34">
      <formula1>'Status Key'!$A$17:$A$26</formula1>
    </dataValidation>
    <dataValidation type="list" allowBlank="1" sqref="E3 E6 E8 E10:E15 E18:E26 E29">
      <formula1>'Status Key'!$A$17:$A$26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B29"/>
    <hyperlink r:id="rId29" ref="J29"/>
    <hyperlink r:id="rId30" ref="J30"/>
    <hyperlink r:id="rId31" ref="J31"/>
    <hyperlink r:id="rId32" ref="J32"/>
    <hyperlink r:id="rId33" ref="J33"/>
    <hyperlink r:id="rId34" ref="J34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1.63"/>
    <col customWidth="1" min="3" max="3" width="26.13"/>
    <col customWidth="1" min="4" max="4" width="14.88"/>
    <col customWidth="1" min="5" max="5" width="13.25"/>
    <col customWidth="1" min="6" max="10" width="17.5"/>
    <col customWidth="1" min="11" max="11" width="68.25"/>
    <col customWidth="1" min="12" max="12" width="43.0"/>
    <col customWidth="1" hidden="1" min="13" max="13" width="10.38"/>
    <col customWidth="1" hidden="1" min="14" max="14" width="84.75"/>
    <col customWidth="1" hidden="1" min="15" max="15" width="10.38"/>
    <col customWidth="1" hidden="1" min="16" max="16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I1" s="209"/>
      <c r="J1" s="209"/>
      <c r="K1" s="34"/>
      <c r="L1" s="34"/>
      <c r="M1" s="35"/>
      <c r="N1" s="35"/>
      <c r="O1" s="35"/>
      <c r="P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1507</v>
      </c>
      <c r="J2" s="33" t="s">
        <v>39</v>
      </c>
      <c r="K2" s="33" t="s">
        <v>40</v>
      </c>
      <c r="L2" s="33" t="s">
        <v>41</v>
      </c>
      <c r="M2" s="211" t="s">
        <v>42</v>
      </c>
      <c r="N2" s="211" t="s">
        <v>43</v>
      </c>
      <c r="O2" s="35" t="s">
        <v>42</v>
      </c>
      <c r="P2" s="35" t="s">
        <v>43</v>
      </c>
    </row>
    <row r="3">
      <c r="A3" s="212" t="s">
        <v>1508</v>
      </c>
      <c r="B3" s="181" t="s">
        <v>1509</v>
      </c>
      <c r="C3" s="187" t="s">
        <v>32</v>
      </c>
      <c r="D3" s="55"/>
      <c r="E3" s="180"/>
      <c r="F3" s="283">
        <v>5000.0</v>
      </c>
      <c r="G3" s="192"/>
      <c r="H3" s="192"/>
      <c r="I3" s="41" t="s">
        <v>1436</v>
      </c>
      <c r="J3" s="41" t="s">
        <v>353</v>
      </c>
      <c r="K3" s="177" t="s">
        <v>1510</v>
      </c>
      <c r="L3" s="181" t="s">
        <v>1511</v>
      </c>
    </row>
    <row r="4">
      <c r="A4" s="213"/>
      <c r="B4" s="191" t="s">
        <v>1512</v>
      </c>
      <c r="C4" s="187" t="s">
        <v>33</v>
      </c>
      <c r="D4" s="284">
        <v>45383.0</v>
      </c>
      <c r="E4" s="183">
        <v>14070.0</v>
      </c>
      <c r="F4" s="283">
        <v>35176.0</v>
      </c>
      <c r="G4" s="192"/>
      <c r="H4" s="192"/>
      <c r="I4" s="41" t="s">
        <v>1436</v>
      </c>
      <c r="J4" s="41" t="s">
        <v>1513</v>
      </c>
      <c r="K4" s="177" t="s">
        <v>1514</v>
      </c>
      <c r="L4" s="285" t="s">
        <v>1515</v>
      </c>
    </row>
    <row r="5">
      <c r="A5" s="213"/>
      <c r="B5" s="191" t="s">
        <v>1512</v>
      </c>
      <c r="C5" s="187" t="s">
        <v>32</v>
      </c>
      <c r="D5" s="55"/>
      <c r="E5" s="180"/>
      <c r="F5" s="283">
        <v>14824.0</v>
      </c>
      <c r="G5" s="192"/>
      <c r="H5" s="192"/>
      <c r="I5" s="41" t="s">
        <v>1436</v>
      </c>
      <c r="J5" s="41" t="s">
        <v>353</v>
      </c>
      <c r="K5" s="177" t="s">
        <v>1514</v>
      </c>
      <c r="L5" s="285" t="s">
        <v>1515</v>
      </c>
    </row>
    <row r="6">
      <c r="A6" s="213"/>
      <c r="B6" s="181" t="s">
        <v>1516</v>
      </c>
      <c r="C6" s="187" t="s">
        <v>32</v>
      </c>
      <c r="D6" s="55"/>
      <c r="E6" s="180"/>
      <c r="F6" s="283">
        <v>5000.0</v>
      </c>
      <c r="G6" s="192"/>
      <c r="H6" s="192"/>
      <c r="I6" s="41" t="s">
        <v>1436</v>
      </c>
      <c r="J6" s="41" t="s">
        <v>353</v>
      </c>
      <c r="K6" s="177" t="s">
        <v>1517</v>
      </c>
      <c r="L6" s="181" t="s">
        <v>1518</v>
      </c>
    </row>
    <row r="7">
      <c r="A7" s="213"/>
      <c r="B7" s="181" t="s">
        <v>1519</v>
      </c>
      <c r="C7" s="187" t="s">
        <v>32</v>
      </c>
      <c r="D7" s="55"/>
      <c r="E7" s="180"/>
      <c r="F7" s="283">
        <v>50000.0</v>
      </c>
      <c r="G7" s="192"/>
      <c r="H7" s="192"/>
      <c r="I7" s="41" t="s">
        <v>1520</v>
      </c>
      <c r="J7" s="41" t="s">
        <v>353</v>
      </c>
      <c r="K7" s="177" t="s">
        <v>1521</v>
      </c>
      <c r="L7" s="285" t="s">
        <v>1522</v>
      </c>
    </row>
    <row r="8">
      <c r="A8" s="213"/>
      <c r="B8" s="181" t="s">
        <v>1523</v>
      </c>
      <c r="C8" s="187" t="s">
        <v>32</v>
      </c>
      <c r="D8" s="55"/>
      <c r="E8" s="180"/>
      <c r="F8" s="283">
        <v>65000.0</v>
      </c>
      <c r="G8" s="192"/>
      <c r="H8" s="192"/>
      <c r="I8" s="41" t="s">
        <v>1524</v>
      </c>
      <c r="J8" s="41" t="s">
        <v>353</v>
      </c>
      <c r="K8" s="177" t="s">
        <v>1525</v>
      </c>
      <c r="L8" s="285" t="s">
        <v>1526</v>
      </c>
    </row>
    <row r="9">
      <c r="A9" s="213"/>
      <c r="B9" s="181" t="s">
        <v>1527</v>
      </c>
      <c r="C9" s="187" t="s">
        <v>32</v>
      </c>
      <c r="D9" s="215"/>
      <c r="E9" s="216"/>
      <c r="F9" s="286">
        <v>18000.0</v>
      </c>
      <c r="G9" s="184"/>
      <c r="H9" s="41"/>
      <c r="I9" s="41" t="s">
        <v>1466</v>
      </c>
      <c r="J9" s="41" t="s">
        <v>353</v>
      </c>
      <c r="K9" s="229" t="s">
        <v>1528</v>
      </c>
      <c r="L9" s="285" t="s">
        <v>1529</v>
      </c>
    </row>
    <row r="10">
      <c r="A10" s="213"/>
      <c r="B10" s="181" t="s">
        <v>1530</v>
      </c>
      <c r="C10" s="187" t="s">
        <v>33</v>
      </c>
      <c r="D10" s="284">
        <v>45383.0</v>
      </c>
      <c r="E10" s="189">
        <v>400.0</v>
      </c>
      <c r="F10" s="286">
        <v>1000.0</v>
      </c>
      <c r="G10" s="41"/>
      <c r="H10" s="41"/>
      <c r="I10" s="41" t="s">
        <v>1436</v>
      </c>
      <c r="J10" s="41" t="s">
        <v>1513</v>
      </c>
      <c r="K10" s="177" t="s">
        <v>1531</v>
      </c>
      <c r="L10" s="285" t="s">
        <v>1419</v>
      </c>
    </row>
    <row r="11">
      <c r="A11" s="213"/>
      <c r="B11" s="181" t="s">
        <v>1530</v>
      </c>
      <c r="C11" s="187" t="s">
        <v>32</v>
      </c>
      <c r="D11" s="215"/>
      <c r="E11" s="216"/>
      <c r="F11" s="286">
        <v>79000.0</v>
      </c>
      <c r="G11" s="41"/>
      <c r="H11" s="41"/>
      <c r="I11" s="41" t="s">
        <v>1436</v>
      </c>
      <c r="J11" s="41" t="s">
        <v>353</v>
      </c>
      <c r="K11" s="177" t="s">
        <v>1531</v>
      </c>
      <c r="L11" s="285" t="s">
        <v>1419</v>
      </c>
    </row>
    <row r="12">
      <c r="A12" s="213"/>
      <c r="B12" s="181" t="s">
        <v>1532</v>
      </c>
      <c r="C12" s="187" t="s">
        <v>32</v>
      </c>
      <c r="D12" s="55"/>
      <c r="E12" s="180"/>
      <c r="F12" s="283">
        <v>50000.0</v>
      </c>
      <c r="G12" s="192"/>
      <c r="H12" s="192"/>
      <c r="I12" s="41" t="s">
        <v>1520</v>
      </c>
      <c r="J12" s="41" t="s">
        <v>353</v>
      </c>
      <c r="K12" s="177" t="s">
        <v>1533</v>
      </c>
      <c r="L12" s="285" t="s">
        <v>1534</v>
      </c>
    </row>
    <row r="13">
      <c r="A13" s="213"/>
      <c r="B13" s="181" t="s">
        <v>1535</v>
      </c>
      <c r="C13" s="187" t="s">
        <v>32</v>
      </c>
      <c r="D13" s="55"/>
      <c r="E13" s="180"/>
      <c r="F13" s="283">
        <v>5000.0</v>
      </c>
      <c r="G13" s="192"/>
      <c r="H13" s="192"/>
      <c r="I13" s="41" t="s">
        <v>1436</v>
      </c>
      <c r="J13" s="41" t="s">
        <v>353</v>
      </c>
      <c r="K13" s="177" t="s">
        <v>1536</v>
      </c>
      <c r="L13" s="181" t="s">
        <v>1537</v>
      </c>
    </row>
    <row r="14">
      <c r="A14" s="213"/>
      <c r="B14" s="181" t="s">
        <v>1538</v>
      </c>
      <c r="C14" s="187" t="s">
        <v>32</v>
      </c>
      <c r="D14" s="55"/>
      <c r="E14" s="180"/>
      <c r="F14" s="283">
        <v>34000.0</v>
      </c>
      <c r="G14" s="192"/>
      <c r="H14" s="192"/>
      <c r="I14" s="41" t="s">
        <v>1520</v>
      </c>
      <c r="J14" s="41" t="s">
        <v>353</v>
      </c>
      <c r="K14" s="177" t="s">
        <v>1539</v>
      </c>
      <c r="L14" s="285" t="s">
        <v>1540</v>
      </c>
    </row>
    <row r="15">
      <c r="A15" s="213"/>
      <c r="B15" s="181" t="s">
        <v>1541</v>
      </c>
      <c r="C15" s="187" t="s">
        <v>32</v>
      </c>
      <c r="D15" s="55"/>
      <c r="E15" s="180"/>
      <c r="F15" s="283">
        <v>20000.0</v>
      </c>
      <c r="G15" s="192"/>
      <c r="H15" s="192"/>
      <c r="I15" s="41" t="s">
        <v>1520</v>
      </c>
      <c r="J15" s="41" t="s">
        <v>353</v>
      </c>
      <c r="K15" s="177" t="s">
        <v>1542</v>
      </c>
      <c r="L15" s="285" t="s">
        <v>1543</v>
      </c>
    </row>
    <row r="16">
      <c r="A16" s="213"/>
      <c r="B16" s="181" t="s">
        <v>1544</v>
      </c>
      <c r="C16" s="187" t="s">
        <v>32</v>
      </c>
      <c r="D16" s="55"/>
      <c r="E16" s="180"/>
      <c r="F16" s="283">
        <v>50000.0</v>
      </c>
      <c r="G16" s="192"/>
      <c r="H16" s="192"/>
      <c r="I16" s="41" t="s">
        <v>1520</v>
      </c>
      <c r="J16" s="41" t="s">
        <v>353</v>
      </c>
      <c r="K16" s="177" t="s">
        <v>1545</v>
      </c>
      <c r="L16" s="285" t="s">
        <v>675</v>
      </c>
    </row>
    <row r="17">
      <c r="A17" s="213"/>
      <c r="B17" s="181" t="s">
        <v>1546</v>
      </c>
      <c r="C17" s="187" t="s">
        <v>32</v>
      </c>
      <c r="D17" s="215"/>
      <c r="E17" s="216"/>
      <c r="F17" s="286">
        <v>50000.0</v>
      </c>
      <c r="G17" s="192"/>
      <c r="H17" s="192"/>
      <c r="I17" s="41" t="s">
        <v>1436</v>
      </c>
      <c r="J17" s="41" t="s">
        <v>353</v>
      </c>
      <c r="K17" s="177" t="s">
        <v>1547</v>
      </c>
      <c r="L17" s="285" t="s">
        <v>1548</v>
      </c>
    </row>
    <row r="18">
      <c r="A18" s="213"/>
      <c r="B18" s="181" t="s">
        <v>1549</v>
      </c>
      <c r="C18" s="187" t="s">
        <v>33</v>
      </c>
      <c r="D18" s="284">
        <v>45413.0</v>
      </c>
      <c r="E18" s="183">
        <v>20000.0</v>
      </c>
      <c r="F18" s="283">
        <v>50000.0</v>
      </c>
      <c r="G18" s="192"/>
      <c r="H18" s="192"/>
      <c r="I18" s="41" t="s">
        <v>1520</v>
      </c>
      <c r="J18" s="41" t="s">
        <v>1513</v>
      </c>
      <c r="K18" s="177" t="s">
        <v>1550</v>
      </c>
      <c r="L18" s="285" t="s">
        <v>1551</v>
      </c>
    </row>
    <row r="19">
      <c r="A19" s="213"/>
      <c r="B19" s="181" t="s">
        <v>1552</v>
      </c>
      <c r="C19" s="187" t="s">
        <v>32</v>
      </c>
      <c r="D19" s="215"/>
      <c r="E19" s="216"/>
      <c r="F19" s="286">
        <v>5000.0</v>
      </c>
      <c r="G19" s="192"/>
      <c r="H19" s="192"/>
      <c r="I19" s="41" t="s">
        <v>1466</v>
      </c>
      <c r="J19" s="41" t="s">
        <v>353</v>
      </c>
      <c r="K19" s="177" t="s">
        <v>1553</v>
      </c>
      <c r="L19" s="285" t="s">
        <v>1554</v>
      </c>
    </row>
    <row r="20">
      <c r="A20" s="213"/>
      <c r="B20" s="181" t="s">
        <v>1555</v>
      </c>
      <c r="C20" s="187" t="s">
        <v>32</v>
      </c>
      <c r="D20" s="215"/>
      <c r="E20" s="216"/>
      <c r="F20" s="286">
        <v>30000.0</v>
      </c>
      <c r="G20" s="192"/>
      <c r="H20" s="192"/>
      <c r="I20" s="41" t="s">
        <v>1466</v>
      </c>
      <c r="J20" s="41" t="s">
        <v>353</v>
      </c>
      <c r="K20" s="177" t="s">
        <v>1556</v>
      </c>
      <c r="L20" s="285" t="s">
        <v>1557</v>
      </c>
    </row>
    <row r="21">
      <c r="A21" s="213"/>
      <c r="B21" s="181" t="s">
        <v>1558</v>
      </c>
      <c r="C21" s="187" t="s">
        <v>32</v>
      </c>
      <c r="D21" s="55"/>
      <c r="E21" s="180"/>
      <c r="F21" s="283">
        <v>45000.0</v>
      </c>
      <c r="G21" s="192"/>
      <c r="H21" s="192"/>
      <c r="I21" s="41" t="s">
        <v>1520</v>
      </c>
      <c r="J21" s="41" t="s">
        <v>353</v>
      </c>
      <c r="K21" s="177" t="s">
        <v>1559</v>
      </c>
      <c r="L21" s="285" t="s">
        <v>667</v>
      </c>
    </row>
    <row r="22">
      <c r="A22" s="213"/>
      <c r="B22" s="181" t="s">
        <v>1560</v>
      </c>
      <c r="C22" s="187" t="s">
        <v>33</v>
      </c>
      <c r="D22" s="284">
        <v>45444.0</v>
      </c>
      <c r="E22" s="216">
        <v>16000.0</v>
      </c>
      <c r="F22" s="286">
        <v>40000.0</v>
      </c>
      <c r="G22" s="192"/>
      <c r="H22" s="192"/>
      <c r="I22" s="41" t="s">
        <v>1436</v>
      </c>
      <c r="J22" s="41" t="s">
        <v>1513</v>
      </c>
      <c r="K22" s="177" t="s">
        <v>1561</v>
      </c>
      <c r="L22" s="285" t="s">
        <v>1562</v>
      </c>
    </row>
    <row r="23">
      <c r="A23" s="213"/>
      <c r="B23" s="181" t="s">
        <v>1560</v>
      </c>
      <c r="C23" s="187" t="s">
        <v>32</v>
      </c>
      <c r="D23" s="215"/>
      <c r="E23" s="216"/>
      <c r="F23" s="286">
        <v>10000.0</v>
      </c>
      <c r="G23" s="192"/>
      <c r="H23" s="192"/>
      <c r="I23" s="41" t="s">
        <v>1436</v>
      </c>
      <c r="J23" s="41" t="s">
        <v>353</v>
      </c>
      <c r="K23" s="177" t="s">
        <v>1561</v>
      </c>
      <c r="L23" s="285" t="s">
        <v>1562</v>
      </c>
    </row>
    <row r="24">
      <c r="A24" s="213"/>
      <c r="B24" s="181" t="s">
        <v>1563</v>
      </c>
      <c r="C24" s="187" t="s">
        <v>32</v>
      </c>
      <c r="D24" s="55"/>
      <c r="E24" s="180"/>
      <c r="F24" s="283">
        <v>50000.0</v>
      </c>
      <c r="G24" s="192"/>
      <c r="H24" s="192"/>
      <c r="I24" s="41" t="s">
        <v>1524</v>
      </c>
      <c r="J24" s="41" t="s">
        <v>353</v>
      </c>
      <c r="K24" s="177" t="s">
        <v>1564</v>
      </c>
      <c r="L24" s="285" t="s">
        <v>1565</v>
      </c>
    </row>
    <row r="25">
      <c r="A25" s="213"/>
      <c r="B25" s="181" t="s">
        <v>1566</v>
      </c>
      <c r="C25" s="187" t="s">
        <v>33</v>
      </c>
      <c r="D25" s="284">
        <v>45444.0</v>
      </c>
      <c r="E25" s="183">
        <v>40000.0</v>
      </c>
      <c r="F25" s="283">
        <v>50000.0</v>
      </c>
      <c r="G25" s="192"/>
      <c r="H25" s="192"/>
      <c r="I25" s="41" t="s">
        <v>1520</v>
      </c>
      <c r="J25" s="41" t="s">
        <v>353</v>
      </c>
      <c r="K25" s="177" t="s">
        <v>1567</v>
      </c>
      <c r="L25" s="285" t="s">
        <v>1568</v>
      </c>
    </row>
    <row r="26">
      <c r="A26" s="213"/>
      <c r="B26" s="181" t="s">
        <v>1569</v>
      </c>
      <c r="C26" s="187" t="s">
        <v>16</v>
      </c>
      <c r="D26" s="55"/>
      <c r="E26" s="180"/>
      <c r="F26" s="283">
        <v>50000.0</v>
      </c>
      <c r="G26" s="192"/>
      <c r="H26" s="192"/>
      <c r="I26" s="41" t="s">
        <v>1520</v>
      </c>
      <c r="J26" s="41" t="s">
        <v>353</v>
      </c>
      <c r="K26" s="177" t="s">
        <v>1570</v>
      </c>
      <c r="L26" s="285" t="s">
        <v>1571</v>
      </c>
    </row>
    <row r="27">
      <c r="A27" s="213"/>
      <c r="B27" s="181" t="s">
        <v>1572</v>
      </c>
      <c r="C27" s="187" t="s">
        <v>32</v>
      </c>
      <c r="D27" s="55"/>
      <c r="E27" s="180"/>
      <c r="F27" s="283">
        <v>15000.0</v>
      </c>
      <c r="G27" s="192"/>
      <c r="H27" s="192"/>
      <c r="I27" s="41" t="s">
        <v>1520</v>
      </c>
      <c r="J27" s="41" t="s">
        <v>353</v>
      </c>
      <c r="K27" s="177" t="s">
        <v>1573</v>
      </c>
      <c r="L27" s="285" t="s">
        <v>1574</v>
      </c>
    </row>
    <row r="28">
      <c r="A28" s="213"/>
      <c r="B28" s="181" t="s">
        <v>1575</v>
      </c>
      <c r="C28" s="187" t="s">
        <v>32</v>
      </c>
      <c r="D28" s="55"/>
      <c r="E28" s="180"/>
      <c r="F28" s="283">
        <v>1000.0</v>
      </c>
      <c r="G28" s="192"/>
      <c r="H28" s="192"/>
      <c r="I28" s="41" t="s">
        <v>1520</v>
      </c>
      <c r="J28" s="41" t="s">
        <v>353</v>
      </c>
      <c r="K28" s="177" t="s">
        <v>1576</v>
      </c>
      <c r="L28" s="285" t="s">
        <v>1577</v>
      </c>
    </row>
    <row r="29">
      <c r="A29" s="213"/>
      <c r="B29" s="181" t="s">
        <v>1578</v>
      </c>
      <c r="C29" s="187" t="s">
        <v>33</v>
      </c>
      <c r="D29" s="284">
        <v>45383.0</v>
      </c>
      <c r="E29" s="286">
        <v>20000.0</v>
      </c>
      <c r="F29" s="286">
        <v>20000.0</v>
      </c>
      <c r="G29" s="192"/>
      <c r="H29" s="192"/>
      <c r="I29" s="41" t="s">
        <v>1466</v>
      </c>
      <c r="J29" s="190" t="s">
        <v>1513</v>
      </c>
      <c r="K29" s="177" t="s">
        <v>1579</v>
      </c>
      <c r="L29" s="285" t="s">
        <v>1580</v>
      </c>
    </row>
    <row r="30">
      <c r="A30" s="213"/>
      <c r="B30" s="181" t="s">
        <v>1581</v>
      </c>
      <c r="C30" s="187" t="s">
        <v>33</v>
      </c>
      <c r="D30" s="284">
        <v>45383.0</v>
      </c>
      <c r="E30" s="286">
        <v>16000.0</v>
      </c>
      <c r="F30" s="286">
        <v>16000.0</v>
      </c>
      <c r="G30" s="192"/>
      <c r="H30" s="192"/>
      <c r="I30" s="41" t="s">
        <v>1466</v>
      </c>
      <c r="J30" s="190" t="s">
        <v>1513</v>
      </c>
      <c r="K30" s="177" t="s">
        <v>1582</v>
      </c>
      <c r="L30" s="285" t="s">
        <v>1583</v>
      </c>
    </row>
    <row r="31">
      <c r="A31" s="213"/>
      <c r="B31" s="181" t="s">
        <v>1584</v>
      </c>
      <c r="C31" s="187" t="s">
        <v>32</v>
      </c>
      <c r="D31" s="55"/>
      <c r="E31" s="180"/>
      <c r="F31" s="283">
        <v>30000.0</v>
      </c>
      <c r="G31" s="192"/>
      <c r="H31" s="192"/>
      <c r="I31" s="41" t="s">
        <v>1524</v>
      </c>
      <c r="J31" s="41" t="s">
        <v>353</v>
      </c>
      <c r="K31" s="177" t="s">
        <v>1585</v>
      </c>
      <c r="L31" s="285" t="s">
        <v>1586</v>
      </c>
    </row>
    <row r="32">
      <c r="A32" s="213"/>
      <c r="B32" s="181" t="s">
        <v>1587</v>
      </c>
      <c r="C32" s="187" t="s">
        <v>32</v>
      </c>
      <c r="D32" s="55"/>
      <c r="E32" s="180"/>
      <c r="F32" s="283">
        <v>5000.0</v>
      </c>
      <c r="G32" s="192"/>
      <c r="H32" s="192"/>
      <c r="I32" s="41" t="s">
        <v>1520</v>
      </c>
      <c r="J32" s="41" t="s">
        <v>353</v>
      </c>
      <c r="K32" s="177" t="s">
        <v>1588</v>
      </c>
      <c r="L32" s="285" t="s">
        <v>1589</v>
      </c>
    </row>
    <row r="33">
      <c r="A33" s="213"/>
      <c r="B33" s="181" t="s">
        <v>1590</v>
      </c>
      <c r="C33" s="187" t="s">
        <v>32</v>
      </c>
      <c r="D33" s="55"/>
      <c r="E33" s="180"/>
      <c r="F33" s="283">
        <v>30000.0</v>
      </c>
      <c r="G33" s="192"/>
      <c r="H33" s="192"/>
      <c r="I33" s="41" t="s">
        <v>1524</v>
      </c>
      <c r="J33" s="41" t="s">
        <v>353</v>
      </c>
      <c r="K33" s="177" t="s">
        <v>1591</v>
      </c>
      <c r="L33" s="285" t="s">
        <v>1592</v>
      </c>
    </row>
    <row r="34">
      <c r="A34" s="213"/>
      <c r="B34" s="181" t="s">
        <v>1593</v>
      </c>
      <c r="C34" s="187" t="s">
        <v>32</v>
      </c>
      <c r="D34" s="55"/>
      <c r="E34" s="180"/>
      <c r="F34" s="283">
        <v>50000.0</v>
      </c>
      <c r="G34" s="192"/>
      <c r="H34" s="192"/>
      <c r="I34" s="41" t="s">
        <v>1524</v>
      </c>
      <c r="J34" s="41" t="s">
        <v>353</v>
      </c>
      <c r="K34" s="177" t="s">
        <v>1594</v>
      </c>
      <c r="L34" s="285" t="s">
        <v>1592</v>
      </c>
    </row>
    <row r="35">
      <c r="A35" s="213"/>
      <c r="B35" s="181" t="s">
        <v>1595</v>
      </c>
      <c r="C35" s="187" t="s">
        <v>32</v>
      </c>
      <c r="D35" s="215"/>
      <c r="E35" s="216"/>
      <c r="F35" s="286">
        <v>40000.0</v>
      </c>
      <c r="G35" s="192"/>
      <c r="H35" s="192"/>
      <c r="I35" s="41" t="s">
        <v>1436</v>
      </c>
      <c r="J35" s="41" t="s">
        <v>353</v>
      </c>
      <c r="K35" s="177" t="s">
        <v>1596</v>
      </c>
      <c r="L35" s="230" t="s">
        <v>1597</v>
      </c>
    </row>
    <row r="36">
      <c r="A36" s="213"/>
      <c r="B36" s="181" t="s">
        <v>1598</v>
      </c>
      <c r="C36" s="187" t="s">
        <v>32</v>
      </c>
      <c r="D36" s="215"/>
      <c r="E36" s="216"/>
      <c r="F36" s="286">
        <v>35000.0</v>
      </c>
      <c r="G36" s="184"/>
      <c r="H36" s="41"/>
      <c r="I36" s="41" t="s">
        <v>1436</v>
      </c>
      <c r="J36" s="41" t="s">
        <v>353</v>
      </c>
      <c r="K36" s="177" t="s">
        <v>1599</v>
      </c>
      <c r="L36" s="181" t="s">
        <v>1526</v>
      </c>
    </row>
    <row r="37">
      <c r="A37" s="213"/>
      <c r="B37" s="181" t="s">
        <v>1600</v>
      </c>
      <c r="C37" s="187" t="s">
        <v>33</v>
      </c>
      <c r="D37" s="284">
        <v>45383.0</v>
      </c>
      <c r="E37" s="287">
        <v>75000.0</v>
      </c>
      <c r="F37" s="287">
        <v>75000.0</v>
      </c>
      <c r="G37" s="184"/>
      <c r="H37" s="185"/>
      <c r="I37" s="41" t="s">
        <v>1436</v>
      </c>
      <c r="J37" s="41" t="s">
        <v>1513</v>
      </c>
      <c r="K37" s="177" t="s">
        <v>1601</v>
      </c>
      <c r="L37" s="285" t="s">
        <v>1602</v>
      </c>
    </row>
    <row r="38">
      <c r="A38" s="213"/>
      <c r="B38" s="181" t="s">
        <v>1603</v>
      </c>
      <c r="C38" s="187" t="s">
        <v>33</v>
      </c>
      <c r="D38" s="284">
        <v>45383.0</v>
      </c>
      <c r="E38" s="183">
        <v>80000.0</v>
      </c>
      <c r="F38" s="283">
        <v>200000.0</v>
      </c>
      <c r="G38" s="192"/>
      <c r="H38" s="192"/>
      <c r="I38" s="41" t="s">
        <v>1520</v>
      </c>
      <c r="J38" s="41" t="s">
        <v>1513</v>
      </c>
      <c r="K38" s="177" t="s">
        <v>1604</v>
      </c>
      <c r="L38" s="181" t="s">
        <v>92</v>
      </c>
    </row>
    <row r="39">
      <c r="A39" s="213"/>
      <c r="B39" s="181" t="s">
        <v>1605</v>
      </c>
      <c r="C39" s="187" t="s">
        <v>32</v>
      </c>
      <c r="D39" s="55"/>
      <c r="E39" s="180"/>
      <c r="F39" s="283">
        <v>50000.0</v>
      </c>
      <c r="G39" s="192"/>
      <c r="H39" s="192"/>
      <c r="I39" s="41" t="s">
        <v>1520</v>
      </c>
      <c r="J39" s="41" t="s">
        <v>353</v>
      </c>
      <c r="K39" s="177" t="s">
        <v>1606</v>
      </c>
      <c r="L39" s="285" t="s">
        <v>1607</v>
      </c>
    </row>
    <row r="40">
      <c r="A40" s="213"/>
      <c r="B40" s="181" t="s">
        <v>1608</v>
      </c>
      <c r="C40" s="187" t="s">
        <v>33</v>
      </c>
      <c r="D40" s="284">
        <v>45383.0</v>
      </c>
      <c r="E40" s="183">
        <v>40000.0</v>
      </c>
      <c r="F40" s="283">
        <v>100000.0</v>
      </c>
      <c r="G40" s="192"/>
      <c r="H40" s="192"/>
      <c r="I40" s="41" t="s">
        <v>1436</v>
      </c>
      <c r="J40" s="41" t="s">
        <v>1513</v>
      </c>
      <c r="K40" s="177" t="s">
        <v>1609</v>
      </c>
      <c r="L40" s="285" t="s">
        <v>92</v>
      </c>
    </row>
    <row r="41">
      <c r="A41" s="213"/>
      <c r="B41" s="181" t="s">
        <v>1608</v>
      </c>
      <c r="C41" s="187" t="s">
        <v>32</v>
      </c>
      <c r="D41" s="55"/>
      <c r="E41" s="180"/>
      <c r="F41" s="283">
        <v>300000.0</v>
      </c>
      <c r="G41" s="192"/>
      <c r="H41" s="192"/>
      <c r="I41" s="41" t="s">
        <v>1436</v>
      </c>
      <c r="J41" s="41" t="s">
        <v>353</v>
      </c>
      <c r="K41" s="177" t="s">
        <v>1609</v>
      </c>
      <c r="L41" s="285" t="s">
        <v>92</v>
      </c>
    </row>
    <row r="42">
      <c r="A42" s="213"/>
      <c r="B42" s="181" t="s">
        <v>1610</v>
      </c>
      <c r="C42" s="187" t="s">
        <v>33</v>
      </c>
      <c r="D42" s="284">
        <v>45383.0</v>
      </c>
      <c r="E42" s="283">
        <v>200000.0</v>
      </c>
      <c r="F42" s="283">
        <v>200000.0</v>
      </c>
      <c r="G42" s="192"/>
      <c r="H42" s="192"/>
      <c r="I42" s="41" t="s">
        <v>1520</v>
      </c>
      <c r="J42" s="41" t="s">
        <v>1513</v>
      </c>
      <c r="K42" s="177" t="s">
        <v>1611</v>
      </c>
      <c r="L42" s="181" t="s">
        <v>81</v>
      </c>
    </row>
    <row r="43">
      <c r="A43" s="213"/>
      <c r="B43" s="181" t="s">
        <v>1612</v>
      </c>
      <c r="C43" s="187" t="s">
        <v>32</v>
      </c>
      <c r="D43" s="215"/>
      <c r="E43" s="216"/>
      <c r="F43" s="286">
        <v>60000.0</v>
      </c>
      <c r="G43" s="192"/>
      <c r="H43" s="192"/>
      <c r="I43" s="41" t="s">
        <v>1436</v>
      </c>
      <c r="J43" s="41" t="s">
        <v>353</v>
      </c>
      <c r="K43" s="177" t="s">
        <v>1613</v>
      </c>
      <c r="L43" s="181" t="s">
        <v>1614</v>
      </c>
    </row>
    <row r="44">
      <c r="A44" s="213"/>
      <c r="B44" s="181" t="s">
        <v>1615</v>
      </c>
      <c r="C44" s="187" t="s">
        <v>33</v>
      </c>
      <c r="D44" s="284">
        <v>45383.0</v>
      </c>
      <c r="E44" s="288">
        <v>200000.0</v>
      </c>
      <c r="F44" s="283">
        <v>200000.0</v>
      </c>
      <c r="G44" s="192"/>
      <c r="H44" s="192"/>
      <c r="I44" s="41" t="s">
        <v>1520</v>
      </c>
      <c r="J44" s="41" t="s">
        <v>1513</v>
      </c>
      <c r="K44" s="177" t="s">
        <v>1616</v>
      </c>
      <c r="L44" s="285" t="s">
        <v>758</v>
      </c>
    </row>
    <row r="45">
      <c r="A45" s="213"/>
      <c r="B45" s="181" t="s">
        <v>1617</v>
      </c>
      <c r="C45" s="187" t="s">
        <v>33</v>
      </c>
      <c r="D45" s="284">
        <v>45383.0</v>
      </c>
      <c r="E45" s="183">
        <v>100000.0</v>
      </c>
      <c r="F45" s="286">
        <v>100000.0</v>
      </c>
      <c r="G45" s="192"/>
      <c r="H45" s="192"/>
      <c r="I45" s="41" t="s">
        <v>1436</v>
      </c>
      <c r="J45" s="41" t="s">
        <v>1513</v>
      </c>
      <c r="K45" s="177" t="s">
        <v>1618</v>
      </c>
      <c r="L45" s="285" t="s">
        <v>758</v>
      </c>
    </row>
    <row r="46">
      <c r="A46" s="213"/>
      <c r="B46" s="181" t="s">
        <v>1619</v>
      </c>
      <c r="C46" s="187" t="s">
        <v>33</v>
      </c>
      <c r="D46" s="284">
        <v>45383.0</v>
      </c>
      <c r="E46" s="283">
        <v>100000.0</v>
      </c>
      <c r="F46" s="283">
        <v>100000.0</v>
      </c>
      <c r="G46" s="192"/>
      <c r="H46" s="192"/>
      <c r="I46" s="41" t="s">
        <v>1436</v>
      </c>
      <c r="J46" s="41" t="s">
        <v>1513</v>
      </c>
      <c r="K46" s="177" t="s">
        <v>1620</v>
      </c>
      <c r="L46" s="285" t="s">
        <v>758</v>
      </c>
    </row>
    <row r="47">
      <c r="A47" s="213"/>
      <c r="B47" s="181" t="s">
        <v>1621</v>
      </c>
      <c r="C47" s="187" t="s">
        <v>32</v>
      </c>
      <c r="D47" s="215"/>
      <c r="E47" s="216"/>
      <c r="F47" s="286">
        <v>30000.0</v>
      </c>
      <c r="G47" s="192"/>
      <c r="H47" s="192"/>
      <c r="I47" s="41" t="s">
        <v>1466</v>
      </c>
      <c r="J47" s="41" t="s">
        <v>353</v>
      </c>
      <c r="K47" s="177" t="s">
        <v>1622</v>
      </c>
      <c r="L47" s="285" t="s">
        <v>1526</v>
      </c>
    </row>
    <row r="48">
      <c r="A48" s="213"/>
      <c r="B48" s="181" t="s">
        <v>1623</v>
      </c>
      <c r="C48" s="187" t="s">
        <v>32</v>
      </c>
      <c r="D48" s="55"/>
      <c r="E48" s="180"/>
      <c r="F48" s="283">
        <v>15000.0</v>
      </c>
      <c r="G48" s="192"/>
      <c r="H48" s="192"/>
      <c r="I48" s="41" t="s">
        <v>1520</v>
      </c>
      <c r="J48" s="41" t="s">
        <v>353</v>
      </c>
      <c r="K48" s="177" t="s">
        <v>1624</v>
      </c>
      <c r="L48" s="285" t="s">
        <v>1625</v>
      </c>
    </row>
    <row r="49">
      <c r="A49" s="213"/>
      <c r="B49" s="181" t="s">
        <v>1626</v>
      </c>
      <c r="C49" s="187" t="s">
        <v>32</v>
      </c>
      <c r="D49" s="55"/>
      <c r="E49" s="180"/>
      <c r="F49" s="283">
        <v>70000.0</v>
      </c>
      <c r="G49" s="192"/>
      <c r="H49" s="192"/>
      <c r="I49" s="41" t="s">
        <v>1520</v>
      </c>
      <c r="J49" s="41" t="s">
        <v>353</v>
      </c>
      <c r="K49" s="177" t="s">
        <v>1627</v>
      </c>
      <c r="L49" s="285" t="s">
        <v>1526</v>
      </c>
    </row>
    <row r="50">
      <c r="A50" s="213"/>
      <c r="B50" s="181" t="s">
        <v>1628</v>
      </c>
      <c r="C50" s="187" t="s">
        <v>18</v>
      </c>
      <c r="D50" s="55"/>
      <c r="E50" s="176"/>
      <c r="F50" s="289"/>
      <c r="G50" s="192"/>
      <c r="H50" s="192"/>
      <c r="I50" s="41" t="s">
        <v>1524</v>
      </c>
      <c r="J50" s="41"/>
      <c r="K50" s="229" t="s">
        <v>1629</v>
      </c>
    </row>
    <row r="51">
      <c r="A51" s="213"/>
      <c r="B51" s="181" t="s">
        <v>1630</v>
      </c>
      <c r="C51" s="187" t="s">
        <v>18</v>
      </c>
      <c r="D51" s="55"/>
      <c r="E51" s="180"/>
      <c r="F51" s="289"/>
      <c r="G51" s="192"/>
      <c r="H51" s="192"/>
      <c r="I51" s="41" t="s">
        <v>1524</v>
      </c>
      <c r="J51" s="41"/>
      <c r="K51" s="177" t="s">
        <v>1631</v>
      </c>
      <c r="L51" s="214"/>
    </row>
    <row r="52">
      <c r="A52" s="213"/>
      <c r="B52" s="181" t="s">
        <v>1632</v>
      </c>
      <c r="C52" s="187" t="s">
        <v>18</v>
      </c>
      <c r="D52" s="55"/>
      <c r="E52" s="180"/>
      <c r="F52" s="289"/>
      <c r="G52" s="192"/>
      <c r="H52" s="192"/>
      <c r="I52" s="41" t="s">
        <v>1524</v>
      </c>
      <c r="J52" s="41"/>
      <c r="K52" s="177" t="s">
        <v>1633</v>
      </c>
      <c r="L52" s="214"/>
    </row>
    <row r="53">
      <c r="A53" s="213"/>
      <c r="B53" s="181" t="s">
        <v>1634</v>
      </c>
      <c r="C53" s="187" t="s">
        <v>18</v>
      </c>
      <c r="D53" s="55"/>
      <c r="E53" s="180"/>
      <c r="F53" s="289"/>
      <c r="G53" s="192"/>
      <c r="H53" s="192"/>
      <c r="I53" s="41" t="s">
        <v>1524</v>
      </c>
      <c r="J53" s="41"/>
      <c r="K53" s="177" t="s">
        <v>1635</v>
      </c>
      <c r="L53" s="214"/>
    </row>
    <row r="54">
      <c r="A54" s="213"/>
      <c r="B54" s="181" t="s">
        <v>1636</v>
      </c>
      <c r="C54" s="187" t="s">
        <v>18</v>
      </c>
      <c r="D54" s="55"/>
      <c r="E54" s="180"/>
      <c r="F54" s="289"/>
      <c r="G54" s="192"/>
      <c r="H54" s="192"/>
      <c r="I54" s="41" t="s">
        <v>1524</v>
      </c>
      <c r="J54" s="41"/>
      <c r="K54" s="177" t="s">
        <v>1637</v>
      </c>
      <c r="L54" s="214"/>
    </row>
    <row r="55">
      <c r="A55" s="213"/>
      <c r="B55" s="181" t="s">
        <v>1638</v>
      </c>
      <c r="C55" s="187" t="s">
        <v>18</v>
      </c>
      <c r="D55" s="55"/>
      <c r="E55" s="180"/>
      <c r="F55" s="289"/>
      <c r="G55" s="192"/>
      <c r="H55" s="192"/>
      <c r="I55" s="41" t="s">
        <v>1524</v>
      </c>
      <c r="J55" s="41"/>
      <c r="K55" s="177" t="s">
        <v>1639</v>
      </c>
      <c r="L55" s="214"/>
    </row>
    <row r="56">
      <c r="A56" s="213"/>
      <c r="B56" s="181" t="s">
        <v>1640</v>
      </c>
      <c r="C56" s="187" t="s">
        <v>18</v>
      </c>
      <c r="D56" s="55"/>
      <c r="E56" s="180"/>
      <c r="F56" s="289"/>
      <c r="G56" s="192"/>
      <c r="H56" s="192"/>
      <c r="I56" s="41" t="s">
        <v>1524</v>
      </c>
      <c r="J56" s="41"/>
      <c r="K56" s="177" t="s">
        <v>1641</v>
      </c>
      <c r="L56" s="214"/>
    </row>
    <row r="57">
      <c r="A57" s="213"/>
      <c r="B57" s="181" t="s">
        <v>1642</v>
      </c>
      <c r="C57" s="187" t="s">
        <v>18</v>
      </c>
      <c r="D57" s="55"/>
      <c r="E57" s="180"/>
      <c r="F57" s="289"/>
      <c r="G57" s="192"/>
      <c r="H57" s="192"/>
      <c r="I57" s="41" t="s">
        <v>1524</v>
      </c>
      <c r="J57" s="41"/>
      <c r="K57" s="177" t="s">
        <v>1643</v>
      </c>
      <c r="L57" s="214"/>
    </row>
    <row r="58">
      <c r="A58" s="213"/>
      <c r="B58" s="181" t="s">
        <v>1644</v>
      </c>
      <c r="C58" s="187" t="s">
        <v>18</v>
      </c>
      <c r="D58" s="55"/>
      <c r="E58" s="180"/>
      <c r="F58" s="289"/>
      <c r="G58" s="192"/>
      <c r="H58" s="192"/>
      <c r="I58" s="41" t="s">
        <v>1524</v>
      </c>
      <c r="J58" s="41"/>
      <c r="K58" s="177" t="s">
        <v>1645</v>
      </c>
      <c r="L58" s="214"/>
    </row>
    <row r="59">
      <c r="A59" s="213"/>
      <c r="B59" s="181" t="s">
        <v>1646</v>
      </c>
      <c r="C59" s="187" t="s">
        <v>18</v>
      </c>
      <c r="D59" s="55"/>
      <c r="E59" s="180"/>
      <c r="F59" s="289"/>
      <c r="G59" s="192"/>
      <c r="H59" s="192"/>
      <c r="I59" s="41" t="s">
        <v>1524</v>
      </c>
      <c r="J59" s="41"/>
      <c r="K59" s="177" t="s">
        <v>1647</v>
      </c>
      <c r="L59" s="214"/>
    </row>
    <row r="60">
      <c r="A60" s="213"/>
      <c r="B60" s="181" t="s">
        <v>1648</v>
      </c>
      <c r="C60" s="187" t="s">
        <v>18</v>
      </c>
      <c r="D60" s="55"/>
      <c r="E60" s="180"/>
      <c r="F60" s="289"/>
      <c r="G60" s="192"/>
      <c r="H60" s="192"/>
      <c r="I60" s="41" t="s">
        <v>1524</v>
      </c>
      <c r="J60" s="41"/>
      <c r="K60" s="177" t="s">
        <v>1649</v>
      </c>
      <c r="L60" s="214"/>
    </row>
    <row r="61">
      <c r="A61" s="213"/>
      <c r="B61" s="181" t="s">
        <v>1650</v>
      </c>
      <c r="C61" s="187" t="s">
        <v>18</v>
      </c>
      <c r="D61" s="55"/>
      <c r="E61" s="180"/>
      <c r="F61" s="289"/>
      <c r="G61" s="192"/>
      <c r="H61" s="192"/>
      <c r="I61" s="41" t="s">
        <v>1524</v>
      </c>
      <c r="J61" s="41"/>
      <c r="K61" s="177" t="s">
        <v>1651</v>
      </c>
      <c r="L61" s="214"/>
    </row>
    <row r="62">
      <c r="A62" s="213"/>
      <c r="B62" s="181" t="s">
        <v>1652</v>
      </c>
      <c r="C62" s="187" t="s">
        <v>18</v>
      </c>
      <c r="D62" s="55"/>
      <c r="E62" s="180"/>
      <c r="F62" s="289"/>
      <c r="G62" s="192"/>
      <c r="H62" s="192"/>
      <c r="I62" s="41" t="s">
        <v>1524</v>
      </c>
      <c r="J62" s="41"/>
      <c r="K62" s="177" t="s">
        <v>1653</v>
      </c>
      <c r="L62" s="214"/>
    </row>
    <row r="63">
      <c r="A63" s="213"/>
      <c r="B63" s="181" t="s">
        <v>1654</v>
      </c>
      <c r="C63" s="187" t="s">
        <v>18</v>
      </c>
      <c r="D63" s="55"/>
      <c r="E63" s="180"/>
      <c r="F63" s="289"/>
      <c r="G63" s="192"/>
      <c r="H63" s="192"/>
      <c r="I63" s="41" t="s">
        <v>1524</v>
      </c>
      <c r="J63" s="41"/>
      <c r="K63" s="177" t="s">
        <v>1655</v>
      </c>
      <c r="L63" s="214"/>
    </row>
    <row r="64">
      <c r="A64" s="213"/>
      <c r="B64" s="181" t="s">
        <v>1656</v>
      </c>
      <c r="C64" s="187" t="s">
        <v>18</v>
      </c>
      <c r="D64" s="55"/>
      <c r="E64" s="180"/>
      <c r="F64" s="289"/>
      <c r="G64" s="192"/>
      <c r="H64" s="192"/>
      <c r="I64" s="41" t="s">
        <v>1524</v>
      </c>
      <c r="J64" s="41"/>
      <c r="K64" s="177" t="s">
        <v>1657</v>
      </c>
      <c r="L64" s="214"/>
    </row>
    <row r="65">
      <c r="A65" s="213"/>
      <c r="B65" s="181" t="s">
        <v>1658</v>
      </c>
      <c r="C65" s="187" t="s">
        <v>18</v>
      </c>
      <c r="D65" s="55"/>
      <c r="E65" s="180"/>
      <c r="F65" s="289"/>
      <c r="G65" s="192"/>
      <c r="H65" s="192"/>
      <c r="I65" s="41" t="s">
        <v>1524</v>
      </c>
      <c r="J65" s="41"/>
      <c r="K65" s="177" t="s">
        <v>1659</v>
      </c>
      <c r="L65" s="214"/>
    </row>
    <row r="66">
      <c r="A66" s="213"/>
      <c r="B66" s="181" t="s">
        <v>1660</v>
      </c>
      <c r="C66" s="187" t="s">
        <v>18</v>
      </c>
      <c r="D66" s="55"/>
      <c r="E66" s="180"/>
      <c r="F66" s="289"/>
      <c r="G66" s="192"/>
      <c r="H66" s="192"/>
      <c r="I66" s="41" t="s">
        <v>1524</v>
      </c>
      <c r="J66" s="41"/>
      <c r="K66" s="177" t="s">
        <v>1661</v>
      </c>
      <c r="L66" s="214"/>
    </row>
    <row r="67">
      <c r="A67" s="213"/>
      <c r="B67" s="181" t="s">
        <v>1662</v>
      </c>
      <c r="C67" s="187" t="s">
        <v>18</v>
      </c>
      <c r="D67" s="55"/>
      <c r="E67" s="180"/>
      <c r="F67" s="289"/>
      <c r="G67" s="192"/>
      <c r="H67" s="192"/>
      <c r="I67" s="41" t="s">
        <v>1524</v>
      </c>
      <c r="J67" s="41"/>
      <c r="K67" s="177" t="s">
        <v>1663</v>
      </c>
      <c r="L67" s="214"/>
    </row>
    <row r="68">
      <c r="A68" s="213"/>
      <c r="B68" s="181" t="s">
        <v>1664</v>
      </c>
      <c r="C68" s="187" t="s">
        <v>18</v>
      </c>
      <c r="D68" s="55"/>
      <c r="E68" s="180"/>
      <c r="F68" s="289"/>
      <c r="G68" s="192"/>
      <c r="H68" s="192"/>
      <c r="I68" s="41" t="s">
        <v>1524</v>
      </c>
      <c r="J68" s="41"/>
      <c r="K68" s="177" t="s">
        <v>1665</v>
      </c>
      <c r="L68" s="214"/>
    </row>
    <row r="69">
      <c r="A69" s="213"/>
      <c r="B69" s="181" t="s">
        <v>1666</v>
      </c>
      <c r="C69" s="187" t="s">
        <v>18</v>
      </c>
      <c r="D69" s="55"/>
      <c r="E69" s="180"/>
      <c r="F69" s="289"/>
      <c r="G69" s="192"/>
      <c r="H69" s="192"/>
      <c r="I69" s="41" t="s">
        <v>1524</v>
      </c>
      <c r="J69" s="41"/>
      <c r="K69" s="177" t="s">
        <v>1667</v>
      </c>
      <c r="L69" s="214"/>
    </row>
    <row r="70">
      <c r="A70" s="213"/>
      <c r="B70" s="181" t="s">
        <v>1668</v>
      </c>
      <c r="C70" s="187" t="s">
        <v>18</v>
      </c>
      <c r="D70" s="55"/>
      <c r="E70" s="180"/>
      <c r="F70" s="289"/>
      <c r="G70" s="192"/>
      <c r="H70" s="192"/>
      <c r="I70" s="41" t="s">
        <v>1524</v>
      </c>
      <c r="J70" s="41"/>
      <c r="K70" s="177" t="s">
        <v>1669</v>
      </c>
      <c r="L70" s="214"/>
    </row>
    <row r="71">
      <c r="A71" s="213"/>
      <c r="B71" s="181" t="s">
        <v>1670</v>
      </c>
      <c r="C71" s="187" t="s">
        <v>18</v>
      </c>
      <c r="D71" s="55"/>
      <c r="E71" s="180"/>
      <c r="F71" s="289"/>
      <c r="G71" s="192"/>
      <c r="H71" s="192"/>
      <c r="I71" s="41" t="s">
        <v>1524</v>
      </c>
      <c r="J71" s="41"/>
      <c r="K71" s="177" t="s">
        <v>1671</v>
      </c>
      <c r="L71" s="214"/>
    </row>
    <row r="72">
      <c r="A72" s="213"/>
      <c r="B72" s="181" t="s">
        <v>1672</v>
      </c>
      <c r="C72" s="187" t="s">
        <v>18</v>
      </c>
      <c r="D72" s="55"/>
      <c r="E72" s="180"/>
      <c r="F72" s="289"/>
      <c r="G72" s="192"/>
      <c r="H72" s="192"/>
      <c r="I72" s="41" t="s">
        <v>1524</v>
      </c>
      <c r="J72" s="41"/>
      <c r="K72" s="177" t="s">
        <v>1673</v>
      </c>
      <c r="L72" s="214"/>
    </row>
    <row r="73">
      <c r="A73" s="213"/>
      <c r="B73" s="181" t="s">
        <v>836</v>
      </c>
      <c r="C73" s="187" t="s">
        <v>18</v>
      </c>
      <c r="D73" s="55"/>
      <c r="E73" s="180"/>
      <c r="F73" s="289"/>
      <c r="G73" s="192"/>
      <c r="H73" s="192"/>
      <c r="I73" s="41" t="s">
        <v>1520</v>
      </c>
      <c r="J73" s="41"/>
      <c r="K73" s="177" t="s">
        <v>1674</v>
      </c>
      <c r="L73" s="214"/>
    </row>
    <row r="74">
      <c r="A74" s="213"/>
      <c r="B74" s="181" t="s">
        <v>1675</v>
      </c>
      <c r="C74" s="187" t="s">
        <v>18</v>
      </c>
      <c r="D74" s="55"/>
      <c r="E74" s="180"/>
      <c r="F74" s="289"/>
      <c r="G74" s="192"/>
      <c r="H74" s="192"/>
      <c r="I74" s="41" t="s">
        <v>1520</v>
      </c>
      <c r="J74" s="41"/>
      <c r="K74" s="177" t="s">
        <v>1676</v>
      </c>
      <c r="L74" s="214"/>
    </row>
    <row r="75">
      <c r="A75" s="213"/>
      <c r="B75" s="181" t="s">
        <v>1677</v>
      </c>
      <c r="C75" s="187" t="s">
        <v>18</v>
      </c>
      <c r="D75" s="55"/>
      <c r="E75" s="180"/>
      <c r="F75" s="289"/>
      <c r="G75" s="192"/>
      <c r="H75" s="192"/>
      <c r="I75" s="41" t="s">
        <v>1520</v>
      </c>
      <c r="J75" s="41"/>
      <c r="K75" s="177" t="s">
        <v>1678</v>
      </c>
      <c r="L75" s="214"/>
    </row>
    <row r="76">
      <c r="A76" s="213"/>
      <c r="B76" s="181" t="s">
        <v>1679</v>
      </c>
      <c r="C76" s="187" t="s">
        <v>18</v>
      </c>
      <c r="D76" s="55"/>
      <c r="E76" s="180"/>
      <c r="F76" s="289"/>
      <c r="G76" s="192"/>
      <c r="H76" s="192"/>
      <c r="I76" s="41" t="s">
        <v>1520</v>
      </c>
      <c r="J76" s="41"/>
      <c r="K76" s="177" t="s">
        <v>1680</v>
      </c>
      <c r="L76" s="214"/>
    </row>
    <row r="77">
      <c r="A77" s="213"/>
      <c r="B77" s="181" t="s">
        <v>1681</v>
      </c>
      <c r="C77" s="187" t="s">
        <v>18</v>
      </c>
      <c r="D77" s="55"/>
      <c r="E77" s="180"/>
      <c r="F77" s="289"/>
      <c r="G77" s="192"/>
      <c r="H77" s="192"/>
      <c r="I77" s="41" t="s">
        <v>1520</v>
      </c>
      <c r="J77" s="41"/>
      <c r="K77" s="177" t="s">
        <v>1682</v>
      </c>
      <c r="L77" s="214"/>
    </row>
    <row r="78">
      <c r="A78" s="213"/>
      <c r="B78" s="181" t="s">
        <v>1683</v>
      </c>
      <c r="C78" s="187" t="s">
        <v>18</v>
      </c>
      <c r="D78" s="55"/>
      <c r="E78" s="180"/>
      <c r="F78" s="289"/>
      <c r="G78" s="192"/>
      <c r="H78" s="192"/>
      <c r="I78" s="41" t="s">
        <v>1520</v>
      </c>
      <c r="J78" s="41"/>
      <c r="K78" s="177" t="s">
        <v>1684</v>
      </c>
      <c r="L78" s="214"/>
    </row>
    <row r="79">
      <c r="A79" s="213"/>
      <c r="B79" s="181" t="s">
        <v>1685</v>
      </c>
      <c r="C79" s="187" t="s">
        <v>18</v>
      </c>
      <c r="D79" s="55"/>
      <c r="E79" s="180"/>
      <c r="F79" s="289"/>
      <c r="G79" s="192"/>
      <c r="H79" s="192"/>
      <c r="I79" s="41" t="s">
        <v>1520</v>
      </c>
      <c r="J79" s="41"/>
      <c r="K79" s="177" t="s">
        <v>1686</v>
      </c>
      <c r="L79" s="214"/>
    </row>
    <row r="80">
      <c r="A80" s="213"/>
      <c r="B80" s="181" t="s">
        <v>1687</v>
      </c>
      <c r="C80" s="187" t="s">
        <v>18</v>
      </c>
      <c r="D80" s="55"/>
      <c r="E80" s="180"/>
      <c r="F80" s="289"/>
      <c r="G80" s="192"/>
      <c r="H80" s="192"/>
      <c r="I80" s="41" t="s">
        <v>1520</v>
      </c>
      <c r="J80" s="41"/>
      <c r="K80" s="177" t="s">
        <v>1688</v>
      </c>
      <c r="L80" s="214"/>
    </row>
    <row r="81">
      <c r="A81" s="213"/>
      <c r="B81" s="181" t="s">
        <v>1689</v>
      </c>
      <c r="C81" s="187" t="s">
        <v>18</v>
      </c>
      <c r="D81" s="55"/>
      <c r="E81" s="180"/>
      <c r="F81" s="289"/>
      <c r="G81" s="192"/>
      <c r="H81" s="192"/>
      <c r="I81" s="41" t="s">
        <v>1520</v>
      </c>
      <c r="J81" s="41"/>
      <c r="K81" s="177" t="s">
        <v>1690</v>
      </c>
      <c r="L81" s="214"/>
    </row>
    <row r="82">
      <c r="A82" s="213"/>
      <c r="B82" s="181" t="s">
        <v>1691</v>
      </c>
      <c r="C82" s="187" t="s">
        <v>18</v>
      </c>
      <c r="D82" s="55"/>
      <c r="E82" s="180"/>
      <c r="F82" s="289"/>
      <c r="G82" s="192"/>
      <c r="H82" s="192"/>
      <c r="I82" s="41" t="s">
        <v>1520</v>
      </c>
      <c r="J82" s="41"/>
      <c r="K82" s="177" t="s">
        <v>1692</v>
      </c>
      <c r="L82" s="214"/>
    </row>
    <row r="83">
      <c r="A83" s="213"/>
      <c r="B83" s="181" t="s">
        <v>1693</v>
      </c>
      <c r="C83" s="187" t="s">
        <v>18</v>
      </c>
      <c r="D83" s="55"/>
      <c r="E83" s="180"/>
      <c r="F83" s="289"/>
      <c r="G83" s="192"/>
      <c r="H83" s="192"/>
      <c r="I83" s="41" t="s">
        <v>1520</v>
      </c>
      <c r="J83" s="41"/>
      <c r="K83" s="177" t="s">
        <v>1694</v>
      </c>
      <c r="L83" s="214"/>
    </row>
    <row r="84">
      <c r="A84" s="213"/>
      <c r="B84" s="181" t="s">
        <v>1695</v>
      </c>
      <c r="C84" s="187" t="s">
        <v>18</v>
      </c>
      <c r="D84" s="55"/>
      <c r="E84" s="180"/>
      <c r="F84" s="289"/>
      <c r="G84" s="192"/>
      <c r="H84" s="192"/>
      <c r="I84" s="41" t="s">
        <v>1520</v>
      </c>
      <c r="J84" s="41"/>
      <c r="K84" s="177" t="s">
        <v>1696</v>
      </c>
      <c r="L84" s="214"/>
    </row>
    <row r="85">
      <c r="A85" s="213"/>
      <c r="B85" s="181" t="s">
        <v>1697</v>
      </c>
      <c r="C85" s="187" t="s">
        <v>18</v>
      </c>
      <c r="D85" s="55"/>
      <c r="E85" s="180"/>
      <c r="F85" s="289"/>
      <c r="G85" s="192"/>
      <c r="H85" s="192"/>
      <c r="I85" s="41" t="s">
        <v>1520</v>
      </c>
      <c r="J85" s="41"/>
      <c r="K85" s="177" t="s">
        <v>1698</v>
      </c>
      <c r="L85" s="214"/>
    </row>
    <row r="86">
      <c r="A86" s="213"/>
      <c r="B86" s="181" t="s">
        <v>1699</v>
      </c>
      <c r="C86" s="187" t="s">
        <v>18</v>
      </c>
      <c r="D86" s="55"/>
      <c r="E86" s="180"/>
      <c r="F86" s="289"/>
      <c r="G86" s="192"/>
      <c r="H86" s="192"/>
      <c r="I86" s="41" t="s">
        <v>1520</v>
      </c>
      <c r="J86" s="41"/>
      <c r="K86" s="177" t="s">
        <v>1700</v>
      </c>
      <c r="L86" s="214"/>
    </row>
    <row r="87">
      <c r="A87" s="213"/>
      <c r="B87" s="181" t="s">
        <v>1701</v>
      </c>
      <c r="C87" s="187" t="s">
        <v>18</v>
      </c>
      <c r="D87" s="55"/>
      <c r="E87" s="180"/>
      <c r="F87" s="289"/>
      <c r="G87" s="192"/>
      <c r="H87" s="192"/>
      <c r="I87" s="41" t="s">
        <v>1520</v>
      </c>
      <c r="J87" s="41"/>
      <c r="K87" s="177" t="s">
        <v>1702</v>
      </c>
      <c r="L87" s="214"/>
    </row>
    <row r="88">
      <c r="A88" s="213"/>
      <c r="B88" s="181" t="s">
        <v>1703</v>
      </c>
      <c r="C88" s="187" t="s">
        <v>18</v>
      </c>
      <c r="D88" s="55"/>
      <c r="E88" s="180"/>
      <c r="F88" s="289"/>
      <c r="G88" s="192"/>
      <c r="H88" s="192"/>
      <c r="I88" s="41" t="s">
        <v>1520</v>
      </c>
      <c r="J88" s="41"/>
      <c r="K88" s="177" t="s">
        <v>1704</v>
      </c>
      <c r="L88" s="214"/>
    </row>
    <row r="89">
      <c r="A89" s="213"/>
      <c r="B89" s="181" t="s">
        <v>1705</v>
      </c>
      <c r="C89" s="187" t="s">
        <v>18</v>
      </c>
      <c r="D89" s="55"/>
      <c r="E89" s="180"/>
      <c r="F89" s="289"/>
      <c r="G89" s="192"/>
      <c r="H89" s="192"/>
      <c r="I89" s="41" t="s">
        <v>1520</v>
      </c>
      <c r="J89" s="41"/>
      <c r="K89" s="177" t="s">
        <v>1706</v>
      </c>
      <c r="L89" s="214"/>
    </row>
    <row r="90">
      <c r="A90" s="213"/>
      <c r="B90" s="181" t="s">
        <v>1707</v>
      </c>
      <c r="C90" s="187" t="s">
        <v>18</v>
      </c>
      <c r="D90" s="55"/>
      <c r="E90" s="180"/>
      <c r="F90" s="289"/>
      <c r="G90" s="192"/>
      <c r="H90" s="192"/>
      <c r="I90" s="41" t="s">
        <v>1520</v>
      </c>
      <c r="J90" s="41"/>
      <c r="K90" s="177" t="s">
        <v>1708</v>
      </c>
      <c r="L90" s="214"/>
    </row>
    <row r="91">
      <c r="A91" s="213"/>
      <c r="B91" s="181" t="s">
        <v>1709</v>
      </c>
      <c r="C91" s="187" t="s">
        <v>18</v>
      </c>
      <c r="D91" s="55"/>
      <c r="E91" s="180"/>
      <c r="F91" s="289"/>
      <c r="G91" s="192"/>
      <c r="H91" s="192"/>
      <c r="I91" s="41" t="s">
        <v>1520</v>
      </c>
      <c r="J91" s="41"/>
      <c r="K91" s="177" t="s">
        <v>1710</v>
      </c>
      <c r="L91" s="214"/>
    </row>
    <row r="92">
      <c r="A92" s="213"/>
      <c r="B92" s="181" t="s">
        <v>1711</v>
      </c>
      <c r="C92" s="187" t="s">
        <v>18</v>
      </c>
      <c r="D92" s="55"/>
      <c r="E92" s="180"/>
      <c r="F92" s="289"/>
      <c r="G92" s="192"/>
      <c r="H92" s="192"/>
      <c r="I92" s="41" t="s">
        <v>1520</v>
      </c>
      <c r="J92" s="41"/>
      <c r="K92" s="177" t="s">
        <v>1712</v>
      </c>
      <c r="L92" s="214"/>
    </row>
    <row r="93">
      <c r="A93" s="213"/>
      <c r="B93" s="181" t="s">
        <v>1713</v>
      </c>
      <c r="C93" s="187" t="s">
        <v>18</v>
      </c>
      <c r="D93" s="55"/>
      <c r="E93" s="180"/>
      <c r="F93" s="289"/>
      <c r="G93" s="192"/>
      <c r="H93" s="192"/>
      <c r="I93" s="41" t="s">
        <v>1520</v>
      </c>
      <c r="J93" s="41"/>
      <c r="K93" s="177" t="s">
        <v>1714</v>
      </c>
      <c r="L93" s="214"/>
    </row>
    <row r="94">
      <c r="A94" s="213"/>
      <c r="B94" s="181" t="s">
        <v>1090</v>
      </c>
      <c r="C94" s="187" t="s">
        <v>18</v>
      </c>
      <c r="D94" s="55"/>
      <c r="E94" s="180"/>
      <c r="F94" s="289"/>
      <c r="G94" s="192"/>
      <c r="H94" s="192"/>
      <c r="I94" s="41" t="s">
        <v>1520</v>
      </c>
      <c r="J94" s="41"/>
      <c r="K94" s="177" t="s">
        <v>1715</v>
      </c>
      <c r="L94" s="214"/>
    </row>
    <row r="95">
      <c r="A95" s="213"/>
      <c r="B95" s="181" t="s">
        <v>1716</v>
      </c>
      <c r="C95" s="187" t="s">
        <v>18</v>
      </c>
      <c r="D95" s="55"/>
      <c r="E95" s="180"/>
      <c r="F95" s="289"/>
      <c r="G95" s="192"/>
      <c r="H95" s="192"/>
      <c r="I95" s="41" t="s">
        <v>1520</v>
      </c>
      <c r="J95" s="41"/>
      <c r="K95" s="177" t="s">
        <v>1717</v>
      </c>
      <c r="L95" s="214"/>
    </row>
    <row r="96">
      <c r="A96" s="213"/>
      <c r="B96" s="181" t="s">
        <v>1718</v>
      </c>
      <c r="C96" s="187" t="s">
        <v>18</v>
      </c>
      <c r="D96" s="55"/>
      <c r="E96" s="180"/>
      <c r="F96" s="289"/>
      <c r="G96" s="192"/>
      <c r="H96" s="192"/>
      <c r="I96" s="41" t="s">
        <v>1520</v>
      </c>
      <c r="J96" s="41"/>
      <c r="K96" s="177" t="s">
        <v>1719</v>
      </c>
      <c r="L96" s="214"/>
    </row>
    <row r="97">
      <c r="A97" s="213"/>
      <c r="B97" s="181" t="s">
        <v>1720</v>
      </c>
      <c r="C97" s="187" t="s">
        <v>18</v>
      </c>
      <c r="D97" s="55"/>
      <c r="E97" s="180"/>
      <c r="F97" s="289"/>
      <c r="G97" s="192"/>
      <c r="H97" s="192"/>
      <c r="I97" s="41" t="s">
        <v>1520</v>
      </c>
      <c r="J97" s="41"/>
      <c r="K97" s="177" t="s">
        <v>1721</v>
      </c>
      <c r="L97" s="214"/>
    </row>
    <row r="98">
      <c r="A98" s="213"/>
      <c r="B98" s="181" t="s">
        <v>1722</v>
      </c>
      <c r="C98" s="187" t="s">
        <v>18</v>
      </c>
      <c r="D98" s="55"/>
      <c r="E98" s="180"/>
      <c r="F98" s="289"/>
      <c r="G98" s="192"/>
      <c r="H98" s="192"/>
      <c r="I98" s="41" t="s">
        <v>1520</v>
      </c>
      <c r="J98" s="41"/>
      <c r="K98" s="177" t="s">
        <v>1723</v>
      </c>
      <c r="L98" s="214"/>
    </row>
    <row r="99">
      <c r="A99" s="213"/>
      <c r="B99" s="181" t="s">
        <v>1724</v>
      </c>
      <c r="C99" s="187" t="s">
        <v>18</v>
      </c>
      <c r="D99" s="55"/>
      <c r="E99" s="180"/>
      <c r="F99" s="289"/>
      <c r="G99" s="192"/>
      <c r="H99" s="192"/>
      <c r="I99" s="41" t="s">
        <v>1520</v>
      </c>
      <c r="J99" s="41"/>
      <c r="K99" s="177" t="s">
        <v>1725</v>
      </c>
      <c r="L99" s="214"/>
    </row>
    <row r="100">
      <c r="A100" s="213"/>
      <c r="B100" s="181" t="s">
        <v>1726</v>
      </c>
      <c r="C100" s="187" t="s">
        <v>18</v>
      </c>
      <c r="D100" s="55"/>
      <c r="E100" s="180"/>
      <c r="F100" s="289"/>
      <c r="G100" s="192"/>
      <c r="H100" s="192"/>
      <c r="I100" s="41" t="s">
        <v>1520</v>
      </c>
      <c r="J100" s="41"/>
      <c r="K100" s="177" t="s">
        <v>1727</v>
      </c>
      <c r="L100" s="214"/>
    </row>
    <row r="101">
      <c r="A101" s="213"/>
      <c r="B101" s="181" t="s">
        <v>1728</v>
      </c>
      <c r="C101" s="187" t="s">
        <v>18</v>
      </c>
      <c r="D101" s="55"/>
      <c r="E101" s="180"/>
      <c r="F101" s="289"/>
      <c r="G101" s="192"/>
      <c r="H101" s="192"/>
      <c r="I101" s="41" t="s">
        <v>1520</v>
      </c>
      <c r="J101" s="41"/>
      <c r="K101" s="177" t="s">
        <v>1729</v>
      </c>
      <c r="L101" s="214"/>
    </row>
    <row r="102">
      <c r="A102" s="213"/>
      <c r="B102" s="181" t="s">
        <v>1730</v>
      </c>
      <c r="C102" s="187" t="s">
        <v>18</v>
      </c>
      <c r="D102" s="55"/>
      <c r="E102" s="180"/>
      <c r="F102" s="289"/>
      <c r="G102" s="192"/>
      <c r="H102" s="192"/>
      <c r="I102" s="41" t="s">
        <v>1520</v>
      </c>
      <c r="J102" s="41"/>
      <c r="K102" s="177" t="s">
        <v>1731</v>
      </c>
      <c r="L102" s="214"/>
    </row>
    <row r="103">
      <c r="A103" s="213"/>
      <c r="B103" s="181" t="s">
        <v>1732</v>
      </c>
      <c r="C103" s="187" t="s">
        <v>18</v>
      </c>
      <c r="D103" s="55"/>
      <c r="E103" s="180"/>
      <c r="F103" s="289"/>
      <c r="G103" s="192"/>
      <c r="H103" s="192"/>
      <c r="I103" s="41" t="s">
        <v>1520</v>
      </c>
      <c r="J103" s="41"/>
      <c r="K103" s="177" t="s">
        <v>1733</v>
      </c>
      <c r="L103" s="214"/>
    </row>
    <row r="104">
      <c r="A104" s="213"/>
      <c r="B104" s="181" t="s">
        <v>1734</v>
      </c>
      <c r="C104" s="187" t="s">
        <v>18</v>
      </c>
      <c r="D104" s="55"/>
      <c r="E104" s="180"/>
      <c r="F104" s="289"/>
      <c r="G104" s="192"/>
      <c r="H104" s="192"/>
      <c r="I104" s="41" t="s">
        <v>1520</v>
      </c>
      <c r="J104" s="41"/>
      <c r="K104" s="177" t="s">
        <v>1735</v>
      </c>
      <c r="L104" s="214"/>
    </row>
    <row r="105">
      <c r="A105" s="213"/>
      <c r="B105" s="181" t="s">
        <v>1736</v>
      </c>
      <c r="C105" s="187" t="s">
        <v>18</v>
      </c>
      <c r="D105" s="55"/>
      <c r="E105" s="180"/>
      <c r="F105" s="289"/>
      <c r="G105" s="192"/>
      <c r="H105" s="192"/>
      <c r="I105" s="41" t="s">
        <v>1520</v>
      </c>
      <c r="J105" s="41"/>
      <c r="K105" s="177" t="s">
        <v>1737</v>
      </c>
      <c r="L105" s="214"/>
    </row>
    <row r="106">
      <c r="A106" s="213"/>
      <c r="B106" s="181" t="s">
        <v>1738</v>
      </c>
      <c r="C106" s="187" t="s">
        <v>18</v>
      </c>
      <c r="D106" s="55"/>
      <c r="E106" s="180"/>
      <c r="F106" s="289"/>
      <c r="G106" s="192"/>
      <c r="H106" s="192"/>
      <c r="I106" s="41" t="s">
        <v>1520</v>
      </c>
      <c r="J106" s="41"/>
      <c r="K106" s="177" t="s">
        <v>1739</v>
      </c>
      <c r="L106" s="214"/>
    </row>
    <row r="107">
      <c r="A107" s="213"/>
      <c r="B107" s="181" t="s">
        <v>1740</v>
      </c>
      <c r="C107" s="187" t="s">
        <v>18</v>
      </c>
      <c r="D107" s="55"/>
      <c r="E107" s="180"/>
      <c r="F107" s="289"/>
      <c r="G107" s="192"/>
      <c r="H107" s="192"/>
      <c r="I107" s="41" t="s">
        <v>1520</v>
      </c>
      <c r="J107" s="41"/>
      <c r="K107" s="177" t="s">
        <v>1741</v>
      </c>
      <c r="L107" s="214"/>
    </row>
    <row r="108">
      <c r="A108" s="213"/>
      <c r="B108" s="181" t="s">
        <v>1742</v>
      </c>
      <c r="C108" s="187" t="s">
        <v>18</v>
      </c>
      <c r="D108" s="55"/>
      <c r="E108" s="180"/>
      <c r="F108" s="289"/>
      <c r="G108" s="192"/>
      <c r="H108" s="192"/>
      <c r="I108" s="41" t="s">
        <v>1520</v>
      </c>
      <c r="J108" s="41"/>
      <c r="K108" s="177" t="s">
        <v>1743</v>
      </c>
      <c r="L108" s="214"/>
    </row>
    <row r="109">
      <c r="A109" s="213"/>
      <c r="B109" s="181" t="s">
        <v>1744</v>
      </c>
      <c r="C109" s="187" t="s">
        <v>18</v>
      </c>
      <c r="D109" s="55"/>
      <c r="E109" s="180"/>
      <c r="F109" s="289"/>
      <c r="G109" s="192"/>
      <c r="H109" s="192"/>
      <c r="I109" s="41" t="s">
        <v>1520</v>
      </c>
      <c r="J109" s="41"/>
      <c r="K109" s="177" t="s">
        <v>1745</v>
      </c>
      <c r="L109" s="214"/>
    </row>
    <row r="110">
      <c r="A110" s="213"/>
      <c r="B110" s="181" t="s">
        <v>1746</v>
      </c>
      <c r="C110" s="187" t="s">
        <v>18</v>
      </c>
      <c r="D110" s="55"/>
      <c r="E110" s="180"/>
      <c r="F110" s="289"/>
      <c r="G110" s="192"/>
      <c r="H110" s="192"/>
      <c r="I110" s="41" t="s">
        <v>1520</v>
      </c>
      <c r="J110" s="41"/>
      <c r="K110" s="177" t="s">
        <v>1747</v>
      </c>
      <c r="L110" s="214"/>
    </row>
    <row r="111">
      <c r="A111" s="213"/>
      <c r="B111" s="181" t="s">
        <v>1748</v>
      </c>
      <c r="C111" s="187" t="s">
        <v>18</v>
      </c>
      <c r="D111" s="55"/>
      <c r="E111" s="180"/>
      <c r="F111" s="289"/>
      <c r="G111" s="192"/>
      <c r="H111" s="192"/>
      <c r="I111" s="41" t="s">
        <v>1520</v>
      </c>
      <c r="J111" s="41"/>
      <c r="K111" s="177" t="s">
        <v>1749</v>
      </c>
      <c r="L111" s="214"/>
    </row>
    <row r="112">
      <c r="A112" s="213"/>
      <c r="B112" s="181" t="s">
        <v>1750</v>
      </c>
      <c r="C112" s="187" t="s">
        <v>18</v>
      </c>
      <c r="D112" s="55"/>
      <c r="E112" s="180"/>
      <c r="F112" s="289"/>
      <c r="G112" s="192"/>
      <c r="H112" s="192"/>
      <c r="I112" s="41" t="s">
        <v>1520</v>
      </c>
      <c r="J112" s="41"/>
      <c r="K112" s="177" t="s">
        <v>1751</v>
      </c>
      <c r="L112" s="214"/>
    </row>
    <row r="113">
      <c r="A113" s="213"/>
      <c r="B113" s="181" t="s">
        <v>1752</v>
      </c>
      <c r="C113" s="187" t="s">
        <v>18</v>
      </c>
      <c r="D113" s="55"/>
      <c r="E113" s="180"/>
      <c r="F113" s="289"/>
      <c r="G113" s="192"/>
      <c r="H113" s="192"/>
      <c r="I113" s="41" t="s">
        <v>1520</v>
      </c>
      <c r="J113" s="41"/>
      <c r="K113" s="177" t="s">
        <v>1753</v>
      </c>
      <c r="L113" s="214"/>
    </row>
    <row r="114">
      <c r="A114" s="213"/>
      <c r="B114" s="181" t="s">
        <v>1754</v>
      </c>
      <c r="C114" s="187" t="s">
        <v>18</v>
      </c>
      <c r="D114" s="55"/>
      <c r="E114" s="180"/>
      <c r="F114" s="289"/>
      <c r="G114" s="192"/>
      <c r="H114" s="192"/>
      <c r="I114" s="41" t="s">
        <v>1520</v>
      </c>
      <c r="J114" s="41"/>
      <c r="K114" s="177" t="s">
        <v>1755</v>
      </c>
      <c r="L114" s="214"/>
    </row>
    <row r="115">
      <c r="A115" s="213"/>
      <c r="B115" s="181" t="s">
        <v>1756</v>
      </c>
      <c r="C115" s="187" t="s">
        <v>18</v>
      </c>
      <c r="D115" s="55"/>
      <c r="E115" s="180"/>
      <c r="F115" s="289"/>
      <c r="G115" s="192"/>
      <c r="H115" s="192"/>
      <c r="I115" s="41" t="s">
        <v>1520</v>
      </c>
      <c r="J115" s="41"/>
      <c r="K115" s="177" t="s">
        <v>1757</v>
      </c>
      <c r="L115" s="214"/>
    </row>
    <row r="116">
      <c r="A116" s="213"/>
      <c r="B116" s="181" t="s">
        <v>1758</v>
      </c>
      <c r="C116" s="187" t="s">
        <v>18</v>
      </c>
      <c r="D116" s="55"/>
      <c r="E116" s="180"/>
      <c r="F116" s="289"/>
      <c r="G116" s="192"/>
      <c r="H116" s="192"/>
      <c r="I116" s="41" t="s">
        <v>1520</v>
      </c>
      <c r="J116" s="41"/>
      <c r="K116" s="177" t="s">
        <v>1759</v>
      </c>
      <c r="L116" s="214"/>
    </row>
    <row r="117">
      <c r="A117" s="213"/>
      <c r="B117" s="181" t="s">
        <v>1760</v>
      </c>
      <c r="C117" s="187" t="s">
        <v>18</v>
      </c>
      <c r="D117" s="55"/>
      <c r="E117" s="180"/>
      <c r="F117" s="289"/>
      <c r="G117" s="192"/>
      <c r="H117" s="192"/>
      <c r="I117" s="41" t="s">
        <v>1520</v>
      </c>
      <c r="J117" s="41"/>
      <c r="K117" s="177" t="s">
        <v>1761</v>
      </c>
      <c r="L117" s="214"/>
    </row>
    <row r="118">
      <c r="A118" s="213"/>
      <c r="B118" s="181" t="s">
        <v>1762</v>
      </c>
      <c r="C118" s="187" t="s">
        <v>18</v>
      </c>
      <c r="D118" s="55"/>
      <c r="E118" s="180"/>
      <c r="F118" s="289"/>
      <c r="G118" s="192"/>
      <c r="H118" s="192"/>
      <c r="I118" s="41" t="s">
        <v>1520</v>
      </c>
      <c r="J118" s="41"/>
      <c r="K118" s="177" t="s">
        <v>1763</v>
      </c>
      <c r="L118" s="214"/>
    </row>
    <row r="119">
      <c r="A119" s="213"/>
      <c r="B119" s="181" t="s">
        <v>1764</v>
      </c>
      <c r="C119" s="187" t="s">
        <v>18</v>
      </c>
      <c r="D119" s="55"/>
      <c r="E119" s="180"/>
      <c r="F119" s="289"/>
      <c r="G119" s="192"/>
      <c r="H119" s="192"/>
      <c r="I119" s="41" t="s">
        <v>1520</v>
      </c>
      <c r="J119" s="41"/>
      <c r="K119" s="177" t="s">
        <v>1765</v>
      </c>
      <c r="L119" s="214"/>
    </row>
    <row r="120">
      <c r="A120" s="213"/>
      <c r="B120" s="181" t="s">
        <v>1766</v>
      </c>
      <c r="C120" s="187" t="s">
        <v>18</v>
      </c>
      <c r="D120" s="55"/>
      <c r="E120" s="180"/>
      <c r="F120" s="289"/>
      <c r="G120" s="192"/>
      <c r="H120" s="192"/>
      <c r="I120" s="41" t="s">
        <v>1520</v>
      </c>
      <c r="J120" s="41"/>
      <c r="K120" s="177" t="s">
        <v>1767</v>
      </c>
      <c r="L120" s="214"/>
    </row>
    <row r="121">
      <c r="A121" s="213"/>
      <c r="B121" s="181" t="s">
        <v>1768</v>
      </c>
      <c r="C121" s="187" t="s">
        <v>18</v>
      </c>
      <c r="D121" s="55"/>
      <c r="E121" s="180"/>
      <c r="F121" s="289"/>
      <c r="G121" s="192"/>
      <c r="H121" s="192"/>
      <c r="I121" s="41" t="s">
        <v>1520</v>
      </c>
      <c r="J121" s="41"/>
      <c r="K121" s="177" t="s">
        <v>1769</v>
      </c>
      <c r="L121" s="214"/>
    </row>
    <row r="122">
      <c r="A122" s="213"/>
      <c r="B122" s="181" t="s">
        <v>1770</v>
      </c>
      <c r="C122" s="187" t="s">
        <v>18</v>
      </c>
      <c r="D122" s="55"/>
      <c r="E122" s="180"/>
      <c r="F122" s="289"/>
      <c r="G122" s="192"/>
      <c r="H122" s="192"/>
      <c r="I122" s="41" t="s">
        <v>1520</v>
      </c>
      <c r="J122" s="41"/>
      <c r="K122" s="177" t="s">
        <v>1771</v>
      </c>
      <c r="L122" s="214"/>
    </row>
    <row r="123">
      <c r="A123" s="213"/>
      <c r="B123" s="181" t="s">
        <v>1772</v>
      </c>
      <c r="C123" s="187" t="s">
        <v>18</v>
      </c>
      <c r="D123" s="55"/>
      <c r="E123" s="180"/>
      <c r="F123" s="289"/>
      <c r="G123" s="192"/>
      <c r="H123" s="192"/>
      <c r="I123" s="41" t="s">
        <v>1520</v>
      </c>
      <c r="J123" s="41"/>
      <c r="K123" s="177" t="s">
        <v>1773</v>
      </c>
      <c r="L123" s="214"/>
    </row>
    <row r="124">
      <c r="A124" s="213"/>
      <c r="B124" s="181" t="s">
        <v>1774</v>
      </c>
      <c r="C124" s="187" t="s">
        <v>18</v>
      </c>
      <c r="D124" s="55"/>
      <c r="E124" s="180"/>
      <c r="F124" s="289"/>
      <c r="G124" s="192"/>
      <c r="H124" s="192"/>
      <c r="I124" s="41" t="s">
        <v>1520</v>
      </c>
      <c r="J124" s="41"/>
      <c r="K124" s="177" t="s">
        <v>1775</v>
      </c>
      <c r="L124" s="214"/>
    </row>
    <row r="125">
      <c r="A125" s="213"/>
      <c r="B125" s="181" t="s">
        <v>1776</v>
      </c>
      <c r="C125" s="187" t="s">
        <v>18</v>
      </c>
      <c r="D125" s="55"/>
      <c r="E125" s="180"/>
      <c r="F125" s="289"/>
      <c r="G125" s="192"/>
      <c r="H125" s="192"/>
      <c r="I125" s="41" t="s">
        <v>1520</v>
      </c>
      <c r="J125" s="41"/>
      <c r="K125" s="177" t="s">
        <v>1777</v>
      </c>
      <c r="L125" s="214"/>
    </row>
    <row r="126">
      <c r="A126" s="213"/>
      <c r="B126" s="181" t="s">
        <v>1778</v>
      </c>
      <c r="C126" s="187" t="s">
        <v>18</v>
      </c>
      <c r="D126" s="55"/>
      <c r="E126" s="180"/>
      <c r="F126" s="289"/>
      <c r="G126" s="192"/>
      <c r="H126" s="192"/>
      <c r="I126" s="41" t="s">
        <v>1520</v>
      </c>
      <c r="J126" s="41"/>
      <c r="K126" s="177" t="s">
        <v>1779</v>
      </c>
      <c r="L126" s="214"/>
    </row>
    <row r="127">
      <c r="A127" s="213"/>
      <c r="B127" s="181" t="s">
        <v>1780</v>
      </c>
      <c r="C127" s="187" t="s">
        <v>18</v>
      </c>
      <c r="D127" s="55"/>
      <c r="E127" s="180"/>
      <c r="F127" s="289"/>
      <c r="G127" s="192"/>
      <c r="H127" s="192"/>
      <c r="I127" s="41" t="s">
        <v>1520</v>
      </c>
      <c r="J127" s="41"/>
      <c r="K127" s="177" t="s">
        <v>1781</v>
      </c>
      <c r="L127" s="214"/>
    </row>
    <row r="128">
      <c r="A128" s="213"/>
      <c r="B128" s="181" t="s">
        <v>1782</v>
      </c>
      <c r="C128" s="187" t="s">
        <v>18</v>
      </c>
      <c r="D128" s="55"/>
      <c r="E128" s="180"/>
      <c r="F128" s="289"/>
      <c r="G128" s="192"/>
      <c r="H128" s="192"/>
      <c r="I128" s="41" t="s">
        <v>1520</v>
      </c>
      <c r="J128" s="41"/>
      <c r="K128" s="177" t="s">
        <v>1783</v>
      </c>
      <c r="L128" s="214"/>
    </row>
    <row r="129">
      <c r="A129" s="213"/>
      <c r="B129" s="181" t="s">
        <v>1784</v>
      </c>
      <c r="C129" s="187" t="s">
        <v>18</v>
      </c>
      <c r="D129" s="55"/>
      <c r="E129" s="180"/>
      <c r="F129" s="289"/>
      <c r="G129" s="192"/>
      <c r="H129" s="192"/>
      <c r="I129" s="41" t="s">
        <v>1520</v>
      </c>
      <c r="J129" s="41"/>
      <c r="K129" s="177" t="s">
        <v>1785</v>
      </c>
      <c r="L129" s="214"/>
    </row>
    <row r="130">
      <c r="A130" s="213"/>
      <c r="B130" s="181" t="s">
        <v>1786</v>
      </c>
      <c r="C130" s="187" t="s">
        <v>18</v>
      </c>
      <c r="D130" s="55"/>
      <c r="E130" s="180"/>
      <c r="F130" s="289"/>
      <c r="G130" s="192"/>
      <c r="H130" s="192"/>
      <c r="I130" s="41" t="s">
        <v>1520</v>
      </c>
      <c r="J130" s="41"/>
      <c r="K130" s="177" t="s">
        <v>1787</v>
      </c>
      <c r="L130" s="214"/>
    </row>
    <row r="131">
      <c r="A131" s="213"/>
      <c r="B131" s="181" t="s">
        <v>1788</v>
      </c>
      <c r="C131" s="187" t="s">
        <v>18</v>
      </c>
      <c r="D131" s="55"/>
      <c r="E131" s="180"/>
      <c r="F131" s="289"/>
      <c r="G131" s="192"/>
      <c r="H131" s="192"/>
      <c r="I131" s="41" t="s">
        <v>1520</v>
      </c>
      <c r="J131" s="41"/>
      <c r="K131" s="177" t="s">
        <v>1789</v>
      </c>
      <c r="L131" s="214"/>
    </row>
    <row r="132">
      <c r="A132" s="213"/>
      <c r="B132" s="181" t="s">
        <v>1790</v>
      </c>
      <c r="C132" s="187" t="s">
        <v>18</v>
      </c>
      <c r="D132" s="55"/>
      <c r="E132" s="180"/>
      <c r="F132" s="289"/>
      <c r="G132" s="192"/>
      <c r="H132" s="192"/>
      <c r="I132" s="41" t="s">
        <v>1520</v>
      </c>
      <c r="J132" s="41"/>
      <c r="K132" s="177" t="s">
        <v>1791</v>
      </c>
      <c r="L132" s="214"/>
    </row>
    <row r="133">
      <c r="A133" s="213"/>
      <c r="B133" s="181" t="s">
        <v>1792</v>
      </c>
      <c r="C133" s="187" t="s">
        <v>18</v>
      </c>
      <c r="D133" s="55"/>
      <c r="E133" s="180"/>
      <c r="F133" s="289"/>
      <c r="G133" s="192"/>
      <c r="H133" s="192"/>
      <c r="I133" s="41" t="s">
        <v>1520</v>
      </c>
      <c r="J133" s="41"/>
      <c r="K133" s="177" t="s">
        <v>1793</v>
      </c>
      <c r="L133" s="214"/>
    </row>
    <row r="134">
      <c r="A134" s="213"/>
      <c r="B134" s="181" t="s">
        <v>1794</v>
      </c>
      <c r="C134" s="187" t="s">
        <v>18</v>
      </c>
      <c r="D134" s="55"/>
      <c r="E134" s="180"/>
      <c r="F134" s="289"/>
      <c r="G134" s="192"/>
      <c r="H134" s="192"/>
      <c r="I134" s="41" t="s">
        <v>1520</v>
      </c>
      <c r="J134" s="41"/>
      <c r="K134" s="177" t="s">
        <v>1795</v>
      </c>
      <c r="L134" s="214"/>
    </row>
    <row r="135">
      <c r="A135" s="213"/>
      <c r="B135" s="181" t="s">
        <v>1796</v>
      </c>
      <c r="C135" s="187" t="s">
        <v>18</v>
      </c>
      <c r="D135" s="55"/>
      <c r="E135" s="180"/>
      <c r="F135" s="289"/>
      <c r="G135" s="192"/>
      <c r="H135" s="192"/>
      <c r="I135" s="41" t="s">
        <v>1520</v>
      </c>
      <c r="J135" s="41"/>
      <c r="K135" s="177" t="s">
        <v>1797</v>
      </c>
      <c r="L135" s="214"/>
    </row>
    <row r="136">
      <c r="A136" s="213"/>
      <c r="B136" s="181" t="s">
        <v>1798</v>
      </c>
      <c r="C136" s="187" t="s">
        <v>18</v>
      </c>
      <c r="D136" s="55"/>
      <c r="E136" s="180"/>
      <c r="F136" s="289"/>
      <c r="G136" s="192"/>
      <c r="H136" s="192"/>
      <c r="I136" s="41" t="s">
        <v>1520</v>
      </c>
      <c r="J136" s="41"/>
      <c r="K136" s="177" t="s">
        <v>1799</v>
      </c>
      <c r="L136" s="214"/>
    </row>
    <row r="137">
      <c r="A137" s="213"/>
      <c r="B137" s="181" t="s">
        <v>1800</v>
      </c>
      <c r="C137" s="187" t="s">
        <v>18</v>
      </c>
      <c r="D137" s="55"/>
      <c r="E137" s="180"/>
      <c r="F137" s="289"/>
      <c r="G137" s="192"/>
      <c r="H137" s="192"/>
      <c r="I137" s="41" t="s">
        <v>1520</v>
      </c>
      <c r="J137" s="41"/>
      <c r="K137" s="177" t="s">
        <v>1801</v>
      </c>
      <c r="L137" s="214"/>
    </row>
    <row r="138">
      <c r="A138" s="213"/>
      <c r="B138" s="181" t="s">
        <v>1802</v>
      </c>
      <c r="C138" s="187" t="s">
        <v>18</v>
      </c>
      <c r="D138" s="55"/>
      <c r="E138" s="180"/>
      <c r="F138" s="289"/>
      <c r="G138" s="192"/>
      <c r="H138" s="192"/>
      <c r="I138" s="41" t="s">
        <v>1520</v>
      </c>
      <c r="J138" s="41"/>
      <c r="K138" s="177" t="s">
        <v>1803</v>
      </c>
      <c r="L138" s="214"/>
    </row>
    <row r="139">
      <c r="A139" s="213"/>
      <c r="B139" s="181" t="s">
        <v>1804</v>
      </c>
      <c r="C139" s="187" t="s">
        <v>18</v>
      </c>
      <c r="D139" s="55"/>
      <c r="E139" s="180"/>
      <c r="F139" s="289"/>
      <c r="G139" s="192"/>
      <c r="H139" s="192"/>
      <c r="I139" s="41" t="s">
        <v>1520</v>
      </c>
      <c r="J139" s="41"/>
      <c r="K139" s="177" t="s">
        <v>1805</v>
      </c>
      <c r="L139" s="214"/>
    </row>
    <row r="140">
      <c r="A140" s="213"/>
      <c r="B140" s="181" t="s">
        <v>1806</v>
      </c>
      <c r="C140" s="187" t="s">
        <v>18</v>
      </c>
      <c r="D140" s="55"/>
      <c r="E140" s="180"/>
      <c r="F140" s="289"/>
      <c r="G140" s="192"/>
      <c r="H140" s="192"/>
      <c r="I140" s="41" t="s">
        <v>1520</v>
      </c>
      <c r="J140" s="41"/>
      <c r="K140" s="177" t="s">
        <v>1807</v>
      </c>
      <c r="L140" s="214"/>
    </row>
    <row r="141">
      <c r="A141" s="213"/>
      <c r="B141" s="181" t="s">
        <v>1808</v>
      </c>
      <c r="C141" s="187" t="s">
        <v>18</v>
      </c>
      <c r="D141" s="55"/>
      <c r="E141" s="180"/>
      <c r="F141" s="289"/>
      <c r="G141" s="192"/>
      <c r="H141" s="192"/>
      <c r="I141" s="41" t="s">
        <v>1520</v>
      </c>
      <c r="J141" s="41"/>
      <c r="K141" s="177" t="s">
        <v>1809</v>
      </c>
      <c r="L141" s="214"/>
    </row>
    <row r="142">
      <c r="A142" s="213"/>
      <c r="B142" s="181" t="s">
        <v>1810</v>
      </c>
      <c r="C142" s="187" t="s">
        <v>18</v>
      </c>
      <c r="D142" s="55"/>
      <c r="E142" s="180"/>
      <c r="F142" s="289"/>
      <c r="G142" s="192"/>
      <c r="H142" s="192"/>
      <c r="I142" s="41" t="s">
        <v>1520</v>
      </c>
      <c r="J142" s="41"/>
      <c r="K142" s="177" t="s">
        <v>1811</v>
      </c>
      <c r="L142" s="214"/>
    </row>
    <row r="143">
      <c r="A143" s="213"/>
      <c r="B143" s="181" t="s">
        <v>1812</v>
      </c>
      <c r="C143" s="187" t="s">
        <v>18</v>
      </c>
      <c r="D143" s="55"/>
      <c r="E143" s="180"/>
      <c r="F143" s="289"/>
      <c r="G143" s="192"/>
      <c r="H143" s="192"/>
      <c r="I143" s="41" t="s">
        <v>1520</v>
      </c>
      <c r="J143" s="41"/>
      <c r="K143" s="177" t="s">
        <v>1813</v>
      </c>
      <c r="L143" s="214"/>
    </row>
    <row r="144">
      <c r="A144" s="213"/>
      <c r="B144" s="181" t="s">
        <v>1814</v>
      </c>
      <c r="C144" s="187" t="s">
        <v>18</v>
      </c>
      <c r="D144" s="55"/>
      <c r="E144" s="180"/>
      <c r="F144" s="289"/>
      <c r="G144" s="192"/>
      <c r="H144" s="192"/>
      <c r="I144" s="41" t="s">
        <v>1520</v>
      </c>
      <c r="J144" s="41"/>
      <c r="K144" s="177" t="s">
        <v>1815</v>
      </c>
      <c r="L144" s="214"/>
    </row>
    <row r="145">
      <c r="A145" s="213"/>
      <c r="B145" s="181" t="s">
        <v>1816</v>
      </c>
      <c r="C145" s="187" t="s">
        <v>18</v>
      </c>
      <c r="D145" s="55"/>
      <c r="E145" s="180"/>
      <c r="F145" s="289"/>
      <c r="G145" s="192"/>
      <c r="H145" s="192"/>
      <c r="I145" s="41" t="s">
        <v>1520</v>
      </c>
      <c r="J145" s="41"/>
      <c r="K145" s="177" t="s">
        <v>1817</v>
      </c>
      <c r="L145" s="214"/>
    </row>
    <row r="146">
      <c r="A146" s="213"/>
      <c r="B146" s="181" t="s">
        <v>1818</v>
      </c>
      <c r="C146" s="187" t="s">
        <v>18</v>
      </c>
      <c r="D146" s="55"/>
      <c r="E146" s="180"/>
      <c r="F146" s="289"/>
      <c r="G146" s="192"/>
      <c r="H146" s="192"/>
      <c r="I146" s="41" t="s">
        <v>1520</v>
      </c>
      <c r="J146" s="41"/>
      <c r="K146" s="177" t="s">
        <v>1819</v>
      </c>
      <c r="L146" s="214"/>
    </row>
    <row r="147">
      <c r="A147" s="213"/>
      <c r="B147" s="181" t="s">
        <v>1820</v>
      </c>
      <c r="C147" s="187" t="s">
        <v>18</v>
      </c>
      <c r="D147" s="55"/>
      <c r="E147" s="180"/>
      <c r="F147" s="289"/>
      <c r="G147" s="192"/>
      <c r="H147" s="192"/>
      <c r="I147" s="41" t="s">
        <v>1520</v>
      </c>
      <c r="J147" s="41"/>
      <c r="K147" s="177" t="s">
        <v>1821</v>
      </c>
      <c r="L147" s="214"/>
    </row>
    <row r="148">
      <c r="A148" s="213"/>
      <c r="B148" s="181" t="s">
        <v>1752</v>
      </c>
      <c r="C148" s="187" t="s">
        <v>18</v>
      </c>
      <c r="D148" s="55"/>
      <c r="E148" s="180"/>
      <c r="F148" s="289"/>
      <c r="G148" s="192"/>
      <c r="H148" s="192"/>
      <c r="I148" s="41" t="s">
        <v>1520</v>
      </c>
      <c r="J148" s="41"/>
      <c r="K148" s="177" t="s">
        <v>1822</v>
      </c>
      <c r="L148" s="214"/>
    </row>
    <row r="149">
      <c r="A149" s="213"/>
      <c r="B149" s="181" t="s">
        <v>1823</v>
      </c>
      <c r="C149" s="187" t="s">
        <v>18</v>
      </c>
      <c r="D149" s="55"/>
      <c r="E149" s="180"/>
      <c r="F149" s="289"/>
      <c r="G149" s="192"/>
      <c r="H149" s="192"/>
      <c r="I149" s="41" t="s">
        <v>1520</v>
      </c>
      <c r="J149" s="41"/>
      <c r="K149" s="177" t="s">
        <v>1824</v>
      </c>
      <c r="L149" s="214"/>
    </row>
    <row r="150">
      <c r="A150" s="213"/>
      <c r="B150" s="181" t="s">
        <v>1825</v>
      </c>
      <c r="C150" s="187" t="s">
        <v>18</v>
      </c>
      <c r="D150" s="55"/>
      <c r="E150" s="180"/>
      <c r="F150" s="289"/>
      <c r="G150" s="192"/>
      <c r="H150" s="192"/>
      <c r="I150" s="41" t="s">
        <v>1520</v>
      </c>
      <c r="J150" s="41"/>
      <c r="K150" s="177" t="s">
        <v>1826</v>
      </c>
      <c r="L150" s="214"/>
    </row>
    <row r="151">
      <c r="A151" s="213"/>
      <c r="B151" s="181" t="s">
        <v>1827</v>
      </c>
      <c r="C151" s="187" t="s">
        <v>18</v>
      </c>
      <c r="D151" s="55"/>
      <c r="E151" s="180"/>
      <c r="F151" s="289"/>
      <c r="G151" s="192"/>
      <c r="H151" s="192"/>
      <c r="I151" s="41" t="s">
        <v>1520</v>
      </c>
      <c r="J151" s="41"/>
      <c r="K151" s="177" t="s">
        <v>1828</v>
      </c>
      <c r="L151" s="214"/>
    </row>
    <row r="152">
      <c r="A152" s="213"/>
      <c r="B152" s="181" t="s">
        <v>1829</v>
      </c>
      <c r="C152" s="187" t="s">
        <v>18</v>
      </c>
      <c r="D152" s="55"/>
      <c r="E152" s="180"/>
      <c r="F152" s="289"/>
      <c r="G152" s="192"/>
      <c r="H152" s="192"/>
      <c r="I152" s="41" t="s">
        <v>1520</v>
      </c>
      <c r="J152" s="41"/>
      <c r="K152" s="177" t="s">
        <v>1830</v>
      </c>
      <c r="L152" s="214"/>
    </row>
    <row r="153">
      <c r="A153" s="213"/>
      <c r="B153" s="181" t="s">
        <v>1831</v>
      </c>
      <c r="C153" s="187" t="s">
        <v>18</v>
      </c>
      <c r="D153" s="55"/>
      <c r="E153" s="180"/>
      <c r="F153" s="289"/>
      <c r="G153" s="192"/>
      <c r="H153" s="192"/>
      <c r="I153" s="41" t="s">
        <v>1520</v>
      </c>
      <c r="J153" s="41"/>
      <c r="K153" s="177" t="s">
        <v>1832</v>
      </c>
      <c r="L153" s="214"/>
    </row>
    <row r="154">
      <c r="A154" s="213"/>
      <c r="B154" s="181" t="s">
        <v>1833</v>
      </c>
      <c r="C154" s="187" t="s">
        <v>18</v>
      </c>
      <c r="D154" s="55"/>
      <c r="E154" s="180"/>
      <c r="F154" s="289"/>
      <c r="G154" s="192"/>
      <c r="H154" s="192"/>
      <c r="I154" s="41" t="s">
        <v>1520</v>
      </c>
      <c r="J154" s="41"/>
      <c r="K154" s="177" t="s">
        <v>1834</v>
      </c>
      <c r="L154" s="214"/>
    </row>
    <row r="155">
      <c r="A155" s="213"/>
      <c r="B155" s="181" t="s">
        <v>1835</v>
      </c>
      <c r="C155" s="187" t="s">
        <v>18</v>
      </c>
      <c r="D155" s="55"/>
      <c r="E155" s="180"/>
      <c r="F155" s="289"/>
      <c r="G155" s="192"/>
      <c r="H155" s="192"/>
      <c r="I155" s="41" t="s">
        <v>1520</v>
      </c>
      <c r="J155" s="41"/>
      <c r="K155" s="177" t="s">
        <v>1836</v>
      </c>
      <c r="L155" s="214"/>
    </row>
    <row r="156">
      <c r="A156" s="213"/>
      <c r="B156" s="181" t="s">
        <v>1837</v>
      </c>
      <c r="C156" s="187" t="s">
        <v>18</v>
      </c>
      <c r="D156" s="55"/>
      <c r="E156" s="180"/>
      <c r="F156" s="289"/>
      <c r="G156" s="192"/>
      <c r="H156" s="192"/>
      <c r="I156" s="41" t="s">
        <v>1520</v>
      </c>
      <c r="J156" s="41"/>
      <c r="K156" s="177" t="s">
        <v>1838</v>
      </c>
      <c r="L156" s="214"/>
    </row>
    <row r="157">
      <c r="A157" s="213"/>
      <c r="B157" s="181" t="s">
        <v>712</v>
      </c>
      <c r="C157" s="187" t="s">
        <v>18</v>
      </c>
      <c r="D157" s="55"/>
      <c r="E157" s="180"/>
      <c r="F157" s="289"/>
      <c r="G157" s="192"/>
      <c r="H157" s="192"/>
      <c r="I157" s="41" t="s">
        <v>1520</v>
      </c>
      <c r="J157" s="41"/>
      <c r="K157" s="177" t="s">
        <v>1839</v>
      </c>
      <c r="L157" s="214"/>
    </row>
    <row r="158">
      <c r="A158" s="213"/>
      <c r="B158" s="181" t="s">
        <v>1840</v>
      </c>
      <c r="C158" s="187" t="s">
        <v>18</v>
      </c>
      <c r="D158" s="55"/>
      <c r="E158" s="180"/>
      <c r="F158" s="289"/>
      <c r="G158" s="192"/>
      <c r="H158" s="192"/>
      <c r="I158" s="41" t="s">
        <v>1520</v>
      </c>
      <c r="J158" s="41"/>
      <c r="K158" s="177" t="s">
        <v>1841</v>
      </c>
      <c r="L158" s="214"/>
    </row>
    <row r="159">
      <c r="A159" s="213"/>
      <c r="B159" s="181" t="s">
        <v>1842</v>
      </c>
      <c r="C159" s="187" t="s">
        <v>18</v>
      </c>
      <c r="D159" s="55"/>
      <c r="E159" s="180"/>
      <c r="F159" s="289"/>
      <c r="G159" s="192"/>
      <c r="H159" s="192"/>
      <c r="I159" s="41" t="s">
        <v>1520</v>
      </c>
      <c r="J159" s="41"/>
      <c r="K159" s="177" t="s">
        <v>1843</v>
      </c>
      <c r="L159" s="214"/>
    </row>
    <row r="160">
      <c r="A160" s="213"/>
      <c r="B160" s="181" t="s">
        <v>1844</v>
      </c>
      <c r="C160" s="187" t="s">
        <v>18</v>
      </c>
      <c r="D160" s="55"/>
      <c r="E160" s="180"/>
      <c r="F160" s="289"/>
      <c r="G160" s="192"/>
      <c r="H160" s="192"/>
      <c r="I160" s="41" t="s">
        <v>1520</v>
      </c>
      <c r="J160" s="41"/>
      <c r="K160" s="177" t="s">
        <v>1845</v>
      </c>
      <c r="L160" s="214"/>
    </row>
    <row r="161">
      <c r="A161" s="213"/>
      <c r="B161" s="181" t="s">
        <v>1846</v>
      </c>
      <c r="C161" s="187" t="s">
        <v>18</v>
      </c>
      <c r="D161" s="55"/>
      <c r="E161" s="180"/>
      <c r="F161" s="289"/>
      <c r="G161" s="192"/>
      <c r="H161" s="192"/>
      <c r="I161" s="41" t="s">
        <v>1520</v>
      </c>
      <c r="J161" s="41"/>
      <c r="K161" s="177" t="s">
        <v>1847</v>
      </c>
      <c r="L161" s="214"/>
    </row>
    <row r="162">
      <c r="A162" s="213"/>
      <c r="B162" s="181" t="s">
        <v>1848</v>
      </c>
      <c r="C162" s="187" t="s">
        <v>18</v>
      </c>
      <c r="D162" s="55"/>
      <c r="E162" s="180"/>
      <c r="F162" s="289"/>
      <c r="G162" s="192"/>
      <c r="H162" s="192"/>
      <c r="I162" s="41" t="s">
        <v>1520</v>
      </c>
      <c r="J162" s="41"/>
      <c r="K162" s="177" t="s">
        <v>1849</v>
      </c>
      <c r="L162" s="214"/>
    </row>
    <row r="163">
      <c r="A163" s="213"/>
      <c r="B163" s="181" t="s">
        <v>1850</v>
      </c>
      <c r="C163" s="187" t="s">
        <v>18</v>
      </c>
      <c r="D163" s="55"/>
      <c r="E163" s="180"/>
      <c r="F163" s="289"/>
      <c r="G163" s="192"/>
      <c r="H163" s="192"/>
      <c r="I163" s="41" t="s">
        <v>1520</v>
      </c>
      <c r="J163" s="41"/>
      <c r="K163" s="177" t="s">
        <v>1851</v>
      </c>
      <c r="L163" s="214"/>
    </row>
    <row r="164">
      <c r="A164" s="213"/>
      <c r="B164" s="181" t="s">
        <v>1852</v>
      </c>
      <c r="C164" s="187" t="s">
        <v>18</v>
      </c>
      <c r="D164" s="55"/>
      <c r="E164" s="180"/>
      <c r="F164" s="289"/>
      <c r="G164" s="192"/>
      <c r="H164" s="192"/>
      <c r="I164" s="41" t="s">
        <v>1520</v>
      </c>
      <c r="J164" s="41"/>
      <c r="K164" s="177" t="s">
        <v>1853</v>
      </c>
      <c r="L164" s="214"/>
    </row>
    <row r="165">
      <c r="A165" s="213"/>
      <c r="B165" s="181" t="s">
        <v>1854</v>
      </c>
      <c r="C165" s="187" t="s">
        <v>18</v>
      </c>
      <c r="D165" s="55"/>
      <c r="E165" s="180"/>
      <c r="F165" s="289"/>
      <c r="G165" s="192"/>
      <c r="H165" s="192"/>
      <c r="I165" s="41" t="s">
        <v>1520</v>
      </c>
      <c r="J165" s="41"/>
      <c r="K165" s="177" t="s">
        <v>1855</v>
      </c>
      <c r="L165" s="214"/>
    </row>
    <row r="166">
      <c r="A166" s="213"/>
      <c r="B166" s="181" t="s">
        <v>1856</v>
      </c>
      <c r="C166" s="187" t="s">
        <v>18</v>
      </c>
      <c r="D166" s="55"/>
      <c r="E166" s="180"/>
      <c r="F166" s="289"/>
      <c r="G166" s="192"/>
      <c r="H166" s="192"/>
      <c r="I166" s="41" t="s">
        <v>1520</v>
      </c>
      <c r="J166" s="41"/>
      <c r="K166" s="177" t="s">
        <v>1857</v>
      </c>
      <c r="L166" s="214"/>
    </row>
    <row r="167">
      <c r="A167" s="213"/>
      <c r="B167" s="181" t="s">
        <v>1858</v>
      </c>
      <c r="C167" s="187" t="s">
        <v>18</v>
      </c>
      <c r="D167" s="55"/>
      <c r="E167" s="180"/>
      <c r="F167" s="289"/>
      <c r="G167" s="192"/>
      <c r="H167" s="192"/>
      <c r="I167" s="41" t="s">
        <v>1520</v>
      </c>
      <c r="J167" s="41"/>
      <c r="K167" s="177" t="s">
        <v>1859</v>
      </c>
      <c r="L167" s="214"/>
    </row>
    <row r="168">
      <c r="A168" s="213"/>
      <c r="B168" s="181" t="s">
        <v>1860</v>
      </c>
      <c r="C168" s="187" t="s">
        <v>18</v>
      </c>
      <c r="D168" s="55"/>
      <c r="E168" s="180"/>
      <c r="F168" s="289"/>
      <c r="G168" s="192"/>
      <c r="H168" s="192"/>
      <c r="I168" s="41" t="s">
        <v>1520</v>
      </c>
      <c r="J168" s="41"/>
      <c r="K168" s="177" t="s">
        <v>1861</v>
      </c>
      <c r="L168" s="214"/>
    </row>
    <row r="169">
      <c r="A169" s="213"/>
      <c r="B169" s="181" t="s">
        <v>1862</v>
      </c>
      <c r="C169" s="187" t="s">
        <v>18</v>
      </c>
      <c r="D169" s="55"/>
      <c r="E169" s="180"/>
      <c r="F169" s="289"/>
      <c r="G169" s="192"/>
      <c r="H169" s="192"/>
      <c r="I169" s="41" t="s">
        <v>1520</v>
      </c>
      <c r="J169" s="41"/>
      <c r="K169" s="177" t="s">
        <v>1863</v>
      </c>
      <c r="L169" s="214"/>
    </row>
    <row r="170">
      <c r="A170" s="213"/>
      <c r="B170" s="181" t="s">
        <v>1864</v>
      </c>
      <c r="C170" s="187" t="s">
        <v>18</v>
      </c>
      <c r="D170" s="55"/>
      <c r="E170" s="180"/>
      <c r="F170" s="289"/>
      <c r="G170" s="192"/>
      <c r="H170" s="192"/>
      <c r="I170" s="41" t="s">
        <v>1520</v>
      </c>
      <c r="J170" s="41"/>
      <c r="K170" s="177" t="s">
        <v>1865</v>
      </c>
      <c r="L170" s="214"/>
    </row>
    <row r="171">
      <c r="A171" s="213"/>
      <c r="B171" s="181" t="s">
        <v>1866</v>
      </c>
      <c r="C171" s="187" t="s">
        <v>18</v>
      </c>
      <c r="D171" s="55"/>
      <c r="E171" s="180"/>
      <c r="F171" s="289"/>
      <c r="G171" s="192"/>
      <c r="H171" s="192"/>
      <c r="I171" s="41" t="s">
        <v>1520</v>
      </c>
      <c r="J171" s="41"/>
      <c r="K171" s="177" t="s">
        <v>1867</v>
      </c>
      <c r="L171" s="214"/>
    </row>
    <row r="172">
      <c r="A172" s="213"/>
      <c r="B172" s="181" t="s">
        <v>1566</v>
      </c>
      <c r="C172" s="187" t="s">
        <v>18</v>
      </c>
      <c r="D172" s="55"/>
      <c r="E172" s="180"/>
      <c r="F172" s="289"/>
      <c r="G172" s="192"/>
      <c r="H172" s="192"/>
      <c r="I172" s="41" t="s">
        <v>1520</v>
      </c>
      <c r="J172" s="41"/>
      <c r="K172" s="177" t="s">
        <v>1868</v>
      </c>
      <c r="L172" s="214"/>
    </row>
    <row r="173">
      <c r="A173" s="213"/>
      <c r="B173" s="181" t="s">
        <v>1869</v>
      </c>
      <c r="C173" s="187" t="s">
        <v>18</v>
      </c>
      <c r="D173" s="55"/>
      <c r="E173" s="180"/>
      <c r="F173" s="289"/>
      <c r="G173" s="192"/>
      <c r="H173" s="192"/>
      <c r="I173" s="41" t="s">
        <v>1520</v>
      </c>
      <c r="J173" s="41"/>
      <c r="K173" s="177" t="s">
        <v>1870</v>
      </c>
      <c r="L173" s="214"/>
    </row>
    <row r="174">
      <c r="A174" s="213"/>
      <c r="B174" s="181" t="s">
        <v>1871</v>
      </c>
      <c r="C174" s="187" t="s">
        <v>18</v>
      </c>
      <c r="D174" s="55"/>
      <c r="E174" s="180"/>
      <c r="F174" s="289"/>
      <c r="G174" s="192"/>
      <c r="H174" s="192"/>
      <c r="I174" s="41" t="s">
        <v>1520</v>
      </c>
      <c r="J174" s="41"/>
      <c r="K174" s="177" t="s">
        <v>1872</v>
      </c>
      <c r="L174" s="214"/>
    </row>
    <row r="175">
      <c r="A175" s="213"/>
      <c r="B175" s="181" t="s">
        <v>1873</v>
      </c>
      <c r="C175" s="187" t="s">
        <v>18</v>
      </c>
      <c r="D175" s="55"/>
      <c r="E175" s="180"/>
      <c r="F175" s="289"/>
      <c r="G175" s="192"/>
      <c r="H175" s="192"/>
      <c r="I175" s="41" t="s">
        <v>1520</v>
      </c>
      <c r="J175" s="41"/>
      <c r="K175" s="177" t="s">
        <v>1874</v>
      </c>
      <c r="L175" s="214"/>
    </row>
    <row r="176">
      <c r="A176" s="213"/>
      <c r="B176" s="181" t="s">
        <v>1875</v>
      </c>
      <c r="C176" s="187" t="s">
        <v>18</v>
      </c>
      <c r="D176" s="55"/>
      <c r="E176" s="180"/>
      <c r="F176" s="289"/>
      <c r="G176" s="192"/>
      <c r="H176" s="192"/>
      <c r="I176" s="41" t="s">
        <v>1520</v>
      </c>
      <c r="J176" s="41"/>
      <c r="K176" s="177" t="s">
        <v>1876</v>
      </c>
      <c r="L176" s="214"/>
    </row>
    <row r="177">
      <c r="A177" s="213"/>
      <c r="B177" s="181" t="s">
        <v>1877</v>
      </c>
      <c r="C177" s="187" t="s">
        <v>18</v>
      </c>
      <c r="D177" s="55"/>
      <c r="E177" s="180"/>
      <c r="F177" s="289"/>
      <c r="G177" s="192"/>
      <c r="H177" s="192"/>
      <c r="I177" s="41" t="s">
        <v>1520</v>
      </c>
      <c r="J177" s="41"/>
      <c r="K177" s="177" t="s">
        <v>1878</v>
      </c>
      <c r="L177" s="214"/>
    </row>
    <row r="178">
      <c r="A178" s="213"/>
      <c r="B178" s="181" t="s">
        <v>1879</v>
      </c>
      <c r="C178" s="187" t="s">
        <v>18</v>
      </c>
      <c r="D178" s="55"/>
      <c r="E178" s="180"/>
      <c r="F178" s="289"/>
      <c r="G178" s="192"/>
      <c r="H178" s="192"/>
      <c r="I178" s="41" t="s">
        <v>1520</v>
      </c>
      <c r="J178" s="41"/>
      <c r="K178" s="177" t="s">
        <v>1880</v>
      </c>
      <c r="L178" s="214"/>
    </row>
    <row r="179">
      <c r="A179" s="213"/>
      <c r="B179" s="181" t="s">
        <v>1881</v>
      </c>
      <c r="C179" s="187" t="s">
        <v>18</v>
      </c>
      <c r="D179" s="55"/>
      <c r="E179" s="180"/>
      <c r="F179" s="289"/>
      <c r="G179" s="192"/>
      <c r="H179" s="192"/>
      <c r="I179" s="41" t="s">
        <v>1520</v>
      </c>
      <c r="J179" s="41"/>
      <c r="K179" s="177" t="s">
        <v>1882</v>
      </c>
      <c r="L179" s="214"/>
    </row>
    <row r="180">
      <c r="A180" s="213"/>
      <c r="B180" s="181" t="s">
        <v>1883</v>
      </c>
      <c r="C180" s="187" t="s">
        <v>18</v>
      </c>
      <c r="D180" s="55"/>
      <c r="E180" s="180"/>
      <c r="F180" s="289"/>
      <c r="G180" s="192"/>
      <c r="H180" s="192"/>
      <c r="I180" s="41" t="s">
        <v>1520</v>
      </c>
      <c r="J180" s="41"/>
      <c r="K180" s="177" t="s">
        <v>1884</v>
      </c>
      <c r="L180" s="214"/>
    </row>
    <row r="181">
      <c r="A181" s="213"/>
      <c r="B181" s="181" t="s">
        <v>1885</v>
      </c>
      <c r="C181" s="187" t="s">
        <v>18</v>
      </c>
      <c r="D181" s="55"/>
      <c r="E181" s="180"/>
      <c r="F181" s="289"/>
      <c r="G181" s="192"/>
      <c r="H181" s="192"/>
      <c r="I181" s="41" t="s">
        <v>1520</v>
      </c>
      <c r="J181" s="41"/>
      <c r="K181" s="177" t="s">
        <v>1886</v>
      </c>
      <c r="L181" s="214"/>
    </row>
    <row r="182">
      <c r="A182" s="213"/>
      <c r="B182" s="181" t="s">
        <v>1887</v>
      </c>
      <c r="C182" s="187" t="s">
        <v>18</v>
      </c>
      <c r="D182" s="55"/>
      <c r="E182" s="180"/>
      <c r="F182" s="289"/>
      <c r="G182" s="192"/>
      <c r="H182" s="192"/>
      <c r="I182" s="41" t="s">
        <v>1520</v>
      </c>
      <c r="J182" s="41"/>
      <c r="K182" s="177" t="s">
        <v>1888</v>
      </c>
      <c r="L182" s="214"/>
    </row>
    <row r="183">
      <c r="A183" s="213"/>
      <c r="B183" s="181" t="s">
        <v>1889</v>
      </c>
      <c r="C183" s="187" t="s">
        <v>18</v>
      </c>
      <c r="D183" s="55"/>
      <c r="E183" s="180"/>
      <c r="F183" s="289"/>
      <c r="G183" s="192"/>
      <c r="H183" s="192"/>
      <c r="I183" s="41" t="s">
        <v>1520</v>
      </c>
      <c r="J183" s="41"/>
      <c r="K183" s="177" t="s">
        <v>1890</v>
      </c>
      <c r="L183" s="214"/>
    </row>
    <row r="184">
      <c r="A184" s="213"/>
      <c r="B184" s="181" t="s">
        <v>1891</v>
      </c>
      <c r="C184" s="187" t="s">
        <v>18</v>
      </c>
      <c r="D184" s="55"/>
      <c r="E184" s="180"/>
      <c r="F184" s="289"/>
      <c r="G184" s="192"/>
      <c r="H184" s="192"/>
      <c r="I184" s="41" t="s">
        <v>1520</v>
      </c>
      <c r="J184" s="41"/>
      <c r="K184" s="177" t="s">
        <v>1892</v>
      </c>
      <c r="L184" s="214"/>
    </row>
    <row r="185">
      <c r="A185" s="213"/>
      <c r="B185" s="181" t="s">
        <v>1893</v>
      </c>
      <c r="C185" s="187" t="s">
        <v>18</v>
      </c>
      <c r="D185" s="55"/>
      <c r="E185" s="180"/>
      <c r="F185" s="289"/>
      <c r="G185" s="192"/>
      <c r="H185" s="192"/>
      <c r="I185" s="41" t="s">
        <v>1520</v>
      </c>
      <c r="J185" s="41"/>
      <c r="K185" s="177" t="s">
        <v>1894</v>
      </c>
      <c r="L185" s="214"/>
    </row>
    <row r="186">
      <c r="A186" s="213"/>
      <c r="B186" s="181" t="s">
        <v>1895</v>
      </c>
      <c r="C186" s="187" t="s">
        <v>18</v>
      </c>
      <c r="D186" s="55"/>
      <c r="E186" s="180"/>
      <c r="F186" s="289"/>
      <c r="G186" s="192"/>
      <c r="H186" s="192"/>
      <c r="I186" s="41" t="s">
        <v>1520</v>
      </c>
      <c r="J186" s="41"/>
      <c r="K186" s="177" t="s">
        <v>1896</v>
      </c>
      <c r="L186" s="214"/>
    </row>
    <row r="187">
      <c r="A187" s="213"/>
      <c r="B187" s="181" t="s">
        <v>1897</v>
      </c>
      <c r="C187" s="187" t="s">
        <v>18</v>
      </c>
      <c r="D187" s="55"/>
      <c r="E187" s="180"/>
      <c r="F187" s="289"/>
      <c r="G187" s="192"/>
      <c r="H187" s="192"/>
      <c r="I187" s="41" t="s">
        <v>1520</v>
      </c>
      <c r="J187" s="41"/>
      <c r="K187" s="177" t="s">
        <v>1898</v>
      </c>
      <c r="L187" s="214"/>
    </row>
    <row r="188">
      <c r="A188" s="213"/>
      <c r="B188" s="181" t="s">
        <v>1899</v>
      </c>
      <c r="C188" s="187" t="s">
        <v>18</v>
      </c>
      <c r="D188" s="55"/>
      <c r="E188" s="180"/>
      <c r="F188" s="289"/>
      <c r="G188" s="192"/>
      <c r="H188" s="192"/>
      <c r="I188" s="41" t="s">
        <v>1520</v>
      </c>
      <c r="J188" s="41"/>
      <c r="K188" s="177" t="s">
        <v>1900</v>
      </c>
      <c r="L188" s="214"/>
    </row>
    <row r="189">
      <c r="A189" s="213"/>
      <c r="B189" s="181" t="s">
        <v>1901</v>
      </c>
      <c r="C189" s="187" t="s">
        <v>18</v>
      </c>
      <c r="D189" s="55"/>
      <c r="E189" s="180"/>
      <c r="F189" s="289"/>
      <c r="G189" s="192"/>
      <c r="H189" s="192"/>
      <c r="I189" s="41" t="s">
        <v>1520</v>
      </c>
      <c r="J189" s="41"/>
      <c r="K189" s="177" t="s">
        <v>1902</v>
      </c>
      <c r="L189" s="214"/>
    </row>
    <row r="190">
      <c r="A190" s="213"/>
      <c r="B190" s="181" t="s">
        <v>1903</v>
      </c>
      <c r="C190" s="187" t="s">
        <v>18</v>
      </c>
      <c r="D190" s="55"/>
      <c r="E190" s="180"/>
      <c r="F190" s="289"/>
      <c r="G190" s="192"/>
      <c r="H190" s="192"/>
      <c r="I190" s="41" t="s">
        <v>1520</v>
      </c>
      <c r="J190" s="41"/>
      <c r="K190" s="177" t="s">
        <v>1904</v>
      </c>
      <c r="L190" s="214"/>
    </row>
    <row r="191">
      <c r="A191" s="213"/>
      <c r="B191" s="181" t="s">
        <v>1905</v>
      </c>
      <c r="C191" s="187" t="s">
        <v>18</v>
      </c>
      <c r="D191" s="55"/>
      <c r="E191" s="180"/>
      <c r="F191" s="289"/>
      <c r="G191" s="192"/>
      <c r="H191" s="192"/>
      <c r="I191" s="41" t="s">
        <v>1520</v>
      </c>
      <c r="J191" s="41"/>
      <c r="K191" s="177" t="s">
        <v>1906</v>
      </c>
      <c r="L191" s="214"/>
    </row>
    <row r="192">
      <c r="A192" s="213"/>
      <c r="B192" s="181" t="s">
        <v>1907</v>
      </c>
      <c r="C192" s="187" t="s">
        <v>18</v>
      </c>
      <c r="D192" s="55"/>
      <c r="E192" s="180"/>
      <c r="F192" s="289"/>
      <c r="G192" s="192"/>
      <c r="H192" s="192"/>
      <c r="I192" s="41" t="s">
        <v>1520</v>
      </c>
      <c r="J192" s="41"/>
      <c r="K192" s="177" t="s">
        <v>1908</v>
      </c>
      <c r="L192" s="214"/>
    </row>
    <row r="193">
      <c r="A193" s="213"/>
      <c r="B193" s="181" t="s">
        <v>1909</v>
      </c>
      <c r="C193" s="187" t="s">
        <v>18</v>
      </c>
      <c r="D193" s="55"/>
      <c r="E193" s="180"/>
      <c r="F193" s="289"/>
      <c r="G193" s="192"/>
      <c r="H193" s="192"/>
      <c r="I193" s="41" t="s">
        <v>1520</v>
      </c>
      <c r="J193" s="41"/>
      <c r="K193" s="177" t="s">
        <v>1910</v>
      </c>
      <c r="L193" s="214"/>
    </row>
    <row r="194">
      <c r="A194" s="213"/>
      <c r="B194" s="181" t="s">
        <v>1911</v>
      </c>
      <c r="C194" s="187" t="s">
        <v>18</v>
      </c>
      <c r="D194" s="55"/>
      <c r="E194" s="180"/>
      <c r="F194" s="289"/>
      <c r="G194" s="192"/>
      <c r="H194" s="192"/>
      <c r="I194" s="41" t="s">
        <v>1520</v>
      </c>
      <c r="J194" s="41"/>
      <c r="K194" s="177" t="s">
        <v>1912</v>
      </c>
      <c r="L194" s="214"/>
    </row>
    <row r="195">
      <c r="A195" s="213"/>
      <c r="B195" s="181" t="s">
        <v>1913</v>
      </c>
      <c r="C195" s="187" t="s">
        <v>18</v>
      </c>
      <c r="D195" s="55"/>
      <c r="E195" s="180"/>
      <c r="F195" s="289"/>
      <c r="G195" s="192"/>
      <c r="H195" s="192"/>
      <c r="I195" s="41" t="s">
        <v>1520</v>
      </c>
      <c r="J195" s="41"/>
      <c r="K195" s="177" t="s">
        <v>1914</v>
      </c>
      <c r="L195" s="214"/>
    </row>
    <row r="196">
      <c r="A196" s="213"/>
      <c r="B196" s="181" t="s">
        <v>1915</v>
      </c>
      <c r="C196" s="187" t="s">
        <v>18</v>
      </c>
      <c r="D196" s="55"/>
      <c r="E196" s="180"/>
      <c r="F196" s="289"/>
      <c r="G196" s="192"/>
      <c r="H196" s="192"/>
      <c r="I196" s="41" t="s">
        <v>1520</v>
      </c>
      <c r="J196" s="41"/>
      <c r="K196" s="177" t="s">
        <v>1916</v>
      </c>
    </row>
    <row r="197">
      <c r="A197" s="213"/>
      <c r="B197" s="181" t="s">
        <v>1917</v>
      </c>
      <c r="C197" s="187" t="s">
        <v>18</v>
      </c>
      <c r="D197" s="55"/>
      <c r="E197" s="180"/>
      <c r="F197" s="289"/>
      <c r="G197" s="192"/>
      <c r="H197" s="192"/>
      <c r="I197" s="41" t="s">
        <v>1520</v>
      </c>
      <c r="J197" s="41"/>
      <c r="K197" s="177" t="s">
        <v>1918</v>
      </c>
      <c r="L197" s="214"/>
    </row>
    <row r="198">
      <c r="A198" s="213"/>
      <c r="B198" s="181" t="s">
        <v>1919</v>
      </c>
      <c r="C198" s="187" t="s">
        <v>18</v>
      </c>
      <c r="D198" s="55"/>
      <c r="E198" s="180"/>
      <c r="F198" s="289"/>
      <c r="G198" s="192"/>
      <c r="H198" s="192"/>
      <c r="I198" s="41" t="s">
        <v>1520</v>
      </c>
      <c r="J198" s="41"/>
      <c r="K198" s="177" t="s">
        <v>1920</v>
      </c>
      <c r="L198" s="214"/>
    </row>
    <row r="199">
      <c r="A199" s="213"/>
      <c r="B199" s="181" t="s">
        <v>1921</v>
      </c>
      <c r="C199" s="187" t="s">
        <v>18</v>
      </c>
      <c r="D199" s="55"/>
      <c r="E199" s="180"/>
      <c r="F199" s="289"/>
      <c r="G199" s="192"/>
      <c r="H199" s="192"/>
      <c r="I199" s="41" t="s">
        <v>1520</v>
      </c>
      <c r="J199" s="41"/>
      <c r="K199" s="177" t="s">
        <v>1922</v>
      </c>
      <c r="L199" s="214"/>
    </row>
    <row r="200">
      <c r="A200" s="213"/>
      <c r="B200" s="181" t="s">
        <v>1923</v>
      </c>
      <c r="C200" s="187" t="s">
        <v>18</v>
      </c>
      <c r="D200" s="55"/>
      <c r="E200" s="180"/>
      <c r="F200" s="289"/>
      <c r="G200" s="192"/>
      <c r="H200" s="192"/>
      <c r="I200" s="41" t="s">
        <v>1520</v>
      </c>
      <c r="J200" s="41"/>
      <c r="K200" s="177" t="s">
        <v>1924</v>
      </c>
      <c r="L200" s="214"/>
    </row>
    <row r="201">
      <c r="A201" s="213"/>
      <c r="B201" s="181" t="s">
        <v>1925</v>
      </c>
      <c r="C201" s="187" t="s">
        <v>18</v>
      </c>
      <c r="D201" s="55"/>
      <c r="E201" s="180"/>
      <c r="F201" s="289"/>
      <c r="G201" s="192"/>
      <c r="H201" s="192"/>
      <c r="I201" s="41" t="s">
        <v>1520</v>
      </c>
      <c r="J201" s="41"/>
      <c r="K201" s="177" t="s">
        <v>1926</v>
      </c>
      <c r="L201" s="214"/>
    </row>
    <row r="202">
      <c r="A202" s="213"/>
      <c r="B202" s="181" t="s">
        <v>1927</v>
      </c>
      <c r="C202" s="187" t="s">
        <v>18</v>
      </c>
      <c r="D202" s="55"/>
      <c r="E202" s="180"/>
      <c r="F202" s="289"/>
      <c r="G202" s="192"/>
      <c r="H202" s="192"/>
      <c r="I202" s="41" t="s">
        <v>1520</v>
      </c>
      <c r="J202" s="41"/>
      <c r="K202" s="177" t="s">
        <v>1928</v>
      </c>
      <c r="L202" s="214"/>
    </row>
    <row r="203">
      <c r="A203" s="213"/>
      <c r="B203" s="181" t="s">
        <v>1929</v>
      </c>
      <c r="C203" s="187" t="s">
        <v>18</v>
      </c>
      <c r="D203" s="55"/>
      <c r="E203" s="180"/>
      <c r="F203" s="289"/>
      <c r="G203" s="192"/>
      <c r="H203" s="192"/>
      <c r="I203" s="41" t="s">
        <v>1520</v>
      </c>
      <c r="J203" s="41"/>
      <c r="K203" s="177" t="s">
        <v>1930</v>
      </c>
      <c r="L203" s="214"/>
    </row>
    <row r="204">
      <c r="A204" s="213"/>
      <c r="B204" s="181" t="s">
        <v>1931</v>
      </c>
      <c r="C204" s="187" t="s">
        <v>18</v>
      </c>
      <c r="D204" s="55"/>
      <c r="E204" s="180"/>
      <c r="F204" s="289"/>
      <c r="G204" s="192"/>
      <c r="H204" s="192"/>
      <c r="I204" s="41" t="s">
        <v>1520</v>
      </c>
      <c r="J204" s="41"/>
      <c r="K204" s="177" t="s">
        <v>1932</v>
      </c>
      <c r="L204" s="214"/>
    </row>
    <row r="205">
      <c r="A205" s="213"/>
      <c r="B205" s="181" t="s">
        <v>1933</v>
      </c>
      <c r="C205" s="187" t="s">
        <v>18</v>
      </c>
      <c r="D205" s="55"/>
      <c r="E205" s="180"/>
      <c r="F205" s="289"/>
      <c r="G205" s="192"/>
      <c r="H205" s="192"/>
      <c r="I205" s="41" t="s">
        <v>1520</v>
      </c>
      <c r="J205" s="41"/>
      <c r="K205" s="177" t="s">
        <v>1934</v>
      </c>
      <c r="L205" s="214"/>
    </row>
    <row r="206">
      <c r="A206" s="213"/>
      <c r="B206" s="181" t="s">
        <v>1935</v>
      </c>
      <c r="C206" s="187" t="s">
        <v>18</v>
      </c>
      <c r="D206" s="55"/>
      <c r="E206" s="180"/>
      <c r="F206" s="289"/>
      <c r="G206" s="192"/>
      <c r="H206" s="192"/>
      <c r="I206" s="41" t="s">
        <v>1520</v>
      </c>
      <c r="J206" s="41"/>
      <c r="K206" s="177" t="s">
        <v>1936</v>
      </c>
      <c r="L206" s="214"/>
    </row>
    <row r="207">
      <c r="A207" s="213"/>
      <c r="B207" s="181" t="s">
        <v>1937</v>
      </c>
      <c r="C207" s="187" t="s">
        <v>18</v>
      </c>
      <c r="D207" s="55"/>
      <c r="E207" s="180"/>
      <c r="F207" s="289"/>
      <c r="G207" s="192"/>
      <c r="H207" s="192"/>
      <c r="I207" s="41" t="s">
        <v>1520</v>
      </c>
      <c r="J207" s="41"/>
      <c r="K207" s="177" t="s">
        <v>1938</v>
      </c>
      <c r="L207" s="214"/>
    </row>
    <row r="208">
      <c r="A208" s="213"/>
      <c r="B208" s="181" t="s">
        <v>1939</v>
      </c>
      <c r="C208" s="187" t="s">
        <v>18</v>
      </c>
      <c r="D208" s="55"/>
      <c r="E208" s="180"/>
      <c r="F208" s="289"/>
      <c r="G208" s="192"/>
      <c r="H208" s="192"/>
      <c r="I208" s="41" t="s">
        <v>1520</v>
      </c>
      <c r="J208" s="41"/>
      <c r="K208" s="177" t="s">
        <v>1940</v>
      </c>
      <c r="L208" s="214"/>
    </row>
    <row r="209">
      <c r="A209" s="213"/>
      <c r="B209" s="181" t="s">
        <v>1941</v>
      </c>
      <c r="C209" s="187" t="s">
        <v>18</v>
      </c>
      <c r="D209" s="55"/>
      <c r="E209" s="180"/>
      <c r="F209" s="289"/>
      <c r="G209" s="192"/>
      <c r="H209" s="192"/>
      <c r="I209" s="41" t="s">
        <v>1520</v>
      </c>
      <c r="J209" s="41"/>
      <c r="K209" s="177" t="s">
        <v>1942</v>
      </c>
      <c r="L209" s="214"/>
    </row>
    <row r="210">
      <c r="A210" s="213"/>
      <c r="B210" s="181" t="s">
        <v>1943</v>
      </c>
      <c r="C210" s="187" t="s">
        <v>18</v>
      </c>
      <c r="D210" s="55"/>
      <c r="E210" s="180"/>
      <c r="F210" s="289"/>
      <c r="G210" s="192"/>
      <c r="H210" s="192"/>
      <c r="I210" s="41" t="s">
        <v>1520</v>
      </c>
      <c r="J210" s="41"/>
      <c r="K210" s="177" t="s">
        <v>1944</v>
      </c>
      <c r="L210" s="214"/>
    </row>
    <row r="211">
      <c r="A211" s="213"/>
      <c r="B211" s="181" t="s">
        <v>1945</v>
      </c>
      <c r="C211" s="187" t="s">
        <v>18</v>
      </c>
      <c r="D211" s="55"/>
      <c r="E211" s="180"/>
      <c r="F211" s="289"/>
      <c r="G211" s="192"/>
      <c r="H211" s="192"/>
      <c r="I211" s="41" t="s">
        <v>1520</v>
      </c>
      <c r="J211" s="41"/>
      <c r="K211" s="177" t="s">
        <v>1946</v>
      </c>
      <c r="L211" s="214"/>
    </row>
    <row r="212">
      <c r="A212" s="213"/>
      <c r="B212" s="181" t="s">
        <v>1947</v>
      </c>
      <c r="C212" s="187" t="s">
        <v>18</v>
      </c>
      <c r="D212" s="55"/>
      <c r="E212" s="180"/>
      <c r="F212" s="289"/>
      <c r="G212" s="192"/>
      <c r="H212" s="192"/>
      <c r="I212" s="41" t="s">
        <v>1520</v>
      </c>
      <c r="J212" s="41"/>
      <c r="K212" s="177" t="s">
        <v>1948</v>
      </c>
      <c r="L212" s="214"/>
    </row>
    <row r="213">
      <c r="A213" s="213"/>
      <c r="B213" s="181" t="s">
        <v>1949</v>
      </c>
      <c r="C213" s="187" t="s">
        <v>18</v>
      </c>
      <c r="D213" s="55"/>
      <c r="E213" s="180"/>
      <c r="F213" s="289"/>
      <c r="G213" s="192"/>
      <c r="H213" s="192"/>
      <c r="I213" s="41" t="s">
        <v>1520</v>
      </c>
      <c r="J213" s="41"/>
      <c r="K213" s="177" t="s">
        <v>1950</v>
      </c>
      <c r="L213" s="214"/>
    </row>
    <row r="214">
      <c r="A214" s="213"/>
      <c r="B214" s="181" t="s">
        <v>1951</v>
      </c>
      <c r="C214" s="187" t="s">
        <v>18</v>
      </c>
      <c r="D214" s="55"/>
      <c r="E214" s="180"/>
      <c r="F214" s="289"/>
      <c r="G214" s="192"/>
      <c r="H214" s="192"/>
      <c r="I214" s="41" t="s">
        <v>1520</v>
      </c>
      <c r="J214" s="41"/>
      <c r="K214" s="177" t="s">
        <v>1952</v>
      </c>
      <c r="L214" s="214"/>
    </row>
    <row r="215">
      <c r="A215" s="213"/>
      <c r="B215" s="181" t="s">
        <v>1953</v>
      </c>
      <c r="C215" s="187" t="s">
        <v>18</v>
      </c>
      <c r="D215" s="55"/>
      <c r="E215" s="180"/>
      <c r="F215" s="289"/>
      <c r="G215" s="192"/>
      <c r="H215" s="192"/>
      <c r="I215" s="41" t="s">
        <v>1520</v>
      </c>
      <c r="J215" s="41"/>
      <c r="K215" s="177" t="s">
        <v>1954</v>
      </c>
      <c r="L215" s="214"/>
    </row>
    <row r="216">
      <c r="A216" s="213"/>
      <c r="B216" s="181" t="s">
        <v>1955</v>
      </c>
      <c r="C216" s="187" t="s">
        <v>18</v>
      </c>
      <c r="D216" s="55"/>
      <c r="E216" s="180"/>
      <c r="F216" s="289"/>
      <c r="G216" s="192"/>
      <c r="H216" s="192"/>
      <c r="I216" s="41" t="s">
        <v>1520</v>
      </c>
      <c r="J216" s="41"/>
      <c r="K216" s="177" t="s">
        <v>1956</v>
      </c>
      <c r="L216" s="214"/>
    </row>
    <row r="217">
      <c r="A217" s="213"/>
      <c r="B217" s="181" t="s">
        <v>1957</v>
      </c>
      <c r="C217" s="187" t="s">
        <v>18</v>
      </c>
      <c r="D217" s="55"/>
      <c r="E217" s="180"/>
      <c r="F217" s="289"/>
      <c r="G217" s="192"/>
      <c r="H217" s="192"/>
      <c r="I217" s="41" t="s">
        <v>1520</v>
      </c>
      <c r="J217" s="41"/>
      <c r="K217" s="177" t="s">
        <v>1958</v>
      </c>
      <c r="L217" s="214"/>
    </row>
    <row r="218">
      <c r="A218" s="213"/>
      <c r="B218" s="181" t="s">
        <v>1959</v>
      </c>
      <c r="C218" s="187" t="s">
        <v>18</v>
      </c>
      <c r="D218" s="55"/>
      <c r="E218" s="180"/>
      <c r="F218" s="289"/>
      <c r="G218" s="192"/>
      <c r="H218" s="192"/>
      <c r="I218" s="41" t="s">
        <v>1520</v>
      </c>
      <c r="J218" s="41"/>
      <c r="K218" s="177" t="s">
        <v>1960</v>
      </c>
      <c r="L218" s="214"/>
    </row>
    <row r="219">
      <c r="A219" s="213"/>
      <c r="B219" s="181" t="s">
        <v>1961</v>
      </c>
      <c r="C219" s="187" t="s">
        <v>18</v>
      </c>
      <c r="D219" s="55"/>
      <c r="E219" s="180"/>
      <c r="F219" s="289"/>
      <c r="G219" s="192"/>
      <c r="H219" s="192"/>
      <c r="I219" s="41" t="s">
        <v>1436</v>
      </c>
      <c r="J219" s="41"/>
      <c r="K219" s="177" t="s">
        <v>1962</v>
      </c>
      <c r="L219" s="214"/>
    </row>
    <row r="220">
      <c r="A220" s="213"/>
      <c r="B220" s="181" t="s">
        <v>1963</v>
      </c>
      <c r="C220" s="187" t="s">
        <v>18</v>
      </c>
      <c r="D220" s="55"/>
      <c r="E220" s="180"/>
      <c r="F220" s="289"/>
      <c r="G220" s="192"/>
      <c r="H220" s="192"/>
      <c r="I220" s="41" t="s">
        <v>1436</v>
      </c>
      <c r="J220" s="41"/>
      <c r="K220" s="177" t="s">
        <v>1964</v>
      </c>
      <c r="L220" s="214"/>
    </row>
    <row r="221">
      <c r="A221" s="213"/>
      <c r="B221" s="181" t="s">
        <v>1965</v>
      </c>
      <c r="C221" s="187" t="s">
        <v>18</v>
      </c>
      <c r="D221" s="55"/>
      <c r="E221" s="180"/>
      <c r="F221" s="289"/>
      <c r="G221" s="192"/>
      <c r="H221" s="192"/>
      <c r="I221" s="41" t="s">
        <v>1436</v>
      </c>
      <c r="J221" s="41"/>
      <c r="K221" s="177" t="s">
        <v>1966</v>
      </c>
      <c r="L221" s="214"/>
    </row>
    <row r="222">
      <c r="A222" s="213"/>
      <c r="B222" s="181" t="s">
        <v>1967</v>
      </c>
      <c r="C222" s="187" t="s">
        <v>18</v>
      </c>
      <c r="D222" s="55"/>
      <c r="E222" s="180"/>
      <c r="F222" s="289"/>
      <c r="G222" s="192"/>
      <c r="H222" s="192"/>
      <c r="I222" s="41" t="s">
        <v>1436</v>
      </c>
      <c r="J222" s="41"/>
      <c r="K222" s="177" t="s">
        <v>1968</v>
      </c>
      <c r="L222" s="214"/>
    </row>
    <row r="223">
      <c r="A223" s="213"/>
      <c r="B223" s="181" t="s">
        <v>1969</v>
      </c>
      <c r="C223" s="187" t="s">
        <v>18</v>
      </c>
      <c r="D223" s="55"/>
      <c r="E223" s="180"/>
      <c r="F223" s="289"/>
      <c r="G223" s="192"/>
      <c r="H223" s="192"/>
      <c r="I223" s="41" t="s">
        <v>1436</v>
      </c>
      <c r="J223" s="41"/>
      <c r="K223" s="177" t="s">
        <v>1970</v>
      </c>
      <c r="L223" s="214"/>
    </row>
    <row r="224">
      <c r="A224" s="213"/>
      <c r="B224" s="181" t="s">
        <v>1971</v>
      </c>
      <c r="C224" s="187" t="s">
        <v>18</v>
      </c>
      <c r="D224" s="55"/>
      <c r="E224" s="180"/>
      <c r="F224" s="289"/>
      <c r="G224" s="192"/>
      <c r="H224" s="192"/>
      <c r="I224" s="41" t="s">
        <v>1436</v>
      </c>
      <c r="J224" s="41"/>
      <c r="K224" s="177" t="s">
        <v>1972</v>
      </c>
      <c r="L224" s="214"/>
    </row>
    <row r="225">
      <c r="A225" s="213"/>
      <c r="B225" s="181" t="s">
        <v>1973</v>
      </c>
      <c r="C225" s="187" t="s">
        <v>18</v>
      </c>
      <c r="D225" s="55"/>
      <c r="E225" s="180"/>
      <c r="F225" s="289"/>
      <c r="G225" s="192"/>
      <c r="H225" s="192"/>
      <c r="I225" s="41" t="s">
        <v>1436</v>
      </c>
      <c r="J225" s="41"/>
      <c r="K225" s="177" t="s">
        <v>1974</v>
      </c>
      <c r="L225" s="214"/>
    </row>
    <row r="226">
      <c r="A226" s="213"/>
      <c r="B226" s="181" t="s">
        <v>1975</v>
      </c>
      <c r="C226" s="187" t="s">
        <v>18</v>
      </c>
      <c r="D226" s="55"/>
      <c r="E226" s="180"/>
      <c r="F226" s="289"/>
      <c r="G226" s="192"/>
      <c r="H226" s="192"/>
      <c r="I226" s="41" t="s">
        <v>1436</v>
      </c>
      <c r="J226" s="41"/>
      <c r="K226" s="177" t="s">
        <v>1976</v>
      </c>
      <c r="L226" s="214"/>
    </row>
    <row r="227">
      <c r="A227" s="213"/>
      <c r="B227" s="181" t="s">
        <v>1977</v>
      </c>
      <c r="C227" s="187" t="s">
        <v>18</v>
      </c>
      <c r="D227" s="55"/>
      <c r="E227" s="180"/>
      <c r="F227" s="289"/>
      <c r="G227" s="192"/>
      <c r="H227" s="192"/>
      <c r="I227" s="41" t="s">
        <v>1436</v>
      </c>
      <c r="J227" s="41"/>
      <c r="K227" s="177" t="s">
        <v>1978</v>
      </c>
      <c r="L227" s="214"/>
    </row>
    <row r="228">
      <c r="A228" s="213"/>
      <c r="B228" s="181" t="s">
        <v>1979</v>
      </c>
      <c r="C228" s="187" t="s">
        <v>18</v>
      </c>
      <c r="D228" s="55"/>
      <c r="E228" s="180"/>
      <c r="F228" s="289"/>
      <c r="G228" s="192"/>
      <c r="H228" s="192"/>
      <c r="I228" s="41" t="s">
        <v>1436</v>
      </c>
      <c r="J228" s="41"/>
      <c r="K228" s="177" t="s">
        <v>1980</v>
      </c>
      <c r="L228" s="214"/>
    </row>
    <row r="229">
      <c r="A229" s="213"/>
      <c r="B229" s="181" t="s">
        <v>1981</v>
      </c>
      <c r="C229" s="187" t="s">
        <v>18</v>
      </c>
      <c r="D229" s="55"/>
      <c r="E229" s="180"/>
      <c r="F229" s="289"/>
      <c r="G229" s="192"/>
      <c r="H229" s="192"/>
      <c r="I229" s="41" t="s">
        <v>1436</v>
      </c>
      <c r="J229" s="41"/>
      <c r="K229" s="177" t="s">
        <v>1982</v>
      </c>
      <c r="L229" s="214"/>
    </row>
    <row r="230">
      <c r="A230" s="213"/>
      <c r="B230" s="181" t="s">
        <v>1983</v>
      </c>
      <c r="C230" s="187" t="s">
        <v>18</v>
      </c>
      <c r="D230" s="55"/>
      <c r="E230" s="180"/>
      <c r="F230" s="289"/>
      <c r="G230" s="192"/>
      <c r="H230" s="192"/>
      <c r="I230" s="41" t="s">
        <v>1436</v>
      </c>
      <c r="J230" s="41"/>
      <c r="K230" s="177" t="s">
        <v>1984</v>
      </c>
      <c r="L230" s="214"/>
    </row>
    <row r="231">
      <c r="A231" s="213"/>
      <c r="B231" s="181" t="s">
        <v>1985</v>
      </c>
      <c r="C231" s="187" t="s">
        <v>18</v>
      </c>
      <c r="D231" s="55"/>
      <c r="E231" s="180"/>
      <c r="F231" s="289"/>
      <c r="G231" s="192"/>
      <c r="H231" s="192"/>
      <c r="I231" s="41" t="s">
        <v>1436</v>
      </c>
      <c r="J231" s="41"/>
      <c r="K231" s="177" t="s">
        <v>1986</v>
      </c>
      <c r="L231" s="214"/>
    </row>
    <row r="232">
      <c r="A232" s="213"/>
      <c r="B232" s="181" t="s">
        <v>1987</v>
      </c>
      <c r="C232" s="187" t="s">
        <v>18</v>
      </c>
      <c r="D232" s="55"/>
      <c r="E232" s="180"/>
      <c r="F232" s="289"/>
      <c r="G232" s="192"/>
      <c r="H232" s="192"/>
      <c r="I232" s="41" t="s">
        <v>1436</v>
      </c>
      <c r="J232" s="41"/>
      <c r="K232" s="177" t="s">
        <v>1988</v>
      </c>
      <c r="L232" s="214"/>
    </row>
    <row r="233">
      <c r="A233" s="213"/>
      <c r="B233" s="181" t="s">
        <v>1989</v>
      </c>
      <c r="C233" s="187" t="s">
        <v>18</v>
      </c>
      <c r="D233" s="55"/>
      <c r="E233" s="180"/>
      <c r="F233" s="289"/>
      <c r="G233" s="192"/>
      <c r="H233" s="192"/>
      <c r="I233" s="41" t="s">
        <v>1436</v>
      </c>
      <c r="J233" s="41"/>
      <c r="K233" s="177" t="s">
        <v>1990</v>
      </c>
      <c r="L233" s="214"/>
    </row>
    <row r="234">
      <c r="A234" s="213"/>
      <c r="B234" s="181" t="s">
        <v>1991</v>
      </c>
      <c r="C234" s="187" t="s">
        <v>18</v>
      </c>
      <c r="D234" s="55"/>
      <c r="E234" s="180"/>
      <c r="F234" s="289"/>
      <c r="G234" s="192"/>
      <c r="H234" s="192"/>
      <c r="I234" s="41" t="s">
        <v>1436</v>
      </c>
      <c r="J234" s="41"/>
      <c r="K234" s="177" t="s">
        <v>1992</v>
      </c>
      <c r="L234" s="214"/>
    </row>
    <row r="235">
      <c r="A235" s="213"/>
      <c r="B235" s="181" t="s">
        <v>1993</v>
      </c>
      <c r="C235" s="187" t="s">
        <v>18</v>
      </c>
      <c r="D235" s="55"/>
      <c r="E235" s="180"/>
      <c r="F235" s="289"/>
      <c r="G235" s="192"/>
      <c r="H235" s="192"/>
      <c r="I235" s="41" t="s">
        <v>1436</v>
      </c>
      <c r="J235" s="41"/>
      <c r="K235" s="177" t="s">
        <v>1994</v>
      </c>
      <c r="L235" s="214"/>
    </row>
    <row r="236">
      <c r="A236" s="213"/>
      <c r="B236" s="181" t="s">
        <v>1995</v>
      </c>
      <c r="C236" s="187" t="s">
        <v>18</v>
      </c>
      <c r="D236" s="55"/>
      <c r="E236" s="180"/>
      <c r="F236" s="289"/>
      <c r="G236" s="192"/>
      <c r="H236" s="192"/>
      <c r="I236" s="41" t="s">
        <v>1436</v>
      </c>
      <c r="J236" s="41"/>
      <c r="K236" s="177" t="s">
        <v>1996</v>
      </c>
      <c r="L236" s="214"/>
    </row>
    <row r="237">
      <c r="A237" s="213"/>
      <c r="B237" s="181" t="s">
        <v>1997</v>
      </c>
      <c r="C237" s="187" t="s">
        <v>18</v>
      </c>
      <c r="D237" s="55"/>
      <c r="E237" s="180"/>
      <c r="F237" s="289"/>
      <c r="G237" s="192"/>
      <c r="H237" s="192"/>
      <c r="I237" s="41" t="s">
        <v>1436</v>
      </c>
      <c r="J237" s="41"/>
      <c r="K237" s="177" t="s">
        <v>1998</v>
      </c>
      <c r="L237" s="214"/>
    </row>
    <row r="238">
      <c r="A238" s="213"/>
      <c r="B238" s="181" t="s">
        <v>1999</v>
      </c>
      <c r="C238" s="187" t="s">
        <v>18</v>
      </c>
      <c r="D238" s="55"/>
      <c r="E238" s="180"/>
      <c r="F238" s="289"/>
      <c r="G238" s="192"/>
      <c r="H238" s="192"/>
      <c r="I238" s="41" t="s">
        <v>1436</v>
      </c>
      <c r="J238" s="41"/>
      <c r="K238" s="177" t="s">
        <v>2000</v>
      </c>
      <c r="L238" s="214"/>
    </row>
    <row r="239">
      <c r="A239" s="213"/>
      <c r="B239" s="181" t="s">
        <v>2001</v>
      </c>
      <c r="C239" s="187" t="s">
        <v>18</v>
      </c>
      <c r="D239" s="215"/>
      <c r="E239" s="216"/>
      <c r="F239" s="286"/>
      <c r="G239" s="41"/>
      <c r="H239" s="41"/>
      <c r="I239" s="41" t="s">
        <v>1436</v>
      </c>
      <c r="J239" s="41"/>
      <c r="K239" s="177" t="s">
        <v>2002</v>
      </c>
    </row>
    <row r="240">
      <c r="A240" s="213"/>
      <c r="B240" s="181" t="s">
        <v>2003</v>
      </c>
      <c r="C240" s="187" t="s">
        <v>18</v>
      </c>
      <c r="D240" s="215"/>
      <c r="E240" s="216"/>
      <c r="F240" s="286"/>
      <c r="G240" s="192"/>
      <c r="H240" s="192"/>
      <c r="I240" s="41" t="s">
        <v>1436</v>
      </c>
      <c r="J240" s="41"/>
      <c r="K240" s="177" t="s">
        <v>2004</v>
      </c>
    </row>
    <row r="241">
      <c r="A241" s="213"/>
      <c r="B241" s="181" t="s">
        <v>2005</v>
      </c>
      <c r="C241" s="187" t="s">
        <v>18</v>
      </c>
      <c r="D241" s="215"/>
      <c r="E241" s="216"/>
      <c r="F241" s="286"/>
      <c r="G241" s="192"/>
      <c r="H241" s="192"/>
      <c r="I241" s="41" t="s">
        <v>1436</v>
      </c>
      <c r="J241" s="41"/>
      <c r="K241" s="177" t="s">
        <v>2006</v>
      </c>
    </row>
    <row r="242">
      <c r="A242" s="213"/>
      <c r="B242" s="181" t="s">
        <v>2007</v>
      </c>
      <c r="C242" s="187" t="s">
        <v>18</v>
      </c>
      <c r="D242" s="215"/>
      <c r="E242" s="216"/>
      <c r="F242" s="286"/>
      <c r="G242" s="192"/>
      <c r="H242" s="192"/>
      <c r="I242" s="41" t="s">
        <v>1436</v>
      </c>
      <c r="J242" s="41"/>
      <c r="K242" s="177" t="s">
        <v>2008</v>
      </c>
      <c r="L242" s="214"/>
    </row>
    <row r="243">
      <c r="A243" s="213"/>
      <c r="B243" s="181" t="s">
        <v>2009</v>
      </c>
      <c r="C243" s="187" t="s">
        <v>18</v>
      </c>
      <c r="D243" s="215"/>
      <c r="E243" s="216"/>
      <c r="F243" s="286"/>
      <c r="G243" s="192"/>
      <c r="H243" s="192"/>
      <c r="I243" s="41" t="s">
        <v>1436</v>
      </c>
      <c r="J243" s="41"/>
      <c r="K243" s="177" t="s">
        <v>2010</v>
      </c>
    </row>
    <row r="244">
      <c r="A244" s="213"/>
      <c r="B244" s="181" t="s">
        <v>2011</v>
      </c>
      <c r="C244" s="187" t="s">
        <v>18</v>
      </c>
      <c r="D244" s="215"/>
      <c r="E244" s="216"/>
      <c r="F244" s="286"/>
      <c r="G244" s="192"/>
      <c r="H244" s="192"/>
      <c r="I244" s="41" t="s">
        <v>1436</v>
      </c>
      <c r="J244" s="41"/>
      <c r="K244" s="177" t="s">
        <v>2012</v>
      </c>
    </row>
    <row r="245">
      <c r="A245" s="213"/>
      <c r="B245" s="181" t="s">
        <v>2013</v>
      </c>
      <c r="C245" s="187" t="s">
        <v>18</v>
      </c>
      <c r="D245" s="215"/>
      <c r="E245" s="216"/>
      <c r="F245" s="286"/>
      <c r="G245" s="41"/>
      <c r="H245" s="41"/>
      <c r="I245" s="41" t="s">
        <v>1436</v>
      </c>
      <c r="J245" s="41"/>
      <c r="K245" s="177" t="s">
        <v>2014</v>
      </c>
    </row>
    <row r="246">
      <c r="A246" s="213"/>
      <c r="B246" s="181" t="s">
        <v>2015</v>
      </c>
      <c r="C246" s="187" t="s">
        <v>18</v>
      </c>
      <c r="D246" s="215"/>
      <c r="E246" s="216"/>
      <c r="F246" s="286"/>
      <c r="G246" s="192"/>
      <c r="H246" s="192"/>
      <c r="I246" s="41" t="s">
        <v>1436</v>
      </c>
      <c r="J246" s="41"/>
      <c r="K246" s="177" t="s">
        <v>2016</v>
      </c>
      <c r="L246" s="217"/>
    </row>
    <row r="247">
      <c r="A247" s="213"/>
      <c r="B247" s="181" t="s">
        <v>2017</v>
      </c>
      <c r="C247" s="187" t="s">
        <v>18</v>
      </c>
      <c r="D247" s="215"/>
      <c r="E247" s="216"/>
      <c r="F247" s="286"/>
      <c r="G247" s="184"/>
      <c r="H247" s="87"/>
      <c r="I247" s="41" t="s">
        <v>1436</v>
      </c>
      <c r="J247" s="41"/>
      <c r="K247" s="177" t="s">
        <v>2018</v>
      </c>
    </row>
    <row r="248">
      <c r="A248" s="213"/>
      <c r="B248" s="181" t="s">
        <v>2019</v>
      </c>
      <c r="C248" s="187" t="s">
        <v>18</v>
      </c>
      <c r="D248" s="215"/>
      <c r="E248" s="216"/>
      <c r="F248" s="286"/>
      <c r="G248" s="192"/>
      <c r="H248" s="192"/>
      <c r="I248" s="41" t="s">
        <v>1436</v>
      </c>
      <c r="J248" s="41"/>
      <c r="K248" s="177" t="s">
        <v>2020</v>
      </c>
    </row>
    <row r="249">
      <c r="A249" s="213"/>
      <c r="B249" s="181" t="s">
        <v>2021</v>
      </c>
      <c r="C249" s="187" t="s">
        <v>18</v>
      </c>
      <c r="D249" s="215"/>
      <c r="E249" s="216"/>
      <c r="F249" s="286"/>
      <c r="G249" s="161"/>
      <c r="H249" s="190"/>
      <c r="I249" s="41" t="s">
        <v>1436</v>
      </c>
      <c r="J249" s="41"/>
      <c r="K249" s="177" t="s">
        <v>2022</v>
      </c>
    </row>
    <row r="250">
      <c r="A250" s="213"/>
      <c r="B250" s="181" t="s">
        <v>2023</v>
      </c>
      <c r="C250" s="187" t="s">
        <v>18</v>
      </c>
      <c r="D250" s="215"/>
      <c r="E250" s="216"/>
      <c r="F250" s="286"/>
      <c r="G250" s="184"/>
      <c r="H250" s="190"/>
      <c r="I250" s="41" t="s">
        <v>1436</v>
      </c>
      <c r="J250" s="41"/>
      <c r="K250" s="177" t="s">
        <v>2024</v>
      </c>
      <c r="L250" s="217"/>
    </row>
    <row r="251">
      <c r="A251" s="213"/>
      <c r="B251" s="181" t="s">
        <v>2025</v>
      </c>
      <c r="C251" s="187" t="s">
        <v>18</v>
      </c>
      <c r="D251" s="215"/>
      <c r="E251" s="216"/>
      <c r="F251" s="286"/>
      <c r="G251" s="192"/>
      <c r="H251" s="192"/>
      <c r="I251" s="41" t="s">
        <v>1436</v>
      </c>
      <c r="J251" s="41"/>
      <c r="K251" s="177" t="s">
        <v>2026</v>
      </c>
      <c r="L251" s="217"/>
    </row>
    <row r="252">
      <c r="A252" s="213"/>
      <c r="B252" s="181" t="s">
        <v>2027</v>
      </c>
      <c r="C252" s="187" t="s">
        <v>18</v>
      </c>
      <c r="D252" s="215"/>
      <c r="E252" s="216"/>
      <c r="F252" s="286"/>
      <c r="G252" s="184"/>
      <c r="H252" s="41"/>
      <c r="I252" s="41" t="s">
        <v>1436</v>
      </c>
      <c r="J252" s="41"/>
      <c r="K252" s="177" t="s">
        <v>2028</v>
      </c>
      <c r="L252" s="217"/>
    </row>
    <row r="253">
      <c r="A253" s="213"/>
      <c r="B253" s="233" t="s">
        <v>2029</v>
      </c>
      <c r="C253" s="187" t="s">
        <v>18</v>
      </c>
      <c r="D253" s="215"/>
      <c r="E253" s="216"/>
      <c r="F253" s="286"/>
      <c r="G253" s="192"/>
      <c r="H253" s="192"/>
      <c r="I253" s="41" t="s">
        <v>1436</v>
      </c>
      <c r="J253" s="41"/>
      <c r="K253" s="177" t="s">
        <v>2030</v>
      </c>
      <c r="L253" s="217"/>
    </row>
    <row r="254">
      <c r="A254" s="213"/>
      <c r="B254" s="181" t="s">
        <v>2031</v>
      </c>
      <c r="C254" s="187" t="s">
        <v>18</v>
      </c>
      <c r="D254" s="215"/>
      <c r="E254" s="216"/>
      <c r="F254" s="286"/>
      <c r="G254" s="184"/>
      <c r="H254" s="41"/>
      <c r="I254" s="41" t="s">
        <v>1436</v>
      </c>
      <c r="J254" s="41"/>
      <c r="K254" s="177" t="s">
        <v>2032</v>
      </c>
    </row>
    <row r="255">
      <c r="A255" s="213"/>
      <c r="B255" s="181" t="s">
        <v>2033</v>
      </c>
      <c r="C255" s="187" t="s">
        <v>18</v>
      </c>
      <c r="D255" s="215"/>
      <c r="E255" s="216"/>
      <c r="F255" s="286"/>
      <c r="G255" s="192"/>
      <c r="H255" s="192"/>
      <c r="I255" s="41" t="s">
        <v>1436</v>
      </c>
      <c r="J255" s="41"/>
      <c r="K255" s="177" t="s">
        <v>2034</v>
      </c>
      <c r="L255" s="217"/>
    </row>
    <row r="256">
      <c r="A256" s="213"/>
      <c r="B256" s="181" t="s">
        <v>2035</v>
      </c>
      <c r="C256" s="187" t="s">
        <v>18</v>
      </c>
      <c r="D256" s="215"/>
      <c r="E256" s="216"/>
      <c r="F256" s="286"/>
      <c r="G256" s="184"/>
      <c r="H256" s="41"/>
      <c r="I256" s="41" t="s">
        <v>1436</v>
      </c>
      <c r="J256" s="41"/>
      <c r="K256" s="177" t="s">
        <v>2036</v>
      </c>
      <c r="L256" s="217"/>
    </row>
    <row r="257">
      <c r="A257" s="213"/>
      <c r="B257" s="181" t="s">
        <v>2037</v>
      </c>
      <c r="C257" s="187" t="s">
        <v>18</v>
      </c>
      <c r="D257" s="215"/>
      <c r="E257" s="216"/>
      <c r="F257" s="286"/>
      <c r="G257" s="192"/>
      <c r="H257" s="192"/>
      <c r="I257" s="41" t="s">
        <v>1436</v>
      </c>
      <c r="J257" s="41"/>
      <c r="K257" s="177" t="s">
        <v>2038</v>
      </c>
      <c r="L257" s="217"/>
    </row>
    <row r="258">
      <c r="A258" s="213"/>
      <c r="B258" s="181" t="s">
        <v>2039</v>
      </c>
      <c r="C258" s="187" t="s">
        <v>18</v>
      </c>
      <c r="D258" s="215"/>
      <c r="E258" s="216"/>
      <c r="F258" s="286"/>
      <c r="G258" s="192"/>
      <c r="H258" s="192"/>
      <c r="I258" s="41" t="s">
        <v>1436</v>
      </c>
      <c r="J258" s="41"/>
      <c r="K258" s="177" t="s">
        <v>2040</v>
      </c>
      <c r="L258" s="217"/>
    </row>
    <row r="259">
      <c r="A259" s="213"/>
      <c r="B259" s="181" t="s">
        <v>2041</v>
      </c>
      <c r="C259" s="187" t="s">
        <v>18</v>
      </c>
      <c r="D259" s="215"/>
      <c r="E259" s="216"/>
      <c r="F259" s="286"/>
      <c r="G259" s="192"/>
      <c r="H259" s="192"/>
      <c r="I259" s="41" t="s">
        <v>1466</v>
      </c>
      <c r="J259" s="41"/>
      <c r="K259" s="177" t="s">
        <v>2042</v>
      </c>
      <c r="L259" s="217"/>
    </row>
    <row r="260">
      <c r="A260" s="213"/>
      <c r="B260" s="181" t="s">
        <v>2043</v>
      </c>
      <c r="C260" s="187" t="s">
        <v>18</v>
      </c>
      <c r="D260" s="215"/>
      <c r="E260" s="216"/>
      <c r="F260" s="286"/>
      <c r="G260" s="192"/>
      <c r="H260" s="192"/>
      <c r="I260" s="41" t="s">
        <v>1466</v>
      </c>
      <c r="J260" s="41"/>
      <c r="K260" s="177" t="s">
        <v>2044</v>
      </c>
      <c r="L260" s="217"/>
    </row>
    <row r="261">
      <c r="A261" s="213"/>
      <c r="B261" s="181" t="s">
        <v>2045</v>
      </c>
      <c r="C261" s="187" t="s">
        <v>18</v>
      </c>
      <c r="D261" s="215"/>
      <c r="E261" s="216"/>
      <c r="F261" s="286"/>
      <c r="G261" s="192"/>
      <c r="H261" s="192"/>
      <c r="I261" s="41" t="s">
        <v>1466</v>
      </c>
      <c r="J261" s="41"/>
      <c r="K261" s="177" t="s">
        <v>2046</v>
      </c>
      <c r="L261" s="217"/>
    </row>
    <row r="262">
      <c r="A262" s="213"/>
      <c r="B262" s="181" t="s">
        <v>2047</v>
      </c>
      <c r="C262" s="187" t="s">
        <v>18</v>
      </c>
      <c r="D262" s="215"/>
      <c r="E262" s="216"/>
      <c r="F262" s="286"/>
      <c r="G262" s="192"/>
      <c r="H262" s="192"/>
      <c r="I262" s="41" t="s">
        <v>1466</v>
      </c>
      <c r="J262" s="41"/>
      <c r="K262" s="177" t="s">
        <v>2048</v>
      </c>
      <c r="L262" s="217"/>
    </row>
    <row r="263">
      <c r="A263" s="213"/>
      <c r="B263" s="181" t="s">
        <v>2049</v>
      </c>
      <c r="C263" s="187" t="s">
        <v>18</v>
      </c>
      <c r="D263" s="215"/>
      <c r="E263" s="216"/>
      <c r="F263" s="286"/>
      <c r="G263" s="184"/>
      <c r="H263" s="41"/>
      <c r="I263" s="41" t="s">
        <v>1466</v>
      </c>
      <c r="J263" s="41"/>
      <c r="K263" s="177" t="s">
        <v>2050</v>
      </c>
    </row>
    <row r="264">
      <c r="A264" s="213"/>
      <c r="B264" s="181" t="s">
        <v>2051</v>
      </c>
      <c r="C264" s="187" t="s">
        <v>18</v>
      </c>
      <c r="D264" s="215"/>
      <c r="E264" s="216"/>
      <c r="F264" s="286"/>
      <c r="G264" s="192"/>
      <c r="H264" s="192"/>
      <c r="I264" s="41" t="s">
        <v>1466</v>
      </c>
      <c r="J264" s="41"/>
      <c r="K264" s="177" t="s">
        <v>2052</v>
      </c>
    </row>
    <row r="265">
      <c r="A265" s="213"/>
      <c r="B265" s="181" t="s">
        <v>2053</v>
      </c>
      <c r="C265" s="187" t="s">
        <v>18</v>
      </c>
      <c r="D265" s="215"/>
      <c r="E265" s="216"/>
      <c r="F265" s="286"/>
      <c r="G265" s="192"/>
      <c r="H265" s="192"/>
      <c r="I265" s="41" t="s">
        <v>1466</v>
      </c>
      <c r="J265" s="41"/>
      <c r="K265" s="177" t="s">
        <v>2054</v>
      </c>
    </row>
    <row r="266">
      <c r="A266" s="213"/>
      <c r="B266" s="181" t="s">
        <v>2055</v>
      </c>
      <c r="C266" s="187" t="s">
        <v>18</v>
      </c>
      <c r="D266" s="215"/>
      <c r="E266" s="216"/>
      <c r="F266" s="286"/>
      <c r="G266" s="192"/>
      <c r="H266" s="192"/>
      <c r="I266" s="41" t="s">
        <v>1466</v>
      </c>
      <c r="J266" s="41"/>
      <c r="K266" s="177" t="s">
        <v>2056</v>
      </c>
    </row>
    <row r="267">
      <c r="A267" s="213"/>
      <c r="B267" s="181" t="s">
        <v>2057</v>
      </c>
      <c r="C267" s="187" t="s">
        <v>18</v>
      </c>
      <c r="D267" s="215"/>
      <c r="E267" s="216"/>
      <c r="F267" s="286"/>
      <c r="G267" s="192"/>
      <c r="H267" s="192"/>
      <c r="I267" s="41" t="s">
        <v>1466</v>
      </c>
      <c r="J267" s="41"/>
      <c r="K267" s="177" t="s">
        <v>2058</v>
      </c>
    </row>
    <row r="268">
      <c r="A268" s="213"/>
      <c r="B268" s="181" t="s">
        <v>2059</v>
      </c>
      <c r="C268" s="187" t="s">
        <v>18</v>
      </c>
      <c r="D268" s="215"/>
      <c r="E268" s="216"/>
      <c r="F268" s="286"/>
      <c r="G268" s="192"/>
      <c r="H268" s="192"/>
      <c r="I268" s="41" t="s">
        <v>1466</v>
      </c>
      <c r="J268" s="41"/>
      <c r="K268" s="177" t="s">
        <v>2060</v>
      </c>
      <c r="L268" s="217"/>
    </row>
    <row r="269">
      <c r="A269" s="213"/>
      <c r="B269" s="181" t="s">
        <v>2061</v>
      </c>
      <c r="C269" s="187" t="s">
        <v>18</v>
      </c>
      <c r="D269" s="215"/>
      <c r="E269" s="216"/>
      <c r="F269" s="286"/>
      <c r="G269" s="192"/>
      <c r="H269" s="192"/>
      <c r="I269" s="41" t="s">
        <v>1466</v>
      </c>
      <c r="J269" s="41"/>
      <c r="K269" s="177" t="s">
        <v>2062</v>
      </c>
    </row>
    <row r="270">
      <c r="A270" s="213"/>
      <c r="B270" s="181" t="s">
        <v>2063</v>
      </c>
      <c r="C270" s="187" t="s">
        <v>18</v>
      </c>
      <c r="D270" s="215"/>
      <c r="E270" s="216"/>
      <c r="F270" s="286"/>
      <c r="G270" s="184"/>
      <c r="H270" s="41"/>
      <c r="I270" s="41" t="s">
        <v>1466</v>
      </c>
      <c r="J270" s="41"/>
      <c r="K270" s="177" t="s">
        <v>2064</v>
      </c>
      <c r="L270" s="217"/>
    </row>
    <row r="271">
      <c r="A271" s="213"/>
      <c r="B271" s="181" t="s">
        <v>2065</v>
      </c>
      <c r="C271" s="187" t="s">
        <v>18</v>
      </c>
      <c r="D271" s="215"/>
      <c r="E271" s="216"/>
      <c r="F271" s="286"/>
      <c r="G271" s="184"/>
      <c r="H271" s="41"/>
      <c r="I271" s="41" t="s">
        <v>1466</v>
      </c>
      <c r="J271" s="41"/>
      <c r="K271" s="177" t="s">
        <v>2066</v>
      </c>
    </row>
    <row r="272">
      <c r="A272" s="213"/>
      <c r="B272" s="181" t="s">
        <v>2067</v>
      </c>
      <c r="C272" s="187" t="s">
        <v>18</v>
      </c>
      <c r="D272" s="215"/>
      <c r="E272" s="216"/>
      <c r="F272" s="286"/>
      <c r="G272" s="192"/>
      <c r="H272" s="192"/>
      <c r="I272" s="41" t="s">
        <v>1466</v>
      </c>
      <c r="J272" s="41"/>
      <c r="K272" s="177" t="s">
        <v>2068</v>
      </c>
    </row>
    <row r="273">
      <c r="A273" s="213"/>
      <c r="B273" s="181" t="s">
        <v>2069</v>
      </c>
      <c r="C273" s="187" t="s">
        <v>18</v>
      </c>
      <c r="D273" s="215"/>
      <c r="E273" s="216"/>
      <c r="F273" s="286"/>
      <c r="G273" s="192"/>
      <c r="H273" s="192"/>
      <c r="I273" s="41" t="s">
        <v>1466</v>
      </c>
      <c r="J273" s="41"/>
      <c r="K273" s="177" t="s">
        <v>2070</v>
      </c>
    </row>
    <row r="274">
      <c r="A274" s="213"/>
      <c r="B274" s="181" t="s">
        <v>2071</v>
      </c>
      <c r="C274" s="187" t="s">
        <v>18</v>
      </c>
      <c r="D274" s="215"/>
      <c r="E274" s="216"/>
      <c r="F274" s="286"/>
      <c r="G274" s="192"/>
      <c r="H274" s="192"/>
      <c r="I274" s="41" t="s">
        <v>1466</v>
      </c>
      <c r="J274" s="41"/>
      <c r="K274" s="177" t="s">
        <v>2072</v>
      </c>
    </row>
    <row r="275">
      <c r="A275" s="213"/>
      <c r="B275" s="181" t="s">
        <v>2073</v>
      </c>
      <c r="C275" s="187" t="s">
        <v>18</v>
      </c>
      <c r="D275" s="215"/>
      <c r="E275" s="216"/>
      <c r="F275" s="286"/>
      <c r="G275" s="192"/>
      <c r="H275" s="192"/>
      <c r="I275" s="41" t="s">
        <v>1466</v>
      </c>
      <c r="J275" s="41"/>
      <c r="K275" s="177" t="s">
        <v>2074</v>
      </c>
    </row>
    <row r="276">
      <c r="A276" s="213"/>
      <c r="B276" s="230" t="s">
        <v>2075</v>
      </c>
      <c r="C276" s="187" t="s">
        <v>18</v>
      </c>
      <c r="D276" s="215"/>
      <c r="E276" s="216"/>
      <c r="F276" s="286"/>
      <c r="G276" s="184"/>
      <c r="H276" s="41"/>
      <c r="I276" s="41" t="s">
        <v>1466</v>
      </c>
      <c r="J276" s="41"/>
      <c r="K276" s="177" t="s">
        <v>2076</v>
      </c>
    </row>
    <row r="277">
      <c r="A277" s="213"/>
      <c r="B277" s="181" t="s">
        <v>2077</v>
      </c>
      <c r="C277" s="187" t="s">
        <v>18</v>
      </c>
      <c r="D277" s="215"/>
      <c r="E277" s="216"/>
      <c r="F277" s="286"/>
      <c r="G277" s="192"/>
      <c r="H277" s="192"/>
      <c r="I277" s="41" t="s">
        <v>1466</v>
      </c>
      <c r="J277" s="41"/>
      <c r="K277" s="177" t="s">
        <v>2078</v>
      </c>
    </row>
    <row r="278">
      <c r="A278" s="213"/>
      <c r="B278" s="181" t="s">
        <v>2079</v>
      </c>
      <c r="C278" s="187" t="s">
        <v>18</v>
      </c>
      <c r="D278" s="215"/>
      <c r="E278" s="216"/>
      <c r="F278" s="286"/>
      <c r="G278" s="192"/>
      <c r="H278" s="192"/>
      <c r="I278" s="41" t="s">
        <v>1466</v>
      </c>
      <c r="J278" s="41"/>
      <c r="K278" s="177" t="s">
        <v>2080</v>
      </c>
    </row>
    <row r="279">
      <c r="A279" s="213"/>
      <c r="B279" s="181" t="s">
        <v>2081</v>
      </c>
      <c r="C279" s="187" t="s">
        <v>18</v>
      </c>
      <c r="D279" s="215"/>
      <c r="E279" s="216"/>
      <c r="F279" s="286"/>
      <c r="G279" s="192"/>
      <c r="H279" s="192"/>
      <c r="I279" s="41" t="s">
        <v>1466</v>
      </c>
      <c r="J279" s="41"/>
      <c r="K279" s="177" t="s">
        <v>2082</v>
      </c>
      <c r="L279" s="217"/>
    </row>
    <row r="280">
      <c r="A280" s="213"/>
      <c r="B280" s="181" t="s">
        <v>2083</v>
      </c>
      <c r="C280" s="187" t="s">
        <v>18</v>
      </c>
      <c r="D280" s="215"/>
      <c r="E280" s="216"/>
      <c r="F280" s="286"/>
      <c r="G280" s="192"/>
      <c r="H280" s="192"/>
      <c r="I280" s="41" t="s">
        <v>1466</v>
      </c>
      <c r="J280" s="41"/>
      <c r="K280" s="177" t="s">
        <v>2084</v>
      </c>
      <c r="L280" s="217"/>
    </row>
    <row r="281">
      <c r="A281" s="213"/>
      <c r="B281" s="181" t="s">
        <v>2085</v>
      </c>
      <c r="C281" s="187" t="s">
        <v>18</v>
      </c>
      <c r="D281" s="215"/>
      <c r="E281" s="216"/>
      <c r="F281" s="286"/>
      <c r="G281" s="192"/>
      <c r="H281" s="192"/>
      <c r="I281" s="41" t="s">
        <v>1466</v>
      </c>
      <c r="J281" s="41"/>
      <c r="K281" s="177" t="s">
        <v>2086</v>
      </c>
      <c r="L281" s="217"/>
    </row>
    <row r="282">
      <c r="A282" s="213"/>
      <c r="B282" s="181" t="s">
        <v>2087</v>
      </c>
      <c r="C282" s="187" t="s">
        <v>18</v>
      </c>
      <c r="D282" s="215"/>
      <c r="E282" s="216"/>
      <c r="F282" s="286"/>
      <c r="G282" s="192"/>
      <c r="H282" s="192"/>
      <c r="I282" s="41" t="s">
        <v>1466</v>
      </c>
      <c r="J282" s="41"/>
      <c r="K282" s="177" t="s">
        <v>2088</v>
      </c>
      <c r="L282" s="217"/>
    </row>
    <row r="283">
      <c r="A283" s="213"/>
      <c r="B283" s="181" t="s">
        <v>2089</v>
      </c>
      <c r="C283" s="187" t="s">
        <v>18</v>
      </c>
      <c r="D283" s="215"/>
      <c r="E283" s="216"/>
      <c r="F283" s="286"/>
      <c r="G283" s="192"/>
      <c r="H283" s="192"/>
      <c r="I283" s="41" t="s">
        <v>1466</v>
      </c>
      <c r="J283" s="41"/>
      <c r="K283" s="177" t="s">
        <v>2090</v>
      </c>
      <c r="L283" s="217"/>
    </row>
    <row r="284">
      <c r="A284" s="213"/>
      <c r="B284" s="181" t="s">
        <v>2091</v>
      </c>
      <c r="C284" s="187" t="s">
        <v>18</v>
      </c>
      <c r="D284" s="215"/>
      <c r="E284" s="216"/>
      <c r="F284" s="286"/>
      <c r="G284" s="192"/>
      <c r="H284" s="192"/>
      <c r="I284" s="41" t="s">
        <v>1466</v>
      </c>
      <c r="J284" s="41"/>
      <c r="K284" s="177" t="s">
        <v>2092</v>
      </c>
      <c r="L284" s="186"/>
    </row>
    <row r="285">
      <c r="A285" s="213"/>
      <c r="B285" s="181" t="s">
        <v>2093</v>
      </c>
      <c r="C285" s="187" t="s">
        <v>18</v>
      </c>
      <c r="D285" s="215"/>
      <c r="E285" s="216"/>
      <c r="F285" s="286"/>
      <c r="G285" s="192"/>
      <c r="H285" s="192"/>
      <c r="I285" s="41" t="s">
        <v>1466</v>
      </c>
      <c r="J285" s="41"/>
      <c r="K285" s="177" t="s">
        <v>2094</v>
      </c>
      <c r="L285" s="217"/>
    </row>
    <row r="286">
      <c r="A286" s="213"/>
      <c r="B286" s="181" t="s">
        <v>2095</v>
      </c>
      <c r="C286" s="187" t="s">
        <v>18</v>
      </c>
      <c r="D286" s="215"/>
      <c r="E286" s="216"/>
      <c r="F286" s="286"/>
      <c r="G286" s="192"/>
      <c r="H286" s="192"/>
      <c r="I286" s="41" t="s">
        <v>1466</v>
      </c>
      <c r="J286" s="41"/>
      <c r="K286" s="229" t="s">
        <v>2096</v>
      </c>
    </row>
    <row r="287">
      <c r="A287" s="213"/>
      <c r="B287" s="181" t="s">
        <v>2097</v>
      </c>
      <c r="C287" s="187" t="s">
        <v>18</v>
      </c>
      <c r="D287" s="215"/>
      <c r="E287" s="216"/>
      <c r="F287" s="286"/>
      <c r="G287" s="192"/>
      <c r="H287" s="192"/>
      <c r="I287" s="41" t="s">
        <v>1466</v>
      </c>
      <c r="J287" s="41"/>
      <c r="K287" s="177" t="s">
        <v>2098</v>
      </c>
      <c r="L287" s="217"/>
    </row>
    <row r="288">
      <c r="A288" s="213"/>
      <c r="B288" s="181" t="s">
        <v>2099</v>
      </c>
      <c r="C288" s="187" t="s">
        <v>18</v>
      </c>
      <c r="D288" s="215"/>
      <c r="E288" s="216"/>
      <c r="F288" s="286"/>
      <c r="G288" s="192"/>
      <c r="H288" s="192"/>
      <c r="I288" s="41" t="s">
        <v>1466</v>
      </c>
      <c r="J288" s="190"/>
      <c r="K288" s="177" t="s">
        <v>2100</v>
      </c>
    </row>
    <row r="289">
      <c r="A289" s="213"/>
      <c r="B289" s="181" t="s">
        <v>2101</v>
      </c>
      <c r="C289" s="187" t="s">
        <v>18</v>
      </c>
      <c r="D289" s="215"/>
      <c r="E289" s="216"/>
      <c r="F289" s="286"/>
      <c r="G289" s="192"/>
      <c r="H289" s="192"/>
      <c r="I289" s="41" t="s">
        <v>1466</v>
      </c>
      <c r="J289" s="190"/>
      <c r="K289" s="177" t="s">
        <v>2102</v>
      </c>
    </row>
    <row r="290">
      <c r="A290" s="213"/>
      <c r="B290" s="181" t="s">
        <v>2103</v>
      </c>
      <c r="C290" s="187" t="s">
        <v>18</v>
      </c>
      <c r="D290" s="215"/>
      <c r="E290" s="216"/>
      <c r="F290" s="286"/>
      <c r="G290" s="192"/>
      <c r="H290" s="192"/>
      <c r="I290" s="41" t="s">
        <v>1466</v>
      </c>
      <c r="J290" s="190"/>
      <c r="K290" s="177" t="s">
        <v>2104</v>
      </c>
      <c r="L290" s="217"/>
    </row>
    <row r="291">
      <c r="A291" s="213"/>
      <c r="B291" s="181" t="s">
        <v>2105</v>
      </c>
      <c r="C291" s="187" t="s">
        <v>18</v>
      </c>
      <c r="D291" s="215"/>
      <c r="E291" s="216"/>
      <c r="F291" s="286"/>
      <c r="G291" s="192"/>
      <c r="H291" s="192"/>
      <c r="I291" s="41" t="s">
        <v>1466</v>
      </c>
      <c r="J291" s="190"/>
      <c r="K291" s="177" t="s">
        <v>2106</v>
      </c>
    </row>
    <row r="292">
      <c r="A292" s="213"/>
      <c r="B292" s="181" t="s">
        <v>2107</v>
      </c>
      <c r="C292" s="187" t="s">
        <v>18</v>
      </c>
      <c r="D292" s="215"/>
      <c r="E292" s="216"/>
      <c r="F292" s="286"/>
      <c r="G292" s="192"/>
      <c r="H292" s="192"/>
      <c r="I292" s="41" t="s">
        <v>1466</v>
      </c>
      <c r="J292" s="190"/>
      <c r="K292" s="177" t="s">
        <v>2108</v>
      </c>
      <c r="L292" s="222"/>
    </row>
    <row r="293">
      <c r="A293" s="213"/>
      <c r="B293" s="181" t="s">
        <v>2109</v>
      </c>
      <c r="C293" s="187" t="s">
        <v>18</v>
      </c>
      <c r="D293" s="215"/>
      <c r="E293" s="216"/>
      <c r="F293" s="286"/>
      <c r="G293" s="184"/>
      <c r="H293" s="41"/>
      <c r="I293" s="41" t="s">
        <v>1466</v>
      </c>
      <c r="J293" s="190"/>
      <c r="K293" s="177" t="s">
        <v>2110</v>
      </c>
      <c r="L293" s="217"/>
    </row>
    <row r="294">
      <c r="A294" s="213"/>
      <c r="B294" s="181" t="s">
        <v>2111</v>
      </c>
      <c r="C294" s="187" t="s">
        <v>18</v>
      </c>
      <c r="D294" s="215"/>
      <c r="E294" s="216"/>
      <c r="F294" s="286"/>
      <c r="G294" s="192"/>
      <c r="H294" s="192"/>
      <c r="I294" s="41" t="s">
        <v>1466</v>
      </c>
      <c r="J294" s="190"/>
      <c r="K294" s="177" t="s">
        <v>2112</v>
      </c>
      <c r="L294" s="217"/>
    </row>
    <row r="295">
      <c r="A295" s="213"/>
      <c r="B295" s="181" t="s">
        <v>2113</v>
      </c>
      <c r="C295" s="187" t="s">
        <v>18</v>
      </c>
      <c r="D295" s="215"/>
      <c r="E295" s="216"/>
      <c r="F295" s="286"/>
      <c r="G295" s="192"/>
      <c r="H295" s="192"/>
      <c r="I295" s="41" t="s">
        <v>1466</v>
      </c>
      <c r="J295" s="190"/>
      <c r="K295" s="177" t="s">
        <v>2114</v>
      </c>
      <c r="L295" s="217"/>
    </row>
    <row r="296">
      <c r="A296" s="213"/>
      <c r="B296" s="181" t="s">
        <v>2115</v>
      </c>
      <c r="C296" s="187" t="s">
        <v>18</v>
      </c>
      <c r="D296" s="215"/>
      <c r="E296" s="216"/>
      <c r="F296" s="286"/>
      <c r="G296" s="184"/>
      <c r="H296" s="41"/>
      <c r="I296" s="41" t="s">
        <v>1466</v>
      </c>
      <c r="J296" s="190"/>
      <c r="K296" s="177" t="s">
        <v>2116</v>
      </c>
    </row>
    <row r="297">
      <c r="A297" s="213"/>
      <c r="B297" s="181" t="s">
        <v>2117</v>
      </c>
      <c r="C297" s="187" t="s">
        <v>18</v>
      </c>
      <c r="D297" s="215"/>
      <c r="E297" s="216"/>
      <c r="F297" s="286"/>
      <c r="G297" s="184"/>
      <c r="H297" s="41"/>
      <c r="I297" s="41" t="s">
        <v>1466</v>
      </c>
      <c r="J297" s="190"/>
      <c r="K297" s="177" t="s">
        <v>2118</v>
      </c>
    </row>
    <row r="298">
      <c r="A298" s="213"/>
      <c r="B298" s="181" t="s">
        <v>2119</v>
      </c>
      <c r="C298" s="187" t="s">
        <v>18</v>
      </c>
      <c r="D298" s="215"/>
      <c r="E298" s="216"/>
      <c r="F298" s="286"/>
      <c r="G298" s="192"/>
      <c r="H298" s="192"/>
      <c r="I298" s="41" t="s">
        <v>1466</v>
      </c>
      <c r="J298" s="190"/>
      <c r="K298" s="177" t="s">
        <v>2120</v>
      </c>
      <c r="L298" s="217"/>
    </row>
    <row r="299">
      <c r="A299" s="213"/>
      <c r="B299" s="181" t="s">
        <v>2121</v>
      </c>
      <c r="C299" s="187" t="s">
        <v>18</v>
      </c>
      <c r="D299" s="215"/>
      <c r="E299" s="216"/>
      <c r="F299" s="286"/>
      <c r="G299" s="192"/>
      <c r="H299" s="192"/>
      <c r="I299" s="41" t="s">
        <v>1466</v>
      </c>
      <c r="J299" s="190"/>
      <c r="K299" s="177" t="s">
        <v>2122</v>
      </c>
      <c r="L299" s="217"/>
    </row>
    <row r="300">
      <c r="A300" s="213"/>
      <c r="B300" s="181" t="s">
        <v>2123</v>
      </c>
      <c r="C300" s="187" t="s">
        <v>18</v>
      </c>
      <c r="D300" s="215"/>
      <c r="E300" s="216"/>
      <c r="F300" s="286"/>
      <c r="G300" s="192"/>
      <c r="H300" s="192"/>
      <c r="I300" s="41" t="s">
        <v>1466</v>
      </c>
      <c r="J300" s="190"/>
      <c r="K300" s="177" t="s">
        <v>2124</v>
      </c>
    </row>
    <row r="301">
      <c r="A301" s="213"/>
      <c r="B301" s="181" t="s">
        <v>2125</v>
      </c>
      <c r="C301" s="187" t="s">
        <v>18</v>
      </c>
      <c r="D301" s="215"/>
      <c r="E301" s="216"/>
      <c r="F301" s="286"/>
      <c r="G301" s="192"/>
      <c r="H301" s="192"/>
      <c r="I301" s="41" t="s">
        <v>1466</v>
      </c>
      <c r="J301" s="190"/>
      <c r="K301" s="177" t="s">
        <v>2126</v>
      </c>
    </row>
    <row r="302">
      <c r="A302" s="213"/>
      <c r="B302" s="181" t="s">
        <v>2127</v>
      </c>
      <c r="C302" s="187" t="s">
        <v>18</v>
      </c>
      <c r="D302" s="215"/>
      <c r="E302" s="216"/>
      <c r="F302" s="286"/>
      <c r="G302" s="192"/>
      <c r="H302" s="192"/>
      <c r="I302" s="41" t="s">
        <v>1466</v>
      </c>
      <c r="J302" s="190"/>
      <c r="K302" s="177" t="s">
        <v>2128</v>
      </c>
    </row>
    <row r="303">
      <c r="A303" s="213"/>
      <c r="B303" s="181" t="s">
        <v>2129</v>
      </c>
      <c r="C303" s="187" t="s">
        <v>18</v>
      </c>
      <c r="D303" s="215"/>
      <c r="E303" s="216"/>
      <c r="F303" s="286"/>
      <c r="G303" s="184"/>
      <c r="H303" s="41"/>
      <c r="I303" s="41" t="s">
        <v>1466</v>
      </c>
      <c r="J303" s="190"/>
      <c r="K303" s="177" t="s">
        <v>2130</v>
      </c>
      <c r="L303" s="217"/>
    </row>
    <row r="304">
      <c r="A304" s="213"/>
      <c r="B304" s="181" t="s">
        <v>2131</v>
      </c>
      <c r="C304" s="187" t="s">
        <v>18</v>
      </c>
      <c r="D304" s="215"/>
      <c r="E304" s="216"/>
      <c r="F304" s="286"/>
      <c r="G304" s="184"/>
      <c r="H304" s="41"/>
      <c r="I304" s="41" t="s">
        <v>1466</v>
      </c>
      <c r="J304" s="190"/>
      <c r="K304" s="231" t="s">
        <v>2132</v>
      </c>
      <c r="L304" s="285"/>
    </row>
    <row r="305">
      <c r="A305" s="213"/>
      <c r="B305" s="181" t="s">
        <v>2133</v>
      </c>
      <c r="C305" s="187" t="s">
        <v>18</v>
      </c>
      <c r="D305" s="215"/>
      <c r="E305" s="216"/>
      <c r="F305" s="286"/>
      <c r="G305" s="184"/>
      <c r="H305" s="41"/>
      <c r="I305" s="41" t="s">
        <v>1466</v>
      </c>
      <c r="J305" s="190"/>
      <c r="K305" s="177" t="s">
        <v>2134</v>
      </c>
      <c r="L305" s="217"/>
    </row>
    <row r="306" ht="33.0" customHeight="1">
      <c r="A306" s="213"/>
      <c r="B306" s="57" t="s">
        <v>132</v>
      </c>
      <c r="C306" s="58">
        <f>IFERROR(__xludf.DUMMYFUNCTION("COUNTUNIQUE(B3:B305)"),297.0)</f>
        <v>297</v>
      </c>
      <c r="D306" s="58" t="s">
        <v>133</v>
      </c>
      <c r="E306" s="224">
        <f>SUM(F3:F305)</f>
        <v>2554000</v>
      </c>
      <c r="F306" s="67"/>
      <c r="G306" s="67"/>
      <c r="H306" s="67"/>
      <c r="I306" s="67"/>
      <c r="J306" s="67"/>
      <c r="K306" s="143"/>
      <c r="M306" s="63"/>
      <c r="N306" s="63"/>
      <c r="O306" s="63"/>
      <c r="P306" s="63"/>
    </row>
    <row r="307" ht="33.0" customHeight="1">
      <c r="A307" s="213"/>
      <c r="B307" s="64" t="s">
        <v>134</v>
      </c>
      <c r="C307" s="65">
        <f>COUNTIF(C3:C305, "Passed")</f>
        <v>1</v>
      </c>
      <c r="D307" s="65" t="s">
        <v>135</v>
      </c>
      <c r="E307" s="66">
        <f>SUMIF(C3:C305,"Sent", E3:E305)</f>
        <v>921470</v>
      </c>
      <c r="F307" s="67"/>
      <c r="G307" s="67"/>
      <c r="H307" s="67"/>
      <c r="I307" s="67"/>
      <c r="J307" s="67"/>
      <c r="M307" s="63"/>
      <c r="N307" s="63"/>
      <c r="O307" s="63"/>
      <c r="P307" s="63"/>
    </row>
    <row r="308" ht="33.0" customHeight="1">
      <c r="A308" s="213"/>
      <c r="B308" s="64" t="s">
        <v>136</v>
      </c>
      <c r="C308" s="65">
        <f>COUNTIF(C3:C305, "Sent")</f>
        <v>14</v>
      </c>
      <c r="D308" s="68" t="s">
        <v>137</v>
      </c>
      <c r="E308" s="69">
        <f>E306/'Status Key'!$A$2</f>
        <v>0.01101202711</v>
      </c>
      <c r="F308" s="67"/>
      <c r="G308" s="67"/>
      <c r="H308" s="67"/>
      <c r="I308" s="67"/>
      <c r="J308" s="67"/>
      <c r="M308" s="70"/>
      <c r="N308" s="70"/>
      <c r="O308" s="70"/>
      <c r="P308" s="70"/>
    </row>
    <row r="309" ht="33.0" customHeight="1">
      <c r="A309" s="225"/>
      <c r="B309" s="196" t="s">
        <v>138</v>
      </c>
      <c r="C309" s="197"/>
      <c r="D309" s="226">
        <f>E306/$E$627</f>
        <v>0.358160865</v>
      </c>
      <c r="E309" s="197"/>
      <c r="F309" s="227"/>
      <c r="G309" s="33"/>
      <c r="H309" s="33"/>
      <c r="I309" s="33"/>
      <c r="J309" s="33"/>
      <c r="K309" s="75"/>
      <c r="L309" s="75"/>
      <c r="M309" s="63"/>
      <c r="N309" s="63"/>
      <c r="O309" s="63"/>
      <c r="P309" s="63"/>
    </row>
    <row r="310" ht="8.25" customHeight="1">
      <c r="A310" s="228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</row>
    <row r="311" ht="15.75" customHeight="1">
      <c r="A311" s="212"/>
      <c r="B311" s="290" t="s">
        <v>2135</v>
      </c>
      <c r="C311" s="291"/>
      <c r="D311" s="292"/>
      <c r="E311" s="293"/>
      <c r="F311" s="293"/>
      <c r="G311" s="291"/>
      <c r="H311" s="291"/>
      <c r="I311" s="291"/>
      <c r="J311" s="291"/>
      <c r="K311" s="294"/>
      <c r="L311" s="294"/>
    </row>
    <row r="312" ht="15.75" customHeight="1">
      <c r="A312" s="212"/>
      <c r="B312" s="295" t="s">
        <v>2136</v>
      </c>
      <c r="C312" s="187" t="s">
        <v>32</v>
      </c>
      <c r="D312" s="296"/>
      <c r="E312" s="233"/>
      <c r="F312" s="180">
        <v>50000.0</v>
      </c>
      <c r="G312" s="181"/>
      <c r="H312" s="181"/>
      <c r="I312" s="297" t="s">
        <v>1524</v>
      </c>
      <c r="J312" s="255" t="s">
        <v>353</v>
      </c>
      <c r="K312" s="298" t="s">
        <v>2137</v>
      </c>
      <c r="L312" s="299" t="s">
        <v>2138</v>
      </c>
    </row>
    <row r="313" ht="15.75" customHeight="1">
      <c r="A313" s="212"/>
      <c r="B313" s="295" t="s">
        <v>1630</v>
      </c>
      <c r="C313" s="187" t="s">
        <v>32</v>
      </c>
      <c r="D313" s="296"/>
      <c r="E313" s="233"/>
      <c r="F313" s="180">
        <v>50000.0</v>
      </c>
      <c r="G313" s="181"/>
      <c r="H313" s="181"/>
      <c r="I313" s="297" t="s">
        <v>1524</v>
      </c>
      <c r="J313" s="255" t="s">
        <v>353</v>
      </c>
      <c r="K313" s="229" t="s">
        <v>1631</v>
      </c>
      <c r="L313" s="299" t="s">
        <v>654</v>
      </c>
    </row>
    <row r="314" ht="15.75" customHeight="1">
      <c r="A314" s="212"/>
      <c r="B314" s="295" t="s">
        <v>2139</v>
      </c>
      <c r="C314" s="187" t="s">
        <v>18</v>
      </c>
      <c r="D314" s="296"/>
      <c r="E314" s="233"/>
      <c r="F314" s="233"/>
      <c r="G314" s="181"/>
      <c r="H314" s="181"/>
      <c r="I314" s="297" t="s">
        <v>1524</v>
      </c>
      <c r="J314" s="255" t="s">
        <v>353</v>
      </c>
      <c r="K314" s="298" t="s">
        <v>2140</v>
      </c>
      <c r="L314" s="230"/>
    </row>
    <row r="315" ht="15.75" customHeight="1">
      <c r="A315" s="212"/>
      <c r="B315" s="295" t="s">
        <v>2141</v>
      </c>
      <c r="C315" s="187" t="s">
        <v>18</v>
      </c>
      <c r="D315" s="296"/>
      <c r="E315" s="233"/>
      <c r="F315" s="233"/>
      <c r="G315" s="181"/>
      <c r="H315" s="181"/>
      <c r="I315" s="297" t="s">
        <v>1524</v>
      </c>
      <c r="J315" s="181"/>
      <c r="K315" s="298" t="s">
        <v>2142</v>
      </c>
      <c r="L315" s="230"/>
    </row>
    <row r="316" ht="15.75" customHeight="1">
      <c r="A316" s="212"/>
      <c r="B316" s="295" t="s">
        <v>2143</v>
      </c>
      <c r="C316" s="187" t="s">
        <v>18</v>
      </c>
      <c r="D316" s="296"/>
      <c r="E316" s="233"/>
      <c r="F316" s="233"/>
      <c r="G316" s="181"/>
      <c r="H316" s="181"/>
      <c r="I316" s="297" t="s">
        <v>1524</v>
      </c>
      <c r="J316" s="181"/>
      <c r="K316" s="298" t="s">
        <v>2144</v>
      </c>
      <c r="L316" s="230"/>
    </row>
    <row r="317" ht="15.75" customHeight="1">
      <c r="A317" s="212"/>
      <c r="B317" s="300" t="s">
        <v>2145</v>
      </c>
      <c r="C317" s="301"/>
      <c r="D317" s="302"/>
      <c r="E317" s="303"/>
      <c r="F317" s="303"/>
      <c r="G317" s="301"/>
      <c r="H317" s="301"/>
      <c r="I317" s="301"/>
      <c r="J317" s="301"/>
      <c r="K317" s="304"/>
      <c r="L317" s="304"/>
    </row>
    <row r="318" ht="15.75" customHeight="1">
      <c r="A318" s="212"/>
      <c r="B318" s="295" t="s">
        <v>2146</v>
      </c>
      <c r="C318" s="187" t="s">
        <v>18</v>
      </c>
      <c r="D318" s="296"/>
      <c r="E318" s="233"/>
      <c r="F318" s="233"/>
      <c r="G318" s="181"/>
      <c r="H318" s="181"/>
      <c r="I318" s="297" t="s">
        <v>1524</v>
      </c>
      <c r="J318" s="181"/>
      <c r="K318" s="298" t="s">
        <v>2147</v>
      </c>
      <c r="L318" s="230"/>
    </row>
    <row r="319" ht="15.75" customHeight="1">
      <c r="A319" s="212"/>
      <c r="B319" s="295" t="s">
        <v>1634</v>
      </c>
      <c r="C319" s="187" t="s">
        <v>18</v>
      </c>
      <c r="D319" s="296"/>
      <c r="E319" s="233"/>
      <c r="F319" s="233"/>
      <c r="G319" s="181"/>
      <c r="H319" s="181"/>
      <c r="I319" s="297" t="s">
        <v>1524</v>
      </c>
      <c r="J319" s="181"/>
      <c r="K319" s="229" t="s">
        <v>1635</v>
      </c>
      <c r="L319" s="230"/>
    </row>
    <row r="320" ht="15.75" customHeight="1">
      <c r="A320" s="212"/>
      <c r="B320" s="300" t="s">
        <v>2148</v>
      </c>
      <c r="C320" s="301"/>
      <c r="D320" s="302"/>
      <c r="E320" s="303"/>
      <c r="F320" s="303"/>
      <c r="G320" s="301"/>
      <c r="H320" s="301"/>
      <c r="I320" s="301"/>
      <c r="J320" s="301"/>
      <c r="K320" s="304"/>
      <c r="L320" s="304"/>
    </row>
    <row r="321" ht="15.75" customHeight="1">
      <c r="A321" s="212"/>
      <c r="B321" s="295" t="s">
        <v>2149</v>
      </c>
      <c r="C321" s="187" t="s">
        <v>33</v>
      </c>
      <c r="D321" s="296"/>
      <c r="E321" s="305">
        <v>200000.0</v>
      </c>
      <c r="F321" s="180">
        <v>250000.0</v>
      </c>
      <c r="G321" s="181"/>
      <c r="H321" s="181"/>
      <c r="I321" s="297" t="s">
        <v>1524</v>
      </c>
      <c r="J321" s="255" t="s">
        <v>353</v>
      </c>
      <c r="K321" s="298" t="s">
        <v>2150</v>
      </c>
      <c r="L321" s="299" t="s">
        <v>2151</v>
      </c>
    </row>
    <row r="322" ht="15.75" customHeight="1">
      <c r="A322" s="212"/>
      <c r="B322" s="295" t="s">
        <v>2152</v>
      </c>
      <c r="C322" s="187" t="s">
        <v>18</v>
      </c>
      <c r="D322" s="296"/>
      <c r="E322" s="233"/>
      <c r="F322" s="233"/>
      <c r="G322" s="181"/>
      <c r="H322" s="181"/>
      <c r="I322" s="297" t="s">
        <v>1524</v>
      </c>
      <c r="J322" s="181"/>
      <c r="K322" s="298" t="s">
        <v>2153</v>
      </c>
      <c r="L322" s="230"/>
    </row>
    <row r="323" ht="15.75" customHeight="1">
      <c r="A323" s="212"/>
      <c r="B323" s="306" t="s">
        <v>2154</v>
      </c>
      <c r="C323" s="301"/>
      <c r="D323" s="302"/>
      <c r="E323" s="303"/>
      <c r="F323" s="303"/>
      <c r="G323" s="301"/>
      <c r="H323" s="301"/>
      <c r="I323" s="301"/>
      <c r="J323" s="301"/>
      <c r="K323" s="304"/>
      <c r="L323" s="304"/>
    </row>
    <row r="324" ht="15.75" customHeight="1">
      <c r="A324" s="212"/>
      <c r="B324" s="295" t="s">
        <v>1640</v>
      </c>
      <c r="C324" s="187" t="s">
        <v>32</v>
      </c>
      <c r="D324" s="296"/>
      <c r="E324" s="233"/>
      <c r="F324" s="180">
        <v>50000.0</v>
      </c>
      <c r="G324" s="181"/>
      <c r="H324" s="181"/>
      <c r="I324" s="297" t="s">
        <v>1524</v>
      </c>
      <c r="J324" s="255" t="s">
        <v>353</v>
      </c>
      <c r="K324" s="229" t="s">
        <v>1641</v>
      </c>
      <c r="L324" s="299" t="s">
        <v>373</v>
      </c>
    </row>
    <row r="325" ht="15.75" customHeight="1">
      <c r="A325" s="212"/>
      <c r="B325" s="300" t="s">
        <v>2155</v>
      </c>
      <c r="C325" s="301"/>
      <c r="D325" s="302"/>
      <c r="E325" s="303"/>
      <c r="F325" s="303"/>
      <c r="G325" s="301"/>
      <c r="H325" s="301"/>
      <c r="I325" s="301"/>
      <c r="J325" s="301"/>
      <c r="K325" s="304"/>
      <c r="L325" s="304"/>
    </row>
    <row r="326" ht="15.75" customHeight="1">
      <c r="A326" s="212"/>
      <c r="B326" s="295" t="s">
        <v>2156</v>
      </c>
      <c r="C326" s="187" t="s">
        <v>32</v>
      </c>
      <c r="D326" s="296"/>
      <c r="E326" s="233"/>
      <c r="F326" s="180">
        <v>40000.0</v>
      </c>
      <c r="G326" s="181"/>
      <c r="H326" s="181"/>
      <c r="I326" s="297" t="s">
        <v>1524</v>
      </c>
      <c r="J326" s="255" t="s">
        <v>353</v>
      </c>
      <c r="K326" s="298" t="s">
        <v>2157</v>
      </c>
      <c r="L326" s="299" t="s">
        <v>1269</v>
      </c>
    </row>
    <row r="327" ht="15.75" customHeight="1">
      <c r="A327" s="212"/>
      <c r="B327" s="295" t="s">
        <v>1642</v>
      </c>
      <c r="C327" s="187" t="s">
        <v>32</v>
      </c>
      <c r="D327" s="296"/>
      <c r="E327" s="233"/>
      <c r="F327" s="180">
        <v>30000.0</v>
      </c>
      <c r="G327" s="181"/>
      <c r="H327" s="181"/>
      <c r="I327" s="297" t="s">
        <v>1524</v>
      </c>
      <c r="J327" s="255" t="s">
        <v>353</v>
      </c>
      <c r="K327" s="229" t="s">
        <v>1643</v>
      </c>
      <c r="L327" s="299" t="s">
        <v>1592</v>
      </c>
    </row>
    <row r="328" ht="15.75" customHeight="1">
      <c r="A328" s="212"/>
      <c r="B328" s="295" t="s">
        <v>1646</v>
      </c>
      <c r="C328" s="187" t="s">
        <v>32</v>
      </c>
      <c r="D328" s="296"/>
      <c r="E328" s="233"/>
      <c r="F328" s="180">
        <v>30000.0</v>
      </c>
      <c r="G328" s="181"/>
      <c r="H328" s="181"/>
      <c r="I328" s="297" t="s">
        <v>1524</v>
      </c>
      <c r="J328" s="255" t="s">
        <v>353</v>
      </c>
      <c r="K328" s="229" t="s">
        <v>1647</v>
      </c>
      <c r="L328" s="299" t="s">
        <v>2158</v>
      </c>
    </row>
    <row r="329" ht="15.75" customHeight="1">
      <c r="A329" s="212"/>
      <c r="B329" s="295" t="s">
        <v>2159</v>
      </c>
      <c r="C329" s="187" t="s">
        <v>32</v>
      </c>
      <c r="D329" s="296"/>
      <c r="E329" s="233"/>
      <c r="F329" s="180">
        <v>15000.0</v>
      </c>
      <c r="G329" s="181"/>
      <c r="H329" s="181"/>
      <c r="I329" s="297" t="s">
        <v>1524</v>
      </c>
      <c r="J329" s="255" t="s">
        <v>353</v>
      </c>
      <c r="K329" s="298" t="s">
        <v>2160</v>
      </c>
      <c r="L329" s="307" t="s">
        <v>923</v>
      </c>
    </row>
    <row r="330" ht="15.75" customHeight="1">
      <c r="A330" s="212"/>
      <c r="B330" s="295" t="s">
        <v>2161</v>
      </c>
      <c r="C330" s="187" t="s">
        <v>18</v>
      </c>
      <c r="D330" s="296"/>
      <c r="E330" s="233"/>
      <c r="F330" s="233"/>
      <c r="G330" s="181"/>
      <c r="H330" s="181"/>
      <c r="I330" s="297" t="s">
        <v>1524</v>
      </c>
      <c r="J330" s="181"/>
      <c r="K330" s="298" t="s">
        <v>2162</v>
      </c>
      <c r="L330" s="230"/>
    </row>
    <row r="331" ht="15.75" customHeight="1">
      <c r="A331" s="212"/>
      <c r="B331" s="295" t="s">
        <v>1652</v>
      </c>
      <c r="C331" s="187" t="s">
        <v>18</v>
      </c>
      <c r="D331" s="296"/>
      <c r="E331" s="233"/>
      <c r="F331" s="233"/>
      <c r="G331" s="181"/>
      <c r="H331" s="181"/>
      <c r="I331" s="297" t="s">
        <v>1524</v>
      </c>
      <c r="J331" s="181"/>
      <c r="K331" s="229" t="s">
        <v>1653</v>
      </c>
      <c r="L331" s="230"/>
    </row>
    <row r="332" ht="15.75" customHeight="1">
      <c r="A332" s="212"/>
      <c r="B332" s="300" t="s">
        <v>2163</v>
      </c>
      <c r="C332" s="301"/>
      <c r="D332" s="302"/>
      <c r="E332" s="303"/>
      <c r="F332" s="303"/>
      <c r="G332" s="301"/>
      <c r="H332" s="301"/>
      <c r="I332" s="301"/>
      <c r="J332" s="301"/>
      <c r="K332" s="304"/>
      <c r="L332" s="304"/>
    </row>
    <row r="333" ht="15.75" customHeight="1">
      <c r="A333" s="212"/>
      <c r="B333" s="295" t="s">
        <v>2164</v>
      </c>
      <c r="C333" s="187" t="s">
        <v>32</v>
      </c>
      <c r="D333" s="296"/>
      <c r="E333" s="233"/>
      <c r="F333" s="180">
        <v>10000.0</v>
      </c>
      <c r="G333" s="181"/>
      <c r="H333" s="181"/>
      <c r="I333" s="297" t="s">
        <v>1524</v>
      </c>
      <c r="J333" s="255" t="s">
        <v>353</v>
      </c>
      <c r="K333" s="298" t="s">
        <v>2165</v>
      </c>
      <c r="L333" s="299" t="s">
        <v>654</v>
      </c>
    </row>
    <row r="334" ht="15.75" customHeight="1">
      <c r="A334" s="212"/>
      <c r="B334" s="295" t="s">
        <v>2166</v>
      </c>
      <c r="C334" s="187" t="s">
        <v>32</v>
      </c>
      <c r="D334" s="296"/>
      <c r="E334" s="233"/>
      <c r="F334" s="180">
        <v>20000.0</v>
      </c>
      <c r="G334" s="181"/>
      <c r="H334" s="181"/>
      <c r="I334" s="297" t="s">
        <v>1524</v>
      </c>
      <c r="J334" s="255" t="s">
        <v>353</v>
      </c>
      <c r="K334" s="298" t="s">
        <v>2167</v>
      </c>
      <c r="L334" s="299" t="s">
        <v>2168</v>
      </c>
    </row>
    <row r="335" ht="15.75" customHeight="1">
      <c r="A335" s="212"/>
      <c r="B335" s="295" t="s">
        <v>2169</v>
      </c>
      <c r="C335" s="187" t="s">
        <v>32</v>
      </c>
      <c r="D335" s="296"/>
      <c r="E335" s="233"/>
      <c r="F335" s="180">
        <v>15000.0</v>
      </c>
      <c r="G335" s="181"/>
      <c r="H335" s="181"/>
      <c r="I335" s="297" t="s">
        <v>1524</v>
      </c>
      <c r="J335" s="255" t="s">
        <v>353</v>
      </c>
      <c r="K335" s="298" t="s">
        <v>2170</v>
      </c>
      <c r="L335" s="299" t="s">
        <v>923</v>
      </c>
    </row>
    <row r="336" ht="15.75" customHeight="1">
      <c r="A336" s="212"/>
      <c r="B336" s="295" t="s">
        <v>1672</v>
      </c>
      <c r="C336" s="187" t="s">
        <v>32</v>
      </c>
      <c r="D336" s="296"/>
      <c r="E336" s="233"/>
      <c r="F336" s="180">
        <v>30000.0</v>
      </c>
      <c r="G336" s="181"/>
      <c r="H336" s="181"/>
      <c r="I336" s="297" t="s">
        <v>1524</v>
      </c>
      <c r="J336" s="255" t="s">
        <v>353</v>
      </c>
      <c r="K336" s="229" t="s">
        <v>1673</v>
      </c>
      <c r="L336" s="299" t="s">
        <v>758</v>
      </c>
    </row>
    <row r="337" ht="15.75" customHeight="1">
      <c r="A337" s="212"/>
      <c r="B337" s="295" t="s">
        <v>1654</v>
      </c>
      <c r="C337" s="187" t="s">
        <v>18</v>
      </c>
      <c r="D337" s="296"/>
      <c r="E337" s="233"/>
      <c r="F337" s="233"/>
      <c r="G337" s="181"/>
      <c r="H337" s="181"/>
      <c r="I337" s="297" t="s">
        <v>1524</v>
      </c>
      <c r="J337" s="181"/>
      <c r="K337" s="229" t="s">
        <v>1655</v>
      </c>
      <c r="L337" s="230"/>
    </row>
    <row r="338" ht="15.75" customHeight="1">
      <c r="A338" s="212"/>
      <c r="B338" s="295" t="s">
        <v>1658</v>
      </c>
      <c r="C338" s="187" t="s">
        <v>18</v>
      </c>
      <c r="D338" s="296"/>
      <c r="E338" s="233"/>
      <c r="F338" s="233"/>
      <c r="G338" s="181"/>
      <c r="H338" s="181"/>
      <c r="I338" s="297" t="s">
        <v>1524</v>
      </c>
      <c r="J338" s="181"/>
      <c r="K338" s="229" t="s">
        <v>1659</v>
      </c>
      <c r="L338" s="230"/>
    </row>
    <row r="339" ht="15.75" customHeight="1">
      <c r="A339" s="212"/>
      <c r="B339" s="295" t="s">
        <v>2171</v>
      </c>
      <c r="C339" s="187" t="s">
        <v>18</v>
      </c>
      <c r="D339" s="296"/>
      <c r="E339" s="233"/>
      <c r="F339" s="233"/>
      <c r="G339" s="181"/>
      <c r="H339" s="181"/>
      <c r="I339" s="297" t="s">
        <v>1524</v>
      </c>
      <c r="J339" s="181"/>
      <c r="K339" s="298" t="s">
        <v>2172</v>
      </c>
      <c r="L339" s="230"/>
    </row>
    <row r="340" ht="15.75" customHeight="1">
      <c r="A340" s="212"/>
      <c r="B340" s="295" t="s">
        <v>2173</v>
      </c>
      <c r="C340" s="187" t="s">
        <v>18</v>
      </c>
      <c r="D340" s="296"/>
      <c r="E340" s="233"/>
      <c r="F340" s="233"/>
      <c r="G340" s="181"/>
      <c r="H340" s="181"/>
      <c r="I340" s="297" t="s">
        <v>1524</v>
      </c>
      <c r="J340" s="181"/>
      <c r="K340" s="298" t="s">
        <v>2174</v>
      </c>
      <c r="L340" s="230"/>
    </row>
    <row r="341" ht="15.75" customHeight="1">
      <c r="A341" s="212"/>
      <c r="B341" s="295" t="s">
        <v>1660</v>
      </c>
      <c r="C341" s="187" t="s">
        <v>18</v>
      </c>
      <c r="D341" s="296"/>
      <c r="E341" s="233"/>
      <c r="F341" s="233"/>
      <c r="G341" s="181"/>
      <c r="H341" s="181"/>
      <c r="I341" s="297" t="s">
        <v>1524</v>
      </c>
      <c r="J341" s="181"/>
      <c r="K341" s="298" t="s">
        <v>2175</v>
      </c>
      <c r="L341" s="230"/>
    </row>
    <row r="342" ht="15.75" customHeight="1">
      <c r="A342" s="212"/>
      <c r="B342" s="295" t="s">
        <v>2176</v>
      </c>
      <c r="C342" s="187" t="s">
        <v>18</v>
      </c>
      <c r="D342" s="296"/>
      <c r="E342" s="233"/>
      <c r="F342" s="233"/>
      <c r="G342" s="181"/>
      <c r="H342" s="181"/>
      <c r="I342" s="297" t="s">
        <v>1524</v>
      </c>
      <c r="J342" s="181"/>
      <c r="K342" s="298" t="s">
        <v>2177</v>
      </c>
      <c r="L342" s="230"/>
    </row>
    <row r="343" ht="15.75" customHeight="1">
      <c r="A343" s="212"/>
      <c r="B343" s="295" t="s">
        <v>2178</v>
      </c>
      <c r="C343" s="187" t="s">
        <v>18</v>
      </c>
      <c r="D343" s="296"/>
      <c r="E343" s="233"/>
      <c r="F343" s="233"/>
      <c r="G343" s="181"/>
      <c r="H343" s="181"/>
      <c r="I343" s="297" t="s">
        <v>1524</v>
      </c>
      <c r="J343" s="181"/>
      <c r="K343" s="298" t="s">
        <v>2179</v>
      </c>
      <c r="L343" s="230"/>
    </row>
    <row r="344" ht="15.75" customHeight="1">
      <c r="A344" s="212"/>
      <c r="B344" s="295" t="s">
        <v>1664</v>
      </c>
      <c r="C344" s="187" t="s">
        <v>18</v>
      </c>
      <c r="D344" s="296"/>
      <c r="E344" s="233"/>
      <c r="F344" s="233"/>
      <c r="G344" s="181"/>
      <c r="H344" s="181"/>
      <c r="I344" s="297" t="s">
        <v>1524</v>
      </c>
      <c r="J344" s="181"/>
      <c r="K344" s="229" t="s">
        <v>1665</v>
      </c>
      <c r="L344" s="230"/>
    </row>
    <row r="345" ht="15.75" customHeight="1">
      <c r="A345" s="212"/>
      <c r="B345" s="295" t="s">
        <v>2180</v>
      </c>
      <c r="C345" s="187" t="s">
        <v>18</v>
      </c>
      <c r="D345" s="296"/>
      <c r="E345" s="233"/>
      <c r="F345" s="233"/>
      <c r="G345" s="181"/>
      <c r="H345" s="181"/>
      <c r="I345" s="297" t="s">
        <v>1524</v>
      </c>
      <c r="J345" s="181"/>
      <c r="K345" s="298" t="s">
        <v>2181</v>
      </c>
      <c r="L345" s="230"/>
    </row>
    <row r="346" ht="15.75" customHeight="1">
      <c r="A346" s="212"/>
      <c r="B346" s="295" t="s">
        <v>2182</v>
      </c>
      <c r="C346" s="187" t="s">
        <v>18</v>
      </c>
      <c r="D346" s="296"/>
      <c r="E346" s="233"/>
      <c r="F346" s="233"/>
      <c r="G346" s="181"/>
      <c r="H346" s="181"/>
      <c r="I346" s="297" t="s">
        <v>1524</v>
      </c>
      <c r="J346" s="181"/>
      <c r="K346" s="298" t="s">
        <v>2183</v>
      </c>
      <c r="L346" s="230"/>
    </row>
    <row r="347" ht="15.75" customHeight="1">
      <c r="A347" s="212"/>
      <c r="B347" s="300" t="s">
        <v>2184</v>
      </c>
      <c r="C347" s="301"/>
      <c r="D347" s="302"/>
      <c r="E347" s="303"/>
      <c r="F347" s="303"/>
      <c r="G347" s="301"/>
      <c r="H347" s="301"/>
      <c r="I347" s="301"/>
      <c r="J347" s="301"/>
      <c r="K347" s="304"/>
      <c r="L347" s="304"/>
    </row>
    <row r="348" ht="15.75" customHeight="1">
      <c r="A348" s="212"/>
      <c r="B348" s="295" t="s">
        <v>2185</v>
      </c>
      <c r="C348" s="187" t="s">
        <v>32</v>
      </c>
      <c r="D348" s="296"/>
      <c r="E348" s="233"/>
      <c r="F348" s="180">
        <v>50000.0</v>
      </c>
      <c r="G348" s="181"/>
      <c r="H348" s="181"/>
      <c r="I348" s="297" t="s">
        <v>1520</v>
      </c>
      <c r="J348" s="255" t="s">
        <v>353</v>
      </c>
      <c r="K348" s="298" t="s">
        <v>2186</v>
      </c>
      <c r="L348" s="299" t="s">
        <v>2187</v>
      </c>
    </row>
    <row r="349" ht="15.75" customHeight="1">
      <c r="A349" s="212"/>
      <c r="B349" s="295" t="s">
        <v>2188</v>
      </c>
      <c r="C349" s="187" t="s">
        <v>32</v>
      </c>
      <c r="D349" s="296"/>
      <c r="E349" s="233"/>
      <c r="F349" s="180">
        <v>50000.0</v>
      </c>
      <c r="G349" s="181"/>
      <c r="H349" s="181"/>
      <c r="I349" s="297" t="s">
        <v>1520</v>
      </c>
      <c r="J349" s="255" t="s">
        <v>353</v>
      </c>
      <c r="K349" s="298" t="s">
        <v>2189</v>
      </c>
      <c r="L349" s="299" t="s">
        <v>2190</v>
      </c>
    </row>
    <row r="350" ht="15.75" customHeight="1">
      <c r="A350" s="212"/>
      <c r="B350" s="295" t="s">
        <v>1713</v>
      </c>
      <c r="C350" s="187" t="s">
        <v>32</v>
      </c>
      <c r="D350" s="296"/>
      <c r="E350" s="233"/>
      <c r="F350" s="180">
        <v>35000.0</v>
      </c>
      <c r="G350" s="181"/>
      <c r="H350" s="181"/>
      <c r="I350" s="297" t="s">
        <v>1520</v>
      </c>
      <c r="J350" s="255" t="s">
        <v>353</v>
      </c>
      <c r="K350" s="229" t="s">
        <v>1714</v>
      </c>
      <c r="L350" s="299" t="s">
        <v>2191</v>
      </c>
    </row>
    <row r="351" ht="15.75" customHeight="1">
      <c r="A351" s="212"/>
      <c r="B351" s="295" t="s">
        <v>2192</v>
      </c>
      <c r="C351" s="187" t="s">
        <v>32</v>
      </c>
      <c r="D351" s="296"/>
      <c r="E351" s="233"/>
      <c r="F351" s="180">
        <v>25000.0</v>
      </c>
      <c r="G351" s="181"/>
      <c r="H351" s="181"/>
      <c r="I351" s="297" t="s">
        <v>1520</v>
      </c>
      <c r="J351" s="255" t="s">
        <v>353</v>
      </c>
      <c r="K351" s="298" t="s">
        <v>2193</v>
      </c>
      <c r="L351" s="299" t="s">
        <v>2194</v>
      </c>
    </row>
    <row r="352" ht="15.75" customHeight="1">
      <c r="A352" s="212"/>
      <c r="B352" s="295" t="s">
        <v>2195</v>
      </c>
      <c r="C352" s="187" t="s">
        <v>32</v>
      </c>
      <c r="D352" s="296"/>
      <c r="E352" s="233"/>
      <c r="F352" s="180">
        <v>21000.0</v>
      </c>
      <c r="G352" s="181"/>
      <c r="H352" s="181"/>
      <c r="I352" s="297" t="s">
        <v>1520</v>
      </c>
      <c r="J352" s="255" t="s">
        <v>353</v>
      </c>
      <c r="K352" s="298" t="s">
        <v>2196</v>
      </c>
      <c r="L352" s="299" t="s">
        <v>2197</v>
      </c>
    </row>
    <row r="353" ht="15.75" customHeight="1">
      <c r="A353" s="212"/>
      <c r="B353" s="295" t="s">
        <v>2198</v>
      </c>
      <c r="C353" s="187" t="s">
        <v>32</v>
      </c>
      <c r="D353" s="296"/>
      <c r="E353" s="233"/>
      <c r="F353" s="180">
        <v>45000.0</v>
      </c>
      <c r="G353" s="181"/>
      <c r="H353" s="181"/>
      <c r="I353" s="297" t="s">
        <v>1520</v>
      </c>
      <c r="J353" s="255" t="s">
        <v>353</v>
      </c>
      <c r="K353" s="298" t="s">
        <v>2199</v>
      </c>
      <c r="L353" s="299" t="s">
        <v>2200</v>
      </c>
    </row>
    <row r="354" ht="15.75" customHeight="1">
      <c r="A354" s="212"/>
      <c r="B354" s="295" t="s">
        <v>2201</v>
      </c>
      <c r="C354" s="187" t="s">
        <v>32</v>
      </c>
      <c r="D354" s="296"/>
      <c r="E354" s="233"/>
      <c r="F354" s="180">
        <v>50000.0</v>
      </c>
      <c r="G354" s="181"/>
      <c r="H354" s="181"/>
      <c r="I354" s="297" t="s">
        <v>1520</v>
      </c>
      <c r="J354" s="255" t="s">
        <v>353</v>
      </c>
      <c r="K354" s="298" t="s">
        <v>2202</v>
      </c>
      <c r="L354" s="299" t="s">
        <v>2203</v>
      </c>
    </row>
    <row r="355" ht="15.75" customHeight="1">
      <c r="A355" s="212"/>
      <c r="B355" s="295" t="s">
        <v>1691</v>
      </c>
      <c r="C355" s="187" t="s">
        <v>32</v>
      </c>
      <c r="D355" s="296"/>
      <c r="E355" s="233"/>
      <c r="F355" s="180">
        <v>20000.0</v>
      </c>
      <c r="G355" s="181"/>
      <c r="H355" s="181"/>
      <c r="I355" s="297" t="s">
        <v>1520</v>
      </c>
      <c r="J355" s="255" t="s">
        <v>353</v>
      </c>
      <c r="K355" s="298" t="s">
        <v>2204</v>
      </c>
      <c r="L355" s="299" t="s">
        <v>2205</v>
      </c>
    </row>
    <row r="356" ht="15.75" customHeight="1">
      <c r="A356" s="212"/>
      <c r="B356" s="295" t="s">
        <v>2206</v>
      </c>
      <c r="C356" s="187" t="s">
        <v>32</v>
      </c>
      <c r="D356" s="296"/>
      <c r="E356" s="233"/>
      <c r="F356" s="180">
        <v>23000.0</v>
      </c>
      <c r="G356" s="181"/>
      <c r="H356" s="181"/>
      <c r="I356" s="297" t="s">
        <v>1520</v>
      </c>
      <c r="J356" s="255" t="s">
        <v>353</v>
      </c>
      <c r="K356" s="298" t="s">
        <v>2207</v>
      </c>
      <c r="L356" s="299" t="s">
        <v>2208</v>
      </c>
    </row>
    <row r="357" ht="15.75" customHeight="1">
      <c r="A357" s="212"/>
      <c r="B357" s="295" t="s">
        <v>2209</v>
      </c>
      <c r="C357" s="187" t="s">
        <v>32</v>
      </c>
      <c r="D357" s="296"/>
      <c r="E357" s="233"/>
      <c r="F357" s="180">
        <v>50000.0</v>
      </c>
      <c r="G357" s="181"/>
      <c r="H357" s="181"/>
      <c r="I357" s="297" t="s">
        <v>1520</v>
      </c>
      <c r="J357" s="255" t="s">
        <v>353</v>
      </c>
      <c r="K357" s="298" t="s">
        <v>2210</v>
      </c>
      <c r="L357" s="299" t="s">
        <v>2211</v>
      </c>
    </row>
    <row r="358" ht="15.75" customHeight="1">
      <c r="A358" s="212"/>
      <c r="B358" s="295" t="s">
        <v>1711</v>
      </c>
      <c r="C358" s="187" t="s">
        <v>32</v>
      </c>
      <c r="D358" s="296"/>
      <c r="E358" s="233"/>
      <c r="F358" s="180">
        <v>30054.0</v>
      </c>
      <c r="G358" s="181"/>
      <c r="H358" s="181"/>
      <c r="I358" s="297" t="s">
        <v>1520</v>
      </c>
      <c r="J358" s="255" t="s">
        <v>353</v>
      </c>
      <c r="K358" s="229" t="s">
        <v>1712</v>
      </c>
      <c r="L358" s="299" t="s">
        <v>2212</v>
      </c>
    </row>
    <row r="359" ht="15.75" customHeight="1">
      <c r="A359" s="212"/>
      <c r="B359" s="295" t="s">
        <v>2213</v>
      </c>
      <c r="C359" s="187" t="s">
        <v>32</v>
      </c>
      <c r="D359" s="296"/>
      <c r="E359" s="233"/>
      <c r="F359" s="180">
        <v>50000.0</v>
      </c>
      <c r="G359" s="181"/>
      <c r="H359" s="181"/>
      <c r="I359" s="297" t="s">
        <v>1520</v>
      </c>
      <c r="J359" s="255" t="s">
        <v>353</v>
      </c>
      <c r="K359" s="298" t="s">
        <v>2214</v>
      </c>
      <c r="L359" s="299" t="s">
        <v>326</v>
      </c>
    </row>
    <row r="360" ht="15.75" customHeight="1">
      <c r="A360" s="212"/>
      <c r="B360" s="295" t="s">
        <v>2215</v>
      </c>
      <c r="C360" s="187" t="s">
        <v>32</v>
      </c>
      <c r="D360" s="296"/>
      <c r="E360" s="233"/>
      <c r="F360" s="180">
        <v>35000.0</v>
      </c>
      <c r="G360" s="181"/>
      <c r="H360" s="181"/>
      <c r="I360" s="297" t="s">
        <v>1520</v>
      </c>
      <c r="J360" s="255" t="s">
        <v>353</v>
      </c>
      <c r="K360" s="298" t="s">
        <v>2216</v>
      </c>
      <c r="L360" s="299" t="s">
        <v>728</v>
      </c>
    </row>
    <row r="361" ht="15.75" customHeight="1">
      <c r="A361" s="212"/>
      <c r="B361" s="295" t="s">
        <v>1716</v>
      </c>
      <c r="C361" s="187" t="s">
        <v>32</v>
      </c>
      <c r="D361" s="296"/>
      <c r="E361" s="233"/>
      <c r="F361" s="180">
        <v>35000.0</v>
      </c>
      <c r="G361" s="181"/>
      <c r="H361" s="181"/>
      <c r="I361" s="297" t="s">
        <v>1520</v>
      </c>
      <c r="J361" s="255" t="s">
        <v>353</v>
      </c>
      <c r="K361" s="298" t="s">
        <v>2217</v>
      </c>
      <c r="L361" s="299" t="s">
        <v>2218</v>
      </c>
    </row>
    <row r="362" ht="15.75" customHeight="1">
      <c r="A362" s="212"/>
      <c r="B362" s="295" t="s">
        <v>2219</v>
      </c>
      <c r="C362" s="187" t="s">
        <v>32</v>
      </c>
      <c r="D362" s="296"/>
      <c r="E362" s="233"/>
      <c r="F362" s="180">
        <v>50000.0</v>
      </c>
      <c r="G362" s="181"/>
      <c r="H362" s="181"/>
      <c r="I362" s="297" t="s">
        <v>1520</v>
      </c>
      <c r="J362" s="255" t="s">
        <v>353</v>
      </c>
      <c r="K362" s="298" t="s">
        <v>2220</v>
      </c>
      <c r="L362" s="299" t="s">
        <v>861</v>
      </c>
    </row>
    <row r="363" ht="15.75" customHeight="1">
      <c r="A363" s="212"/>
      <c r="B363" s="295" t="s">
        <v>2221</v>
      </c>
      <c r="C363" s="187" t="s">
        <v>32</v>
      </c>
      <c r="D363" s="296"/>
      <c r="E363" s="233"/>
      <c r="F363" s="180">
        <v>20000.0</v>
      </c>
      <c r="G363" s="181"/>
      <c r="H363" s="181"/>
      <c r="I363" s="297" t="s">
        <v>1520</v>
      </c>
      <c r="J363" s="255" t="s">
        <v>353</v>
      </c>
      <c r="K363" s="298" t="s">
        <v>2222</v>
      </c>
      <c r="L363" s="299" t="s">
        <v>2223</v>
      </c>
    </row>
    <row r="364" ht="15.75" customHeight="1">
      <c r="A364" s="212"/>
      <c r="B364" s="295" t="s">
        <v>1681</v>
      </c>
      <c r="C364" s="187" t="s">
        <v>32</v>
      </c>
      <c r="D364" s="296"/>
      <c r="E364" s="233"/>
      <c r="F364" s="180">
        <v>12000.0</v>
      </c>
      <c r="G364" s="181"/>
      <c r="H364" s="181"/>
      <c r="I364" s="297" t="s">
        <v>1520</v>
      </c>
      <c r="J364" s="255" t="s">
        <v>353</v>
      </c>
      <c r="K364" s="229" t="s">
        <v>1682</v>
      </c>
      <c r="L364" s="299" t="s">
        <v>2223</v>
      </c>
    </row>
    <row r="365" ht="15.75" customHeight="1">
      <c r="A365" s="212"/>
      <c r="B365" s="295" t="s">
        <v>1572</v>
      </c>
      <c r="C365" s="187" t="s">
        <v>32</v>
      </c>
      <c r="D365" s="296"/>
      <c r="E365" s="233"/>
      <c r="F365" s="180">
        <v>5000.0</v>
      </c>
      <c r="G365" s="181"/>
      <c r="H365" s="181"/>
      <c r="I365" s="297" t="s">
        <v>1520</v>
      </c>
      <c r="J365" s="255" t="s">
        <v>353</v>
      </c>
      <c r="K365" s="298" t="s">
        <v>2224</v>
      </c>
      <c r="L365" s="299" t="s">
        <v>1574</v>
      </c>
    </row>
    <row r="366" ht="15.75" customHeight="1">
      <c r="A366" s="212"/>
      <c r="B366" s="295" t="s">
        <v>2225</v>
      </c>
      <c r="C366" s="187" t="s">
        <v>32</v>
      </c>
      <c r="D366" s="296"/>
      <c r="E366" s="233"/>
      <c r="F366" s="180">
        <v>38000.0</v>
      </c>
      <c r="G366" s="181"/>
      <c r="H366" s="181"/>
      <c r="I366" s="297" t="s">
        <v>1520</v>
      </c>
      <c r="J366" s="255" t="s">
        <v>353</v>
      </c>
      <c r="K366" s="298" t="s">
        <v>2226</v>
      </c>
      <c r="L366" s="299" t="s">
        <v>2227</v>
      </c>
    </row>
    <row r="367" ht="15.75" customHeight="1">
      <c r="A367" s="212"/>
      <c r="B367" s="295" t="s">
        <v>2228</v>
      </c>
      <c r="C367" s="187" t="s">
        <v>32</v>
      </c>
      <c r="D367" s="296"/>
      <c r="E367" s="233"/>
      <c r="F367" s="180">
        <v>30000.0</v>
      </c>
      <c r="G367" s="181"/>
      <c r="H367" s="181"/>
      <c r="I367" s="297" t="s">
        <v>1520</v>
      </c>
      <c r="J367" s="255" t="s">
        <v>353</v>
      </c>
      <c r="K367" s="298" t="s">
        <v>2229</v>
      </c>
      <c r="L367" s="299" t="s">
        <v>2230</v>
      </c>
    </row>
    <row r="368" ht="15.75" customHeight="1">
      <c r="A368" s="212"/>
      <c r="B368" s="295" t="s">
        <v>1760</v>
      </c>
      <c r="C368" s="187" t="s">
        <v>32</v>
      </c>
      <c r="D368" s="296"/>
      <c r="E368" s="233"/>
      <c r="F368" s="180">
        <v>40000.0</v>
      </c>
      <c r="G368" s="181"/>
      <c r="H368" s="181"/>
      <c r="I368" s="297" t="s">
        <v>1520</v>
      </c>
      <c r="J368" s="255" t="s">
        <v>353</v>
      </c>
      <c r="K368" s="229" t="s">
        <v>1761</v>
      </c>
      <c r="L368" s="299" t="s">
        <v>2231</v>
      </c>
    </row>
    <row r="369" ht="15.75" customHeight="1">
      <c r="A369" s="212"/>
      <c r="B369" s="295" t="s">
        <v>2232</v>
      </c>
      <c r="C369" s="187" t="s">
        <v>32</v>
      </c>
      <c r="D369" s="296"/>
      <c r="E369" s="233"/>
      <c r="F369" s="180">
        <v>38500.0</v>
      </c>
      <c r="G369" s="181"/>
      <c r="H369" s="181"/>
      <c r="I369" s="297" t="s">
        <v>1520</v>
      </c>
      <c r="J369" s="255" t="s">
        <v>353</v>
      </c>
      <c r="K369" s="298" t="s">
        <v>2233</v>
      </c>
      <c r="L369" s="299" t="s">
        <v>2234</v>
      </c>
    </row>
    <row r="370" ht="15.75" customHeight="1">
      <c r="A370" s="212"/>
      <c r="B370" s="295" t="s">
        <v>1732</v>
      </c>
      <c r="C370" s="187" t="s">
        <v>32</v>
      </c>
      <c r="D370" s="296"/>
      <c r="E370" s="233"/>
      <c r="F370" s="180">
        <v>35000.0</v>
      </c>
      <c r="G370" s="181"/>
      <c r="H370" s="181"/>
      <c r="I370" s="297" t="s">
        <v>1520</v>
      </c>
      <c r="J370" s="255" t="s">
        <v>353</v>
      </c>
      <c r="K370" s="298" t="s">
        <v>2235</v>
      </c>
      <c r="L370" s="299" t="s">
        <v>2236</v>
      </c>
    </row>
    <row r="371" ht="15.75" customHeight="1">
      <c r="A371" s="212"/>
      <c r="B371" s="295" t="s">
        <v>2237</v>
      </c>
      <c r="C371" s="187" t="s">
        <v>32</v>
      </c>
      <c r="D371" s="296"/>
      <c r="E371" s="233"/>
      <c r="F371" s="180">
        <v>40000.0</v>
      </c>
      <c r="G371" s="181"/>
      <c r="H371" s="181"/>
      <c r="I371" s="297" t="s">
        <v>1520</v>
      </c>
      <c r="J371" s="255" t="s">
        <v>353</v>
      </c>
      <c r="K371" s="298" t="s">
        <v>2238</v>
      </c>
      <c r="L371" s="299" t="s">
        <v>2239</v>
      </c>
    </row>
    <row r="372" ht="15.75" customHeight="1">
      <c r="A372" s="212"/>
      <c r="B372" s="295" t="s">
        <v>2240</v>
      </c>
      <c r="C372" s="187" t="s">
        <v>32</v>
      </c>
      <c r="D372" s="296"/>
      <c r="E372" s="233"/>
      <c r="F372" s="180">
        <v>5680.0</v>
      </c>
      <c r="G372" s="181"/>
      <c r="H372" s="181"/>
      <c r="I372" s="297" t="s">
        <v>1520</v>
      </c>
      <c r="J372" s="255" t="s">
        <v>353</v>
      </c>
      <c r="K372" s="298" t="s">
        <v>2241</v>
      </c>
      <c r="L372" s="299" t="s">
        <v>2242</v>
      </c>
    </row>
    <row r="373" ht="15.75" customHeight="1">
      <c r="A373" s="212"/>
      <c r="B373" s="295" t="s">
        <v>2243</v>
      </c>
      <c r="C373" s="187" t="s">
        <v>32</v>
      </c>
      <c r="D373" s="296"/>
      <c r="E373" s="233"/>
      <c r="F373" s="180">
        <v>30000.0</v>
      </c>
      <c r="G373" s="181"/>
      <c r="H373" s="181"/>
      <c r="I373" s="297" t="s">
        <v>1520</v>
      </c>
      <c r="J373" s="255" t="s">
        <v>353</v>
      </c>
      <c r="K373" s="298" t="s">
        <v>2244</v>
      </c>
      <c r="L373" s="299" t="s">
        <v>2245</v>
      </c>
    </row>
    <row r="374" ht="15.75" customHeight="1">
      <c r="A374" s="212"/>
      <c r="B374" s="295" t="s">
        <v>2246</v>
      </c>
      <c r="C374" s="187" t="s">
        <v>32</v>
      </c>
      <c r="D374" s="296"/>
      <c r="E374" s="233"/>
      <c r="F374" s="180">
        <v>5000.0</v>
      </c>
      <c r="G374" s="181"/>
      <c r="H374" s="181"/>
      <c r="I374" s="297" t="s">
        <v>1520</v>
      </c>
      <c r="J374" s="255" t="s">
        <v>353</v>
      </c>
      <c r="K374" s="298" t="s">
        <v>2247</v>
      </c>
      <c r="L374" s="230" t="s">
        <v>2248</v>
      </c>
    </row>
    <row r="375" ht="15.75" customHeight="1">
      <c r="A375" s="212"/>
      <c r="B375" s="295" t="s">
        <v>2249</v>
      </c>
      <c r="C375" s="187" t="s">
        <v>18</v>
      </c>
      <c r="D375" s="296"/>
      <c r="E375" s="233"/>
      <c r="F375" s="233"/>
      <c r="G375" s="181"/>
      <c r="H375" s="181"/>
      <c r="I375" s="297" t="s">
        <v>1520</v>
      </c>
      <c r="J375" s="181"/>
      <c r="K375" s="298" t="s">
        <v>2250</v>
      </c>
      <c r="L375" s="230"/>
    </row>
    <row r="376" ht="15.75" customHeight="1">
      <c r="A376" s="212"/>
      <c r="B376" s="295" t="s">
        <v>2251</v>
      </c>
      <c r="C376" s="187" t="s">
        <v>18</v>
      </c>
      <c r="D376" s="296"/>
      <c r="E376" s="233"/>
      <c r="F376" s="233"/>
      <c r="G376" s="181"/>
      <c r="H376" s="181"/>
      <c r="I376" s="297" t="s">
        <v>1520</v>
      </c>
      <c r="J376" s="181"/>
      <c r="K376" s="298" t="s">
        <v>2252</v>
      </c>
      <c r="L376" s="230"/>
    </row>
    <row r="377" ht="15.75" customHeight="1">
      <c r="A377" s="212"/>
      <c r="B377" s="295" t="s">
        <v>2253</v>
      </c>
      <c r="C377" s="187" t="s">
        <v>18</v>
      </c>
      <c r="D377" s="296"/>
      <c r="E377" s="233"/>
      <c r="F377" s="233"/>
      <c r="G377" s="181"/>
      <c r="H377" s="181"/>
      <c r="I377" s="297" t="s">
        <v>1520</v>
      </c>
      <c r="J377" s="181"/>
      <c r="K377" s="298" t="s">
        <v>2254</v>
      </c>
      <c r="L377" s="230"/>
    </row>
    <row r="378" ht="15.75" customHeight="1">
      <c r="A378" s="212"/>
      <c r="B378" s="295" t="s">
        <v>2255</v>
      </c>
      <c r="C378" s="187" t="s">
        <v>18</v>
      </c>
      <c r="D378" s="296"/>
      <c r="E378" s="233"/>
      <c r="F378" s="233"/>
      <c r="G378" s="181"/>
      <c r="H378" s="181"/>
      <c r="I378" s="297" t="s">
        <v>1520</v>
      </c>
      <c r="J378" s="181"/>
      <c r="K378" s="298" t="s">
        <v>2256</v>
      </c>
      <c r="L378" s="230"/>
    </row>
    <row r="379" ht="15.75" customHeight="1">
      <c r="A379" s="212"/>
      <c r="B379" s="295" t="s">
        <v>1703</v>
      </c>
      <c r="C379" s="187" t="s">
        <v>18</v>
      </c>
      <c r="D379" s="296"/>
      <c r="E379" s="233"/>
      <c r="F379" s="233"/>
      <c r="G379" s="181"/>
      <c r="H379" s="181"/>
      <c r="I379" s="297" t="s">
        <v>1520</v>
      </c>
      <c r="J379" s="181"/>
      <c r="K379" s="298" t="s">
        <v>2257</v>
      </c>
      <c r="L379" s="230"/>
    </row>
    <row r="380" ht="15.75" customHeight="1">
      <c r="A380" s="212"/>
      <c r="B380" s="295" t="s">
        <v>2258</v>
      </c>
      <c r="C380" s="187" t="s">
        <v>18</v>
      </c>
      <c r="D380" s="296"/>
      <c r="E380" s="233"/>
      <c r="F380" s="233"/>
      <c r="G380" s="181"/>
      <c r="H380" s="181"/>
      <c r="I380" s="297" t="s">
        <v>1520</v>
      </c>
      <c r="J380" s="181"/>
      <c r="K380" s="298" t="s">
        <v>2259</v>
      </c>
      <c r="L380" s="230"/>
    </row>
    <row r="381" ht="15.75" customHeight="1">
      <c r="A381" s="212"/>
      <c r="B381" s="295" t="s">
        <v>1780</v>
      </c>
      <c r="C381" s="187" t="s">
        <v>18</v>
      </c>
      <c r="D381" s="296"/>
      <c r="E381" s="233"/>
      <c r="F381" s="233"/>
      <c r="G381" s="181"/>
      <c r="H381" s="181"/>
      <c r="I381" s="297" t="s">
        <v>1520</v>
      </c>
      <c r="J381" s="181"/>
      <c r="K381" s="298" t="s">
        <v>2260</v>
      </c>
      <c r="L381" s="230"/>
    </row>
    <row r="382" ht="15.75" customHeight="1">
      <c r="A382" s="212"/>
      <c r="B382" s="295" t="s">
        <v>2261</v>
      </c>
      <c r="C382" s="187" t="s">
        <v>18</v>
      </c>
      <c r="D382" s="296"/>
      <c r="E382" s="233"/>
      <c r="F382" s="233"/>
      <c r="G382" s="181"/>
      <c r="H382" s="181"/>
      <c r="I382" s="297" t="s">
        <v>1520</v>
      </c>
      <c r="J382" s="181"/>
      <c r="K382" s="298" t="s">
        <v>2262</v>
      </c>
      <c r="L382" s="230"/>
    </row>
    <row r="383" ht="15.75" customHeight="1">
      <c r="A383" s="212"/>
      <c r="B383" s="295" t="s">
        <v>2263</v>
      </c>
      <c r="C383" s="187" t="s">
        <v>18</v>
      </c>
      <c r="D383" s="296"/>
      <c r="E383" s="233"/>
      <c r="F383" s="233"/>
      <c r="G383" s="181"/>
      <c r="H383" s="181"/>
      <c r="I383" s="297" t="s">
        <v>1520</v>
      </c>
      <c r="J383" s="181"/>
      <c r="K383" s="298" t="s">
        <v>2264</v>
      </c>
      <c r="L383" s="230"/>
    </row>
    <row r="384" ht="15.75" customHeight="1">
      <c r="A384" s="212"/>
      <c r="B384" s="295" t="s">
        <v>2265</v>
      </c>
      <c r="C384" s="187" t="s">
        <v>18</v>
      </c>
      <c r="D384" s="296"/>
      <c r="E384" s="233"/>
      <c r="F384" s="233"/>
      <c r="G384" s="181"/>
      <c r="H384" s="181"/>
      <c r="I384" s="297" t="s">
        <v>1520</v>
      </c>
      <c r="J384" s="181"/>
      <c r="K384" s="298" t="s">
        <v>2266</v>
      </c>
      <c r="L384" s="230"/>
    </row>
    <row r="385" ht="15.75" customHeight="1">
      <c r="A385" s="212"/>
      <c r="B385" s="295" t="s">
        <v>1756</v>
      </c>
      <c r="C385" s="187" t="s">
        <v>18</v>
      </c>
      <c r="D385" s="296"/>
      <c r="E385" s="233"/>
      <c r="F385" s="233"/>
      <c r="G385" s="181"/>
      <c r="H385" s="181"/>
      <c r="I385" s="297" t="s">
        <v>1520</v>
      </c>
      <c r="J385" s="181"/>
      <c r="K385" s="298" t="s">
        <v>2267</v>
      </c>
      <c r="L385" s="230"/>
    </row>
    <row r="386" ht="15.75" customHeight="1">
      <c r="A386" s="212"/>
      <c r="B386" s="295" t="s">
        <v>2268</v>
      </c>
      <c r="C386" s="187" t="s">
        <v>18</v>
      </c>
      <c r="D386" s="296"/>
      <c r="E386" s="233"/>
      <c r="F386" s="233"/>
      <c r="G386" s="181"/>
      <c r="H386" s="181"/>
      <c r="I386" s="297" t="s">
        <v>1520</v>
      </c>
      <c r="J386" s="181"/>
      <c r="K386" s="298" t="s">
        <v>2269</v>
      </c>
      <c r="L386" s="230"/>
    </row>
    <row r="387" ht="15.75" customHeight="1">
      <c r="A387" s="212"/>
      <c r="B387" s="295" t="s">
        <v>2270</v>
      </c>
      <c r="C387" s="187" t="s">
        <v>18</v>
      </c>
      <c r="D387" s="296"/>
      <c r="E387" s="233"/>
      <c r="F387" s="233"/>
      <c r="G387" s="181"/>
      <c r="H387" s="181"/>
      <c r="I387" s="297" t="s">
        <v>1520</v>
      </c>
      <c r="J387" s="181"/>
      <c r="K387" s="298" t="s">
        <v>2271</v>
      </c>
      <c r="L387" s="230"/>
    </row>
    <row r="388" ht="15.75" customHeight="1">
      <c r="A388" s="212"/>
      <c r="B388" s="295" t="s">
        <v>2272</v>
      </c>
      <c r="C388" s="187" t="s">
        <v>18</v>
      </c>
      <c r="D388" s="296"/>
      <c r="E388" s="233"/>
      <c r="F388" s="233"/>
      <c r="G388" s="181"/>
      <c r="H388" s="181"/>
      <c r="I388" s="297" t="s">
        <v>1520</v>
      </c>
      <c r="J388" s="181"/>
      <c r="K388" s="298" t="s">
        <v>2273</v>
      </c>
      <c r="L388" s="230"/>
    </row>
    <row r="389" ht="15.75" customHeight="1">
      <c r="A389" s="212"/>
      <c r="B389" s="295" t="s">
        <v>1740</v>
      </c>
      <c r="C389" s="187" t="s">
        <v>18</v>
      </c>
      <c r="D389" s="296"/>
      <c r="E389" s="233"/>
      <c r="F389" s="233"/>
      <c r="G389" s="181"/>
      <c r="H389" s="181"/>
      <c r="I389" s="297" t="s">
        <v>1520</v>
      </c>
      <c r="J389" s="181"/>
      <c r="K389" s="298" t="s">
        <v>2274</v>
      </c>
      <c r="L389" s="230"/>
    </row>
    <row r="390" ht="15.75" customHeight="1">
      <c r="A390" s="212"/>
      <c r="B390" s="295" t="s">
        <v>2275</v>
      </c>
      <c r="C390" s="187" t="s">
        <v>18</v>
      </c>
      <c r="D390" s="296"/>
      <c r="E390" s="233"/>
      <c r="F390" s="233"/>
      <c r="G390" s="181"/>
      <c r="H390" s="181"/>
      <c r="I390" s="297" t="s">
        <v>1520</v>
      </c>
      <c r="J390" s="181"/>
      <c r="K390" s="298" t="s">
        <v>2276</v>
      </c>
      <c r="L390" s="230"/>
    </row>
    <row r="391" ht="15.75" customHeight="1">
      <c r="A391" s="212"/>
      <c r="B391" s="295" t="s">
        <v>1090</v>
      </c>
      <c r="C391" s="187" t="s">
        <v>18</v>
      </c>
      <c r="D391" s="296"/>
      <c r="E391" s="233"/>
      <c r="F391" s="233"/>
      <c r="G391" s="181"/>
      <c r="H391" s="181"/>
      <c r="I391" s="297" t="s">
        <v>1520</v>
      </c>
      <c r="J391" s="181"/>
      <c r="K391" s="229" t="s">
        <v>1715</v>
      </c>
      <c r="L391" s="230"/>
    </row>
    <row r="392" ht="15.75" customHeight="1">
      <c r="A392" s="212"/>
      <c r="B392" s="295" t="s">
        <v>2277</v>
      </c>
      <c r="C392" s="187" t="s">
        <v>18</v>
      </c>
      <c r="D392" s="296"/>
      <c r="E392" s="233"/>
      <c r="F392" s="233"/>
      <c r="G392" s="181"/>
      <c r="H392" s="181"/>
      <c r="I392" s="297" t="s">
        <v>1520</v>
      </c>
      <c r="J392" s="181"/>
      <c r="K392" s="298" t="s">
        <v>2278</v>
      </c>
      <c r="L392" s="230"/>
    </row>
    <row r="393" ht="15.75" customHeight="1">
      <c r="A393" s="212"/>
      <c r="B393" s="295" t="s">
        <v>2279</v>
      </c>
      <c r="C393" s="187" t="s">
        <v>18</v>
      </c>
      <c r="D393" s="296"/>
      <c r="E393" s="233"/>
      <c r="F393" s="233"/>
      <c r="G393" s="181"/>
      <c r="H393" s="181"/>
      <c r="I393" s="297" t="s">
        <v>1520</v>
      </c>
      <c r="J393" s="181"/>
      <c r="K393" s="298" t="s">
        <v>2280</v>
      </c>
      <c r="L393" s="230"/>
    </row>
    <row r="394" ht="15.75" customHeight="1">
      <c r="A394" s="212"/>
      <c r="B394" s="295" t="s">
        <v>2281</v>
      </c>
      <c r="C394" s="187" t="s">
        <v>18</v>
      </c>
      <c r="D394" s="296"/>
      <c r="E394" s="233"/>
      <c r="F394" s="233"/>
      <c r="G394" s="181"/>
      <c r="H394" s="181"/>
      <c r="I394" s="297" t="s">
        <v>1520</v>
      </c>
      <c r="J394" s="181"/>
      <c r="K394" s="298" t="s">
        <v>2282</v>
      </c>
      <c r="L394" s="230"/>
    </row>
    <row r="395" ht="15.75" customHeight="1">
      <c r="A395" s="212"/>
      <c r="B395" s="295" t="s">
        <v>2283</v>
      </c>
      <c r="C395" s="187" t="s">
        <v>18</v>
      </c>
      <c r="D395" s="296"/>
      <c r="E395" s="233"/>
      <c r="F395" s="233"/>
      <c r="G395" s="181"/>
      <c r="H395" s="181"/>
      <c r="I395" s="297" t="s">
        <v>1520</v>
      </c>
      <c r="J395" s="181"/>
      <c r="K395" s="298" t="s">
        <v>2284</v>
      </c>
      <c r="L395" s="230"/>
    </row>
    <row r="396" ht="15.75" customHeight="1">
      <c r="A396" s="212"/>
      <c r="B396" s="295" t="s">
        <v>2285</v>
      </c>
      <c r="C396" s="187" t="s">
        <v>18</v>
      </c>
      <c r="D396" s="296"/>
      <c r="E396" s="233"/>
      <c r="F396" s="233"/>
      <c r="G396" s="181"/>
      <c r="H396" s="181"/>
      <c r="I396" s="297" t="s">
        <v>1520</v>
      </c>
      <c r="J396" s="181"/>
      <c r="K396" s="298" t="s">
        <v>2286</v>
      </c>
      <c r="L396" s="230"/>
    </row>
    <row r="397" ht="15.75" customHeight="1">
      <c r="A397" s="212"/>
      <c r="B397" s="295" t="s">
        <v>2287</v>
      </c>
      <c r="C397" s="187" t="s">
        <v>18</v>
      </c>
      <c r="D397" s="296"/>
      <c r="E397" s="233"/>
      <c r="F397" s="233"/>
      <c r="G397" s="181"/>
      <c r="H397" s="181"/>
      <c r="I397" s="297" t="s">
        <v>1520</v>
      </c>
      <c r="J397" s="181"/>
      <c r="K397" s="298" t="s">
        <v>2288</v>
      </c>
      <c r="L397" s="230"/>
    </row>
    <row r="398" ht="15.75" customHeight="1">
      <c r="A398" s="212"/>
      <c r="B398" s="295" t="s">
        <v>2289</v>
      </c>
      <c r="C398" s="187" t="s">
        <v>18</v>
      </c>
      <c r="D398" s="296"/>
      <c r="E398" s="233"/>
      <c r="F398" s="233"/>
      <c r="G398" s="181"/>
      <c r="H398" s="181"/>
      <c r="I398" s="297" t="s">
        <v>1520</v>
      </c>
      <c r="J398" s="181"/>
      <c r="K398" s="298" t="s">
        <v>2290</v>
      </c>
      <c r="L398" s="230"/>
    </row>
    <row r="399" ht="15.75" customHeight="1">
      <c r="A399" s="212"/>
      <c r="B399" s="295" t="s">
        <v>2291</v>
      </c>
      <c r="C399" s="187" t="s">
        <v>18</v>
      </c>
      <c r="D399" s="296"/>
      <c r="E399" s="233"/>
      <c r="F399" s="233"/>
      <c r="G399" s="181"/>
      <c r="H399" s="181"/>
      <c r="I399" s="297" t="s">
        <v>1520</v>
      </c>
      <c r="J399" s="181"/>
      <c r="K399" s="298" t="s">
        <v>2292</v>
      </c>
      <c r="L399" s="230"/>
    </row>
    <row r="400" ht="15.75" customHeight="1">
      <c r="A400" s="212"/>
      <c r="B400" s="295" t="s">
        <v>2293</v>
      </c>
      <c r="C400" s="187" t="s">
        <v>18</v>
      </c>
      <c r="D400" s="296"/>
      <c r="E400" s="233"/>
      <c r="F400" s="233"/>
      <c r="G400" s="181"/>
      <c r="H400" s="181"/>
      <c r="I400" s="297" t="s">
        <v>1520</v>
      </c>
      <c r="J400" s="181"/>
      <c r="K400" s="298" t="s">
        <v>2294</v>
      </c>
      <c r="L400" s="230"/>
    </row>
    <row r="401" ht="15.75" customHeight="1">
      <c r="A401" s="212"/>
      <c r="B401" s="295" t="s">
        <v>2295</v>
      </c>
      <c r="C401" s="187" t="s">
        <v>18</v>
      </c>
      <c r="D401" s="296"/>
      <c r="E401" s="233"/>
      <c r="F401" s="233"/>
      <c r="G401" s="181"/>
      <c r="H401" s="181"/>
      <c r="I401" s="297" t="s">
        <v>1520</v>
      </c>
      <c r="J401" s="181"/>
      <c r="K401" s="298" t="s">
        <v>2296</v>
      </c>
      <c r="L401" s="230"/>
    </row>
    <row r="402" ht="15.75" customHeight="1">
      <c r="A402" s="212"/>
      <c r="B402" s="295" t="s">
        <v>2297</v>
      </c>
      <c r="C402" s="187" t="s">
        <v>18</v>
      </c>
      <c r="D402" s="296"/>
      <c r="E402" s="233"/>
      <c r="F402" s="233"/>
      <c r="G402" s="181"/>
      <c r="H402" s="181"/>
      <c r="I402" s="297" t="s">
        <v>1520</v>
      </c>
      <c r="J402" s="181"/>
      <c r="K402" s="298" t="s">
        <v>2298</v>
      </c>
      <c r="L402" s="230"/>
    </row>
    <row r="403" ht="15.75" customHeight="1">
      <c r="A403" s="212"/>
      <c r="B403" s="295" t="s">
        <v>2299</v>
      </c>
      <c r="C403" s="187" t="s">
        <v>18</v>
      </c>
      <c r="D403" s="296"/>
      <c r="E403" s="233"/>
      <c r="F403" s="233"/>
      <c r="G403" s="181"/>
      <c r="H403" s="181"/>
      <c r="I403" s="297" t="s">
        <v>1520</v>
      </c>
      <c r="J403" s="181"/>
      <c r="K403" s="298" t="s">
        <v>2300</v>
      </c>
      <c r="L403" s="230"/>
    </row>
    <row r="404" ht="15.75" customHeight="1">
      <c r="A404" s="212"/>
      <c r="B404" s="295" t="s">
        <v>2301</v>
      </c>
      <c r="C404" s="187" t="s">
        <v>18</v>
      </c>
      <c r="D404" s="296"/>
      <c r="E404" s="233"/>
      <c r="F404" s="233"/>
      <c r="G404" s="181"/>
      <c r="H404" s="181"/>
      <c r="I404" s="297" t="s">
        <v>1520</v>
      </c>
      <c r="J404" s="181"/>
      <c r="K404" s="298" t="s">
        <v>2302</v>
      </c>
      <c r="L404" s="230"/>
    </row>
    <row r="405" ht="15.75" customHeight="1">
      <c r="A405" s="212"/>
      <c r="B405" s="295" t="s">
        <v>2303</v>
      </c>
      <c r="C405" s="187" t="s">
        <v>18</v>
      </c>
      <c r="D405" s="296"/>
      <c r="E405" s="233"/>
      <c r="F405" s="233"/>
      <c r="G405" s="181"/>
      <c r="H405" s="181"/>
      <c r="I405" s="297" t="s">
        <v>1520</v>
      </c>
      <c r="J405" s="181"/>
      <c r="K405" s="298" t="s">
        <v>2304</v>
      </c>
      <c r="L405" s="230"/>
    </row>
    <row r="406" ht="15.75" customHeight="1">
      <c r="A406" s="212"/>
      <c r="B406" s="295" t="s">
        <v>2305</v>
      </c>
      <c r="C406" s="187" t="s">
        <v>18</v>
      </c>
      <c r="D406" s="296"/>
      <c r="E406" s="233"/>
      <c r="F406" s="233"/>
      <c r="G406" s="181"/>
      <c r="H406" s="181"/>
      <c r="I406" s="297" t="s">
        <v>1520</v>
      </c>
      <c r="J406" s="181"/>
      <c r="K406" s="298" t="s">
        <v>2306</v>
      </c>
      <c r="L406" s="230"/>
    </row>
    <row r="407" ht="15.75" customHeight="1">
      <c r="A407" s="212"/>
      <c r="B407" s="295" t="s">
        <v>1790</v>
      </c>
      <c r="C407" s="187" t="s">
        <v>18</v>
      </c>
      <c r="D407" s="296"/>
      <c r="E407" s="233"/>
      <c r="F407" s="233"/>
      <c r="G407" s="181"/>
      <c r="H407" s="181"/>
      <c r="I407" s="297" t="s">
        <v>1520</v>
      </c>
      <c r="J407" s="181"/>
      <c r="K407" s="298" t="s">
        <v>2307</v>
      </c>
      <c r="L407" s="230"/>
    </row>
    <row r="408" ht="15.75" customHeight="1">
      <c r="A408" s="212"/>
      <c r="B408" s="295" t="s">
        <v>2308</v>
      </c>
      <c r="C408" s="187" t="s">
        <v>18</v>
      </c>
      <c r="D408" s="296"/>
      <c r="E408" s="233"/>
      <c r="F408" s="233"/>
      <c r="G408" s="181"/>
      <c r="H408" s="181"/>
      <c r="I408" s="297" t="s">
        <v>1520</v>
      </c>
      <c r="J408" s="181"/>
      <c r="K408" s="298" t="s">
        <v>2309</v>
      </c>
      <c r="L408" s="230"/>
    </row>
    <row r="409" ht="15.75" customHeight="1">
      <c r="A409" s="212"/>
      <c r="B409" s="295" t="s">
        <v>2310</v>
      </c>
      <c r="C409" s="187" t="s">
        <v>18</v>
      </c>
      <c r="D409" s="296"/>
      <c r="E409" s="233"/>
      <c r="F409" s="233"/>
      <c r="G409" s="181"/>
      <c r="H409" s="181"/>
      <c r="I409" s="297" t="s">
        <v>1520</v>
      </c>
      <c r="J409" s="181"/>
      <c r="K409" s="298" t="s">
        <v>2311</v>
      </c>
      <c r="L409" s="230"/>
    </row>
    <row r="410" ht="15.75" customHeight="1">
      <c r="A410" s="212"/>
      <c r="B410" s="295" t="s">
        <v>2312</v>
      </c>
      <c r="C410" s="187" t="s">
        <v>18</v>
      </c>
      <c r="D410" s="296"/>
      <c r="E410" s="233"/>
      <c r="F410" s="233"/>
      <c r="G410" s="181"/>
      <c r="H410" s="181"/>
      <c r="I410" s="297" t="s">
        <v>1520</v>
      </c>
      <c r="J410" s="181"/>
      <c r="K410" s="298" t="s">
        <v>2313</v>
      </c>
      <c r="L410" s="230"/>
    </row>
    <row r="411" ht="15.75" customHeight="1">
      <c r="A411" s="212"/>
      <c r="B411" s="295" t="s">
        <v>2314</v>
      </c>
      <c r="C411" s="187" t="s">
        <v>18</v>
      </c>
      <c r="D411" s="296"/>
      <c r="E411" s="233"/>
      <c r="F411" s="233"/>
      <c r="G411" s="181"/>
      <c r="H411" s="181"/>
      <c r="I411" s="297" t="s">
        <v>1520</v>
      </c>
      <c r="J411" s="181"/>
      <c r="K411" s="298" t="s">
        <v>2315</v>
      </c>
      <c r="L411" s="230"/>
    </row>
    <row r="412" ht="15.75" customHeight="1">
      <c r="A412" s="212"/>
      <c r="B412" s="295" t="s">
        <v>2316</v>
      </c>
      <c r="C412" s="187" t="s">
        <v>18</v>
      </c>
      <c r="D412" s="296"/>
      <c r="E412" s="233"/>
      <c r="F412" s="233"/>
      <c r="G412" s="181"/>
      <c r="H412" s="181"/>
      <c r="I412" s="297" t="s">
        <v>1520</v>
      </c>
      <c r="J412" s="181"/>
      <c r="K412" s="298" t="s">
        <v>2317</v>
      </c>
      <c r="L412" s="230"/>
    </row>
    <row r="413" ht="15.75" customHeight="1">
      <c r="A413" s="212"/>
      <c r="B413" s="295" t="s">
        <v>2318</v>
      </c>
      <c r="C413" s="187" t="s">
        <v>18</v>
      </c>
      <c r="D413" s="296"/>
      <c r="E413" s="233"/>
      <c r="F413" s="233"/>
      <c r="G413" s="181"/>
      <c r="H413" s="181"/>
      <c r="I413" s="297" t="s">
        <v>1520</v>
      </c>
      <c r="J413" s="181"/>
      <c r="K413" s="298" t="s">
        <v>2319</v>
      </c>
      <c r="L413" s="230"/>
    </row>
    <row r="414" ht="15.75" customHeight="1">
      <c r="A414" s="212"/>
      <c r="B414" s="295" t="s">
        <v>2320</v>
      </c>
      <c r="C414" s="187" t="s">
        <v>18</v>
      </c>
      <c r="D414" s="296"/>
      <c r="E414" s="233"/>
      <c r="F414" s="233"/>
      <c r="G414" s="181"/>
      <c r="H414" s="181"/>
      <c r="I414" s="297" t="s">
        <v>1520</v>
      </c>
      <c r="J414" s="181"/>
      <c r="K414" s="298" t="s">
        <v>2321</v>
      </c>
      <c r="L414" s="230"/>
    </row>
    <row r="415" ht="15.75" customHeight="1">
      <c r="A415" s="212"/>
      <c r="B415" s="295" t="s">
        <v>2322</v>
      </c>
      <c r="C415" s="187" t="s">
        <v>18</v>
      </c>
      <c r="D415" s="296"/>
      <c r="E415" s="233"/>
      <c r="F415" s="233"/>
      <c r="G415" s="181"/>
      <c r="H415" s="181"/>
      <c r="I415" s="297" t="s">
        <v>1520</v>
      </c>
      <c r="J415" s="181"/>
      <c r="K415" s="298" t="s">
        <v>2323</v>
      </c>
      <c r="L415" s="230"/>
    </row>
    <row r="416" ht="15.75" customHeight="1">
      <c r="A416" s="212"/>
      <c r="B416" s="295" t="s">
        <v>2324</v>
      </c>
      <c r="C416" s="187" t="s">
        <v>18</v>
      </c>
      <c r="D416" s="296"/>
      <c r="E416" s="233"/>
      <c r="F416" s="233"/>
      <c r="G416" s="181"/>
      <c r="H416" s="181"/>
      <c r="I416" s="297" t="s">
        <v>1520</v>
      </c>
      <c r="J416" s="181"/>
      <c r="K416" s="298" t="s">
        <v>2325</v>
      </c>
      <c r="L416" s="230"/>
    </row>
    <row r="417" ht="15.75" customHeight="1">
      <c r="A417" s="212"/>
      <c r="B417" s="295" t="s">
        <v>2326</v>
      </c>
      <c r="C417" s="187" t="s">
        <v>18</v>
      </c>
      <c r="D417" s="296"/>
      <c r="E417" s="233"/>
      <c r="F417" s="233"/>
      <c r="G417" s="181"/>
      <c r="H417" s="181"/>
      <c r="I417" s="297" t="s">
        <v>1520</v>
      </c>
      <c r="J417" s="181"/>
      <c r="K417" s="298" t="s">
        <v>2327</v>
      </c>
      <c r="L417" s="230"/>
    </row>
    <row r="418" ht="15.75" customHeight="1">
      <c r="A418" s="212"/>
      <c r="B418" s="295" t="s">
        <v>2328</v>
      </c>
      <c r="C418" s="187" t="s">
        <v>18</v>
      </c>
      <c r="D418" s="296"/>
      <c r="E418" s="233"/>
      <c r="F418" s="233"/>
      <c r="G418" s="181"/>
      <c r="H418" s="181"/>
      <c r="I418" s="297" t="s">
        <v>1520</v>
      </c>
      <c r="J418" s="181"/>
      <c r="K418" s="298" t="s">
        <v>2329</v>
      </c>
      <c r="L418" s="230"/>
    </row>
    <row r="419" ht="15.75" customHeight="1">
      <c r="A419" s="212"/>
      <c r="B419" s="295" t="s">
        <v>2330</v>
      </c>
      <c r="C419" s="187" t="s">
        <v>18</v>
      </c>
      <c r="D419" s="296"/>
      <c r="E419" s="233"/>
      <c r="F419" s="233"/>
      <c r="G419" s="181"/>
      <c r="H419" s="181"/>
      <c r="I419" s="297" t="s">
        <v>1520</v>
      </c>
      <c r="J419" s="181"/>
      <c r="K419" s="298" t="s">
        <v>2331</v>
      </c>
      <c r="L419" s="230"/>
    </row>
    <row r="420" ht="15.75" customHeight="1">
      <c r="A420" s="212"/>
      <c r="B420" s="295" t="s">
        <v>2332</v>
      </c>
      <c r="C420" s="187" t="s">
        <v>18</v>
      </c>
      <c r="D420" s="296"/>
      <c r="E420" s="233"/>
      <c r="F420" s="233"/>
      <c r="G420" s="181"/>
      <c r="H420" s="181"/>
      <c r="I420" s="297" t="s">
        <v>1520</v>
      </c>
      <c r="J420" s="181"/>
      <c r="K420" s="298" t="s">
        <v>2333</v>
      </c>
      <c r="L420" s="230"/>
    </row>
    <row r="421" ht="15.75" customHeight="1">
      <c r="A421" s="212"/>
      <c r="B421" s="295" t="s">
        <v>2334</v>
      </c>
      <c r="C421" s="187" t="s">
        <v>18</v>
      </c>
      <c r="D421" s="296"/>
      <c r="E421" s="233"/>
      <c r="F421" s="233"/>
      <c r="G421" s="181"/>
      <c r="H421" s="181"/>
      <c r="I421" s="297" t="s">
        <v>1520</v>
      </c>
      <c r="J421" s="181"/>
      <c r="K421" s="298" t="s">
        <v>2335</v>
      </c>
      <c r="L421" s="230"/>
    </row>
    <row r="422" ht="15.75" customHeight="1">
      <c r="A422" s="212"/>
      <c r="B422" s="300" t="s">
        <v>2336</v>
      </c>
      <c r="C422" s="301"/>
      <c r="D422" s="302"/>
      <c r="E422" s="303"/>
      <c r="F422" s="303"/>
      <c r="G422" s="301"/>
      <c r="H422" s="301"/>
      <c r="I422" s="301"/>
      <c r="J422" s="301"/>
      <c r="K422" s="304"/>
      <c r="L422" s="304"/>
    </row>
    <row r="423" ht="15.75" customHeight="1">
      <c r="A423" s="212"/>
      <c r="B423" s="295" t="s">
        <v>2337</v>
      </c>
      <c r="C423" s="187" t="s">
        <v>33</v>
      </c>
      <c r="D423" s="308">
        <v>45444.0</v>
      </c>
      <c r="E423" s="305">
        <v>20000.0</v>
      </c>
      <c r="F423" s="180">
        <v>50000.0</v>
      </c>
      <c r="G423" s="181"/>
      <c r="H423" s="181"/>
      <c r="I423" s="297" t="s">
        <v>1520</v>
      </c>
      <c r="J423" s="255" t="s">
        <v>1513</v>
      </c>
      <c r="K423" s="298" t="s">
        <v>2338</v>
      </c>
      <c r="L423" s="299" t="s">
        <v>2339</v>
      </c>
    </row>
    <row r="424" ht="15.75" customHeight="1">
      <c r="A424" s="212"/>
      <c r="B424" s="295" t="s">
        <v>2340</v>
      </c>
      <c r="C424" s="187" t="s">
        <v>33</v>
      </c>
      <c r="D424" s="308">
        <v>45444.0</v>
      </c>
      <c r="E424" s="309">
        <v>4300.0</v>
      </c>
      <c r="F424" s="180">
        <v>10750.0</v>
      </c>
      <c r="G424" s="181"/>
      <c r="H424" s="181"/>
      <c r="I424" s="297" t="s">
        <v>1520</v>
      </c>
      <c r="J424" s="255" t="s">
        <v>1513</v>
      </c>
      <c r="K424" s="298" t="s">
        <v>2341</v>
      </c>
      <c r="L424" s="299" t="s">
        <v>263</v>
      </c>
    </row>
    <row r="425" ht="15.75" customHeight="1">
      <c r="A425" s="212"/>
      <c r="B425" s="295" t="s">
        <v>2342</v>
      </c>
      <c r="C425" s="187" t="s">
        <v>33</v>
      </c>
      <c r="D425" s="308">
        <v>45444.0</v>
      </c>
      <c r="E425" s="305">
        <v>20000.0</v>
      </c>
      <c r="F425" s="180">
        <v>50000.0</v>
      </c>
      <c r="G425" s="181"/>
      <c r="H425" s="181"/>
      <c r="I425" s="297" t="s">
        <v>1520</v>
      </c>
      <c r="J425" s="255" t="s">
        <v>1513</v>
      </c>
      <c r="K425" s="298" t="s">
        <v>2343</v>
      </c>
      <c r="L425" s="299" t="s">
        <v>2344</v>
      </c>
    </row>
    <row r="426" ht="15.75" customHeight="1">
      <c r="A426" s="212"/>
      <c r="B426" s="295" t="s">
        <v>2345</v>
      </c>
      <c r="C426" s="187" t="s">
        <v>33</v>
      </c>
      <c r="D426" s="308">
        <v>45444.0</v>
      </c>
      <c r="E426" s="309">
        <v>150000.0</v>
      </c>
      <c r="F426" s="180">
        <v>150000.0</v>
      </c>
      <c r="G426" s="181"/>
      <c r="H426" s="181"/>
      <c r="I426" s="297" t="s">
        <v>1520</v>
      </c>
      <c r="J426" s="255" t="s">
        <v>1513</v>
      </c>
      <c r="K426" s="298" t="s">
        <v>2346</v>
      </c>
      <c r="L426" s="299" t="s">
        <v>2347</v>
      </c>
    </row>
    <row r="427" ht="15.75" customHeight="1">
      <c r="A427" s="212"/>
      <c r="B427" s="295" t="s">
        <v>1825</v>
      </c>
      <c r="C427" s="187" t="s">
        <v>33</v>
      </c>
      <c r="D427" s="308">
        <v>45474.0</v>
      </c>
      <c r="E427" s="305">
        <v>50000.0</v>
      </c>
      <c r="F427" s="180">
        <v>50000.0</v>
      </c>
      <c r="G427" s="181"/>
      <c r="H427" s="181"/>
      <c r="I427" s="297" t="s">
        <v>1520</v>
      </c>
      <c r="J427" s="255" t="s">
        <v>1513</v>
      </c>
      <c r="K427" s="229" t="s">
        <v>1826</v>
      </c>
      <c r="L427" s="299" t="s">
        <v>2348</v>
      </c>
    </row>
    <row r="428" ht="15.75" customHeight="1">
      <c r="A428" s="212"/>
      <c r="B428" s="295" t="s">
        <v>2349</v>
      </c>
      <c r="C428" s="187" t="s">
        <v>33</v>
      </c>
      <c r="D428" s="308">
        <v>45474.0</v>
      </c>
      <c r="E428" s="305">
        <v>20000.0</v>
      </c>
      <c r="F428" s="180">
        <v>50000.0</v>
      </c>
      <c r="G428" s="181"/>
      <c r="H428" s="181"/>
      <c r="I428" s="297" t="s">
        <v>1520</v>
      </c>
      <c r="J428" s="255" t="s">
        <v>1513</v>
      </c>
      <c r="K428" s="298" t="s">
        <v>2350</v>
      </c>
      <c r="L428" s="299" t="s">
        <v>2351</v>
      </c>
    </row>
    <row r="429" ht="15.75" customHeight="1">
      <c r="A429" s="212"/>
      <c r="B429" s="295" t="s">
        <v>2352</v>
      </c>
      <c r="C429" s="187" t="s">
        <v>32</v>
      </c>
      <c r="D429" s="296"/>
      <c r="E429" s="233"/>
      <c r="F429" s="180">
        <v>150000.0</v>
      </c>
      <c r="G429" s="181"/>
      <c r="H429" s="181"/>
      <c r="I429" s="297" t="s">
        <v>1520</v>
      </c>
      <c r="J429" s="255" t="s">
        <v>1513</v>
      </c>
      <c r="K429" s="298" t="s">
        <v>2353</v>
      </c>
      <c r="L429" s="299" t="s">
        <v>2354</v>
      </c>
    </row>
    <row r="430" ht="15.75" customHeight="1">
      <c r="A430" s="212"/>
      <c r="B430" s="295" t="s">
        <v>735</v>
      </c>
      <c r="C430" s="187" t="s">
        <v>32</v>
      </c>
      <c r="D430" s="296"/>
      <c r="E430" s="233"/>
      <c r="F430" s="180">
        <v>150000.0</v>
      </c>
      <c r="G430" s="181"/>
      <c r="H430" s="181"/>
      <c r="I430" s="297" t="s">
        <v>1520</v>
      </c>
      <c r="J430" s="255" t="s">
        <v>1513</v>
      </c>
      <c r="K430" s="298" t="s">
        <v>2355</v>
      </c>
      <c r="L430" s="299" t="s">
        <v>737</v>
      </c>
    </row>
    <row r="431" ht="15.75" customHeight="1">
      <c r="A431" s="212"/>
      <c r="B431" s="295" t="s">
        <v>1897</v>
      </c>
      <c r="C431" s="187" t="s">
        <v>33</v>
      </c>
      <c r="D431" s="308">
        <v>45505.0</v>
      </c>
      <c r="E431" s="305">
        <v>150000.0</v>
      </c>
      <c r="F431" s="180">
        <v>150000.0</v>
      </c>
      <c r="G431" s="181"/>
      <c r="H431" s="181"/>
      <c r="I431" s="297" t="s">
        <v>1520</v>
      </c>
      <c r="J431" s="255" t="s">
        <v>1513</v>
      </c>
      <c r="K431" s="229" t="s">
        <v>1898</v>
      </c>
      <c r="L431" s="299" t="s">
        <v>2356</v>
      </c>
    </row>
    <row r="432" ht="15.75" customHeight="1">
      <c r="A432" s="212"/>
      <c r="B432" s="295" t="s">
        <v>1566</v>
      </c>
      <c r="C432" s="187" t="s">
        <v>32</v>
      </c>
      <c r="D432" s="296"/>
      <c r="E432" s="233"/>
      <c r="F432" s="180">
        <v>100000.0</v>
      </c>
      <c r="G432" s="181"/>
      <c r="H432" s="181"/>
      <c r="I432" s="297" t="s">
        <v>1520</v>
      </c>
      <c r="J432" s="255" t="s">
        <v>1513</v>
      </c>
      <c r="K432" s="229" t="s">
        <v>1868</v>
      </c>
      <c r="L432" s="299" t="s">
        <v>1568</v>
      </c>
    </row>
    <row r="433" ht="15.75" customHeight="1">
      <c r="A433" s="212"/>
      <c r="B433" s="295" t="s">
        <v>2357</v>
      </c>
      <c r="C433" s="187" t="s">
        <v>33</v>
      </c>
      <c r="D433" s="308">
        <v>45505.0</v>
      </c>
      <c r="E433" s="305">
        <v>50000.0</v>
      </c>
      <c r="F433" s="180">
        <v>50000.0</v>
      </c>
      <c r="G433" s="181"/>
      <c r="H433" s="181"/>
      <c r="I433" s="297" t="s">
        <v>1520</v>
      </c>
      <c r="J433" s="255" t="s">
        <v>1513</v>
      </c>
      <c r="K433" s="298" t="s">
        <v>2358</v>
      </c>
      <c r="L433" s="299" t="s">
        <v>2359</v>
      </c>
    </row>
    <row r="434" ht="15.75" customHeight="1">
      <c r="A434" s="212"/>
      <c r="B434" s="295" t="s">
        <v>2360</v>
      </c>
      <c r="C434" s="187" t="s">
        <v>26</v>
      </c>
      <c r="D434" s="296"/>
      <c r="E434" s="233"/>
      <c r="F434" s="180">
        <v>50000.0</v>
      </c>
      <c r="G434" s="181"/>
      <c r="H434" s="181"/>
      <c r="I434" s="297" t="s">
        <v>1520</v>
      </c>
      <c r="J434" s="255" t="s">
        <v>1513</v>
      </c>
      <c r="K434" s="298" t="s">
        <v>2361</v>
      </c>
      <c r="L434" s="299" t="s">
        <v>2362</v>
      </c>
    </row>
    <row r="435" ht="15.75" customHeight="1">
      <c r="A435" s="212"/>
      <c r="B435" s="295" t="s">
        <v>2363</v>
      </c>
      <c r="C435" s="310" t="s">
        <v>33</v>
      </c>
      <c r="D435" s="308">
        <v>45444.0</v>
      </c>
      <c r="E435" s="180">
        <v>250000.0</v>
      </c>
      <c r="F435" s="180">
        <v>250000.0</v>
      </c>
      <c r="G435" s="181"/>
      <c r="H435" s="181"/>
      <c r="I435" s="297" t="s">
        <v>1520</v>
      </c>
      <c r="J435" s="255" t="s">
        <v>1513</v>
      </c>
      <c r="K435" s="298" t="s">
        <v>2364</v>
      </c>
      <c r="L435" s="299" t="s">
        <v>2365</v>
      </c>
    </row>
    <row r="436" ht="15.75" customHeight="1">
      <c r="A436" s="212"/>
      <c r="B436" s="295" t="s">
        <v>2366</v>
      </c>
      <c r="C436" s="187" t="s">
        <v>32</v>
      </c>
      <c r="D436" s="296"/>
      <c r="E436" s="233"/>
      <c r="F436" s="180">
        <v>35000.0</v>
      </c>
      <c r="G436" s="181"/>
      <c r="H436" s="181"/>
      <c r="I436" s="297" t="s">
        <v>1520</v>
      </c>
      <c r="J436" s="255" t="s">
        <v>1513</v>
      </c>
      <c r="K436" s="298" t="s">
        <v>2367</v>
      </c>
      <c r="L436" s="299" t="s">
        <v>1602</v>
      </c>
    </row>
    <row r="437" ht="15.75" customHeight="1">
      <c r="A437" s="212"/>
      <c r="B437" s="295" t="s">
        <v>712</v>
      </c>
      <c r="C437" s="187" t="s">
        <v>32</v>
      </c>
      <c r="D437" s="296"/>
      <c r="E437" s="233"/>
      <c r="F437" s="180">
        <v>30000.0</v>
      </c>
      <c r="G437" s="181"/>
      <c r="H437" s="181"/>
      <c r="I437" s="297" t="s">
        <v>1520</v>
      </c>
      <c r="J437" s="255" t="s">
        <v>1513</v>
      </c>
      <c r="K437" s="229" t="s">
        <v>1839</v>
      </c>
      <c r="L437" s="299" t="s">
        <v>2368</v>
      </c>
    </row>
    <row r="438" ht="15.75" customHeight="1">
      <c r="A438" s="212"/>
      <c r="B438" s="295" t="s">
        <v>2369</v>
      </c>
      <c r="C438" s="187" t="s">
        <v>18</v>
      </c>
      <c r="D438" s="296"/>
      <c r="E438" s="233"/>
      <c r="F438" s="233"/>
      <c r="G438" s="181"/>
      <c r="H438" s="181"/>
      <c r="I438" s="297" t="s">
        <v>1520</v>
      </c>
      <c r="J438" s="181"/>
      <c r="K438" s="298" t="s">
        <v>2370</v>
      </c>
      <c r="L438" s="230"/>
    </row>
    <row r="439" ht="15.75" customHeight="1">
      <c r="A439" s="212"/>
      <c r="B439" s="295" t="s">
        <v>1869</v>
      </c>
      <c r="C439" s="187" t="s">
        <v>18</v>
      </c>
      <c r="D439" s="296"/>
      <c r="E439" s="233"/>
      <c r="F439" s="233"/>
      <c r="G439" s="181"/>
      <c r="H439" s="181"/>
      <c r="I439" s="297" t="s">
        <v>1520</v>
      </c>
      <c r="J439" s="181"/>
      <c r="K439" s="229" t="s">
        <v>1870</v>
      </c>
      <c r="L439" s="230"/>
    </row>
    <row r="440" ht="15.75" customHeight="1">
      <c r="A440" s="212"/>
      <c r="B440" s="295" t="s">
        <v>2371</v>
      </c>
      <c r="C440" s="187" t="s">
        <v>18</v>
      </c>
      <c r="D440" s="296"/>
      <c r="E440" s="233"/>
      <c r="F440" s="233"/>
      <c r="G440" s="181"/>
      <c r="H440" s="181"/>
      <c r="I440" s="297" t="s">
        <v>1520</v>
      </c>
      <c r="J440" s="181"/>
      <c r="K440" s="229" t="s">
        <v>2372</v>
      </c>
      <c r="L440" s="230"/>
    </row>
    <row r="441" ht="15.75" customHeight="1">
      <c r="A441" s="212"/>
      <c r="B441" s="295" t="s">
        <v>2373</v>
      </c>
      <c r="C441" s="187" t="s">
        <v>18</v>
      </c>
      <c r="D441" s="296"/>
      <c r="E441" s="233"/>
      <c r="F441" s="233"/>
      <c r="G441" s="181"/>
      <c r="H441" s="181"/>
      <c r="I441" s="297" t="s">
        <v>1520</v>
      </c>
      <c r="J441" s="181"/>
      <c r="K441" s="298" t="s">
        <v>2374</v>
      </c>
      <c r="L441" s="230"/>
    </row>
    <row r="442" ht="15.75" customHeight="1">
      <c r="A442" s="212"/>
      <c r="B442" s="295" t="s">
        <v>2375</v>
      </c>
      <c r="C442" s="187" t="s">
        <v>18</v>
      </c>
      <c r="D442" s="296"/>
      <c r="E442" s="233"/>
      <c r="F442" s="233"/>
      <c r="G442" s="181"/>
      <c r="H442" s="181"/>
      <c r="I442" s="297" t="s">
        <v>1520</v>
      </c>
      <c r="J442" s="181"/>
      <c r="K442" s="298" t="s">
        <v>2376</v>
      </c>
      <c r="L442" s="230"/>
    </row>
    <row r="443" ht="15.75" customHeight="1">
      <c r="A443" s="212"/>
      <c r="B443" s="295" t="s">
        <v>2377</v>
      </c>
      <c r="C443" s="187" t="s">
        <v>18</v>
      </c>
      <c r="D443" s="296"/>
      <c r="E443" s="233"/>
      <c r="F443" s="233"/>
      <c r="G443" s="181"/>
      <c r="H443" s="181"/>
      <c r="I443" s="297" t="s">
        <v>1520</v>
      </c>
      <c r="J443" s="181"/>
      <c r="K443" s="298" t="s">
        <v>2378</v>
      </c>
      <c r="L443" s="230"/>
    </row>
    <row r="444" ht="15.75" customHeight="1">
      <c r="A444" s="212"/>
      <c r="B444" s="295" t="s">
        <v>1837</v>
      </c>
      <c r="C444" s="187" t="s">
        <v>18</v>
      </c>
      <c r="D444" s="296"/>
      <c r="E444" s="233"/>
      <c r="F444" s="233"/>
      <c r="G444" s="181"/>
      <c r="H444" s="181"/>
      <c r="I444" s="297" t="s">
        <v>1520</v>
      </c>
      <c r="J444" s="181"/>
      <c r="K444" s="229" t="s">
        <v>1838</v>
      </c>
      <c r="L444" s="230"/>
    </row>
    <row r="445" ht="15.75" customHeight="1">
      <c r="A445" s="212"/>
      <c r="B445" s="295" t="s">
        <v>1848</v>
      </c>
      <c r="C445" s="187" t="s">
        <v>18</v>
      </c>
      <c r="D445" s="296"/>
      <c r="E445" s="233"/>
      <c r="F445" s="233"/>
      <c r="G445" s="181"/>
      <c r="H445" s="181"/>
      <c r="I445" s="297" t="s">
        <v>1520</v>
      </c>
      <c r="J445" s="181"/>
      <c r="K445" s="229" t="s">
        <v>1849</v>
      </c>
      <c r="L445" s="230"/>
    </row>
    <row r="446" ht="15.75" customHeight="1">
      <c r="A446" s="212"/>
      <c r="B446" s="295" t="s">
        <v>1919</v>
      </c>
      <c r="C446" s="187" t="s">
        <v>18</v>
      </c>
      <c r="D446" s="296"/>
      <c r="E446" s="233"/>
      <c r="F446" s="233"/>
      <c r="G446" s="181"/>
      <c r="H446" s="181"/>
      <c r="I446" s="297" t="s">
        <v>1520</v>
      </c>
      <c r="J446" s="181"/>
      <c r="K446" s="229" t="s">
        <v>1920</v>
      </c>
      <c r="L446" s="230"/>
    </row>
    <row r="447" ht="15.75" customHeight="1">
      <c r="A447" s="212"/>
      <c r="B447" s="295" t="s">
        <v>2379</v>
      </c>
      <c r="C447" s="187" t="s">
        <v>18</v>
      </c>
      <c r="D447" s="296"/>
      <c r="E447" s="233"/>
      <c r="F447" s="233"/>
      <c r="G447" s="181"/>
      <c r="H447" s="181"/>
      <c r="I447" s="297" t="s">
        <v>1520</v>
      </c>
      <c r="J447" s="181"/>
      <c r="K447" s="298" t="s">
        <v>2380</v>
      </c>
      <c r="L447" s="230"/>
    </row>
    <row r="448" ht="15.75" customHeight="1">
      <c r="A448" s="212"/>
      <c r="B448" s="295" t="s">
        <v>2381</v>
      </c>
      <c r="C448" s="187" t="s">
        <v>18</v>
      </c>
      <c r="D448" s="296"/>
      <c r="E448" s="233"/>
      <c r="F448" s="233"/>
      <c r="G448" s="181"/>
      <c r="H448" s="181"/>
      <c r="I448" s="297" t="s">
        <v>1520</v>
      </c>
      <c r="J448" s="181"/>
      <c r="K448" s="298" t="s">
        <v>2382</v>
      </c>
      <c r="L448" s="230"/>
    </row>
    <row r="449" ht="15.75" customHeight="1">
      <c r="A449" s="212"/>
      <c r="B449" s="295" t="s">
        <v>2383</v>
      </c>
      <c r="C449" s="187" t="s">
        <v>18</v>
      </c>
      <c r="D449" s="296"/>
      <c r="E449" s="233"/>
      <c r="F449" s="233"/>
      <c r="G449" s="181"/>
      <c r="H449" s="181"/>
      <c r="I449" s="297" t="s">
        <v>1520</v>
      </c>
      <c r="J449" s="181"/>
      <c r="K449" s="298" t="s">
        <v>2384</v>
      </c>
      <c r="L449" s="230"/>
    </row>
    <row r="450" ht="15.75" customHeight="1">
      <c r="A450" s="212"/>
      <c r="B450" s="295" t="s">
        <v>2385</v>
      </c>
      <c r="C450" s="187" t="s">
        <v>18</v>
      </c>
      <c r="D450" s="296"/>
      <c r="E450" s="233"/>
      <c r="F450" s="233"/>
      <c r="G450" s="181"/>
      <c r="H450" s="181"/>
      <c r="I450" s="297" t="s">
        <v>1520</v>
      </c>
      <c r="J450" s="181"/>
      <c r="K450" s="298" t="s">
        <v>2386</v>
      </c>
      <c r="L450" s="230"/>
    </row>
    <row r="451" ht="15.75" customHeight="1">
      <c r="A451" s="212"/>
      <c r="B451" s="295" t="s">
        <v>2387</v>
      </c>
      <c r="C451" s="187" t="s">
        <v>18</v>
      </c>
      <c r="D451" s="296"/>
      <c r="E451" s="233"/>
      <c r="F451" s="233"/>
      <c r="G451" s="181"/>
      <c r="H451" s="181"/>
      <c r="I451" s="297" t="s">
        <v>1520</v>
      </c>
      <c r="J451" s="181"/>
      <c r="K451" s="298" t="s">
        <v>2388</v>
      </c>
      <c r="L451" s="230"/>
    </row>
    <row r="452" ht="15.75" customHeight="1">
      <c r="A452" s="212"/>
      <c r="B452" s="295" t="s">
        <v>2389</v>
      </c>
      <c r="C452" s="187" t="s">
        <v>18</v>
      </c>
      <c r="D452" s="296"/>
      <c r="E452" s="233"/>
      <c r="F452" s="233"/>
      <c r="G452" s="181"/>
      <c r="H452" s="181"/>
      <c r="I452" s="297" t="s">
        <v>1520</v>
      </c>
      <c r="J452" s="181"/>
      <c r="K452" s="298" t="s">
        <v>2390</v>
      </c>
      <c r="L452" s="230"/>
    </row>
    <row r="453" ht="15.75" customHeight="1">
      <c r="A453" s="212"/>
      <c r="B453" s="295" t="s">
        <v>2391</v>
      </c>
      <c r="C453" s="187" t="s">
        <v>18</v>
      </c>
      <c r="D453" s="296"/>
      <c r="E453" s="233"/>
      <c r="F453" s="233"/>
      <c r="G453" s="181"/>
      <c r="H453" s="181"/>
      <c r="I453" s="297" t="s">
        <v>1520</v>
      </c>
      <c r="J453" s="181"/>
      <c r="K453" s="298" t="s">
        <v>2392</v>
      </c>
      <c r="L453" s="230"/>
    </row>
    <row r="454" ht="15.75" customHeight="1">
      <c r="A454" s="212"/>
      <c r="B454" s="295" t="s">
        <v>2393</v>
      </c>
      <c r="C454" s="187" t="s">
        <v>18</v>
      </c>
      <c r="D454" s="296"/>
      <c r="E454" s="233"/>
      <c r="F454" s="233"/>
      <c r="G454" s="181"/>
      <c r="H454" s="181"/>
      <c r="I454" s="297" t="s">
        <v>1520</v>
      </c>
      <c r="J454" s="181"/>
      <c r="K454" s="298" t="s">
        <v>2394</v>
      </c>
      <c r="L454" s="230"/>
    </row>
    <row r="455" ht="15.75" customHeight="1">
      <c r="A455" s="212"/>
      <c r="B455" s="295" t="s">
        <v>2395</v>
      </c>
      <c r="C455" s="187" t="s">
        <v>18</v>
      </c>
      <c r="D455" s="296"/>
      <c r="E455" s="233"/>
      <c r="F455" s="233"/>
      <c r="G455" s="181"/>
      <c r="H455" s="181"/>
      <c r="I455" s="297" t="s">
        <v>1520</v>
      </c>
      <c r="J455" s="181"/>
      <c r="K455" s="298" t="s">
        <v>2396</v>
      </c>
      <c r="L455" s="230"/>
    </row>
    <row r="456" ht="15.75" customHeight="1">
      <c r="A456" s="212"/>
      <c r="B456" s="295" t="s">
        <v>2397</v>
      </c>
      <c r="C456" s="187" t="s">
        <v>18</v>
      </c>
      <c r="D456" s="296"/>
      <c r="E456" s="233"/>
      <c r="F456" s="233"/>
      <c r="G456" s="181"/>
      <c r="H456" s="181"/>
      <c r="I456" s="297" t="s">
        <v>1520</v>
      </c>
      <c r="J456" s="181"/>
      <c r="K456" s="298" t="s">
        <v>2398</v>
      </c>
      <c r="L456" s="230"/>
    </row>
    <row r="457" ht="15.75" customHeight="1">
      <c r="A457" s="212"/>
      <c r="B457" s="295" t="s">
        <v>2399</v>
      </c>
      <c r="C457" s="187" t="s">
        <v>18</v>
      </c>
      <c r="D457" s="296"/>
      <c r="E457" s="233"/>
      <c r="F457" s="233"/>
      <c r="G457" s="181"/>
      <c r="H457" s="181"/>
      <c r="I457" s="297" t="s">
        <v>1520</v>
      </c>
      <c r="J457" s="181"/>
      <c r="K457" s="298" t="s">
        <v>2400</v>
      </c>
      <c r="L457" s="230"/>
    </row>
    <row r="458" ht="15.75" customHeight="1">
      <c r="A458" s="212"/>
      <c r="B458" s="295" t="s">
        <v>2401</v>
      </c>
      <c r="C458" s="187" t="s">
        <v>18</v>
      </c>
      <c r="D458" s="296"/>
      <c r="E458" s="233"/>
      <c r="F458" s="233"/>
      <c r="G458" s="181"/>
      <c r="H458" s="181"/>
      <c r="I458" s="297" t="s">
        <v>1520</v>
      </c>
      <c r="J458" s="181"/>
      <c r="K458" s="298" t="s">
        <v>2402</v>
      </c>
      <c r="L458" s="230"/>
    </row>
    <row r="459" ht="15.75" customHeight="1">
      <c r="A459" s="212"/>
      <c r="B459" s="295" t="s">
        <v>1873</v>
      </c>
      <c r="C459" s="187" t="s">
        <v>18</v>
      </c>
      <c r="D459" s="296"/>
      <c r="E459" s="233"/>
      <c r="F459" s="233"/>
      <c r="G459" s="181"/>
      <c r="H459" s="181"/>
      <c r="I459" s="297" t="s">
        <v>1520</v>
      </c>
      <c r="J459" s="181"/>
      <c r="K459" s="229" t="s">
        <v>1874</v>
      </c>
      <c r="L459" s="230"/>
    </row>
    <row r="460" ht="15.75" customHeight="1">
      <c r="A460" s="212"/>
      <c r="B460" s="295" t="s">
        <v>2403</v>
      </c>
      <c r="C460" s="187" t="s">
        <v>18</v>
      </c>
      <c r="D460" s="296"/>
      <c r="E460" s="233"/>
      <c r="F460" s="233"/>
      <c r="G460" s="181"/>
      <c r="H460" s="181"/>
      <c r="I460" s="297" t="s">
        <v>1520</v>
      </c>
      <c r="J460" s="181"/>
      <c r="K460" s="298" t="s">
        <v>2404</v>
      </c>
      <c r="L460" s="230"/>
    </row>
    <row r="461" ht="15.75" customHeight="1">
      <c r="A461" s="212"/>
      <c r="B461" s="295" t="s">
        <v>2275</v>
      </c>
      <c r="C461" s="187" t="s">
        <v>18</v>
      </c>
      <c r="D461" s="296"/>
      <c r="E461" s="233"/>
      <c r="F461" s="233"/>
      <c r="G461" s="181"/>
      <c r="H461" s="181"/>
      <c r="I461" s="297" t="s">
        <v>1520</v>
      </c>
      <c r="J461" s="181"/>
      <c r="K461" s="298" t="s">
        <v>2405</v>
      </c>
      <c r="L461" s="230"/>
    </row>
    <row r="462" ht="15.75" customHeight="1">
      <c r="A462" s="212"/>
      <c r="B462" s="295" t="s">
        <v>2406</v>
      </c>
      <c r="C462" s="187" t="s">
        <v>18</v>
      </c>
      <c r="D462" s="296"/>
      <c r="E462" s="233"/>
      <c r="F462" s="233"/>
      <c r="G462" s="181"/>
      <c r="H462" s="181"/>
      <c r="I462" s="297" t="s">
        <v>1520</v>
      </c>
      <c r="J462" s="181"/>
      <c r="K462" s="298" t="s">
        <v>2407</v>
      </c>
      <c r="L462" s="230"/>
    </row>
    <row r="463" ht="15.75" customHeight="1">
      <c r="A463" s="212"/>
      <c r="B463" s="295" t="s">
        <v>1858</v>
      </c>
      <c r="C463" s="187" t="s">
        <v>18</v>
      </c>
      <c r="D463" s="296"/>
      <c r="E463" s="233"/>
      <c r="F463" s="233"/>
      <c r="G463" s="181"/>
      <c r="H463" s="181"/>
      <c r="I463" s="297" t="s">
        <v>1520</v>
      </c>
      <c r="J463" s="181"/>
      <c r="K463" s="229" t="s">
        <v>1859</v>
      </c>
      <c r="L463" s="230"/>
    </row>
    <row r="464" ht="15.75" customHeight="1">
      <c r="A464" s="212"/>
      <c r="B464" s="295" t="s">
        <v>2408</v>
      </c>
      <c r="C464" s="187" t="s">
        <v>18</v>
      </c>
      <c r="D464" s="296"/>
      <c r="E464" s="233"/>
      <c r="F464" s="233"/>
      <c r="G464" s="181"/>
      <c r="H464" s="181"/>
      <c r="I464" s="297" t="s">
        <v>1520</v>
      </c>
      <c r="J464" s="181"/>
      <c r="K464" s="298" t="s">
        <v>2409</v>
      </c>
      <c r="L464" s="230"/>
    </row>
    <row r="465" ht="15.75" customHeight="1">
      <c r="A465" s="212"/>
      <c r="B465" s="295" t="s">
        <v>104</v>
      </c>
      <c r="C465" s="187" t="s">
        <v>18</v>
      </c>
      <c r="D465" s="296"/>
      <c r="E465" s="233"/>
      <c r="F465" s="233"/>
      <c r="G465" s="181"/>
      <c r="H465" s="181"/>
      <c r="I465" s="297" t="s">
        <v>1520</v>
      </c>
      <c r="J465" s="181"/>
      <c r="K465" s="298" t="s">
        <v>2410</v>
      </c>
      <c r="L465" s="230"/>
    </row>
    <row r="466" ht="15.75" customHeight="1">
      <c r="A466" s="212"/>
      <c r="B466" s="295" t="s">
        <v>1881</v>
      </c>
      <c r="C466" s="187" t="s">
        <v>18</v>
      </c>
      <c r="D466" s="296"/>
      <c r="E466" s="233"/>
      <c r="F466" s="233"/>
      <c r="G466" s="181"/>
      <c r="H466" s="181"/>
      <c r="I466" s="297" t="s">
        <v>1520</v>
      </c>
      <c r="J466" s="181"/>
      <c r="K466" s="298" t="s">
        <v>2411</v>
      </c>
      <c r="L466" s="230"/>
    </row>
    <row r="467" ht="15.75" customHeight="1">
      <c r="A467" s="212"/>
      <c r="B467" s="295" t="s">
        <v>2412</v>
      </c>
      <c r="C467" s="187" t="s">
        <v>18</v>
      </c>
      <c r="D467" s="296"/>
      <c r="E467" s="233"/>
      <c r="F467" s="233"/>
      <c r="G467" s="181"/>
      <c r="H467" s="181"/>
      <c r="I467" s="297" t="s">
        <v>1520</v>
      </c>
      <c r="J467" s="181"/>
      <c r="K467" s="298" t="s">
        <v>2413</v>
      </c>
      <c r="L467" s="230"/>
    </row>
    <row r="468" ht="15.75" customHeight="1">
      <c r="A468" s="212"/>
      <c r="B468" s="295" t="s">
        <v>1788</v>
      </c>
      <c r="C468" s="187" t="s">
        <v>18</v>
      </c>
      <c r="D468" s="296"/>
      <c r="E468" s="233"/>
      <c r="F468" s="233"/>
      <c r="G468" s="181"/>
      <c r="H468" s="181"/>
      <c r="I468" s="297" t="s">
        <v>1520</v>
      </c>
      <c r="J468" s="181"/>
      <c r="K468" s="298" t="s">
        <v>2414</v>
      </c>
      <c r="L468" s="230"/>
    </row>
    <row r="469" ht="15.75" customHeight="1">
      <c r="A469" s="212"/>
      <c r="B469" s="295" t="s">
        <v>2415</v>
      </c>
      <c r="C469" s="187" t="s">
        <v>18</v>
      </c>
      <c r="D469" s="296"/>
      <c r="E469" s="233"/>
      <c r="F469" s="233"/>
      <c r="G469" s="181"/>
      <c r="H469" s="181"/>
      <c r="I469" s="297" t="s">
        <v>1520</v>
      </c>
      <c r="J469" s="181"/>
      <c r="K469" s="298" t="s">
        <v>2416</v>
      </c>
      <c r="L469" s="230"/>
    </row>
    <row r="470" ht="15.75" customHeight="1">
      <c r="A470" s="212"/>
      <c r="B470" s="295" t="s">
        <v>2417</v>
      </c>
      <c r="C470" s="187" t="s">
        <v>18</v>
      </c>
      <c r="D470" s="296"/>
      <c r="E470" s="233"/>
      <c r="F470" s="233"/>
      <c r="G470" s="181"/>
      <c r="H470" s="181"/>
      <c r="I470" s="297" t="s">
        <v>1520</v>
      </c>
      <c r="J470" s="181"/>
      <c r="K470" s="298" t="s">
        <v>2418</v>
      </c>
      <c r="L470" s="230"/>
    </row>
    <row r="471" ht="15.75" customHeight="1">
      <c r="A471" s="212"/>
      <c r="B471" s="295" t="s">
        <v>2419</v>
      </c>
      <c r="C471" s="187" t="s">
        <v>18</v>
      </c>
      <c r="D471" s="296"/>
      <c r="E471" s="233"/>
      <c r="F471" s="233"/>
      <c r="G471" s="181"/>
      <c r="H471" s="181"/>
      <c r="I471" s="297" t="s">
        <v>1520</v>
      </c>
      <c r="J471" s="181"/>
      <c r="K471" s="298" t="s">
        <v>2420</v>
      </c>
      <c r="L471" s="230"/>
    </row>
    <row r="472" ht="15.75" customHeight="1">
      <c r="A472" s="212"/>
      <c r="B472" s="295" t="s">
        <v>2421</v>
      </c>
      <c r="C472" s="187" t="s">
        <v>18</v>
      </c>
      <c r="D472" s="296"/>
      <c r="E472" s="233"/>
      <c r="F472" s="233"/>
      <c r="G472" s="181"/>
      <c r="H472" s="181"/>
      <c r="I472" s="297" t="s">
        <v>1520</v>
      </c>
      <c r="J472" s="181"/>
      <c r="K472" s="298" t="s">
        <v>2422</v>
      </c>
      <c r="L472" s="230"/>
    </row>
    <row r="473" ht="15.75" customHeight="1">
      <c r="A473" s="212"/>
      <c r="B473" s="295" t="s">
        <v>2423</v>
      </c>
      <c r="C473" s="187" t="s">
        <v>18</v>
      </c>
      <c r="D473" s="296"/>
      <c r="E473" s="233"/>
      <c r="F473" s="233"/>
      <c r="G473" s="181"/>
      <c r="H473" s="181"/>
      <c r="I473" s="297" t="s">
        <v>1520</v>
      </c>
      <c r="J473" s="181"/>
      <c r="K473" s="298" t="s">
        <v>2424</v>
      </c>
      <c r="L473" s="230"/>
    </row>
    <row r="474" ht="15.75" customHeight="1">
      <c r="A474" s="212"/>
      <c r="B474" s="295" t="s">
        <v>2425</v>
      </c>
      <c r="C474" s="187" t="s">
        <v>18</v>
      </c>
      <c r="D474" s="296"/>
      <c r="E474" s="233"/>
      <c r="F474" s="233"/>
      <c r="G474" s="181"/>
      <c r="H474" s="181"/>
      <c r="I474" s="297" t="s">
        <v>1520</v>
      </c>
      <c r="J474" s="181"/>
      <c r="K474" s="298" t="s">
        <v>2426</v>
      </c>
      <c r="L474" s="230"/>
    </row>
    <row r="475" ht="15.75" customHeight="1">
      <c r="A475" s="212"/>
      <c r="B475" s="295" t="s">
        <v>2427</v>
      </c>
      <c r="C475" s="187" t="s">
        <v>18</v>
      </c>
      <c r="D475" s="296"/>
      <c r="E475" s="233"/>
      <c r="F475" s="233"/>
      <c r="G475" s="181"/>
      <c r="H475" s="181"/>
      <c r="I475" s="297" t="s">
        <v>1520</v>
      </c>
      <c r="J475" s="181"/>
      <c r="K475" s="298" t="s">
        <v>2428</v>
      </c>
      <c r="L475" s="230"/>
    </row>
    <row r="476" ht="15.75" customHeight="1">
      <c r="A476" s="212"/>
      <c r="B476" s="295" t="s">
        <v>2429</v>
      </c>
      <c r="C476" s="187" t="s">
        <v>18</v>
      </c>
      <c r="D476" s="296"/>
      <c r="E476" s="233"/>
      <c r="F476" s="233"/>
      <c r="G476" s="181"/>
      <c r="H476" s="181"/>
      <c r="I476" s="297" t="s">
        <v>1520</v>
      </c>
      <c r="J476" s="181"/>
      <c r="K476" s="298" t="s">
        <v>2430</v>
      </c>
      <c r="L476" s="230"/>
    </row>
    <row r="477" ht="15.75" customHeight="1">
      <c r="A477" s="212"/>
      <c r="B477" s="295" t="s">
        <v>2431</v>
      </c>
      <c r="C477" s="187" t="s">
        <v>18</v>
      </c>
      <c r="D477" s="296"/>
      <c r="E477" s="233"/>
      <c r="F477" s="233"/>
      <c r="G477" s="181"/>
      <c r="H477" s="181"/>
      <c r="I477" s="297" t="s">
        <v>1520</v>
      </c>
      <c r="J477" s="181"/>
      <c r="K477" s="298" t="s">
        <v>2432</v>
      </c>
      <c r="L477" s="230"/>
    </row>
    <row r="478" ht="15.75" customHeight="1">
      <c r="A478" s="212"/>
      <c r="B478" s="295" t="s">
        <v>2433</v>
      </c>
      <c r="C478" s="187" t="s">
        <v>18</v>
      </c>
      <c r="D478" s="296"/>
      <c r="E478" s="233"/>
      <c r="F478" s="233"/>
      <c r="G478" s="181"/>
      <c r="H478" s="181"/>
      <c r="I478" s="297" t="s">
        <v>1520</v>
      </c>
      <c r="J478" s="181"/>
      <c r="K478" s="298" t="s">
        <v>2434</v>
      </c>
      <c r="L478" s="230"/>
    </row>
    <row r="479" ht="15.75" customHeight="1">
      <c r="A479" s="213"/>
      <c r="B479" s="295" t="s">
        <v>2435</v>
      </c>
      <c r="C479" s="187" t="s">
        <v>18</v>
      </c>
      <c r="D479" s="296"/>
      <c r="E479" s="233"/>
      <c r="F479" s="233"/>
      <c r="G479" s="181"/>
      <c r="H479" s="181"/>
      <c r="I479" s="297" t="s">
        <v>1520</v>
      </c>
      <c r="J479" s="181"/>
      <c r="K479" s="311" t="s">
        <v>2436</v>
      </c>
      <c r="L479" s="230"/>
    </row>
    <row r="480" ht="15.75" customHeight="1">
      <c r="A480" s="213"/>
      <c r="B480" s="295" t="s">
        <v>2437</v>
      </c>
      <c r="C480" s="187" t="s">
        <v>18</v>
      </c>
      <c r="D480" s="296"/>
      <c r="E480" s="233"/>
      <c r="F480" s="233"/>
      <c r="G480" s="181"/>
      <c r="H480" s="181"/>
      <c r="I480" s="297" t="s">
        <v>1520</v>
      </c>
      <c r="J480" s="181"/>
      <c r="K480" s="298" t="s">
        <v>2438</v>
      </c>
      <c r="L480" s="181"/>
    </row>
    <row r="481" ht="15.75" customHeight="1">
      <c r="A481" s="213"/>
      <c r="B481" s="295" t="s">
        <v>1823</v>
      </c>
      <c r="C481" s="187" t="s">
        <v>18</v>
      </c>
      <c r="D481" s="296"/>
      <c r="E481" s="233"/>
      <c r="F481" s="233"/>
      <c r="G481" s="181"/>
      <c r="H481" s="181"/>
      <c r="I481" s="297" t="s">
        <v>1520</v>
      </c>
      <c r="J481" s="181"/>
      <c r="K481" s="177" t="s">
        <v>1824</v>
      </c>
      <c r="L481" s="230"/>
    </row>
    <row r="482" ht="15.75" customHeight="1">
      <c r="A482" s="213"/>
      <c r="B482" s="295" t="s">
        <v>2439</v>
      </c>
      <c r="C482" s="187" t="s">
        <v>18</v>
      </c>
      <c r="D482" s="296"/>
      <c r="E482" s="233"/>
      <c r="F482" s="233"/>
      <c r="G482" s="181"/>
      <c r="H482" s="181"/>
      <c r="I482" s="297" t="s">
        <v>1520</v>
      </c>
      <c r="J482" s="181"/>
      <c r="K482" s="311" t="s">
        <v>2440</v>
      </c>
      <c r="L482" s="230"/>
    </row>
    <row r="483" ht="15.75" customHeight="1">
      <c r="A483" s="213"/>
      <c r="B483" s="295" t="s">
        <v>2441</v>
      </c>
      <c r="C483" s="187" t="s">
        <v>18</v>
      </c>
      <c r="D483" s="296"/>
      <c r="E483" s="233"/>
      <c r="F483" s="233"/>
      <c r="G483" s="181"/>
      <c r="H483" s="181"/>
      <c r="I483" s="297" t="s">
        <v>1520</v>
      </c>
      <c r="J483" s="181"/>
      <c r="K483" s="311" t="s">
        <v>2442</v>
      </c>
      <c r="L483" s="230"/>
    </row>
    <row r="484" ht="15.75" customHeight="1">
      <c r="A484" s="213"/>
      <c r="B484" s="295" t="s">
        <v>1871</v>
      </c>
      <c r="C484" s="187" t="s">
        <v>18</v>
      </c>
      <c r="D484" s="296"/>
      <c r="E484" s="233"/>
      <c r="F484" s="233"/>
      <c r="G484" s="181"/>
      <c r="H484" s="181"/>
      <c r="I484" s="297" t="s">
        <v>1520</v>
      </c>
      <c r="J484" s="181"/>
      <c r="K484" s="311" t="s">
        <v>2443</v>
      </c>
      <c r="L484" s="230"/>
    </row>
    <row r="485" ht="15.75" customHeight="1">
      <c r="A485" s="213"/>
      <c r="B485" s="295" t="s">
        <v>1792</v>
      </c>
      <c r="C485" s="187" t="s">
        <v>18</v>
      </c>
      <c r="D485" s="296"/>
      <c r="E485" s="233"/>
      <c r="F485" s="233"/>
      <c r="G485" s="181"/>
      <c r="H485" s="181"/>
      <c r="I485" s="297" t="s">
        <v>1520</v>
      </c>
      <c r="J485" s="181"/>
      <c r="K485" s="311" t="s">
        <v>2444</v>
      </c>
      <c r="L485" s="181"/>
    </row>
    <row r="486" ht="15.75" customHeight="1">
      <c r="A486" s="213"/>
      <c r="B486" s="295" t="s">
        <v>1818</v>
      </c>
      <c r="C486" s="187" t="s">
        <v>18</v>
      </c>
      <c r="D486" s="296"/>
      <c r="E486" s="233"/>
      <c r="F486" s="233"/>
      <c r="G486" s="181"/>
      <c r="H486" s="181"/>
      <c r="I486" s="297" t="s">
        <v>1520</v>
      </c>
      <c r="J486" s="181"/>
      <c r="K486" s="177" t="s">
        <v>1819</v>
      </c>
      <c r="L486" s="230"/>
    </row>
    <row r="487" ht="15.75" customHeight="1">
      <c r="A487" s="213"/>
      <c r="B487" s="312" t="s">
        <v>2445</v>
      </c>
      <c r="C487" s="187" t="s">
        <v>18</v>
      </c>
      <c r="D487" s="296"/>
      <c r="E487" s="233"/>
      <c r="F487" s="233"/>
      <c r="G487" s="181"/>
      <c r="H487" s="181"/>
      <c r="I487" s="297" t="s">
        <v>1520</v>
      </c>
      <c r="J487" s="181"/>
      <c r="K487" s="311" t="s">
        <v>2446</v>
      </c>
      <c r="L487" s="181"/>
    </row>
    <row r="488" ht="15.75" customHeight="1">
      <c r="A488" s="213"/>
      <c r="B488" s="295" t="s">
        <v>2447</v>
      </c>
      <c r="C488" s="187" t="s">
        <v>18</v>
      </c>
      <c r="D488" s="296"/>
      <c r="E488" s="233"/>
      <c r="F488" s="233"/>
      <c r="G488" s="181"/>
      <c r="H488" s="181"/>
      <c r="I488" s="297" t="s">
        <v>1520</v>
      </c>
      <c r="J488" s="181"/>
      <c r="K488" s="311" t="s">
        <v>2448</v>
      </c>
      <c r="L488" s="181"/>
    </row>
    <row r="489" ht="15.75" customHeight="1">
      <c r="A489" s="213"/>
      <c r="B489" s="295" t="s">
        <v>2449</v>
      </c>
      <c r="C489" s="187" t="s">
        <v>18</v>
      </c>
      <c r="D489" s="296"/>
      <c r="E489" s="233"/>
      <c r="F489" s="233"/>
      <c r="G489" s="181"/>
      <c r="H489" s="181"/>
      <c r="I489" s="297" t="s">
        <v>1520</v>
      </c>
      <c r="J489" s="181"/>
      <c r="K489" s="311" t="s">
        <v>2450</v>
      </c>
      <c r="L489" s="230"/>
    </row>
    <row r="490" ht="15.75" customHeight="1">
      <c r="A490" s="213"/>
      <c r="B490" s="295" t="s">
        <v>2451</v>
      </c>
      <c r="C490" s="187" t="s">
        <v>18</v>
      </c>
      <c r="D490" s="296"/>
      <c r="E490" s="233"/>
      <c r="F490" s="233"/>
      <c r="G490" s="181"/>
      <c r="H490" s="181"/>
      <c r="I490" s="297" t="s">
        <v>1520</v>
      </c>
      <c r="J490" s="181"/>
      <c r="K490" s="311" t="s">
        <v>2452</v>
      </c>
      <c r="L490" s="181"/>
    </row>
    <row r="491" ht="15.75" customHeight="1">
      <c r="A491" s="213"/>
      <c r="B491" s="295" t="s">
        <v>2453</v>
      </c>
      <c r="C491" s="187" t="s">
        <v>18</v>
      </c>
      <c r="D491" s="296"/>
      <c r="E491" s="233"/>
      <c r="F491" s="233"/>
      <c r="G491" s="181"/>
      <c r="H491" s="181"/>
      <c r="I491" s="297" t="s">
        <v>1520</v>
      </c>
      <c r="J491" s="181"/>
      <c r="K491" s="311" t="s">
        <v>2454</v>
      </c>
      <c r="L491" s="230"/>
    </row>
    <row r="492" ht="15.75" customHeight="1">
      <c r="A492" s="213"/>
      <c r="B492" s="295" t="s">
        <v>2455</v>
      </c>
      <c r="C492" s="187" t="s">
        <v>18</v>
      </c>
      <c r="D492" s="296"/>
      <c r="E492" s="233"/>
      <c r="F492" s="233"/>
      <c r="G492" s="181"/>
      <c r="H492" s="181"/>
      <c r="I492" s="297" t="s">
        <v>1520</v>
      </c>
      <c r="J492" s="181"/>
      <c r="K492" s="298" t="s">
        <v>2456</v>
      </c>
      <c r="L492" s="230"/>
    </row>
    <row r="493" ht="15.75" customHeight="1">
      <c r="A493" s="213"/>
      <c r="B493" s="295" t="s">
        <v>1887</v>
      </c>
      <c r="C493" s="187" t="s">
        <v>18</v>
      </c>
      <c r="D493" s="296"/>
      <c r="E493" s="233"/>
      <c r="F493" s="233"/>
      <c r="G493" s="181"/>
      <c r="H493" s="181"/>
      <c r="I493" s="297" t="s">
        <v>1520</v>
      </c>
      <c r="J493" s="181"/>
      <c r="K493" s="177" t="s">
        <v>1888</v>
      </c>
      <c r="L493" s="230"/>
    </row>
    <row r="494" ht="15.75" customHeight="1">
      <c r="A494" s="213"/>
      <c r="B494" s="295" t="s">
        <v>1833</v>
      </c>
      <c r="C494" s="187" t="s">
        <v>18</v>
      </c>
      <c r="D494" s="296"/>
      <c r="E494" s="233"/>
      <c r="F494" s="233"/>
      <c r="G494" s="181"/>
      <c r="H494" s="181"/>
      <c r="I494" s="297" t="s">
        <v>1520</v>
      </c>
      <c r="J494" s="181"/>
      <c r="K494" s="177" t="s">
        <v>1834</v>
      </c>
      <c r="L494" s="230"/>
    </row>
    <row r="495" ht="15.75" customHeight="1">
      <c r="A495" s="213"/>
      <c r="B495" s="295" t="s">
        <v>2457</v>
      </c>
      <c r="C495" s="187" t="s">
        <v>18</v>
      </c>
      <c r="D495" s="296"/>
      <c r="E495" s="233"/>
      <c r="F495" s="233"/>
      <c r="G495" s="181"/>
      <c r="H495" s="181"/>
      <c r="I495" s="297" t="s">
        <v>1520</v>
      </c>
      <c r="J495" s="181"/>
      <c r="K495" s="311" t="s">
        <v>2458</v>
      </c>
      <c r="L495" s="230"/>
    </row>
    <row r="496" ht="15.75" customHeight="1">
      <c r="A496" s="213"/>
      <c r="B496" s="295" t="s">
        <v>2459</v>
      </c>
      <c r="C496" s="187" t="s">
        <v>18</v>
      </c>
      <c r="D496" s="296"/>
      <c r="E496" s="233"/>
      <c r="F496" s="233"/>
      <c r="G496" s="181"/>
      <c r="H496" s="181"/>
      <c r="I496" s="297" t="s">
        <v>1520</v>
      </c>
      <c r="J496" s="181"/>
      <c r="K496" s="311" t="s">
        <v>2460</v>
      </c>
      <c r="L496" s="230"/>
    </row>
    <row r="497" ht="15.75" customHeight="1">
      <c r="A497" s="213"/>
      <c r="B497" s="295" t="s">
        <v>2461</v>
      </c>
      <c r="C497" s="187" t="s">
        <v>18</v>
      </c>
      <c r="D497" s="296"/>
      <c r="E497" s="233"/>
      <c r="F497" s="233"/>
      <c r="G497" s="181"/>
      <c r="H497" s="181"/>
      <c r="I497" s="297" t="s">
        <v>1520</v>
      </c>
      <c r="J497" s="181"/>
      <c r="K497" s="311" t="s">
        <v>2462</v>
      </c>
      <c r="L497" s="181"/>
    </row>
    <row r="498" ht="15.75" customHeight="1">
      <c r="A498" s="213"/>
      <c r="B498" s="295" t="s">
        <v>2463</v>
      </c>
      <c r="C498" s="187" t="s">
        <v>18</v>
      </c>
      <c r="D498" s="296"/>
      <c r="E498" s="233"/>
      <c r="F498" s="233"/>
      <c r="G498" s="181"/>
      <c r="H498" s="181"/>
      <c r="I498" s="297" t="s">
        <v>1520</v>
      </c>
      <c r="J498" s="181"/>
      <c r="K498" s="311" t="s">
        <v>2464</v>
      </c>
      <c r="L498" s="230"/>
    </row>
    <row r="499" ht="15.75" customHeight="1">
      <c r="A499" s="213"/>
      <c r="B499" s="295" t="s">
        <v>2465</v>
      </c>
      <c r="C499" s="187" t="s">
        <v>18</v>
      </c>
      <c r="D499" s="296"/>
      <c r="E499" s="233"/>
      <c r="F499" s="233"/>
      <c r="G499" s="181"/>
      <c r="H499" s="181"/>
      <c r="I499" s="297" t="s">
        <v>1520</v>
      </c>
      <c r="J499" s="181"/>
      <c r="K499" s="311" t="s">
        <v>2466</v>
      </c>
      <c r="L499" s="230"/>
    </row>
    <row r="500" ht="15.75" customHeight="1">
      <c r="A500" s="213"/>
      <c r="B500" s="295" t="s">
        <v>2467</v>
      </c>
      <c r="C500" s="187" t="s">
        <v>18</v>
      </c>
      <c r="D500" s="296"/>
      <c r="E500" s="233"/>
      <c r="F500" s="233"/>
      <c r="G500" s="181"/>
      <c r="H500" s="181"/>
      <c r="I500" s="297" t="s">
        <v>1520</v>
      </c>
      <c r="J500" s="181"/>
      <c r="K500" s="298" t="s">
        <v>2468</v>
      </c>
      <c r="L500" s="181"/>
    </row>
    <row r="501" ht="15.75" customHeight="1">
      <c r="A501" s="213"/>
      <c r="B501" s="295" t="s">
        <v>2469</v>
      </c>
      <c r="C501" s="187" t="s">
        <v>18</v>
      </c>
      <c r="D501" s="296"/>
      <c r="E501" s="233"/>
      <c r="F501" s="233"/>
      <c r="G501" s="181"/>
      <c r="H501" s="181"/>
      <c r="I501" s="297" t="s">
        <v>1520</v>
      </c>
      <c r="J501" s="181"/>
      <c r="K501" s="311" t="s">
        <v>2470</v>
      </c>
      <c r="L501" s="230"/>
    </row>
    <row r="502" ht="15.75" customHeight="1">
      <c r="A502" s="213"/>
      <c r="B502" s="300" t="s">
        <v>2471</v>
      </c>
      <c r="C502" s="301"/>
      <c r="D502" s="302"/>
      <c r="E502" s="303"/>
      <c r="F502" s="303"/>
      <c r="G502" s="301"/>
      <c r="H502" s="301"/>
      <c r="I502" s="301"/>
      <c r="J502" s="301"/>
      <c r="K502" s="301"/>
      <c r="L502" s="304"/>
    </row>
    <row r="503" ht="15.75" customHeight="1">
      <c r="A503" s="213"/>
      <c r="B503" s="295" t="s">
        <v>2472</v>
      </c>
      <c r="C503" s="187" t="s">
        <v>32</v>
      </c>
      <c r="D503" s="296"/>
      <c r="E503" s="233"/>
      <c r="F503" s="180">
        <v>40000.0</v>
      </c>
      <c r="G503" s="181"/>
      <c r="H503" s="181"/>
      <c r="I503" s="297" t="s">
        <v>1520</v>
      </c>
      <c r="J503" s="255" t="s">
        <v>353</v>
      </c>
      <c r="K503" s="311" t="s">
        <v>2473</v>
      </c>
      <c r="L503" s="299" t="s">
        <v>2474</v>
      </c>
    </row>
    <row r="504" ht="15.75" customHeight="1">
      <c r="A504" s="213"/>
      <c r="B504" s="295" t="s">
        <v>2475</v>
      </c>
      <c r="C504" s="187" t="s">
        <v>18</v>
      </c>
      <c r="D504" s="296"/>
      <c r="E504" s="233"/>
      <c r="F504" s="233"/>
      <c r="G504" s="181"/>
      <c r="H504" s="181"/>
      <c r="I504" s="297" t="s">
        <v>1520</v>
      </c>
      <c r="J504" s="181"/>
      <c r="K504" s="311" t="s">
        <v>2476</v>
      </c>
      <c r="L504" s="230"/>
    </row>
    <row r="505" ht="15.75" customHeight="1">
      <c r="A505" s="213"/>
      <c r="B505" s="295" t="s">
        <v>2477</v>
      </c>
      <c r="C505" s="187" t="s">
        <v>18</v>
      </c>
      <c r="D505" s="296"/>
      <c r="E505" s="233"/>
      <c r="F505" s="233"/>
      <c r="G505" s="181"/>
      <c r="H505" s="181"/>
      <c r="I505" s="297" t="s">
        <v>1520</v>
      </c>
      <c r="J505" s="181"/>
      <c r="K505" s="311" t="s">
        <v>2478</v>
      </c>
      <c r="L505" s="230"/>
    </row>
    <row r="506" ht="15.75" customHeight="1">
      <c r="A506" s="213"/>
      <c r="B506" s="295" t="s">
        <v>2479</v>
      </c>
      <c r="C506" s="187" t="s">
        <v>18</v>
      </c>
      <c r="D506" s="296"/>
      <c r="E506" s="233"/>
      <c r="F506" s="233"/>
      <c r="G506" s="181"/>
      <c r="H506" s="181"/>
      <c r="I506" s="297" t="s">
        <v>1520</v>
      </c>
      <c r="J506" s="181"/>
      <c r="K506" s="311" t="s">
        <v>2480</v>
      </c>
      <c r="L506" s="230"/>
    </row>
    <row r="507" ht="15.75" customHeight="1">
      <c r="A507" s="213"/>
      <c r="B507" s="295" t="s">
        <v>2481</v>
      </c>
      <c r="C507" s="187" t="s">
        <v>18</v>
      </c>
      <c r="D507" s="296"/>
      <c r="E507" s="233"/>
      <c r="F507" s="233"/>
      <c r="G507" s="181"/>
      <c r="H507" s="181"/>
      <c r="I507" s="297" t="s">
        <v>1520</v>
      </c>
      <c r="J507" s="181"/>
      <c r="K507" s="311" t="s">
        <v>2482</v>
      </c>
      <c r="L507" s="230"/>
    </row>
    <row r="508" ht="15.75" customHeight="1">
      <c r="A508" s="213"/>
      <c r="B508" s="295" t="s">
        <v>2483</v>
      </c>
      <c r="C508" s="187" t="s">
        <v>18</v>
      </c>
      <c r="D508" s="296"/>
      <c r="E508" s="233"/>
      <c r="F508" s="233"/>
      <c r="G508" s="181"/>
      <c r="H508" s="181"/>
      <c r="I508" s="297" t="s">
        <v>1520</v>
      </c>
      <c r="J508" s="181"/>
      <c r="K508" s="311" t="s">
        <v>2484</v>
      </c>
      <c r="L508" s="230"/>
    </row>
    <row r="509" ht="15.75" customHeight="1">
      <c r="A509" s="213"/>
      <c r="B509" s="295" t="s">
        <v>2485</v>
      </c>
      <c r="C509" s="187" t="s">
        <v>18</v>
      </c>
      <c r="D509" s="296"/>
      <c r="E509" s="233"/>
      <c r="F509" s="233"/>
      <c r="G509" s="181"/>
      <c r="H509" s="181"/>
      <c r="I509" s="297" t="s">
        <v>1520</v>
      </c>
      <c r="J509" s="181"/>
      <c r="K509" s="311" t="s">
        <v>2486</v>
      </c>
      <c r="L509" s="230"/>
    </row>
    <row r="510" ht="15.75" customHeight="1">
      <c r="A510" s="213"/>
      <c r="B510" s="295" t="s">
        <v>2487</v>
      </c>
      <c r="C510" s="187" t="s">
        <v>18</v>
      </c>
      <c r="D510" s="296"/>
      <c r="E510" s="233"/>
      <c r="F510" s="233"/>
      <c r="G510" s="181"/>
      <c r="H510" s="181"/>
      <c r="I510" s="297" t="s">
        <v>1520</v>
      </c>
      <c r="J510" s="181"/>
      <c r="K510" s="311" t="s">
        <v>2488</v>
      </c>
      <c r="L510" s="230"/>
    </row>
    <row r="511" ht="15.75" customHeight="1">
      <c r="A511" s="213"/>
      <c r="B511" s="295" t="s">
        <v>2489</v>
      </c>
      <c r="C511" s="187" t="s">
        <v>18</v>
      </c>
      <c r="D511" s="296"/>
      <c r="E511" s="233"/>
      <c r="F511" s="233"/>
      <c r="G511" s="181"/>
      <c r="H511" s="181"/>
      <c r="I511" s="297" t="s">
        <v>1520</v>
      </c>
      <c r="J511" s="181"/>
      <c r="K511" s="311" t="s">
        <v>2490</v>
      </c>
      <c r="L511" s="230"/>
    </row>
    <row r="512" ht="15.75" customHeight="1">
      <c r="A512" s="213"/>
      <c r="B512" s="300" t="s">
        <v>2491</v>
      </c>
      <c r="C512" s="301"/>
      <c r="D512" s="302"/>
      <c r="E512" s="303"/>
      <c r="F512" s="303"/>
      <c r="G512" s="301"/>
      <c r="H512" s="301"/>
      <c r="I512" s="301"/>
      <c r="J512" s="301"/>
      <c r="K512" s="301"/>
      <c r="L512" s="304"/>
    </row>
    <row r="513" ht="15.75" customHeight="1">
      <c r="A513" s="213"/>
      <c r="B513" s="295" t="s">
        <v>1945</v>
      </c>
      <c r="C513" s="187" t="s">
        <v>32</v>
      </c>
      <c r="D513" s="296"/>
      <c r="E513" s="233"/>
      <c r="F513" s="180">
        <v>50000.0</v>
      </c>
      <c r="G513" s="181"/>
      <c r="H513" s="181"/>
      <c r="I513" s="297" t="s">
        <v>1520</v>
      </c>
      <c r="J513" s="255" t="s">
        <v>353</v>
      </c>
      <c r="K513" s="177" t="s">
        <v>1946</v>
      </c>
      <c r="L513" s="299" t="s">
        <v>2492</v>
      </c>
    </row>
    <row r="514" ht="15.75" customHeight="1">
      <c r="A514" s="213"/>
      <c r="B514" s="295" t="s">
        <v>1949</v>
      </c>
      <c r="C514" s="187" t="s">
        <v>32</v>
      </c>
      <c r="D514" s="296"/>
      <c r="E514" s="233"/>
      <c r="F514" s="180">
        <v>50000.0</v>
      </c>
      <c r="G514" s="181"/>
      <c r="H514" s="181"/>
      <c r="I514" s="297" t="s">
        <v>1520</v>
      </c>
      <c r="J514" s="255" t="s">
        <v>353</v>
      </c>
      <c r="K514" s="177" t="s">
        <v>1950</v>
      </c>
      <c r="L514" s="299" t="s">
        <v>758</v>
      </c>
    </row>
    <row r="515" ht="15.75" customHeight="1">
      <c r="A515" s="213"/>
      <c r="B515" s="295" t="s">
        <v>1939</v>
      </c>
      <c r="C515" s="187" t="s">
        <v>18</v>
      </c>
      <c r="D515" s="296"/>
      <c r="E515" s="233"/>
      <c r="F515" s="233"/>
      <c r="G515" s="181"/>
      <c r="H515" s="181"/>
      <c r="I515" s="297" t="s">
        <v>1520</v>
      </c>
      <c r="J515" s="181"/>
      <c r="K515" s="177" t="s">
        <v>1940</v>
      </c>
      <c r="L515" s="230"/>
    </row>
    <row r="516" ht="15.75" customHeight="1">
      <c r="A516" s="213"/>
      <c r="B516" s="295" t="s">
        <v>1943</v>
      </c>
      <c r="C516" s="187" t="s">
        <v>18</v>
      </c>
      <c r="D516" s="296"/>
      <c r="E516" s="233"/>
      <c r="F516" s="233"/>
      <c r="G516" s="181"/>
      <c r="H516" s="181"/>
      <c r="I516" s="297" t="s">
        <v>1520</v>
      </c>
      <c r="J516" s="181"/>
      <c r="K516" s="177" t="s">
        <v>1944</v>
      </c>
      <c r="L516" s="230"/>
    </row>
    <row r="517" ht="15.75" customHeight="1">
      <c r="A517" s="213"/>
      <c r="B517" s="295" t="s">
        <v>1947</v>
      </c>
      <c r="C517" s="187" t="s">
        <v>18</v>
      </c>
      <c r="D517" s="296"/>
      <c r="E517" s="233"/>
      <c r="F517" s="233"/>
      <c r="G517" s="181"/>
      <c r="H517" s="181"/>
      <c r="I517" s="297" t="s">
        <v>1520</v>
      </c>
      <c r="J517" s="181"/>
      <c r="K517" s="177" t="s">
        <v>1948</v>
      </c>
      <c r="L517" s="181"/>
    </row>
    <row r="518" ht="15.75" customHeight="1">
      <c r="A518" s="213"/>
      <c r="B518" s="295" t="s">
        <v>2493</v>
      </c>
      <c r="C518" s="187" t="s">
        <v>18</v>
      </c>
      <c r="D518" s="296"/>
      <c r="E518" s="233"/>
      <c r="F518" s="233"/>
      <c r="G518" s="181"/>
      <c r="H518" s="181"/>
      <c r="I518" s="297" t="s">
        <v>1520</v>
      </c>
      <c r="J518" s="181"/>
      <c r="K518" s="311" t="s">
        <v>2494</v>
      </c>
      <c r="L518" s="181"/>
    </row>
    <row r="519" ht="15.75" customHeight="1">
      <c r="A519" s="213"/>
      <c r="B519" s="313" t="s">
        <v>2495</v>
      </c>
      <c r="C519" s="301"/>
      <c r="D519" s="302"/>
      <c r="E519" s="303"/>
      <c r="F519" s="303"/>
      <c r="G519" s="301"/>
      <c r="H519" s="301"/>
      <c r="I519" s="301"/>
      <c r="J519" s="301"/>
      <c r="K519" s="301"/>
      <c r="L519" s="301"/>
    </row>
    <row r="520" ht="15.75" customHeight="1">
      <c r="A520" s="213"/>
      <c r="B520" s="295" t="s">
        <v>1957</v>
      </c>
      <c r="C520" s="187" t="s">
        <v>32</v>
      </c>
      <c r="D520" s="296"/>
      <c r="E520" s="233"/>
      <c r="F520" s="180">
        <v>5000.0</v>
      </c>
      <c r="G520" s="181"/>
      <c r="H520" s="181"/>
      <c r="I520" s="297" t="s">
        <v>1520</v>
      </c>
      <c r="J520" s="255" t="s">
        <v>353</v>
      </c>
      <c r="K520" s="177" t="s">
        <v>1958</v>
      </c>
      <c r="L520" s="236" t="s">
        <v>2496</v>
      </c>
    </row>
    <row r="521" ht="15.75" customHeight="1">
      <c r="A521" s="213"/>
      <c r="B521" s="295" t="s">
        <v>2146</v>
      </c>
      <c r="C521" s="187" t="s">
        <v>18</v>
      </c>
      <c r="D521" s="296"/>
      <c r="E521" s="233"/>
      <c r="F521" s="233"/>
      <c r="G521" s="181"/>
      <c r="H521" s="181"/>
      <c r="I521" s="297" t="s">
        <v>1520</v>
      </c>
      <c r="J521" s="181"/>
      <c r="K521" s="311" t="s">
        <v>2497</v>
      </c>
      <c r="L521" s="230"/>
    </row>
    <row r="522" ht="15.75" customHeight="1">
      <c r="A522" s="213"/>
      <c r="B522" s="295" t="s">
        <v>2498</v>
      </c>
      <c r="C522" s="187" t="s">
        <v>18</v>
      </c>
      <c r="D522" s="296"/>
      <c r="E522" s="233"/>
      <c r="F522" s="233"/>
      <c r="G522" s="181"/>
      <c r="H522" s="181"/>
      <c r="I522" s="297" t="s">
        <v>1520</v>
      </c>
      <c r="J522" s="181"/>
      <c r="K522" s="311" t="s">
        <v>2499</v>
      </c>
      <c r="L522" s="230"/>
    </row>
    <row r="523" ht="15.75" customHeight="1">
      <c r="A523" s="213"/>
      <c r="B523" s="295" t="s">
        <v>1959</v>
      </c>
      <c r="C523" s="187" t="s">
        <v>18</v>
      </c>
      <c r="D523" s="296"/>
      <c r="E523" s="233"/>
      <c r="F523" s="233"/>
      <c r="G523" s="181"/>
      <c r="H523" s="181"/>
      <c r="I523" s="297" t="s">
        <v>1520</v>
      </c>
      <c r="J523" s="181"/>
      <c r="K523" s="177" t="s">
        <v>1960</v>
      </c>
      <c r="L523" s="230"/>
    </row>
    <row r="524" ht="15.75" customHeight="1">
      <c r="A524" s="213"/>
      <c r="B524" s="306" t="s">
        <v>2500</v>
      </c>
      <c r="C524" s="301"/>
      <c r="D524" s="302"/>
      <c r="E524" s="303"/>
      <c r="F524" s="303"/>
      <c r="G524" s="301"/>
      <c r="H524" s="301"/>
      <c r="I524" s="301"/>
      <c r="J524" s="301"/>
      <c r="K524" s="301"/>
      <c r="L524" s="301"/>
    </row>
    <row r="525" ht="15.75" customHeight="1">
      <c r="A525" s="213"/>
      <c r="B525" s="295" t="s">
        <v>2501</v>
      </c>
      <c r="C525" s="187" t="s">
        <v>32</v>
      </c>
      <c r="D525" s="296"/>
      <c r="E525" s="233"/>
      <c r="F525" s="180">
        <v>8000.0</v>
      </c>
      <c r="G525" s="181"/>
      <c r="H525" s="181"/>
      <c r="I525" s="297" t="s">
        <v>1436</v>
      </c>
      <c r="J525" s="255" t="s">
        <v>353</v>
      </c>
      <c r="K525" s="311" t="s">
        <v>2502</v>
      </c>
      <c r="L525" s="299" t="s">
        <v>2208</v>
      </c>
    </row>
    <row r="526" ht="15.75" customHeight="1">
      <c r="A526" s="213"/>
      <c r="B526" s="295" t="s">
        <v>2503</v>
      </c>
      <c r="C526" s="187" t="s">
        <v>18</v>
      </c>
      <c r="D526" s="296"/>
      <c r="E526" s="233"/>
      <c r="F526" s="233"/>
      <c r="G526" s="181"/>
      <c r="H526" s="181"/>
      <c r="I526" s="297" t="s">
        <v>1436</v>
      </c>
      <c r="J526" s="181"/>
      <c r="K526" s="311" t="s">
        <v>2504</v>
      </c>
      <c r="L526" s="181"/>
    </row>
    <row r="527" ht="15.75" customHeight="1">
      <c r="A527" s="213"/>
      <c r="B527" s="295" t="s">
        <v>2505</v>
      </c>
      <c r="C527" s="187" t="s">
        <v>18</v>
      </c>
      <c r="D527" s="296"/>
      <c r="E527" s="233"/>
      <c r="F527" s="233"/>
      <c r="G527" s="181"/>
      <c r="H527" s="181"/>
      <c r="I527" s="297" t="s">
        <v>1436</v>
      </c>
      <c r="J527" s="181"/>
      <c r="K527" s="311" t="s">
        <v>2506</v>
      </c>
      <c r="L527" s="230"/>
    </row>
    <row r="528" ht="15.75" customHeight="1">
      <c r="A528" s="213"/>
      <c r="B528" s="295" t="s">
        <v>2507</v>
      </c>
      <c r="C528" s="187" t="s">
        <v>18</v>
      </c>
      <c r="D528" s="296"/>
      <c r="E528" s="233"/>
      <c r="F528" s="233"/>
      <c r="G528" s="181"/>
      <c r="H528" s="181"/>
      <c r="I528" s="297" t="s">
        <v>1436</v>
      </c>
      <c r="J528" s="181"/>
      <c r="K528" s="311" t="s">
        <v>2508</v>
      </c>
      <c r="L528" s="230"/>
    </row>
    <row r="529" ht="15.75" customHeight="1">
      <c r="A529" s="213"/>
      <c r="B529" s="295" t="s">
        <v>2509</v>
      </c>
      <c r="C529" s="187" t="s">
        <v>18</v>
      </c>
      <c r="D529" s="296"/>
      <c r="E529" s="233"/>
      <c r="F529" s="233"/>
      <c r="G529" s="181"/>
      <c r="H529" s="181"/>
      <c r="I529" s="297" t="s">
        <v>1436</v>
      </c>
      <c r="J529" s="181"/>
      <c r="K529" s="311" t="s">
        <v>2510</v>
      </c>
      <c r="L529" s="181"/>
    </row>
    <row r="530" ht="15.75" customHeight="1">
      <c r="A530" s="213"/>
      <c r="B530" s="300" t="s">
        <v>2511</v>
      </c>
      <c r="C530" s="301"/>
      <c r="D530" s="302"/>
      <c r="E530" s="303"/>
      <c r="F530" s="303"/>
      <c r="G530" s="301"/>
      <c r="H530" s="301"/>
      <c r="I530" s="301"/>
      <c r="J530" s="301"/>
      <c r="K530" s="301"/>
      <c r="L530" s="304"/>
    </row>
    <row r="531" ht="15.75" customHeight="1">
      <c r="A531" s="213"/>
      <c r="B531" s="295" t="s">
        <v>1993</v>
      </c>
      <c r="C531" s="187" t="s">
        <v>18</v>
      </c>
      <c r="D531" s="296"/>
      <c r="E531" s="233"/>
      <c r="F531" s="233"/>
      <c r="G531" s="181"/>
      <c r="H531" s="181"/>
      <c r="I531" s="297" t="s">
        <v>1436</v>
      </c>
      <c r="J531" s="181"/>
      <c r="K531" s="177" t="s">
        <v>1994</v>
      </c>
      <c r="L531" s="230"/>
    </row>
    <row r="532" ht="15.75" customHeight="1">
      <c r="A532" s="213"/>
      <c r="B532" s="300" t="s">
        <v>2512</v>
      </c>
      <c r="C532" s="301"/>
      <c r="D532" s="302"/>
      <c r="E532" s="303"/>
      <c r="F532" s="303"/>
      <c r="G532" s="301"/>
      <c r="H532" s="301"/>
      <c r="I532" s="301"/>
      <c r="J532" s="301"/>
      <c r="K532" s="301"/>
      <c r="L532" s="304"/>
    </row>
    <row r="533" ht="15.75" customHeight="1">
      <c r="A533" s="213"/>
      <c r="B533" s="295" t="s">
        <v>2513</v>
      </c>
      <c r="C533" s="187" t="s">
        <v>33</v>
      </c>
      <c r="D533" s="308">
        <v>45444.0</v>
      </c>
      <c r="E533" s="305">
        <v>30000.0</v>
      </c>
      <c r="F533" s="180">
        <v>30000.0</v>
      </c>
      <c r="G533" s="181"/>
      <c r="H533" s="181"/>
      <c r="I533" s="297" t="s">
        <v>1436</v>
      </c>
      <c r="J533" s="255" t="s">
        <v>1513</v>
      </c>
      <c r="K533" s="311" t="s">
        <v>2514</v>
      </c>
      <c r="L533" s="299" t="s">
        <v>2515</v>
      </c>
    </row>
    <row r="534" ht="15.75" customHeight="1">
      <c r="A534" s="213"/>
      <c r="B534" s="295" t="s">
        <v>2516</v>
      </c>
      <c r="C534" s="187" t="s">
        <v>32</v>
      </c>
      <c r="D534" s="296"/>
      <c r="E534" s="233"/>
      <c r="F534" s="180">
        <v>7890.0</v>
      </c>
      <c r="G534" s="181"/>
      <c r="H534" s="181"/>
      <c r="I534" s="297" t="s">
        <v>1436</v>
      </c>
      <c r="J534" s="255" t="s">
        <v>353</v>
      </c>
      <c r="K534" s="311" t="s">
        <v>2517</v>
      </c>
      <c r="L534" s="299" t="s">
        <v>2518</v>
      </c>
    </row>
    <row r="535" ht="15.75" customHeight="1">
      <c r="A535" s="213"/>
      <c r="B535" s="295" t="s">
        <v>2519</v>
      </c>
      <c r="C535" s="187" t="s">
        <v>33</v>
      </c>
      <c r="D535" s="308">
        <v>45444.0</v>
      </c>
      <c r="E535" s="305">
        <v>20000.0</v>
      </c>
      <c r="F535" s="180">
        <v>50000.0</v>
      </c>
      <c r="G535" s="181"/>
      <c r="H535" s="181"/>
      <c r="I535" s="297" t="s">
        <v>1436</v>
      </c>
      <c r="J535" s="255" t="s">
        <v>1513</v>
      </c>
      <c r="K535" s="311" t="s">
        <v>2520</v>
      </c>
      <c r="L535" s="230" t="s">
        <v>2521</v>
      </c>
    </row>
    <row r="536" ht="15.75" customHeight="1">
      <c r="A536" s="213"/>
      <c r="B536" s="295" t="s">
        <v>2522</v>
      </c>
      <c r="C536" s="187" t="s">
        <v>32</v>
      </c>
      <c r="D536" s="296"/>
      <c r="E536" s="233"/>
      <c r="F536" s="180">
        <v>36000.0</v>
      </c>
      <c r="G536" s="181"/>
      <c r="H536" s="181"/>
      <c r="I536" s="297" t="s">
        <v>1436</v>
      </c>
      <c r="J536" s="255" t="s">
        <v>353</v>
      </c>
      <c r="K536" s="311" t="s">
        <v>2523</v>
      </c>
      <c r="L536" s="299" t="s">
        <v>2524</v>
      </c>
    </row>
    <row r="537" ht="15.75" customHeight="1">
      <c r="A537" s="213"/>
      <c r="B537" s="295" t="s">
        <v>2005</v>
      </c>
      <c r="C537" s="187" t="s">
        <v>32</v>
      </c>
      <c r="D537" s="296"/>
      <c r="E537" s="233"/>
      <c r="F537" s="180">
        <v>20000.0</v>
      </c>
      <c r="G537" s="181"/>
      <c r="H537" s="181"/>
      <c r="I537" s="297" t="s">
        <v>1436</v>
      </c>
      <c r="J537" s="255" t="s">
        <v>353</v>
      </c>
      <c r="K537" s="177" t="s">
        <v>2006</v>
      </c>
      <c r="L537" s="299" t="s">
        <v>2525</v>
      </c>
    </row>
    <row r="538" ht="15.75" customHeight="1">
      <c r="A538" s="213"/>
      <c r="B538" s="295" t="s">
        <v>2005</v>
      </c>
      <c r="C538" s="187" t="s">
        <v>33</v>
      </c>
      <c r="D538" s="308">
        <v>45444.0</v>
      </c>
      <c r="E538" s="305">
        <v>6000.0</v>
      </c>
      <c r="F538" s="180">
        <v>15000.0</v>
      </c>
      <c r="G538" s="181"/>
      <c r="H538" s="181"/>
      <c r="I538" s="297" t="s">
        <v>1436</v>
      </c>
      <c r="J538" s="255" t="s">
        <v>1513</v>
      </c>
      <c r="K538" s="177" t="s">
        <v>2006</v>
      </c>
      <c r="L538" s="299" t="s">
        <v>2525</v>
      </c>
    </row>
    <row r="539" ht="15.75" customHeight="1">
      <c r="A539" s="213"/>
      <c r="B539" s="295" t="s">
        <v>2526</v>
      </c>
      <c r="C539" s="187" t="s">
        <v>32</v>
      </c>
      <c r="D539" s="296"/>
      <c r="E539" s="233"/>
      <c r="F539" s="180">
        <v>50000.0</v>
      </c>
      <c r="G539" s="181"/>
      <c r="H539" s="181"/>
      <c r="I539" s="297" t="s">
        <v>1436</v>
      </c>
      <c r="J539" s="255" t="s">
        <v>353</v>
      </c>
      <c r="K539" s="311" t="s">
        <v>2527</v>
      </c>
      <c r="L539" s="236" t="s">
        <v>2528</v>
      </c>
    </row>
    <row r="540" ht="15.75" customHeight="1">
      <c r="A540" s="213"/>
      <c r="B540" s="295" t="s">
        <v>2529</v>
      </c>
      <c r="C540" s="187" t="s">
        <v>32</v>
      </c>
      <c r="D540" s="296"/>
      <c r="E540" s="233"/>
      <c r="F540" s="180">
        <v>37500.0</v>
      </c>
      <c r="G540" s="181"/>
      <c r="H540" s="181"/>
      <c r="I540" s="297" t="s">
        <v>1436</v>
      </c>
      <c r="J540" s="255" t="s">
        <v>353</v>
      </c>
      <c r="K540" s="311" t="s">
        <v>2530</v>
      </c>
      <c r="L540" s="299" t="s">
        <v>2531</v>
      </c>
    </row>
    <row r="541" ht="15.75" customHeight="1">
      <c r="A541" s="213"/>
      <c r="B541" s="295" t="s">
        <v>2011</v>
      </c>
      <c r="C541" s="187" t="s">
        <v>33</v>
      </c>
      <c r="D541" s="308">
        <v>45444.0</v>
      </c>
      <c r="E541" s="305">
        <v>2000.0</v>
      </c>
      <c r="F541" s="180">
        <v>5000.0</v>
      </c>
      <c r="G541" s="181"/>
      <c r="H541" s="181"/>
      <c r="I541" s="297" t="s">
        <v>1436</v>
      </c>
      <c r="J541" s="255" t="s">
        <v>1513</v>
      </c>
      <c r="K541" s="177" t="s">
        <v>2012</v>
      </c>
      <c r="L541" s="236" t="s">
        <v>2532</v>
      </c>
    </row>
    <row r="542" ht="15.75" customHeight="1">
      <c r="A542" s="213"/>
      <c r="B542" s="295" t="s">
        <v>2011</v>
      </c>
      <c r="C542" s="187" t="s">
        <v>32</v>
      </c>
      <c r="D542" s="296"/>
      <c r="E542" s="233"/>
      <c r="F542" s="180">
        <v>35000.0</v>
      </c>
      <c r="G542" s="181"/>
      <c r="H542" s="181"/>
      <c r="I542" s="297" t="s">
        <v>1436</v>
      </c>
      <c r="J542" s="255" t="s">
        <v>353</v>
      </c>
      <c r="K542" s="177" t="s">
        <v>2012</v>
      </c>
      <c r="L542" s="236" t="s">
        <v>2532</v>
      </c>
    </row>
    <row r="543" ht="15.75" customHeight="1">
      <c r="A543" s="213"/>
      <c r="B543" s="295" t="s">
        <v>2533</v>
      </c>
      <c r="C543" s="187" t="s">
        <v>32</v>
      </c>
      <c r="D543" s="296"/>
      <c r="E543" s="233"/>
      <c r="F543" s="180">
        <v>40000.0</v>
      </c>
      <c r="G543" s="181"/>
      <c r="H543" s="181"/>
      <c r="I543" s="297" t="s">
        <v>1436</v>
      </c>
      <c r="J543" s="255" t="s">
        <v>353</v>
      </c>
      <c r="K543" s="311" t="s">
        <v>2534</v>
      </c>
      <c r="L543" s="299" t="s">
        <v>2535</v>
      </c>
    </row>
    <row r="544" ht="15.75" customHeight="1">
      <c r="A544" s="213"/>
      <c r="B544" s="295" t="s">
        <v>2533</v>
      </c>
      <c r="C544" s="187" t="s">
        <v>33</v>
      </c>
      <c r="D544" s="308">
        <v>45444.0</v>
      </c>
      <c r="E544" s="305">
        <v>16000.0</v>
      </c>
      <c r="F544" s="180">
        <v>40000.0</v>
      </c>
      <c r="G544" s="181"/>
      <c r="H544" s="181"/>
      <c r="I544" s="297" t="s">
        <v>1436</v>
      </c>
      <c r="J544" s="255" t="s">
        <v>1513</v>
      </c>
      <c r="K544" s="311" t="s">
        <v>2534</v>
      </c>
      <c r="L544" s="299" t="s">
        <v>2535</v>
      </c>
    </row>
    <row r="545" ht="15.75" customHeight="1">
      <c r="A545" s="213"/>
      <c r="B545" s="295" t="s">
        <v>2536</v>
      </c>
      <c r="C545" s="187" t="s">
        <v>32</v>
      </c>
      <c r="D545" s="296"/>
      <c r="E545" s="233"/>
      <c r="F545" s="180">
        <v>5000.0</v>
      </c>
      <c r="G545" s="181"/>
      <c r="H545" s="181"/>
      <c r="I545" s="297" t="s">
        <v>1436</v>
      </c>
      <c r="J545" s="255" t="s">
        <v>353</v>
      </c>
      <c r="K545" s="311" t="s">
        <v>2537</v>
      </c>
      <c r="L545" s="299" t="s">
        <v>2538</v>
      </c>
    </row>
    <row r="546" ht="15.75" customHeight="1">
      <c r="A546" s="213"/>
      <c r="B546" s="295" t="s">
        <v>2539</v>
      </c>
      <c r="C546" s="187" t="s">
        <v>18</v>
      </c>
      <c r="D546" s="296"/>
      <c r="E546" s="233"/>
      <c r="F546" s="233"/>
      <c r="G546" s="181"/>
      <c r="H546" s="181"/>
      <c r="I546" s="297" t="s">
        <v>1436</v>
      </c>
      <c r="J546" s="181"/>
      <c r="K546" s="311" t="s">
        <v>2540</v>
      </c>
      <c r="L546" s="230"/>
    </row>
    <row r="547" ht="15.75" customHeight="1">
      <c r="A547" s="213"/>
      <c r="B547" s="295" t="s">
        <v>2541</v>
      </c>
      <c r="C547" s="187" t="s">
        <v>18</v>
      </c>
      <c r="D547" s="296"/>
      <c r="E547" s="233"/>
      <c r="F547" s="233"/>
      <c r="G547" s="181"/>
      <c r="H547" s="181"/>
      <c r="I547" s="297" t="s">
        <v>1436</v>
      </c>
      <c r="J547" s="181"/>
      <c r="K547" s="311" t="s">
        <v>2542</v>
      </c>
      <c r="L547" s="181"/>
    </row>
    <row r="548" ht="15.75" customHeight="1">
      <c r="A548" s="213"/>
      <c r="B548" s="295" t="s">
        <v>1999</v>
      </c>
      <c r="C548" s="187" t="s">
        <v>18</v>
      </c>
      <c r="D548" s="296"/>
      <c r="E548" s="233"/>
      <c r="F548" s="233"/>
      <c r="G548" s="181"/>
      <c r="H548" s="181"/>
      <c r="I548" s="297" t="s">
        <v>1436</v>
      </c>
      <c r="J548" s="181"/>
      <c r="K548" s="177" t="s">
        <v>2000</v>
      </c>
      <c r="L548" s="181"/>
    </row>
    <row r="549" ht="15.75" customHeight="1">
      <c r="A549" s="213"/>
      <c r="B549" s="295" t="s">
        <v>2543</v>
      </c>
      <c r="C549" s="187" t="s">
        <v>18</v>
      </c>
      <c r="D549" s="296"/>
      <c r="E549" s="233"/>
      <c r="F549" s="233"/>
      <c r="G549" s="181"/>
      <c r="H549" s="181"/>
      <c r="I549" s="297" t="s">
        <v>1436</v>
      </c>
      <c r="J549" s="181"/>
      <c r="K549" s="311" t="s">
        <v>2544</v>
      </c>
      <c r="L549" s="181"/>
    </row>
    <row r="550" ht="15.75" customHeight="1">
      <c r="A550" s="213"/>
      <c r="B550" s="295" t="s">
        <v>2545</v>
      </c>
      <c r="C550" s="187" t="s">
        <v>18</v>
      </c>
      <c r="D550" s="296"/>
      <c r="E550" s="233"/>
      <c r="F550" s="233"/>
      <c r="G550" s="181"/>
      <c r="H550" s="181"/>
      <c r="I550" s="297" t="s">
        <v>1436</v>
      </c>
      <c r="J550" s="181"/>
      <c r="K550" s="311" t="s">
        <v>2546</v>
      </c>
      <c r="L550" s="230"/>
    </row>
    <row r="551" ht="15.75" customHeight="1">
      <c r="A551" s="213"/>
      <c r="B551" s="295" t="s">
        <v>2547</v>
      </c>
      <c r="C551" s="187" t="s">
        <v>18</v>
      </c>
      <c r="D551" s="296"/>
      <c r="E551" s="233"/>
      <c r="F551" s="233"/>
      <c r="G551" s="181"/>
      <c r="H551" s="181"/>
      <c r="I551" s="297" t="s">
        <v>1436</v>
      </c>
      <c r="J551" s="181"/>
      <c r="K551" s="311" t="s">
        <v>2548</v>
      </c>
      <c r="L551" s="230"/>
    </row>
    <row r="552" ht="15.75" customHeight="1">
      <c r="A552" s="213"/>
      <c r="B552" s="295" t="s">
        <v>2001</v>
      </c>
      <c r="C552" s="187" t="s">
        <v>18</v>
      </c>
      <c r="D552" s="296"/>
      <c r="E552" s="233"/>
      <c r="F552" s="233"/>
      <c r="G552" s="181"/>
      <c r="H552" s="181"/>
      <c r="I552" s="297" t="s">
        <v>1436</v>
      </c>
      <c r="J552" s="181"/>
      <c r="K552" s="177" t="s">
        <v>2002</v>
      </c>
      <c r="L552" s="230"/>
    </row>
    <row r="553" ht="15.75" customHeight="1">
      <c r="A553" s="213"/>
      <c r="B553" s="295" t="s">
        <v>2549</v>
      </c>
      <c r="C553" s="187" t="s">
        <v>18</v>
      </c>
      <c r="D553" s="296"/>
      <c r="E553" s="233"/>
      <c r="F553" s="233"/>
      <c r="G553" s="181"/>
      <c r="H553" s="181"/>
      <c r="I553" s="297" t="s">
        <v>1436</v>
      </c>
      <c r="J553" s="181"/>
      <c r="K553" s="311" t="s">
        <v>2550</v>
      </c>
      <c r="L553" s="230"/>
    </row>
    <row r="554" ht="15.75" customHeight="1">
      <c r="A554" s="213"/>
      <c r="B554" s="295" t="s">
        <v>2551</v>
      </c>
      <c r="C554" s="187" t="s">
        <v>18</v>
      </c>
      <c r="D554" s="296"/>
      <c r="E554" s="314"/>
      <c r="F554" s="233"/>
      <c r="G554" s="181"/>
      <c r="H554" s="181"/>
      <c r="I554" s="297" t="s">
        <v>1436</v>
      </c>
      <c r="J554" s="181"/>
      <c r="K554" s="311" t="s">
        <v>2552</v>
      </c>
      <c r="L554" s="230"/>
    </row>
    <row r="555" ht="15.75" customHeight="1">
      <c r="A555" s="213"/>
      <c r="B555" s="295" t="s">
        <v>2553</v>
      </c>
      <c r="C555" s="187" t="s">
        <v>18</v>
      </c>
      <c r="D555" s="296"/>
      <c r="E555" s="233"/>
      <c r="F555" s="233"/>
      <c r="G555" s="181"/>
      <c r="H555" s="181"/>
      <c r="I555" s="297" t="s">
        <v>1436</v>
      </c>
      <c r="J555" s="181"/>
      <c r="K555" s="311" t="s">
        <v>2554</v>
      </c>
      <c r="L555" s="230"/>
    </row>
    <row r="556" ht="15.75" customHeight="1">
      <c r="A556" s="213"/>
      <c r="B556" s="295" t="s">
        <v>2555</v>
      </c>
      <c r="C556" s="187" t="s">
        <v>18</v>
      </c>
      <c r="D556" s="296"/>
      <c r="E556" s="233"/>
      <c r="F556" s="233"/>
      <c r="G556" s="181"/>
      <c r="H556" s="181"/>
      <c r="I556" s="297" t="s">
        <v>1436</v>
      </c>
      <c r="J556" s="181"/>
      <c r="K556" s="311" t="s">
        <v>2556</v>
      </c>
      <c r="L556" s="181"/>
    </row>
    <row r="557" ht="15.75" customHeight="1">
      <c r="A557" s="213"/>
      <c r="B557" s="295" t="s">
        <v>2557</v>
      </c>
      <c r="C557" s="187" t="s">
        <v>18</v>
      </c>
      <c r="D557" s="296"/>
      <c r="E557" s="233"/>
      <c r="F557" s="233"/>
      <c r="G557" s="181"/>
      <c r="H557" s="181"/>
      <c r="I557" s="297" t="s">
        <v>1436</v>
      </c>
      <c r="J557" s="181"/>
      <c r="K557" s="311" t="s">
        <v>2558</v>
      </c>
      <c r="L557" s="230"/>
    </row>
    <row r="558" ht="15.75" customHeight="1">
      <c r="A558" s="213"/>
      <c r="B558" s="295" t="s">
        <v>2559</v>
      </c>
      <c r="C558" s="187" t="s">
        <v>18</v>
      </c>
      <c r="D558" s="296"/>
      <c r="E558" s="233"/>
      <c r="F558" s="233"/>
      <c r="G558" s="181"/>
      <c r="H558" s="181"/>
      <c r="I558" s="297" t="s">
        <v>1436</v>
      </c>
      <c r="J558" s="181"/>
      <c r="K558" s="311" t="s">
        <v>2560</v>
      </c>
      <c r="L558" s="230"/>
    </row>
    <row r="559" ht="15.75" customHeight="1">
      <c r="A559" s="213"/>
      <c r="B559" s="295" t="s">
        <v>2561</v>
      </c>
      <c r="C559" s="187" t="s">
        <v>18</v>
      </c>
      <c r="D559" s="296"/>
      <c r="E559" s="233"/>
      <c r="F559" s="233"/>
      <c r="G559" s="181"/>
      <c r="H559" s="181"/>
      <c r="I559" s="297" t="s">
        <v>1436</v>
      </c>
      <c r="J559" s="181"/>
      <c r="K559" s="311" t="s">
        <v>2562</v>
      </c>
      <c r="L559" s="181"/>
    </row>
    <row r="560" ht="15.75" customHeight="1">
      <c r="A560" s="213"/>
      <c r="B560" s="295" t="s">
        <v>2563</v>
      </c>
      <c r="C560" s="187" t="s">
        <v>18</v>
      </c>
      <c r="D560" s="296"/>
      <c r="E560" s="233"/>
      <c r="F560" s="233"/>
      <c r="G560" s="181"/>
      <c r="H560" s="181"/>
      <c r="I560" s="297" t="s">
        <v>1436</v>
      </c>
      <c r="J560" s="181"/>
      <c r="K560" s="311" t="s">
        <v>2564</v>
      </c>
      <c r="L560" s="181"/>
    </row>
    <row r="561" ht="15.75" customHeight="1">
      <c r="A561" s="213"/>
      <c r="B561" s="295" t="s">
        <v>2565</v>
      </c>
      <c r="C561" s="187" t="s">
        <v>18</v>
      </c>
      <c r="D561" s="296"/>
      <c r="E561" s="233"/>
      <c r="F561" s="233"/>
      <c r="G561" s="181"/>
      <c r="H561" s="181"/>
      <c r="I561" s="297" t="s">
        <v>1436</v>
      </c>
      <c r="J561" s="181"/>
      <c r="K561" s="311" t="s">
        <v>2566</v>
      </c>
      <c r="L561" s="181"/>
    </row>
    <row r="562" ht="15.75" customHeight="1">
      <c r="A562" s="213"/>
      <c r="B562" s="295" t="s">
        <v>2324</v>
      </c>
      <c r="C562" s="187" t="s">
        <v>18</v>
      </c>
      <c r="D562" s="296"/>
      <c r="E562" s="233"/>
      <c r="F562" s="233"/>
      <c r="G562" s="181"/>
      <c r="H562" s="181"/>
      <c r="I562" s="297" t="s">
        <v>1436</v>
      </c>
      <c r="J562" s="181"/>
      <c r="K562" s="311" t="s">
        <v>2567</v>
      </c>
      <c r="L562" s="181"/>
    </row>
    <row r="563" ht="15.75" customHeight="1">
      <c r="A563" s="213"/>
      <c r="B563" s="295" t="s">
        <v>2568</v>
      </c>
      <c r="C563" s="187" t="s">
        <v>18</v>
      </c>
      <c r="D563" s="296"/>
      <c r="E563" s="233"/>
      <c r="F563" s="233"/>
      <c r="G563" s="181"/>
      <c r="H563" s="181"/>
      <c r="I563" s="297" t="s">
        <v>1436</v>
      </c>
      <c r="J563" s="181"/>
      <c r="K563" s="311" t="s">
        <v>2569</v>
      </c>
      <c r="L563" s="181"/>
    </row>
    <row r="564" ht="15.75" customHeight="1">
      <c r="A564" s="213"/>
      <c r="B564" s="295" t="s">
        <v>2570</v>
      </c>
      <c r="C564" s="187" t="s">
        <v>18</v>
      </c>
      <c r="D564" s="296"/>
      <c r="E564" s="233"/>
      <c r="F564" s="233"/>
      <c r="G564" s="181"/>
      <c r="H564" s="181"/>
      <c r="I564" s="297" t="s">
        <v>1436</v>
      </c>
      <c r="J564" s="181"/>
      <c r="K564" s="311" t="s">
        <v>2571</v>
      </c>
      <c r="L564" s="230"/>
    </row>
    <row r="565" ht="15.75" customHeight="1">
      <c r="A565" s="213"/>
      <c r="B565" s="295" t="s">
        <v>2572</v>
      </c>
      <c r="C565" s="187" t="s">
        <v>18</v>
      </c>
      <c r="D565" s="296"/>
      <c r="E565" s="233"/>
      <c r="F565" s="233"/>
      <c r="G565" s="181"/>
      <c r="H565" s="181"/>
      <c r="I565" s="297" t="s">
        <v>1436</v>
      </c>
      <c r="J565" s="181"/>
      <c r="K565" s="311" t="s">
        <v>2573</v>
      </c>
      <c r="L565" s="230"/>
    </row>
    <row r="566" ht="15.75" customHeight="1">
      <c r="A566" s="213"/>
      <c r="B566" s="300" t="s">
        <v>2574</v>
      </c>
      <c r="C566" s="301"/>
      <c r="D566" s="302"/>
      <c r="E566" s="303"/>
      <c r="F566" s="303"/>
      <c r="G566" s="301"/>
      <c r="H566" s="301"/>
      <c r="I566" s="301"/>
      <c r="J566" s="301"/>
      <c r="K566" s="301"/>
      <c r="L566" s="304"/>
    </row>
    <row r="567" ht="15.75" customHeight="1">
      <c r="A567" s="213"/>
      <c r="B567" s="295" t="s">
        <v>2019</v>
      </c>
      <c r="C567" s="187" t="s">
        <v>33</v>
      </c>
      <c r="D567" s="308">
        <v>45444.0</v>
      </c>
      <c r="E567" s="305">
        <v>100000.0</v>
      </c>
      <c r="F567" s="180">
        <v>100000.0</v>
      </c>
      <c r="G567" s="181"/>
      <c r="H567" s="181"/>
      <c r="I567" s="297" t="s">
        <v>1436</v>
      </c>
      <c r="J567" s="255" t="s">
        <v>1513</v>
      </c>
      <c r="K567" s="177" t="s">
        <v>2020</v>
      </c>
      <c r="L567" s="299" t="s">
        <v>2575</v>
      </c>
    </row>
    <row r="568" ht="15.75" customHeight="1">
      <c r="A568" s="213"/>
      <c r="B568" s="295" t="s">
        <v>2023</v>
      </c>
      <c r="C568" s="187" t="s">
        <v>32</v>
      </c>
      <c r="D568" s="296"/>
      <c r="E568" s="233"/>
      <c r="F568" s="180">
        <v>50000.0</v>
      </c>
      <c r="G568" s="181"/>
      <c r="H568" s="181"/>
      <c r="I568" s="297" t="s">
        <v>1436</v>
      </c>
      <c r="J568" s="255" t="s">
        <v>353</v>
      </c>
      <c r="K568" s="177" t="s">
        <v>2024</v>
      </c>
      <c r="L568" s="299" t="s">
        <v>2576</v>
      </c>
    </row>
    <row r="569" ht="15.75" customHeight="1">
      <c r="A569" s="213"/>
      <c r="B569" s="295" t="s">
        <v>2577</v>
      </c>
      <c r="C569" s="187" t="s">
        <v>33</v>
      </c>
      <c r="D569" s="296"/>
      <c r="E569" s="305">
        <v>48000.0</v>
      </c>
      <c r="F569" s="180">
        <v>120000.0</v>
      </c>
      <c r="G569" s="181"/>
      <c r="H569" s="181"/>
      <c r="I569" s="297" t="s">
        <v>1436</v>
      </c>
      <c r="J569" s="255" t="s">
        <v>1513</v>
      </c>
      <c r="K569" s="311" t="s">
        <v>2578</v>
      </c>
      <c r="L569" s="299" t="s">
        <v>2579</v>
      </c>
    </row>
    <row r="570" ht="15.75" customHeight="1">
      <c r="A570" s="213"/>
      <c r="B570" s="295" t="s">
        <v>2580</v>
      </c>
      <c r="C570" s="187" t="s">
        <v>33</v>
      </c>
      <c r="D570" s="308">
        <v>45474.0</v>
      </c>
      <c r="E570" s="305">
        <v>20000.0</v>
      </c>
      <c r="F570" s="180">
        <v>50000.0</v>
      </c>
      <c r="G570" s="181"/>
      <c r="H570" s="181"/>
      <c r="I570" s="297" t="s">
        <v>1436</v>
      </c>
      <c r="J570" s="255" t="s">
        <v>1513</v>
      </c>
      <c r="K570" s="311" t="s">
        <v>2581</v>
      </c>
      <c r="L570" s="299" t="s">
        <v>2582</v>
      </c>
    </row>
    <row r="571" ht="15.75" customHeight="1">
      <c r="A571" s="213"/>
      <c r="B571" s="295" t="s">
        <v>2029</v>
      </c>
      <c r="C571" s="187" t="s">
        <v>32</v>
      </c>
      <c r="D571" s="296"/>
      <c r="E571" s="233"/>
      <c r="F571" s="180">
        <v>50000.0</v>
      </c>
      <c r="G571" s="181"/>
      <c r="H571" s="181"/>
      <c r="I571" s="297" t="s">
        <v>1436</v>
      </c>
      <c r="J571" s="255" t="s">
        <v>353</v>
      </c>
      <c r="K571" s="177" t="s">
        <v>2030</v>
      </c>
      <c r="L571" s="299" t="s">
        <v>2583</v>
      </c>
    </row>
    <row r="572" ht="15.75" customHeight="1">
      <c r="A572" s="213"/>
      <c r="B572" s="295" t="s">
        <v>2584</v>
      </c>
      <c r="C572" s="187" t="s">
        <v>33</v>
      </c>
      <c r="D572" s="308">
        <v>45444.0</v>
      </c>
      <c r="E572" s="305">
        <v>20000.0</v>
      </c>
      <c r="F572" s="180">
        <v>50000.0</v>
      </c>
      <c r="G572" s="181"/>
      <c r="H572" s="181"/>
      <c r="I572" s="297" t="s">
        <v>1436</v>
      </c>
      <c r="J572" s="255" t="s">
        <v>1513</v>
      </c>
      <c r="K572" s="311" t="s">
        <v>2585</v>
      </c>
      <c r="L572" s="299" t="s">
        <v>2586</v>
      </c>
    </row>
    <row r="573" ht="15.75" customHeight="1">
      <c r="A573" s="213"/>
      <c r="B573" s="295" t="s">
        <v>2587</v>
      </c>
      <c r="C573" s="187" t="s">
        <v>18</v>
      </c>
      <c r="D573" s="296"/>
      <c r="E573" s="233"/>
      <c r="F573" s="233"/>
      <c r="G573" s="181"/>
      <c r="H573" s="181"/>
      <c r="I573" s="297" t="s">
        <v>1436</v>
      </c>
      <c r="J573" s="181"/>
      <c r="K573" s="311" t="s">
        <v>2588</v>
      </c>
      <c r="L573" s="230"/>
    </row>
    <row r="574" ht="15.75" customHeight="1">
      <c r="A574" s="213"/>
      <c r="B574" s="295" t="s">
        <v>2021</v>
      </c>
      <c r="C574" s="187" t="s">
        <v>18</v>
      </c>
      <c r="D574" s="296"/>
      <c r="E574" s="233"/>
      <c r="F574" s="233"/>
      <c r="G574" s="181"/>
      <c r="H574" s="181"/>
      <c r="I574" s="297" t="s">
        <v>1436</v>
      </c>
      <c r="J574" s="181"/>
      <c r="K574" s="177" t="s">
        <v>2022</v>
      </c>
      <c r="L574" s="230"/>
    </row>
    <row r="575" ht="15.75" customHeight="1">
      <c r="A575" s="213"/>
      <c r="B575" s="295" t="s">
        <v>2025</v>
      </c>
      <c r="C575" s="187" t="s">
        <v>18</v>
      </c>
      <c r="D575" s="296"/>
      <c r="E575" s="233"/>
      <c r="F575" s="233"/>
      <c r="G575" s="181"/>
      <c r="H575" s="181"/>
      <c r="I575" s="297" t="s">
        <v>1436</v>
      </c>
      <c r="J575" s="181"/>
      <c r="K575" s="177" t="s">
        <v>2026</v>
      </c>
      <c r="L575" s="230"/>
    </row>
    <row r="576" ht="15.75" customHeight="1">
      <c r="A576" s="213"/>
      <c r="B576" s="295" t="s">
        <v>2589</v>
      </c>
      <c r="C576" s="187" t="s">
        <v>18</v>
      </c>
      <c r="D576" s="296"/>
      <c r="E576" s="233"/>
      <c r="F576" s="233"/>
      <c r="G576" s="181"/>
      <c r="H576" s="181"/>
      <c r="I576" s="297" t="s">
        <v>1436</v>
      </c>
      <c r="J576" s="181"/>
      <c r="K576" s="311" t="s">
        <v>2590</v>
      </c>
      <c r="L576" s="230"/>
    </row>
    <row r="577" ht="15.75" customHeight="1">
      <c r="A577" s="213"/>
      <c r="B577" s="295" t="s">
        <v>2027</v>
      </c>
      <c r="C577" s="187" t="s">
        <v>18</v>
      </c>
      <c r="D577" s="296"/>
      <c r="E577" s="233"/>
      <c r="F577" s="233"/>
      <c r="G577" s="181"/>
      <c r="H577" s="181"/>
      <c r="I577" s="297" t="s">
        <v>1436</v>
      </c>
      <c r="J577" s="181"/>
      <c r="K577" s="177" t="s">
        <v>2028</v>
      </c>
      <c r="L577" s="181"/>
    </row>
    <row r="578" ht="15.75" customHeight="1">
      <c r="A578" s="213"/>
      <c r="B578" s="295" t="s">
        <v>2591</v>
      </c>
      <c r="C578" s="187" t="s">
        <v>18</v>
      </c>
      <c r="D578" s="296"/>
      <c r="E578" s="233"/>
      <c r="F578" s="233"/>
      <c r="G578" s="181"/>
      <c r="H578" s="181"/>
      <c r="I578" s="297" t="s">
        <v>1436</v>
      </c>
      <c r="J578" s="181"/>
      <c r="K578" s="311" t="s">
        <v>2592</v>
      </c>
      <c r="L578" s="181"/>
    </row>
    <row r="579" ht="15.75" customHeight="1">
      <c r="A579" s="213"/>
      <c r="B579" s="300" t="s">
        <v>2593</v>
      </c>
      <c r="C579" s="301"/>
      <c r="D579" s="302"/>
      <c r="E579" s="303"/>
      <c r="F579" s="303"/>
      <c r="G579" s="301"/>
      <c r="H579" s="301"/>
      <c r="I579" s="301"/>
      <c r="J579" s="301"/>
      <c r="K579" s="301"/>
      <c r="L579" s="301"/>
    </row>
    <row r="580" ht="15.75" customHeight="1">
      <c r="A580" s="213"/>
      <c r="B580" s="295" t="s">
        <v>2033</v>
      </c>
      <c r="C580" s="187" t="s">
        <v>32</v>
      </c>
      <c r="D580" s="296"/>
      <c r="E580" s="233"/>
      <c r="F580" s="180">
        <v>50000.0</v>
      </c>
      <c r="G580" s="181"/>
      <c r="H580" s="181"/>
      <c r="I580" s="297" t="s">
        <v>1436</v>
      </c>
      <c r="J580" s="255" t="s">
        <v>353</v>
      </c>
      <c r="K580" s="177" t="s">
        <v>2034</v>
      </c>
      <c r="L580" s="299" t="s">
        <v>2594</v>
      </c>
    </row>
    <row r="581" ht="15.75" customHeight="1">
      <c r="A581" s="213"/>
      <c r="B581" s="295" t="s">
        <v>2595</v>
      </c>
      <c r="C581" s="187" t="s">
        <v>18</v>
      </c>
      <c r="D581" s="296"/>
      <c r="E581" s="233"/>
      <c r="F581" s="233"/>
      <c r="G581" s="181"/>
      <c r="H581" s="181"/>
      <c r="I581" s="297" t="s">
        <v>1436</v>
      </c>
      <c r="J581" s="181"/>
      <c r="K581" s="311" t="s">
        <v>2596</v>
      </c>
      <c r="L581" s="181"/>
    </row>
    <row r="582" ht="15.75" customHeight="1">
      <c r="A582" s="213"/>
      <c r="B582" s="300" t="s">
        <v>2597</v>
      </c>
      <c r="C582" s="301"/>
      <c r="D582" s="302"/>
      <c r="E582" s="303"/>
      <c r="F582" s="303"/>
      <c r="G582" s="301"/>
      <c r="H582" s="301"/>
      <c r="I582" s="301"/>
      <c r="J582" s="301"/>
      <c r="K582" s="301"/>
      <c r="L582" s="301"/>
    </row>
    <row r="583" ht="15.75" customHeight="1">
      <c r="A583" s="213"/>
      <c r="B583" s="295" t="s">
        <v>1951</v>
      </c>
      <c r="C583" s="187" t="s">
        <v>32</v>
      </c>
      <c r="D583" s="296"/>
      <c r="E583" s="233"/>
      <c r="F583" s="180">
        <v>50000.0</v>
      </c>
      <c r="G583" s="181"/>
      <c r="H583" s="181"/>
      <c r="I583" s="297" t="s">
        <v>1436</v>
      </c>
      <c r="J583" s="255" t="s">
        <v>353</v>
      </c>
      <c r="K583" s="177" t="s">
        <v>1952</v>
      </c>
      <c r="L583" s="236" t="s">
        <v>2598</v>
      </c>
    </row>
    <row r="584" ht="15.75" customHeight="1">
      <c r="A584" s="213"/>
      <c r="B584" s="295" t="s">
        <v>2599</v>
      </c>
      <c r="C584" s="187" t="s">
        <v>32</v>
      </c>
      <c r="D584" s="296"/>
      <c r="E584" s="233"/>
      <c r="F584" s="180">
        <v>70000.0</v>
      </c>
      <c r="G584" s="181"/>
      <c r="H584" s="181"/>
      <c r="I584" s="297" t="s">
        <v>1436</v>
      </c>
      <c r="J584" s="255" t="s">
        <v>353</v>
      </c>
      <c r="K584" s="311" t="s">
        <v>2600</v>
      </c>
      <c r="L584" s="236" t="s">
        <v>2138</v>
      </c>
    </row>
    <row r="585" ht="15.75" customHeight="1">
      <c r="A585" s="213"/>
      <c r="B585" s="295" t="s">
        <v>1955</v>
      </c>
      <c r="C585" s="187" t="s">
        <v>32</v>
      </c>
      <c r="D585" s="296"/>
      <c r="E585" s="233"/>
      <c r="F585" s="180">
        <v>200000.0</v>
      </c>
      <c r="G585" s="181"/>
      <c r="H585" s="181"/>
      <c r="I585" s="297" t="s">
        <v>1436</v>
      </c>
      <c r="J585" s="255" t="s">
        <v>353</v>
      </c>
      <c r="K585" s="177" t="s">
        <v>1956</v>
      </c>
      <c r="L585" s="236" t="s">
        <v>1295</v>
      </c>
    </row>
    <row r="586" ht="15.75" customHeight="1">
      <c r="A586" s="213"/>
      <c r="B586" s="295" t="s">
        <v>2601</v>
      </c>
      <c r="C586" s="187" t="s">
        <v>32</v>
      </c>
      <c r="D586" s="296"/>
      <c r="E586" s="233"/>
      <c r="F586" s="180">
        <v>145000.0</v>
      </c>
      <c r="G586" s="181"/>
      <c r="H586" s="181"/>
      <c r="I586" s="297" t="s">
        <v>1436</v>
      </c>
      <c r="J586" s="255" t="s">
        <v>353</v>
      </c>
      <c r="K586" s="311" t="s">
        <v>2602</v>
      </c>
      <c r="L586" s="236" t="s">
        <v>1301</v>
      </c>
    </row>
    <row r="587" ht="15.75" customHeight="1">
      <c r="A587" s="213"/>
      <c r="B587" s="295" t="s">
        <v>2603</v>
      </c>
      <c r="C587" s="187" t="s">
        <v>32</v>
      </c>
      <c r="D587" s="296"/>
      <c r="E587" s="233"/>
      <c r="F587" s="180">
        <v>200000.0</v>
      </c>
      <c r="G587" s="181"/>
      <c r="H587" s="181"/>
      <c r="I587" s="297" t="s">
        <v>1436</v>
      </c>
      <c r="J587" s="181"/>
      <c r="K587" s="311" t="s">
        <v>2604</v>
      </c>
      <c r="L587" s="236" t="s">
        <v>2605</v>
      </c>
    </row>
    <row r="588" ht="15.75" customHeight="1">
      <c r="A588" s="213"/>
      <c r="B588" s="295" t="s">
        <v>2606</v>
      </c>
      <c r="C588" s="187" t="s">
        <v>18</v>
      </c>
      <c r="D588" s="296"/>
      <c r="E588" s="233"/>
      <c r="F588" s="233"/>
      <c r="G588" s="181"/>
      <c r="H588" s="181"/>
      <c r="I588" s="297" t="s">
        <v>1436</v>
      </c>
      <c r="J588" s="181"/>
      <c r="K588" s="311" t="s">
        <v>2607</v>
      </c>
      <c r="L588" s="181"/>
    </row>
    <row r="589" ht="15.75" customHeight="1">
      <c r="A589" s="213"/>
      <c r="B589" s="300" t="s">
        <v>2608</v>
      </c>
      <c r="C589" s="301"/>
      <c r="D589" s="302"/>
      <c r="E589" s="303"/>
      <c r="F589" s="303"/>
      <c r="G589" s="301"/>
      <c r="H589" s="301"/>
      <c r="I589" s="301"/>
      <c r="J589" s="301"/>
      <c r="K589" s="301"/>
      <c r="L589" s="301"/>
    </row>
    <row r="590" ht="15.75" customHeight="1">
      <c r="A590" s="213"/>
      <c r="B590" s="295" t="s">
        <v>2609</v>
      </c>
      <c r="C590" s="187" t="s">
        <v>32</v>
      </c>
      <c r="D590" s="296"/>
      <c r="E590" s="233"/>
      <c r="F590" s="180">
        <v>7000.0</v>
      </c>
      <c r="G590" s="181"/>
      <c r="H590" s="181"/>
      <c r="I590" s="297" t="s">
        <v>1466</v>
      </c>
      <c r="J590" s="255" t="s">
        <v>353</v>
      </c>
      <c r="K590" s="311" t="s">
        <v>2610</v>
      </c>
      <c r="L590" s="236" t="s">
        <v>2474</v>
      </c>
    </row>
    <row r="591" ht="15.75" customHeight="1">
      <c r="A591" s="213"/>
      <c r="B591" s="295" t="s">
        <v>2611</v>
      </c>
      <c r="C591" s="187" t="s">
        <v>32</v>
      </c>
      <c r="D591" s="296"/>
      <c r="E591" s="233"/>
      <c r="F591" s="180">
        <v>4000.0</v>
      </c>
      <c r="G591" s="181"/>
      <c r="H591" s="181"/>
      <c r="I591" s="297" t="s">
        <v>1466</v>
      </c>
      <c r="J591" s="255" t="s">
        <v>353</v>
      </c>
      <c r="K591" s="311" t="s">
        <v>2612</v>
      </c>
      <c r="L591" s="236" t="s">
        <v>2613</v>
      </c>
    </row>
    <row r="592" ht="15.75" customHeight="1">
      <c r="A592" s="213"/>
      <c r="B592" s="295" t="s">
        <v>2614</v>
      </c>
      <c r="C592" s="187" t="s">
        <v>18</v>
      </c>
      <c r="D592" s="296"/>
      <c r="E592" s="233"/>
      <c r="F592" s="233"/>
      <c r="G592" s="181"/>
      <c r="H592" s="181"/>
      <c r="I592" s="297" t="s">
        <v>1466</v>
      </c>
      <c r="J592" s="181"/>
      <c r="K592" s="311" t="s">
        <v>2615</v>
      </c>
      <c r="L592" s="181"/>
    </row>
    <row r="593" ht="15.75" customHeight="1">
      <c r="A593" s="213"/>
      <c r="B593" s="295" t="s">
        <v>2043</v>
      </c>
      <c r="C593" s="187" t="s">
        <v>18</v>
      </c>
      <c r="D593" s="296"/>
      <c r="E593" s="233"/>
      <c r="F593" s="233"/>
      <c r="G593" s="181"/>
      <c r="H593" s="181"/>
      <c r="I593" s="297" t="s">
        <v>1466</v>
      </c>
      <c r="J593" s="181"/>
      <c r="K593" s="311" t="s">
        <v>2616</v>
      </c>
      <c r="L593" s="181"/>
    </row>
    <row r="594" ht="15.75" customHeight="1">
      <c r="A594" s="213"/>
      <c r="B594" s="295" t="s">
        <v>2047</v>
      </c>
      <c r="C594" s="187" t="s">
        <v>18</v>
      </c>
      <c r="D594" s="296"/>
      <c r="E594" s="233"/>
      <c r="F594" s="233"/>
      <c r="G594" s="181"/>
      <c r="H594" s="181"/>
      <c r="I594" s="297" t="s">
        <v>1466</v>
      </c>
      <c r="J594" s="181"/>
      <c r="K594" s="177" t="s">
        <v>2048</v>
      </c>
      <c r="L594" s="181"/>
    </row>
    <row r="595" ht="15.75" customHeight="1">
      <c r="A595" s="213"/>
      <c r="B595" s="295" t="s">
        <v>2049</v>
      </c>
      <c r="C595" s="187" t="s">
        <v>18</v>
      </c>
      <c r="D595" s="296"/>
      <c r="E595" s="233"/>
      <c r="F595" s="233"/>
      <c r="G595" s="181"/>
      <c r="H595" s="181"/>
      <c r="I595" s="297" t="s">
        <v>1466</v>
      </c>
      <c r="J595" s="181"/>
      <c r="K595" s="177" t="s">
        <v>2050</v>
      </c>
      <c r="L595" s="181"/>
    </row>
    <row r="596" ht="15.75" customHeight="1">
      <c r="A596" s="213"/>
      <c r="B596" s="295" t="s">
        <v>2617</v>
      </c>
      <c r="C596" s="187" t="s">
        <v>18</v>
      </c>
      <c r="D596" s="296"/>
      <c r="E596" s="233"/>
      <c r="F596" s="233"/>
      <c r="G596" s="181"/>
      <c r="H596" s="181"/>
      <c r="I596" s="297" t="s">
        <v>1466</v>
      </c>
      <c r="J596" s="181"/>
      <c r="K596" s="311" t="s">
        <v>2618</v>
      </c>
      <c r="L596" s="181"/>
    </row>
    <row r="597" ht="15.75" customHeight="1">
      <c r="A597" s="213"/>
      <c r="B597" s="295" t="s">
        <v>2619</v>
      </c>
      <c r="C597" s="187" t="s">
        <v>18</v>
      </c>
      <c r="D597" s="296"/>
      <c r="E597" s="233"/>
      <c r="F597" s="233"/>
      <c r="G597" s="181"/>
      <c r="H597" s="181"/>
      <c r="I597" s="297" t="s">
        <v>1466</v>
      </c>
      <c r="J597" s="181"/>
      <c r="K597" s="311" t="s">
        <v>2620</v>
      </c>
      <c r="L597" s="181"/>
    </row>
    <row r="598" ht="15.75" customHeight="1">
      <c r="A598" s="213"/>
      <c r="B598" s="295" t="s">
        <v>2621</v>
      </c>
      <c r="C598" s="187" t="s">
        <v>18</v>
      </c>
      <c r="D598" s="296"/>
      <c r="E598" s="233"/>
      <c r="F598" s="233"/>
      <c r="G598" s="181"/>
      <c r="H598" s="181"/>
      <c r="I598" s="297" t="s">
        <v>1466</v>
      </c>
      <c r="J598" s="181"/>
      <c r="K598" s="311" t="s">
        <v>2622</v>
      </c>
      <c r="L598" s="181"/>
    </row>
    <row r="599" ht="15.75" customHeight="1">
      <c r="A599" s="213"/>
      <c r="B599" s="295" t="s">
        <v>2623</v>
      </c>
      <c r="C599" s="187" t="s">
        <v>18</v>
      </c>
      <c r="D599" s="296"/>
      <c r="E599" s="233"/>
      <c r="F599" s="233"/>
      <c r="G599" s="181"/>
      <c r="H599" s="181"/>
      <c r="I599" s="297" t="s">
        <v>1466</v>
      </c>
      <c r="J599" s="181"/>
      <c r="K599" s="311" t="s">
        <v>2624</v>
      </c>
      <c r="L599" s="181"/>
    </row>
    <row r="600" ht="15.75" customHeight="1">
      <c r="A600" s="213"/>
      <c r="B600" s="300" t="s">
        <v>2625</v>
      </c>
      <c r="C600" s="301"/>
      <c r="D600" s="302"/>
      <c r="E600" s="303"/>
      <c r="F600" s="303"/>
      <c r="G600" s="301"/>
      <c r="H600" s="301"/>
      <c r="I600" s="301"/>
      <c r="J600" s="301"/>
      <c r="K600" s="301"/>
      <c r="L600" s="301"/>
    </row>
    <row r="601" ht="15.75" customHeight="1">
      <c r="A601" s="213"/>
      <c r="B601" s="295" t="s">
        <v>2626</v>
      </c>
      <c r="C601" s="187" t="s">
        <v>32</v>
      </c>
      <c r="D601" s="296"/>
      <c r="E601" s="233"/>
      <c r="F601" s="180">
        <v>50000.0</v>
      </c>
      <c r="G601" s="181"/>
      <c r="H601" s="181"/>
      <c r="I601" s="297" t="s">
        <v>1466</v>
      </c>
      <c r="J601" s="255" t="s">
        <v>353</v>
      </c>
      <c r="K601" s="311" t="s">
        <v>2627</v>
      </c>
      <c r="L601" s="236" t="s">
        <v>529</v>
      </c>
    </row>
    <row r="602" ht="15.75" customHeight="1">
      <c r="A602" s="213"/>
      <c r="B602" s="295" t="s">
        <v>2628</v>
      </c>
      <c r="C602" s="187" t="s">
        <v>18</v>
      </c>
      <c r="D602" s="296"/>
      <c r="E602" s="233"/>
      <c r="F602" s="233"/>
      <c r="G602" s="181"/>
      <c r="H602" s="181"/>
      <c r="I602" s="297" t="s">
        <v>1466</v>
      </c>
      <c r="J602" s="181"/>
      <c r="K602" s="311" t="s">
        <v>2629</v>
      </c>
      <c r="L602" s="181"/>
    </row>
    <row r="603" ht="15.75" customHeight="1">
      <c r="A603" s="213"/>
      <c r="B603" s="300" t="s">
        <v>2079</v>
      </c>
      <c r="C603" s="301"/>
      <c r="D603" s="302"/>
      <c r="E603" s="303"/>
      <c r="F603" s="303"/>
      <c r="G603" s="301"/>
      <c r="H603" s="301"/>
      <c r="I603" s="301"/>
      <c r="J603" s="301"/>
      <c r="K603" s="301"/>
      <c r="L603" s="301"/>
    </row>
    <row r="604" ht="15.75" customHeight="1">
      <c r="A604" s="213"/>
      <c r="B604" s="295" t="s">
        <v>2630</v>
      </c>
      <c r="C604" s="187" t="s">
        <v>18</v>
      </c>
      <c r="D604" s="296"/>
      <c r="E604" s="233"/>
      <c r="F604" s="233"/>
      <c r="G604" s="181"/>
      <c r="H604" s="181"/>
      <c r="I604" s="297" t="s">
        <v>1466</v>
      </c>
      <c r="J604" s="181"/>
      <c r="K604" s="311" t="s">
        <v>2631</v>
      </c>
      <c r="L604" s="181"/>
    </row>
    <row r="605" ht="15.75" customHeight="1">
      <c r="A605" s="213"/>
      <c r="B605" s="295" t="s">
        <v>2632</v>
      </c>
      <c r="C605" s="187" t="s">
        <v>18</v>
      </c>
      <c r="D605" s="296"/>
      <c r="E605" s="233"/>
      <c r="F605" s="233"/>
      <c r="G605" s="181"/>
      <c r="H605" s="181"/>
      <c r="I605" s="297" t="s">
        <v>1466</v>
      </c>
      <c r="J605" s="181"/>
      <c r="K605" s="311" t="s">
        <v>2633</v>
      </c>
      <c r="L605" s="181"/>
    </row>
    <row r="606" ht="15.75" customHeight="1">
      <c r="A606" s="213"/>
      <c r="B606" s="295" t="s">
        <v>2634</v>
      </c>
      <c r="C606" s="187" t="s">
        <v>32</v>
      </c>
      <c r="D606" s="296"/>
      <c r="E606" s="233"/>
      <c r="F606" s="305">
        <v>10000.0</v>
      </c>
      <c r="G606" s="181"/>
      <c r="H606" s="181"/>
      <c r="I606" s="297" t="s">
        <v>1466</v>
      </c>
      <c r="J606" s="255" t="s">
        <v>353</v>
      </c>
      <c r="K606" s="311" t="s">
        <v>2635</v>
      </c>
      <c r="L606" s="181"/>
    </row>
    <row r="607" ht="15.75" customHeight="1">
      <c r="A607" s="213"/>
      <c r="B607" s="300" t="s">
        <v>2636</v>
      </c>
      <c r="C607" s="301"/>
      <c r="D607" s="302"/>
      <c r="E607" s="303"/>
      <c r="F607" s="303"/>
      <c r="G607" s="301"/>
      <c r="H607" s="301"/>
      <c r="I607" s="301"/>
      <c r="J607" s="301"/>
      <c r="K607" s="301"/>
      <c r="L607" s="301"/>
    </row>
    <row r="608" ht="15.75" customHeight="1">
      <c r="A608" s="213"/>
      <c r="B608" s="295" t="s">
        <v>2091</v>
      </c>
      <c r="C608" s="187" t="s">
        <v>33</v>
      </c>
      <c r="D608" s="308">
        <v>45505.0</v>
      </c>
      <c r="E608" s="305">
        <v>40000.0</v>
      </c>
      <c r="F608" s="180">
        <v>40000.0</v>
      </c>
      <c r="G608" s="181"/>
      <c r="H608" s="181"/>
      <c r="I608" s="297" t="s">
        <v>1466</v>
      </c>
      <c r="J608" s="255" t="s">
        <v>353</v>
      </c>
      <c r="K608" s="177" t="s">
        <v>2092</v>
      </c>
      <c r="L608" s="236" t="s">
        <v>758</v>
      </c>
    </row>
    <row r="609" ht="15.75" customHeight="1">
      <c r="A609" s="213"/>
      <c r="B609" s="295" t="s">
        <v>2637</v>
      </c>
      <c r="C609" s="187" t="s">
        <v>18</v>
      </c>
      <c r="D609" s="296"/>
      <c r="E609" s="233"/>
      <c r="F609" s="233"/>
      <c r="G609" s="181"/>
      <c r="H609" s="181"/>
      <c r="I609" s="297" t="s">
        <v>1466</v>
      </c>
      <c r="J609" s="181"/>
      <c r="K609" s="311" t="s">
        <v>2638</v>
      </c>
      <c r="L609" s="181"/>
    </row>
    <row r="610" ht="15.75" customHeight="1">
      <c r="A610" s="213"/>
      <c r="B610" s="295" t="s">
        <v>2639</v>
      </c>
      <c r="C610" s="187" t="s">
        <v>18</v>
      </c>
      <c r="D610" s="296"/>
      <c r="E610" s="233"/>
      <c r="F610" s="233"/>
      <c r="G610" s="181"/>
      <c r="H610" s="181"/>
      <c r="I610" s="297" t="s">
        <v>1466</v>
      </c>
      <c r="J610" s="181"/>
      <c r="K610" s="311" t="s">
        <v>2640</v>
      </c>
      <c r="L610" s="181"/>
    </row>
    <row r="611" ht="15.75" customHeight="1">
      <c r="A611" s="213"/>
      <c r="B611" s="295" t="s">
        <v>2641</v>
      </c>
      <c r="C611" s="187" t="s">
        <v>18</v>
      </c>
      <c r="D611" s="296"/>
      <c r="E611" s="233"/>
      <c r="F611" s="233"/>
      <c r="G611" s="181"/>
      <c r="H611" s="181"/>
      <c r="I611" s="297" t="s">
        <v>1466</v>
      </c>
      <c r="J611" s="181"/>
      <c r="K611" s="311" t="s">
        <v>2642</v>
      </c>
      <c r="L611" s="181"/>
    </row>
    <row r="612" ht="15.75" customHeight="1">
      <c r="A612" s="213"/>
      <c r="B612" s="295" t="s">
        <v>2643</v>
      </c>
      <c r="C612" s="187" t="s">
        <v>18</v>
      </c>
      <c r="D612" s="296"/>
      <c r="E612" s="233"/>
      <c r="F612" s="233"/>
      <c r="G612" s="181"/>
      <c r="H612" s="181"/>
      <c r="I612" s="297" t="s">
        <v>1466</v>
      </c>
      <c r="J612" s="181"/>
      <c r="K612" s="311" t="s">
        <v>2644</v>
      </c>
      <c r="L612" s="181"/>
    </row>
    <row r="613" ht="15.75" customHeight="1">
      <c r="A613" s="213"/>
      <c r="B613" s="295" t="s">
        <v>2645</v>
      </c>
      <c r="C613" s="187" t="s">
        <v>18</v>
      </c>
      <c r="D613" s="296"/>
      <c r="E613" s="233"/>
      <c r="F613" s="233"/>
      <c r="G613" s="181"/>
      <c r="H613" s="181"/>
      <c r="I613" s="297" t="s">
        <v>1466</v>
      </c>
      <c r="J613" s="181"/>
      <c r="K613" s="311" t="s">
        <v>2646</v>
      </c>
      <c r="L613" s="181"/>
    </row>
    <row r="614" ht="15.75" customHeight="1">
      <c r="A614" s="213"/>
      <c r="B614" s="295" t="s">
        <v>2647</v>
      </c>
      <c r="C614" s="187" t="s">
        <v>18</v>
      </c>
      <c r="D614" s="296"/>
      <c r="E614" s="233"/>
      <c r="F614" s="233"/>
      <c r="G614" s="181"/>
      <c r="H614" s="181"/>
      <c r="I614" s="297" t="s">
        <v>1466</v>
      </c>
      <c r="J614" s="181"/>
      <c r="K614" s="311" t="s">
        <v>2648</v>
      </c>
      <c r="L614" s="181"/>
    </row>
    <row r="615" ht="15.75" customHeight="1">
      <c r="A615" s="213"/>
      <c r="B615" s="306" t="s">
        <v>2649</v>
      </c>
      <c r="C615" s="301"/>
      <c r="D615" s="302"/>
      <c r="E615" s="303"/>
      <c r="F615" s="303"/>
      <c r="G615" s="301"/>
      <c r="H615" s="301"/>
      <c r="I615" s="301"/>
      <c r="J615" s="301"/>
      <c r="K615" s="301"/>
      <c r="L615" s="301"/>
    </row>
    <row r="616" ht="15.75" customHeight="1">
      <c r="A616" s="213"/>
      <c r="B616" s="295" t="s">
        <v>2650</v>
      </c>
      <c r="C616" s="187" t="s">
        <v>33</v>
      </c>
      <c r="D616" s="308">
        <v>45444.0</v>
      </c>
      <c r="E616" s="305">
        <v>2500.0</v>
      </c>
      <c r="F616" s="180">
        <v>2500.0</v>
      </c>
      <c r="G616" s="181"/>
      <c r="H616" s="181"/>
      <c r="I616" s="297" t="s">
        <v>1466</v>
      </c>
      <c r="J616" s="255" t="s">
        <v>1513</v>
      </c>
      <c r="K616" s="311" t="s">
        <v>2651</v>
      </c>
      <c r="L616" s="236" t="s">
        <v>2652</v>
      </c>
    </row>
    <row r="617" ht="15.75" customHeight="1">
      <c r="A617" s="213"/>
      <c r="B617" s="295" t="s">
        <v>2653</v>
      </c>
      <c r="C617" s="187" t="s">
        <v>33</v>
      </c>
      <c r="D617" s="308">
        <v>45444.0</v>
      </c>
      <c r="E617" s="305">
        <v>8000.0</v>
      </c>
      <c r="F617" s="180">
        <v>20000.0</v>
      </c>
      <c r="G617" s="181"/>
      <c r="H617" s="181"/>
      <c r="I617" s="297" t="s">
        <v>1466</v>
      </c>
      <c r="J617" s="255" t="s">
        <v>1513</v>
      </c>
      <c r="K617" s="311" t="s">
        <v>2654</v>
      </c>
      <c r="L617" s="236" t="s">
        <v>2655</v>
      </c>
    </row>
    <row r="618" ht="15.75" customHeight="1">
      <c r="A618" s="213"/>
      <c r="B618" s="295" t="s">
        <v>2656</v>
      </c>
      <c r="C618" s="187" t="s">
        <v>18</v>
      </c>
      <c r="D618" s="296"/>
      <c r="E618" s="233"/>
      <c r="F618" s="233"/>
      <c r="G618" s="181"/>
      <c r="H618" s="181"/>
      <c r="I618" s="297" t="s">
        <v>1466</v>
      </c>
      <c r="J618" s="181"/>
      <c r="K618" s="311" t="s">
        <v>2657</v>
      </c>
      <c r="L618" s="181"/>
    </row>
    <row r="619" ht="15.75" customHeight="1">
      <c r="A619" s="213"/>
      <c r="B619" s="295" t="s">
        <v>2093</v>
      </c>
      <c r="C619" s="187" t="s">
        <v>18</v>
      </c>
      <c r="D619" s="296"/>
      <c r="E619" s="233"/>
      <c r="F619" s="233"/>
      <c r="G619" s="181"/>
      <c r="H619" s="181"/>
      <c r="I619" s="297" t="s">
        <v>1466</v>
      </c>
      <c r="J619" s="181"/>
      <c r="K619" s="177" t="s">
        <v>2094</v>
      </c>
      <c r="L619" s="181"/>
    </row>
    <row r="620" ht="15.75" customHeight="1">
      <c r="A620" s="213"/>
      <c r="B620" s="295" t="s">
        <v>2658</v>
      </c>
      <c r="C620" s="187" t="s">
        <v>18</v>
      </c>
      <c r="D620" s="296"/>
      <c r="E620" s="233"/>
      <c r="F620" s="233"/>
      <c r="G620" s="181"/>
      <c r="H620" s="181"/>
      <c r="I620" s="297" t="s">
        <v>1466</v>
      </c>
      <c r="J620" s="181"/>
      <c r="K620" s="311" t="s">
        <v>2659</v>
      </c>
      <c r="L620" s="181"/>
    </row>
    <row r="621" ht="15.75" customHeight="1">
      <c r="A621" s="213"/>
      <c r="B621" s="295" t="s">
        <v>2105</v>
      </c>
      <c r="C621" s="187" t="s">
        <v>18</v>
      </c>
      <c r="D621" s="296"/>
      <c r="E621" s="233"/>
      <c r="F621" s="233"/>
      <c r="G621" s="181"/>
      <c r="H621" s="181"/>
      <c r="I621" s="297" t="s">
        <v>1466</v>
      </c>
      <c r="J621" s="181"/>
      <c r="K621" s="177" t="s">
        <v>2106</v>
      </c>
      <c r="L621" s="181"/>
    </row>
    <row r="622" ht="33.0" customHeight="1">
      <c r="A622" s="212"/>
      <c r="B622" s="57" t="s">
        <v>132</v>
      </c>
      <c r="C622" s="58">
        <f>COUNTA(B311:B621)</f>
        <v>311</v>
      </c>
      <c r="D622" s="58" t="s">
        <v>133</v>
      </c>
      <c r="E622" s="224">
        <f>SUM(F311:F621)</f>
        <v>4576874</v>
      </c>
      <c r="F622" s="67"/>
      <c r="G622" s="67"/>
      <c r="H622" s="67"/>
      <c r="I622" s="67"/>
      <c r="J622" s="67"/>
      <c r="K622" s="143"/>
    </row>
    <row r="623" ht="33.0" customHeight="1">
      <c r="A623" s="212"/>
      <c r="B623" s="64" t="s">
        <v>134</v>
      </c>
      <c r="C623" s="65">
        <f>COUNTIF(C311:C621, "Passed")</f>
        <v>0</v>
      </c>
      <c r="D623" s="65" t="s">
        <v>135</v>
      </c>
      <c r="E623" s="66">
        <f>SUMIF(C311:C621,"Sent", E311:E581)</f>
        <v>1226800</v>
      </c>
      <c r="F623" s="67"/>
      <c r="G623" s="67"/>
      <c r="H623" s="67"/>
      <c r="I623" s="67"/>
      <c r="J623" s="67"/>
    </row>
    <row r="624" ht="33.0" customHeight="1">
      <c r="A624" s="212"/>
      <c r="B624" s="64" t="s">
        <v>136</v>
      </c>
      <c r="C624" s="65">
        <f>COUNTIF(C311:C621, "Sent")</f>
        <v>22</v>
      </c>
      <c r="D624" s="68" t="s">
        <v>137</v>
      </c>
      <c r="E624" s="69">
        <f>E622/'Status Key'!$A$2</f>
        <v>0.01973400962</v>
      </c>
      <c r="F624" s="67"/>
      <c r="G624" s="67"/>
      <c r="H624" s="67"/>
      <c r="I624" s="67"/>
      <c r="J624" s="67"/>
    </row>
    <row r="625" ht="33.0" customHeight="1">
      <c r="A625" s="228"/>
      <c r="B625" s="196" t="s">
        <v>138</v>
      </c>
      <c r="C625" s="197"/>
      <c r="D625" s="226">
        <f>E622/$E$627</f>
        <v>0.641839135</v>
      </c>
      <c r="E625" s="197"/>
      <c r="F625" s="227"/>
      <c r="G625" s="33"/>
      <c r="H625" s="33"/>
      <c r="I625" s="33"/>
      <c r="J625" s="33"/>
      <c r="K625" s="75"/>
      <c r="L625" s="75"/>
    </row>
    <row r="626">
      <c r="A626" s="113"/>
    </row>
    <row r="627" ht="33.0" customHeight="1">
      <c r="A627" s="114" t="s">
        <v>227</v>
      </c>
      <c r="B627" s="115" t="s">
        <v>228</v>
      </c>
      <c r="C627" s="116"/>
      <c r="D627" s="117"/>
      <c r="E627" s="118">
        <f>sum(E306, E622)</f>
        <v>7130874</v>
      </c>
      <c r="F627" s="101"/>
      <c r="G627" s="101"/>
      <c r="H627" s="101"/>
      <c r="I627" s="101"/>
      <c r="J627" s="101"/>
      <c r="K627" s="119"/>
    </row>
    <row r="628" ht="33.0" customHeight="1">
      <c r="A628" s="120"/>
      <c r="B628" s="121" t="s">
        <v>229</v>
      </c>
      <c r="D628" s="122"/>
      <c r="E628" s="123">
        <f>(E627/'Status Key'!A2)</f>
        <v>0.03074603673</v>
      </c>
      <c r="F628" s="101"/>
      <c r="G628" s="101"/>
      <c r="H628" s="101"/>
      <c r="I628" s="101"/>
      <c r="J628" s="101"/>
    </row>
    <row r="629" ht="33.0" customHeight="1">
      <c r="A629" s="124"/>
      <c r="B629" s="125" t="s">
        <v>2660</v>
      </c>
      <c r="C629" s="126"/>
      <c r="D629" s="127"/>
      <c r="E629" s="128">
        <f t="shared" ref="E629:E630" si="1">SUM(C306,C622)</f>
        <v>608</v>
      </c>
      <c r="F629" s="101"/>
      <c r="G629" s="101"/>
      <c r="H629" s="101"/>
      <c r="I629" s="101"/>
      <c r="J629" s="101"/>
    </row>
    <row r="630" ht="33.0" customHeight="1">
      <c r="A630" s="129" t="s">
        <v>20</v>
      </c>
      <c r="B630" s="130" t="s">
        <v>231</v>
      </c>
      <c r="D630" s="122"/>
      <c r="E630" s="131">
        <f t="shared" si="1"/>
        <v>1</v>
      </c>
      <c r="F630" s="101"/>
      <c r="G630" s="101"/>
      <c r="H630" s="101"/>
      <c r="I630" s="101"/>
      <c r="J630" s="101"/>
    </row>
    <row r="631" ht="33.0" customHeight="1">
      <c r="A631" s="124"/>
      <c r="B631" s="125" t="s">
        <v>232</v>
      </c>
      <c r="C631" s="126"/>
      <c r="D631" s="127"/>
      <c r="E631" s="132">
        <f>E627</f>
        <v>7130874</v>
      </c>
      <c r="F631" s="101"/>
      <c r="G631" s="101"/>
      <c r="H631" s="101"/>
      <c r="I631" s="101"/>
      <c r="J631" s="101"/>
    </row>
    <row r="632" ht="33.0" customHeight="1">
      <c r="A632" s="129" t="s">
        <v>233</v>
      </c>
      <c r="B632" s="130" t="s">
        <v>234</v>
      </c>
      <c r="D632" s="122"/>
      <c r="E632" s="131">
        <f>SUM(C308,C624)</f>
        <v>36</v>
      </c>
      <c r="F632" s="101"/>
      <c r="G632" s="101"/>
      <c r="H632" s="101"/>
      <c r="I632" s="101"/>
      <c r="J632" s="101"/>
    </row>
    <row r="633" ht="33.0" customHeight="1">
      <c r="A633" s="120"/>
      <c r="B633" s="121" t="s">
        <v>235</v>
      </c>
      <c r="D633" s="122"/>
      <c r="E633" s="133">
        <f>sum(E307,E623)</f>
        <v>2148270</v>
      </c>
      <c r="F633" s="101"/>
      <c r="G633" s="101"/>
      <c r="H633" s="101"/>
      <c r="I633" s="101"/>
      <c r="J633" s="101"/>
    </row>
    <row r="634" ht="33.0" customHeight="1">
      <c r="A634" s="134"/>
      <c r="B634" s="135" t="s">
        <v>236</v>
      </c>
      <c r="C634" s="112"/>
      <c r="D634" s="136"/>
      <c r="E634" s="137">
        <f>E633/E627</f>
        <v>0.3012632112</v>
      </c>
      <c r="F634" s="101"/>
      <c r="G634" s="101"/>
      <c r="H634" s="101"/>
      <c r="I634" s="101"/>
      <c r="J634" s="101"/>
    </row>
    <row r="635">
      <c r="A635" s="202"/>
      <c r="C635" s="202"/>
      <c r="D635" s="202"/>
      <c r="E635" s="202"/>
      <c r="F635" s="202"/>
      <c r="G635" s="202"/>
      <c r="H635" s="202"/>
      <c r="I635" s="237"/>
      <c r="J635" s="237"/>
      <c r="K635" s="202"/>
      <c r="L635" s="202"/>
    </row>
    <row r="636">
      <c r="A636" s="202"/>
      <c r="C636" s="202"/>
      <c r="D636" s="202"/>
      <c r="E636" s="208"/>
      <c r="F636" s="202"/>
      <c r="G636" s="202"/>
      <c r="H636" s="202"/>
      <c r="I636" s="237"/>
      <c r="J636" s="237"/>
      <c r="K636" s="202"/>
      <c r="L636" s="202"/>
    </row>
    <row r="637">
      <c r="A637" s="202"/>
      <c r="C637" s="202"/>
      <c r="D637" s="202"/>
      <c r="E637" s="208"/>
      <c r="F637" s="202"/>
      <c r="G637" s="202"/>
      <c r="H637" s="202"/>
      <c r="I637" s="237"/>
      <c r="J637" s="237"/>
      <c r="K637" s="202"/>
      <c r="L637" s="202"/>
    </row>
    <row r="638" ht="33.75" customHeight="1">
      <c r="A638" s="202"/>
      <c r="C638" s="202"/>
      <c r="D638" s="202"/>
      <c r="E638" s="204"/>
      <c r="I638" s="209"/>
      <c r="J638" s="209"/>
    </row>
    <row r="639" ht="33.75" customHeight="1">
      <c r="A639" s="202"/>
      <c r="C639" s="202"/>
      <c r="D639" s="202"/>
      <c r="E639" s="204"/>
      <c r="I639" s="209"/>
      <c r="J639" s="209"/>
    </row>
    <row r="640" ht="33.75" customHeight="1">
      <c r="A640" s="202"/>
      <c r="C640" s="202"/>
      <c r="D640" s="202"/>
      <c r="E640" s="206"/>
      <c r="I640" s="209"/>
      <c r="J640" s="209"/>
    </row>
    <row r="641" ht="33.75" customHeight="1">
      <c r="A641" s="202"/>
      <c r="C641" s="202"/>
      <c r="D641" s="206"/>
      <c r="E641" s="206"/>
      <c r="I641" s="209"/>
      <c r="J641" s="209"/>
    </row>
    <row r="642" ht="33.0" customHeight="1">
      <c r="A642" s="202"/>
      <c r="C642" s="202"/>
      <c r="D642" s="202"/>
      <c r="E642" s="202"/>
      <c r="F642" s="202"/>
      <c r="G642" s="202"/>
      <c r="H642" s="202"/>
      <c r="I642" s="237"/>
      <c r="J642" s="237"/>
      <c r="K642" s="202"/>
      <c r="L642" s="202"/>
    </row>
    <row r="643" ht="25.5" customHeight="1">
      <c r="A643" s="202"/>
      <c r="C643" s="202"/>
      <c r="D643" s="202"/>
      <c r="E643" s="204"/>
      <c r="I643" s="209"/>
      <c r="J643" s="209"/>
    </row>
    <row r="644" ht="25.5" customHeight="1">
      <c r="A644" s="202"/>
      <c r="C644" s="202"/>
      <c r="D644" s="202"/>
      <c r="E644" s="206"/>
      <c r="I644" s="209"/>
      <c r="J644" s="209"/>
    </row>
    <row r="645" ht="25.5" customHeight="1">
      <c r="A645" s="202"/>
      <c r="C645" s="202"/>
      <c r="D645" s="202"/>
      <c r="E645" s="208"/>
      <c r="I645" s="209"/>
      <c r="J645" s="209"/>
    </row>
    <row r="646" ht="25.5" customHeight="1">
      <c r="A646" s="202"/>
      <c r="C646" s="202"/>
      <c r="D646" s="202"/>
      <c r="E646" s="208"/>
      <c r="I646" s="209"/>
      <c r="J646" s="209"/>
    </row>
    <row r="647" ht="25.5" customHeight="1">
      <c r="A647" s="202"/>
      <c r="C647" s="202"/>
      <c r="D647" s="202"/>
      <c r="E647" s="204"/>
      <c r="I647" s="209"/>
      <c r="J647" s="209"/>
    </row>
    <row r="648" ht="25.5" customHeight="1">
      <c r="A648" s="202"/>
      <c r="C648" s="202"/>
      <c r="D648" s="202"/>
      <c r="E648" s="208"/>
      <c r="I648" s="209"/>
      <c r="J648" s="209"/>
    </row>
    <row r="649" ht="25.5" customHeight="1">
      <c r="A649" s="202"/>
      <c r="C649" s="202"/>
      <c r="D649" s="202"/>
      <c r="E649" s="204"/>
      <c r="I649" s="209"/>
      <c r="J649" s="209"/>
    </row>
    <row r="650" ht="25.5" customHeight="1">
      <c r="A650" s="202"/>
      <c r="C650" s="202"/>
      <c r="D650" s="202"/>
      <c r="E650" s="206"/>
      <c r="I650" s="209"/>
      <c r="J650" s="209"/>
    </row>
    <row r="651" ht="15.75" customHeight="1">
      <c r="A651" s="202"/>
      <c r="C651" s="202"/>
      <c r="D651" s="202"/>
      <c r="E651" s="202"/>
      <c r="F651" s="202"/>
      <c r="G651" s="202"/>
      <c r="H651" s="202"/>
      <c r="I651" s="237"/>
      <c r="J651" s="237"/>
      <c r="K651" s="202"/>
      <c r="L651" s="202"/>
    </row>
    <row r="652" ht="30.75" customHeight="1">
      <c r="A652" s="202"/>
      <c r="C652" s="202"/>
      <c r="D652" s="202"/>
      <c r="E652" s="202"/>
      <c r="F652" s="202"/>
      <c r="G652" s="202"/>
      <c r="H652" s="202"/>
      <c r="I652" s="237"/>
      <c r="J652" s="237"/>
      <c r="K652" s="202"/>
      <c r="L652" s="202"/>
      <c r="M652" s="202"/>
      <c r="N652" s="202"/>
      <c r="O652" s="202"/>
      <c r="P652" s="202"/>
    </row>
    <row r="653">
      <c r="A653" s="202"/>
      <c r="C653" s="202"/>
      <c r="D653" s="203"/>
      <c r="E653" s="204"/>
      <c r="F653" s="202"/>
      <c r="G653" s="202"/>
      <c r="H653" s="202"/>
      <c r="I653" s="237"/>
      <c r="J653" s="237"/>
      <c r="K653" s="202"/>
      <c r="L653" s="202"/>
    </row>
    <row r="654">
      <c r="A654" s="202"/>
      <c r="C654" s="202"/>
      <c r="D654" s="202"/>
      <c r="E654" s="202"/>
      <c r="F654" s="202"/>
      <c r="G654" s="202"/>
      <c r="H654" s="202"/>
      <c r="I654" s="237"/>
      <c r="J654" s="237"/>
      <c r="K654" s="202"/>
      <c r="L654" s="202"/>
    </row>
    <row r="655">
      <c r="A655" s="202"/>
      <c r="C655" s="202"/>
      <c r="D655" s="202"/>
      <c r="E655" s="202"/>
      <c r="F655" s="202"/>
      <c r="G655" s="202"/>
      <c r="H655" s="202"/>
      <c r="I655" s="237"/>
      <c r="J655" s="237"/>
      <c r="K655" s="202"/>
      <c r="L655" s="202"/>
    </row>
    <row r="656">
      <c r="A656" s="202"/>
      <c r="C656" s="202"/>
      <c r="D656" s="207"/>
      <c r="E656" s="204"/>
      <c r="F656" s="202"/>
      <c r="G656" s="202"/>
      <c r="H656" s="202"/>
      <c r="I656" s="237"/>
      <c r="J656" s="237"/>
      <c r="K656" s="202"/>
      <c r="L656" s="202"/>
    </row>
    <row r="657">
      <c r="A657" s="202"/>
      <c r="C657" s="202"/>
      <c r="D657" s="203"/>
      <c r="E657" s="204"/>
      <c r="F657" s="202"/>
      <c r="G657" s="202"/>
      <c r="H657" s="202"/>
      <c r="I657" s="237"/>
      <c r="J657" s="237"/>
      <c r="K657" s="202"/>
      <c r="L657" s="202"/>
    </row>
    <row r="658">
      <c r="A658" s="202"/>
      <c r="C658" s="202"/>
      <c r="D658" s="203"/>
      <c r="E658" s="204"/>
      <c r="F658" s="202"/>
      <c r="G658" s="202"/>
      <c r="H658" s="202"/>
      <c r="I658" s="237"/>
      <c r="J658" s="237"/>
      <c r="K658" s="202"/>
      <c r="L658" s="202"/>
    </row>
    <row r="659">
      <c r="A659" s="202"/>
      <c r="C659" s="202"/>
      <c r="D659" s="203"/>
      <c r="E659" s="204"/>
      <c r="F659" s="202"/>
      <c r="G659" s="202"/>
      <c r="H659" s="202"/>
      <c r="I659" s="237"/>
      <c r="J659" s="237"/>
      <c r="K659" s="202"/>
      <c r="L659" s="202"/>
    </row>
    <row r="660">
      <c r="A660" s="202"/>
      <c r="C660" s="202"/>
      <c r="D660" s="203"/>
      <c r="E660" s="204"/>
      <c r="F660" s="202"/>
      <c r="G660" s="202"/>
      <c r="H660" s="202"/>
      <c r="I660" s="237"/>
      <c r="J660" s="237"/>
      <c r="K660" s="202"/>
      <c r="L660" s="202"/>
    </row>
    <row r="661">
      <c r="A661" s="202"/>
      <c r="C661" s="202"/>
      <c r="D661" s="202"/>
      <c r="E661" s="202"/>
      <c r="F661" s="202"/>
      <c r="G661" s="202"/>
      <c r="H661" s="202"/>
      <c r="I661" s="237"/>
      <c r="J661" s="237"/>
      <c r="K661" s="202"/>
      <c r="L661" s="202"/>
    </row>
    <row r="662">
      <c r="A662" s="202"/>
      <c r="C662" s="202"/>
      <c r="D662" s="203"/>
      <c r="E662" s="204"/>
      <c r="F662" s="202"/>
      <c r="G662" s="202"/>
      <c r="H662" s="202"/>
      <c r="I662" s="237"/>
      <c r="J662" s="237"/>
      <c r="K662" s="202"/>
      <c r="L662" s="202"/>
    </row>
    <row r="663" ht="33.0" customHeight="1">
      <c r="A663" s="202"/>
      <c r="C663" s="202"/>
      <c r="D663" s="202"/>
      <c r="I663" s="209"/>
      <c r="J663" s="209"/>
    </row>
    <row r="664" ht="33.0" customHeight="1">
      <c r="A664" s="202"/>
      <c r="C664" s="202"/>
      <c r="D664" s="202"/>
      <c r="E664" s="204"/>
      <c r="I664" s="209"/>
      <c r="J664" s="209"/>
    </row>
    <row r="665" ht="33.0" customHeight="1">
      <c r="A665" s="202"/>
      <c r="C665" s="202"/>
      <c r="D665" s="202"/>
      <c r="E665" s="206"/>
      <c r="I665" s="209"/>
      <c r="J665" s="209"/>
    </row>
    <row r="666" ht="33.0" customHeight="1">
      <c r="A666" s="202"/>
      <c r="C666" s="202"/>
      <c r="D666" s="206"/>
      <c r="E666" s="206"/>
      <c r="I666" s="209"/>
      <c r="J666" s="209"/>
    </row>
    <row r="667">
      <c r="A667" s="202"/>
      <c r="C667" s="202"/>
      <c r="D667" s="202"/>
      <c r="E667" s="202"/>
      <c r="F667" s="202"/>
      <c r="G667" s="202"/>
      <c r="H667" s="202"/>
      <c r="I667" s="237"/>
      <c r="J667" s="237"/>
      <c r="K667" s="202"/>
      <c r="L667" s="202"/>
    </row>
    <row r="668">
      <c r="A668" s="202"/>
      <c r="C668" s="202"/>
      <c r="D668" s="207"/>
      <c r="E668" s="208"/>
      <c r="F668" s="202"/>
      <c r="G668" s="202"/>
      <c r="H668" s="202"/>
      <c r="I668" s="237"/>
      <c r="J668" s="237"/>
      <c r="K668" s="202"/>
      <c r="L668" s="202"/>
    </row>
    <row r="669">
      <c r="A669" s="202"/>
      <c r="C669" s="202"/>
      <c r="D669" s="202"/>
      <c r="E669" s="202"/>
      <c r="F669" s="202"/>
      <c r="G669" s="202"/>
      <c r="H669" s="202"/>
      <c r="I669" s="237"/>
      <c r="J669" s="237"/>
      <c r="K669" s="202"/>
      <c r="L669" s="202"/>
    </row>
    <row r="670">
      <c r="A670" s="202"/>
      <c r="C670" s="202"/>
      <c r="E670" s="208"/>
      <c r="F670" s="202"/>
      <c r="G670" s="202"/>
      <c r="H670" s="202"/>
      <c r="I670" s="237"/>
      <c r="J670" s="237"/>
      <c r="K670" s="202"/>
      <c r="L670" s="202"/>
    </row>
    <row r="671">
      <c r="A671" s="202"/>
      <c r="C671" s="202"/>
      <c r="D671" s="202"/>
      <c r="E671" s="208"/>
      <c r="F671" s="202"/>
      <c r="G671" s="202"/>
      <c r="H671" s="202"/>
      <c r="I671" s="237"/>
      <c r="J671" s="237"/>
      <c r="K671" s="202"/>
      <c r="L671" s="202"/>
    </row>
    <row r="672">
      <c r="A672" s="202"/>
      <c r="C672" s="202"/>
      <c r="D672" s="202"/>
      <c r="E672" s="202"/>
      <c r="F672" s="202"/>
      <c r="G672" s="202"/>
      <c r="H672" s="202"/>
      <c r="I672" s="237"/>
      <c r="J672" s="237"/>
      <c r="K672" s="202"/>
      <c r="L672" s="202"/>
    </row>
    <row r="673">
      <c r="A673" s="202"/>
      <c r="C673" s="202"/>
      <c r="D673" s="202"/>
      <c r="E673" s="208"/>
      <c r="F673" s="202"/>
      <c r="G673" s="202"/>
      <c r="H673" s="202"/>
      <c r="I673" s="237"/>
      <c r="J673" s="237"/>
      <c r="K673" s="202"/>
      <c r="L673" s="202"/>
    </row>
    <row r="674">
      <c r="A674" s="202"/>
      <c r="C674" s="202"/>
      <c r="D674" s="207"/>
      <c r="E674" s="208"/>
      <c r="F674" s="202"/>
      <c r="G674" s="202"/>
      <c r="H674" s="202"/>
      <c r="I674" s="237"/>
      <c r="J674" s="237"/>
      <c r="K674" s="202"/>
      <c r="L674" s="202"/>
    </row>
    <row r="675">
      <c r="A675" s="202"/>
      <c r="C675" s="202"/>
      <c r="D675" s="202"/>
      <c r="E675" s="208"/>
      <c r="F675" s="202"/>
      <c r="G675" s="202"/>
      <c r="H675" s="202"/>
      <c r="I675" s="237"/>
      <c r="J675" s="237"/>
      <c r="K675" s="202"/>
      <c r="L675" s="202"/>
    </row>
    <row r="676">
      <c r="A676" s="202"/>
      <c r="C676" s="202"/>
      <c r="D676" s="202"/>
      <c r="E676" s="208"/>
      <c r="F676" s="202"/>
      <c r="G676" s="202"/>
      <c r="H676" s="202"/>
      <c r="I676" s="237"/>
      <c r="J676" s="237"/>
      <c r="K676" s="202"/>
      <c r="L676" s="202"/>
    </row>
    <row r="677">
      <c r="A677" s="202"/>
      <c r="C677" s="202"/>
      <c r="D677" s="202"/>
      <c r="E677" s="208"/>
      <c r="F677" s="202"/>
      <c r="G677" s="202"/>
      <c r="H677" s="202"/>
      <c r="I677" s="237"/>
      <c r="J677" s="237"/>
      <c r="K677" s="202"/>
      <c r="L677" s="202"/>
    </row>
    <row r="678">
      <c r="A678" s="202"/>
      <c r="C678" s="202"/>
      <c r="D678" s="202"/>
      <c r="E678" s="208"/>
      <c r="F678" s="202"/>
      <c r="G678" s="202"/>
      <c r="H678" s="202"/>
      <c r="I678" s="237"/>
      <c r="J678" s="237"/>
      <c r="K678" s="202"/>
      <c r="L678" s="202"/>
    </row>
    <row r="679">
      <c r="A679" s="202"/>
      <c r="C679" s="202"/>
      <c r="E679" s="208"/>
      <c r="F679" s="202"/>
      <c r="G679" s="202"/>
      <c r="H679" s="202"/>
      <c r="I679" s="237"/>
      <c r="J679" s="237"/>
      <c r="K679" s="202"/>
      <c r="L679" s="202"/>
    </row>
    <row r="680">
      <c r="A680" s="202"/>
      <c r="C680" s="202"/>
      <c r="D680" s="207"/>
      <c r="E680" s="208"/>
      <c r="F680" s="202"/>
      <c r="G680" s="202"/>
      <c r="H680" s="202"/>
      <c r="I680" s="237"/>
      <c r="J680" s="237"/>
      <c r="K680" s="202"/>
      <c r="L680" s="202"/>
    </row>
    <row r="681" ht="33.0" customHeight="1">
      <c r="A681" s="202"/>
      <c r="C681" s="202"/>
      <c r="D681" s="202"/>
      <c r="E681" s="204"/>
      <c r="I681" s="209"/>
      <c r="J681" s="209"/>
    </row>
    <row r="682" ht="33.0" customHeight="1">
      <c r="A682" s="202"/>
      <c r="C682" s="202"/>
      <c r="D682" s="202"/>
      <c r="E682" s="204"/>
      <c r="I682" s="209"/>
      <c r="J682" s="209"/>
    </row>
    <row r="683" ht="33.0" customHeight="1">
      <c r="A683" s="202"/>
      <c r="C683" s="202"/>
      <c r="D683" s="202"/>
      <c r="E683" s="206"/>
      <c r="I683" s="209"/>
      <c r="J683" s="209"/>
    </row>
    <row r="684" ht="33.0" customHeight="1">
      <c r="A684" s="202"/>
      <c r="C684" s="202"/>
      <c r="D684" s="206"/>
      <c r="E684" s="206"/>
      <c r="I684" s="209"/>
      <c r="J684" s="209"/>
    </row>
    <row r="685">
      <c r="A685" s="202"/>
      <c r="C685" s="202"/>
      <c r="E685" s="208"/>
      <c r="F685" s="202"/>
      <c r="G685" s="202"/>
      <c r="H685" s="202"/>
      <c r="I685" s="237"/>
      <c r="J685" s="237"/>
      <c r="K685" s="202"/>
      <c r="L685" s="202"/>
    </row>
    <row r="686">
      <c r="A686" s="202"/>
      <c r="C686" s="202"/>
      <c r="D686" s="202"/>
      <c r="E686" s="202"/>
      <c r="F686" s="202"/>
      <c r="G686" s="202"/>
      <c r="H686" s="202"/>
      <c r="I686" s="237"/>
      <c r="J686" s="237"/>
      <c r="K686" s="202"/>
      <c r="L686" s="202"/>
    </row>
    <row r="687">
      <c r="A687" s="202"/>
      <c r="C687" s="202"/>
      <c r="D687" s="202"/>
      <c r="E687" s="204"/>
      <c r="F687" s="202"/>
      <c r="G687" s="202"/>
      <c r="H687" s="202"/>
      <c r="I687" s="237"/>
      <c r="J687" s="237"/>
      <c r="K687" s="202"/>
      <c r="L687" s="202"/>
    </row>
    <row r="688">
      <c r="A688" s="202"/>
      <c r="C688" s="202"/>
      <c r="D688" s="202"/>
      <c r="E688" s="204"/>
      <c r="F688" s="202"/>
      <c r="G688" s="202"/>
      <c r="H688" s="202"/>
      <c r="I688" s="237"/>
      <c r="J688" s="237"/>
      <c r="K688" s="202"/>
      <c r="L688" s="202"/>
    </row>
    <row r="689">
      <c r="A689" s="202"/>
      <c r="C689" s="202"/>
      <c r="D689" s="202"/>
      <c r="E689" s="208"/>
      <c r="F689" s="202"/>
      <c r="G689" s="202"/>
      <c r="H689" s="202"/>
      <c r="I689" s="237"/>
      <c r="J689" s="237"/>
      <c r="K689" s="202"/>
      <c r="L689" s="202"/>
    </row>
    <row r="690">
      <c r="A690" s="202"/>
      <c r="C690" s="202"/>
      <c r="D690" s="202"/>
      <c r="E690" s="208"/>
      <c r="F690" s="202"/>
      <c r="G690" s="202"/>
      <c r="H690" s="202"/>
      <c r="I690" s="237"/>
      <c r="J690" s="237"/>
      <c r="K690" s="202"/>
      <c r="L690" s="202"/>
    </row>
    <row r="691">
      <c r="A691" s="202"/>
      <c r="C691" s="202"/>
      <c r="D691" s="202"/>
      <c r="E691" s="208"/>
      <c r="F691" s="202"/>
      <c r="G691" s="202"/>
      <c r="H691" s="202"/>
      <c r="I691" s="237"/>
      <c r="J691" s="237"/>
      <c r="K691" s="202"/>
      <c r="L691" s="202"/>
    </row>
    <row r="692">
      <c r="A692" s="202"/>
      <c r="C692" s="202"/>
      <c r="D692" s="202"/>
      <c r="E692" s="208"/>
      <c r="F692" s="202"/>
      <c r="G692" s="202"/>
      <c r="H692" s="202"/>
      <c r="I692" s="237"/>
      <c r="J692" s="237"/>
      <c r="K692" s="202"/>
      <c r="L692" s="202"/>
    </row>
    <row r="693">
      <c r="A693" s="202"/>
      <c r="C693" s="202"/>
      <c r="D693" s="202"/>
      <c r="E693" s="208"/>
      <c r="F693" s="202"/>
      <c r="G693" s="202"/>
      <c r="H693" s="202"/>
      <c r="I693" s="237"/>
      <c r="J693" s="237"/>
      <c r="K693" s="202"/>
      <c r="L693" s="202"/>
    </row>
    <row r="694">
      <c r="A694" s="202"/>
      <c r="C694" s="202"/>
      <c r="D694" s="202"/>
      <c r="E694" s="208"/>
      <c r="F694" s="202"/>
      <c r="G694" s="202"/>
      <c r="H694" s="202"/>
      <c r="I694" s="237"/>
      <c r="J694" s="237"/>
      <c r="K694" s="202"/>
      <c r="L694" s="202"/>
    </row>
    <row r="695">
      <c r="A695" s="202"/>
      <c r="C695" s="202"/>
      <c r="D695" s="202"/>
      <c r="E695" s="208"/>
      <c r="F695" s="202"/>
      <c r="G695" s="202"/>
      <c r="H695" s="202"/>
      <c r="I695" s="237"/>
      <c r="J695" s="237"/>
      <c r="K695" s="202"/>
      <c r="L695" s="202"/>
    </row>
    <row r="696">
      <c r="A696" s="202"/>
      <c r="C696" s="202"/>
      <c r="D696" s="202"/>
      <c r="E696" s="208"/>
      <c r="F696" s="202"/>
      <c r="G696" s="202"/>
      <c r="H696" s="202"/>
      <c r="I696" s="237"/>
      <c r="J696" s="237"/>
      <c r="K696" s="202"/>
      <c r="L696" s="202"/>
    </row>
    <row r="697">
      <c r="A697" s="202"/>
      <c r="C697" s="202"/>
      <c r="D697" s="202"/>
      <c r="E697" s="202"/>
      <c r="F697" s="202"/>
      <c r="G697" s="202"/>
      <c r="H697" s="202"/>
      <c r="I697" s="237"/>
      <c r="J697" s="237"/>
      <c r="K697" s="202"/>
      <c r="L697" s="202"/>
    </row>
    <row r="698">
      <c r="A698" s="202"/>
      <c r="C698" s="202"/>
      <c r="D698" s="202"/>
      <c r="E698" s="208"/>
      <c r="F698" s="202"/>
      <c r="G698" s="202"/>
      <c r="H698" s="202"/>
      <c r="I698" s="237"/>
      <c r="J698" s="237"/>
      <c r="K698" s="202"/>
      <c r="L698" s="202"/>
    </row>
    <row r="699">
      <c r="A699" s="202"/>
      <c r="C699" s="202"/>
      <c r="D699" s="202"/>
      <c r="E699" s="208"/>
      <c r="F699" s="202"/>
      <c r="G699" s="202"/>
      <c r="H699" s="202"/>
      <c r="I699" s="237"/>
      <c r="J699" s="237"/>
      <c r="K699" s="202"/>
      <c r="L699" s="202"/>
    </row>
    <row r="700">
      <c r="A700" s="202"/>
      <c r="C700" s="202"/>
      <c r="D700" s="202"/>
      <c r="E700" s="202"/>
      <c r="F700" s="202"/>
      <c r="G700" s="202"/>
      <c r="H700" s="202"/>
      <c r="I700" s="237"/>
      <c r="J700" s="237"/>
      <c r="K700" s="202"/>
      <c r="L700" s="202"/>
    </row>
    <row r="701">
      <c r="A701" s="202"/>
      <c r="C701" s="202"/>
      <c r="D701" s="202"/>
      <c r="E701" s="208"/>
      <c r="F701" s="202"/>
      <c r="G701" s="202"/>
      <c r="H701" s="202"/>
      <c r="I701" s="237"/>
      <c r="J701" s="237"/>
      <c r="K701" s="202"/>
      <c r="L701" s="202"/>
    </row>
    <row r="702">
      <c r="A702" s="202"/>
      <c r="C702" s="202"/>
      <c r="D702" s="202"/>
      <c r="E702" s="208"/>
      <c r="F702" s="202"/>
      <c r="G702" s="202"/>
      <c r="H702" s="202"/>
      <c r="I702" s="237"/>
      <c r="J702" s="237"/>
      <c r="K702" s="202"/>
      <c r="L702" s="202"/>
    </row>
    <row r="703" ht="33.75" customHeight="1">
      <c r="A703" s="202"/>
      <c r="C703" s="202"/>
      <c r="D703" s="202"/>
      <c r="E703" s="204"/>
      <c r="I703" s="209"/>
      <c r="J703" s="209"/>
    </row>
    <row r="704" ht="33.75" customHeight="1">
      <c r="A704" s="202"/>
      <c r="C704" s="202"/>
      <c r="D704" s="202"/>
      <c r="E704" s="204"/>
      <c r="I704" s="209"/>
      <c r="J704" s="209"/>
    </row>
    <row r="705" ht="33.75" customHeight="1">
      <c r="A705" s="202"/>
      <c r="C705" s="202"/>
      <c r="D705" s="202"/>
      <c r="E705" s="206"/>
      <c r="I705" s="209"/>
      <c r="J705" s="209"/>
    </row>
    <row r="706" ht="33.75" customHeight="1">
      <c r="A706" s="202"/>
      <c r="C706" s="202"/>
      <c r="D706" s="206"/>
      <c r="E706" s="206"/>
      <c r="I706" s="209"/>
      <c r="J706" s="209"/>
    </row>
    <row r="707" ht="33.0" customHeight="1">
      <c r="A707" s="202"/>
      <c r="C707" s="202"/>
      <c r="D707" s="202"/>
      <c r="E707" s="202"/>
      <c r="F707" s="202"/>
      <c r="G707" s="202"/>
      <c r="H707" s="202"/>
      <c r="I707" s="237"/>
      <c r="J707" s="237"/>
      <c r="K707" s="202"/>
      <c r="L707" s="202"/>
    </row>
    <row r="708" ht="25.5" customHeight="1">
      <c r="A708" s="202"/>
      <c r="C708" s="202"/>
      <c r="D708" s="202"/>
      <c r="E708" s="204"/>
      <c r="I708" s="209"/>
      <c r="J708" s="209"/>
    </row>
    <row r="709" ht="25.5" customHeight="1">
      <c r="A709" s="202"/>
      <c r="C709" s="202"/>
      <c r="D709" s="202"/>
      <c r="E709" s="206"/>
      <c r="I709" s="209"/>
      <c r="J709" s="209"/>
    </row>
    <row r="710" ht="25.5" customHeight="1">
      <c r="A710" s="202"/>
      <c r="C710" s="202"/>
      <c r="D710" s="202"/>
      <c r="E710" s="208"/>
      <c r="I710" s="209"/>
      <c r="J710" s="209"/>
    </row>
    <row r="711" ht="25.5" customHeight="1">
      <c r="A711" s="202"/>
      <c r="C711" s="202"/>
      <c r="D711" s="202"/>
      <c r="E711" s="208"/>
      <c r="I711" s="209"/>
      <c r="J711" s="209"/>
    </row>
    <row r="712" ht="25.5" customHeight="1">
      <c r="A712" s="202"/>
      <c r="C712" s="202"/>
      <c r="D712" s="202"/>
      <c r="E712" s="204"/>
      <c r="I712" s="209"/>
      <c r="J712" s="209"/>
    </row>
    <row r="713" ht="25.5" customHeight="1">
      <c r="A713" s="202"/>
      <c r="C713" s="202"/>
      <c r="D713" s="202"/>
      <c r="E713" s="208"/>
      <c r="I713" s="209"/>
      <c r="J713" s="209"/>
    </row>
    <row r="714" ht="25.5" customHeight="1">
      <c r="A714" s="202"/>
      <c r="C714" s="202"/>
      <c r="D714" s="202"/>
      <c r="E714" s="204"/>
      <c r="I714" s="209"/>
      <c r="J714" s="209"/>
    </row>
    <row r="715" ht="25.5" customHeight="1">
      <c r="A715" s="202"/>
      <c r="C715" s="202"/>
      <c r="D715" s="202"/>
      <c r="E715" s="206"/>
      <c r="I715" s="209"/>
      <c r="J715" s="209"/>
    </row>
    <row r="716" ht="15.75" customHeight="1">
      <c r="A716" s="202"/>
      <c r="C716" s="202"/>
      <c r="D716" s="202"/>
      <c r="E716" s="202"/>
      <c r="F716" s="202"/>
      <c r="G716" s="202"/>
      <c r="H716" s="202"/>
      <c r="I716" s="237"/>
      <c r="J716" s="237"/>
      <c r="K716" s="202"/>
      <c r="L716" s="202"/>
    </row>
    <row r="717" ht="30.75" customHeight="1">
      <c r="A717" s="202"/>
      <c r="C717" s="202"/>
      <c r="D717" s="202"/>
      <c r="E717" s="202"/>
      <c r="F717" s="202"/>
      <c r="G717" s="202"/>
      <c r="H717" s="202"/>
      <c r="I717" s="237"/>
      <c r="J717" s="237"/>
      <c r="K717" s="202"/>
      <c r="L717" s="202"/>
      <c r="M717" s="202"/>
      <c r="N717" s="202"/>
      <c r="O717" s="202"/>
      <c r="P717" s="202"/>
    </row>
    <row r="718">
      <c r="A718" s="202"/>
      <c r="C718" s="202"/>
      <c r="D718" s="203"/>
      <c r="E718" s="204"/>
      <c r="F718" s="202"/>
      <c r="G718" s="202"/>
      <c r="H718" s="202"/>
      <c r="I718" s="237"/>
      <c r="J718" s="237"/>
      <c r="K718" s="202"/>
      <c r="L718" s="202"/>
    </row>
    <row r="719">
      <c r="A719" s="202"/>
      <c r="C719" s="202"/>
      <c r="D719" s="202"/>
      <c r="E719" s="202"/>
      <c r="F719" s="202"/>
      <c r="G719" s="202"/>
      <c r="H719" s="202"/>
      <c r="I719" s="237"/>
      <c r="J719" s="237"/>
      <c r="K719" s="202"/>
      <c r="L719" s="202"/>
    </row>
    <row r="720">
      <c r="A720" s="202"/>
      <c r="C720" s="202"/>
      <c r="D720" s="202"/>
      <c r="E720" s="202"/>
      <c r="F720" s="202"/>
      <c r="G720" s="202"/>
      <c r="H720" s="202"/>
      <c r="I720" s="237"/>
      <c r="J720" s="237"/>
      <c r="K720" s="202"/>
      <c r="L720" s="202"/>
    </row>
    <row r="721">
      <c r="A721" s="202"/>
      <c r="C721" s="202"/>
      <c r="D721" s="207"/>
      <c r="E721" s="204"/>
      <c r="F721" s="202"/>
      <c r="G721" s="202"/>
      <c r="H721" s="202"/>
      <c r="I721" s="237"/>
      <c r="J721" s="237"/>
      <c r="K721" s="202"/>
      <c r="L721" s="202"/>
    </row>
    <row r="722">
      <c r="A722" s="202"/>
      <c r="C722" s="202"/>
      <c r="D722" s="203"/>
      <c r="E722" s="204"/>
      <c r="F722" s="202"/>
      <c r="G722" s="202"/>
      <c r="H722" s="202"/>
      <c r="I722" s="237"/>
      <c r="J722" s="237"/>
      <c r="K722" s="202"/>
      <c r="L722" s="202"/>
    </row>
    <row r="723">
      <c r="A723" s="202"/>
      <c r="C723" s="202"/>
      <c r="D723" s="203"/>
      <c r="E723" s="204"/>
      <c r="F723" s="202"/>
      <c r="G723" s="202"/>
      <c r="H723" s="202"/>
      <c r="I723" s="237"/>
      <c r="J723" s="237"/>
      <c r="K723" s="202"/>
      <c r="L723" s="202"/>
    </row>
    <row r="724">
      <c r="A724" s="202"/>
      <c r="C724" s="202"/>
      <c r="D724" s="203"/>
      <c r="E724" s="204"/>
      <c r="F724" s="202"/>
      <c r="G724" s="202"/>
      <c r="H724" s="202"/>
      <c r="I724" s="237"/>
      <c r="J724" s="237"/>
      <c r="K724" s="202"/>
      <c r="L724" s="202"/>
    </row>
    <row r="725">
      <c r="A725" s="202"/>
      <c r="C725" s="202"/>
      <c r="D725" s="203"/>
      <c r="E725" s="204"/>
      <c r="F725" s="202"/>
      <c r="G725" s="202"/>
      <c r="H725" s="202"/>
      <c r="I725" s="237"/>
      <c r="J725" s="237"/>
      <c r="K725" s="202"/>
      <c r="L725" s="202"/>
    </row>
    <row r="726">
      <c r="A726" s="202"/>
      <c r="C726" s="202"/>
      <c r="D726" s="202"/>
      <c r="E726" s="202"/>
      <c r="F726" s="202"/>
      <c r="G726" s="202"/>
      <c r="H726" s="202"/>
      <c r="I726" s="237"/>
      <c r="J726" s="237"/>
      <c r="K726" s="202"/>
      <c r="L726" s="202"/>
    </row>
    <row r="727">
      <c r="A727" s="202"/>
      <c r="C727" s="202"/>
      <c r="D727" s="203"/>
      <c r="E727" s="204"/>
      <c r="F727" s="202"/>
      <c r="G727" s="202"/>
      <c r="H727" s="202"/>
      <c r="I727" s="237"/>
      <c r="J727" s="237"/>
      <c r="K727" s="202"/>
      <c r="L727" s="202"/>
    </row>
    <row r="728" ht="33.0" customHeight="1">
      <c r="A728" s="202"/>
      <c r="C728" s="202"/>
      <c r="D728" s="202"/>
      <c r="I728" s="209"/>
      <c r="J728" s="209"/>
    </row>
    <row r="729" ht="33.0" customHeight="1">
      <c r="A729" s="202"/>
      <c r="C729" s="202"/>
      <c r="D729" s="202"/>
      <c r="E729" s="204"/>
      <c r="I729" s="209"/>
      <c r="J729" s="209"/>
    </row>
    <row r="730" ht="33.0" customHeight="1">
      <c r="A730" s="202"/>
      <c r="C730" s="202"/>
      <c r="D730" s="202"/>
      <c r="E730" s="206"/>
      <c r="I730" s="209"/>
      <c r="J730" s="209"/>
    </row>
    <row r="731" ht="33.0" customHeight="1">
      <c r="A731" s="202"/>
      <c r="C731" s="202"/>
      <c r="D731" s="206"/>
      <c r="E731" s="206"/>
      <c r="I731" s="209"/>
      <c r="J731" s="209"/>
    </row>
    <row r="732">
      <c r="A732" s="202"/>
      <c r="C732" s="202"/>
      <c r="D732" s="202"/>
      <c r="E732" s="202"/>
      <c r="F732" s="202"/>
      <c r="G732" s="202"/>
      <c r="H732" s="202"/>
      <c r="I732" s="237"/>
      <c r="J732" s="237"/>
      <c r="K732" s="202"/>
      <c r="L732" s="202"/>
    </row>
    <row r="733">
      <c r="A733" s="202"/>
      <c r="C733" s="202"/>
      <c r="D733" s="207"/>
      <c r="E733" s="208"/>
      <c r="F733" s="202"/>
      <c r="G733" s="202"/>
      <c r="H733" s="202"/>
      <c r="I733" s="237"/>
      <c r="J733" s="237"/>
      <c r="K733" s="202"/>
      <c r="L733" s="202"/>
    </row>
    <row r="734">
      <c r="A734" s="202"/>
      <c r="C734" s="202"/>
      <c r="D734" s="202"/>
      <c r="E734" s="202"/>
      <c r="F734" s="202"/>
      <c r="G734" s="202"/>
      <c r="H734" s="202"/>
      <c r="I734" s="237"/>
      <c r="J734" s="237"/>
      <c r="K734" s="202"/>
      <c r="L734" s="202"/>
    </row>
    <row r="735">
      <c r="A735" s="202"/>
      <c r="C735" s="202"/>
      <c r="E735" s="208"/>
      <c r="F735" s="202"/>
      <c r="G735" s="202"/>
      <c r="H735" s="202"/>
      <c r="I735" s="237"/>
      <c r="J735" s="237"/>
      <c r="K735" s="202"/>
      <c r="L735" s="202"/>
    </row>
    <row r="736">
      <c r="A736" s="202"/>
      <c r="C736" s="202"/>
      <c r="D736" s="202"/>
      <c r="E736" s="208"/>
      <c r="F736" s="202"/>
      <c r="G736" s="202"/>
      <c r="H736" s="202"/>
      <c r="I736" s="237"/>
      <c r="J736" s="237"/>
      <c r="K736" s="202"/>
      <c r="L736" s="202"/>
    </row>
    <row r="737">
      <c r="A737" s="202"/>
      <c r="C737" s="202"/>
      <c r="D737" s="202"/>
      <c r="E737" s="202"/>
      <c r="F737" s="202"/>
      <c r="G737" s="202"/>
      <c r="H737" s="202"/>
      <c r="I737" s="237"/>
      <c r="J737" s="237"/>
      <c r="K737" s="202"/>
      <c r="L737" s="202"/>
    </row>
    <row r="738">
      <c r="A738" s="202"/>
      <c r="C738" s="202"/>
      <c r="D738" s="202"/>
      <c r="E738" s="208"/>
      <c r="F738" s="202"/>
      <c r="G738" s="202"/>
      <c r="H738" s="202"/>
      <c r="I738" s="237"/>
      <c r="J738" s="237"/>
      <c r="K738" s="202"/>
      <c r="L738" s="202"/>
    </row>
    <row r="739">
      <c r="A739" s="202"/>
      <c r="C739" s="202"/>
      <c r="D739" s="207"/>
      <c r="E739" s="208"/>
      <c r="F739" s="202"/>
      <c r="G739" s="202"/>
      <c r="H739" s="202"/>
      <c r="I739" s="237"/>
      <c r="J739" s="237"/>
      <c r="K739" s="202"/>
      <c r="L739" s="202"/>
    </row>
    <row r="740">
      <c r="A740" s="202"/>
      <c r="C740" s="202"/>
      <c r="D740" s="202"/>
      <c r="E740" s="208"/>
      <c r="F740" s="202"/>
      <c r="G740" s="202"/>
      <c r="H740" s="202"/>
      <c r="I740" s="237"/>
      <c r="J740" s="237"/>
      <c r="K740" s="202"/>
      <c r="L740" s="202"/>
    </row>
    <row r="741">
      <c r="A741" s="202"/>
      <c r="C741" s="202"/>
      <c r="D741" s="202"/>
      <c r="E741" s="208"/>
      <c r="F741" s="202"/>
      <c r="G741" s="202"/>
      <c r="H741" s="202"/>
      <c r="I741" s="237"/>
      <c r="J741" s="237"/>
      <c r="K741" s="202"/>
      <c r="L741" s="202"/>
    </row>
    <row r="742">
      <c r="A742" s="202"/>
      <c r="C742" s="202"/>
      <c r="D742" s="202"/>
      <c r="E742" s="208"/>
      <c r="F742" s="202"/>
      <c r="G742" s="202"/>
      <c r="H742" s="202"/>
      <c r="I742" s="237"/>
      <c r="J742" s="237"/>
      <c r="K742" s="202"/>
      <c r="L742" s="202"/>
    </row>
    <row r="743">
      <c r="A743" s="202"/>
      <c r="C743" s="202"/>
      <c r="D743" s="202"/>
      <c r="E743" s="208"/>
      <c r="F743" s="202"/>
      <c r="G743" s="202"/>
      <c r="H743" s="202"/>
      <c r="I743" s="237"/>
      <c r="J743" s="237"/>
      <c r="K743" s="202"/>
      <c r="L743" s="202"/>
    </row>
    <row r="744">
      <c r="A744" s="202"/>
      <c r="C744" s="202"/>
      <c r="E744" s="208"/>
      <c r="F744" s="202"/>
      <c r="G744" s="202"/>
      <c r="H744" s="202"/>
      <c r="I744" s="237"/>
      <c r="J744" s="237"/>
      <c r="K744" s="202"/>
      <c r="L744" s="202"/>
    </row>
    <row r="745">
      <c r="A745" s="202"/>
      <c r="C745" s="202"/>
      <c r="D745" s="207"/>
      <c r="E745" s="208"/>
      <c r="F745" s="202"/>
      <c r="G745" s="202"/>
      <c r="H745" s="202"/>
      <c r="I745" s="237"/>
      <c r="J745" s="237"/>
      <c r="K745" s="202"/>
      <c r="L745" s="202"/>
    </row>
    <row r="746" ht="33.0" customHeight="1">
      <c r="A746" s="202"/>
      <c r="C746" s="202"/>
      <c r="D746" s="202"/>
      <c r="E746" s="204"/>
      <c r="I746" s="209"/>
      <c r="J746" s="209"/>
    </row>
    <row r="747" ht="33.0" customHeight="1">
      <c r="A747" s="202"/>
      <c r="C747" s="202"/>
      <c r="D747" s="202"/>
      <c r="E747" s="204"/>
      <c r="I747" s="209"/>
      <c r="J747" s="209"/>
    </row>
    <row r="748" ht="33.0" customHeight="1">
      <c r="A748" s="202"/>
      <c r="C748" s="202"/>
      <c r="D748" s="202"/>
      <c r="E748" s="206"/>
      <c r="I748" s="209"/>
      <c r="J748" s="209"/>
    </row>
    <row r="749" ht="33.0" customHeight="1">
      <c r="A749" s="202"/>
      <c r="C749" s="202"/>
      <c r="D749" s="206"/>
      <c r="E749" s="206"/>
      <c r="I749" s="209"/>
      <c r="J749" s="209"/>
    </row>
    <row r="750">
      <c r="A750" s="202"/>
      <c r="C750" s="202"/>
      <c r="E750" s="208"/>
      <c r="F750" s="202"/>
      <c r="G750" s="202"/>
      <c r="H750" s="202"/>
      <c r="I750" s="237"/>
      <c r="J750" s="237"/>
      <c r="K750" s="202"/>
      <c r="L750" s="202"/>
    </row>
    <row r="751">
      <c r="A751" s="202"/>
      <c r="C751" s="202"/>
      <c r="D751" s="202"/>
      <c r="E751" s="202"/>
      <c r="F751" s="202"/>
      <c r="G751" s="202"/>
      <c r="H751" s="202"/>
      <c r="I751" s="237"/>
      <c r="J751" s="237"/>
      <c r="K751" s="202"/>
      <c r="L751" s="202"/>
    </row>
    <row r="752">
      <c r="A752" s="202"/>
      <c r="C752" s="202"/>
      <c r="D752" s="202"/>
      <c r="E752" s="204"/>
      <c r="F752" s="202"/>
      <c r="G752" s="202"/>
      <c r="H752" s="202"/>
      <c r="I752" s="237"/>
      <c r="J752" s="237"/>
      <c r="K752" s="202"/>
      <c r="L752" s="202"/>
    </row>
    <row r="753">
      <c r="A753" s="202"/>
      <c r="C753" s="202"/>
      <c r="D753" s="202"/>
      <c r="E753" s="204"/>
      <c r="F753" s="202"/>
      <c r="G753" s="202"/>
      <c r="H753" s="202"/>
      <c r="I753" s="237"/>
      <c r="J753" s="237"/>
      <c r="K753" s="202"/>
      <c r="L753" s="202"/>
    </row>
    <row r="754">
      <c r="A754" s="202"/>
      <c r="C754" s="202"/>
      <c r="D754" s="202"/>
      <c r="E754" s="208"/>
      <c r="F754" s="202"/>
      <c r="G754" s="202"/>
      <c r="H754" s="202"/>
      <c r="I754" s="237"/>
      <c r="J754" s="237"/>
      <c r="K754" s="202"/>
      <c r="L754" s="202"/>
    </row>
    <row r="755">
      <c r="A755" s="202"/>
      <c r="C755" s="202"/>
      <c r="D755" s="202"/>
      <c r="E755" s="208"/>
      <c r="F755" s="202"/>
      <c r="G755" s="202"/>
      <c r="H755" s="202"/>
      <c r="I755" s="237"/>
      <c r="J755" s="237"/>
      <c r="K755" s="202"/>
      <c r="L755" s="202"/>
    </row>
    <row r="756">
      <c r="A756" s="202"/>
      <c r="C756" s="202"/>
      <c r="D756" s="202"/>
      <c r="E756" s="208"/>
      <c r="F756" s="202"/>
      <c r="G756" s="202"/>
      <c r="H756" s="202"/>
      <c r="I756" s="237"/>
      <c r="J756" s="237"/>
      <c r="K756" s="202"/>
      <c r="L756" s="202"/>
    </row>
    <row r="757">
      <c r="A757" s="202"/>
      <c r="C757" s="202"/>
      <c r="D757" s="202"/>
      <c r="E757" s="208"/>
      <c r="F757" s="202"/>
      <c r="G757" s="202"/>
      <c r="H757" s="202"/>
      <c r="I757" s="237"/>
      <c r="J757" s="237"/>
      <c r="K757" s="202"/>
      <c r="L757" s="202"/>
    </row>
    <row r="758">
      <c r="A758" s="202"/>
      <c r="C758" s="202"/>
      <c r="D758" s="202"/>
      <c r="E758" s="208"/>
      <c r="F758" s="202"/>
      <c r="G758" s="202"/>
      <c r="H758" s="202"/>
      <c r="I758" s="237"/>
      <c r="J758" s="237"/>
      <c r="K758" s="202"/>
      <c r="L758" s="202"/>
    </row>
    <row r="759">
      <c r="A759" s="202"/>
      <c r="C759" s="202"/>
      <c r="D759" s="202"/>
      <c r="E759" s="208"/>
      <c r="F759" s="202"/>
      <c r="G759" s="202"/>
      <c r="H759" s="202"/>
      <c r="I759" s="237"/>
      <c r="J759" s="237"/>
      <c r="K759" s="202"/>
      <c r="L759" s="202"/>
    </row>
    <row r="760">
      <c r="A760" s="202"/>
      <c r="C760" s="202"/>
      <c r="D760" s="202"/>
      <c r="E760" s="208"/>
      <c r="F760" s="202"/>
      <c r="G760" s="202"/>
      <c r="H760" s="202"/>
      <c r="I760" s="237"/>
      <c r="J760" s="237"/>
      <c r="K760" s="202"/>
      <c r="L760" s="202"/>
    </row>
    <row r="761">
      <c r="A761" s="202"/>
      <c r="C761" s="202"/>
      <c r="D761" s="202"/>
      <c r="E761" s="208"/>
      <c r="F761" s="202"/>
      <c r="G761" s="202"/>
      <c r="H761" s="202"/>
      <c r="I761" s="237"/>
      <c r="J761" s="237"/>
      <c r="K761" s="202"/>
      <c r="L761" s="202"/>
    </row>
    <row r="762">
      <c r="A762" s="202"/>
      <c r="C762" s="202"/>
      <c r="D762" s="202"/>
      <c r="E762" s="202"/>
      <c r="F762" s="202"/>
      <c r="G762" s="202"/>
      <c r="H762" s="202"/>
      <c r="I762" s="237"/>
      <c r="J762" s="237"/>
      <c r="K762" s="202"/>
      <c r="L762" s="202"/>
    </row>
    <row r="763">
      <c r="A763" s="202"/>
      <c r="C763" s="202"/>
      <c r="D763" s="202"/>
      <c r="E763" s="208"/>
      <c r="F763" s="202"/>
      <c r="G763" s="202"/>
      <c r="H763" s="202"/>
      <c r="I763" s="237"/>
      <c r="J763" s="237"/>
      <c r="K763" s="202"/>
      <c r="L763" s="202"/>
    </row>
    <row r="764">
      <c r="A764" s="202"/>
      <c r="C764" s="202"/>
      <c r="D764" s="202"/>
      <c r="E764" s="208"/>
      <c r="F764" s="202"/>
      <c r="G764" s="202"/>
      <c r="H764" s="202"/>
      <c r="I764" s="237"/>
      <c r="J764" s="237"/>
      <c r="K764" s="202"/>
      <c r="L764" s="202"/>
    </row>
    <row r="765">
      <c r="A765" s="202"/>
      <c r="C765" s="202"/>
      <c r="D765" s="202"/>
      <c r="E765" s="202"/>
      <c r="F765" s="202"/>
      <c r="G765" s="202"/>
      <c r="H765" s="202"/>
      <c r="I765" s="237"/>
      <c r="J765" s="237"/>
      <c r="K765" s="202"/>
      <c r="L765" s="202"/>
    </row>
    <row r="766">
      <c r="A766" s="202"/>
      <c r="C766" s="202"/>
      <c r="D766" s="202"/>
      <c r="E766" s="208"/>
      <c r="F766" s="202"/>
      <c r="G766" s="202"/>
      <c r="H766" s="202"/>
      <c r="I766" s="237"/>
      <c r="J766" s="237"/>
      <c r="K766" s="202"/>
      <c r="L766" s="202"/>
    </row>
    <row r="767">
      <c r="A767" s="202"/>
      <c r="C767" s="202"/>
      <c r="D767" s="202"/>
      <c r="E767" s="208"/>
      <c r="F767" s="202"/>
      <c r="G767" s="202"/>
      <c r="H767" s="202"/>
      <c r="I767" s="237"/>
      <c r="J767" s="237"/>
      <c r="K767" s="202"/>
      <c r="L767" s="202"/>
    </row>
    <row r="768" ht="33.75" customHeight="1">
      <c r="A768" s="202"/>
      <c r="C768" s="202"/>
      <c r="D768" s="202"/>
      <c r="E768" s="204"/>
      <c r="I768" s="209"/>
      <c r="J768" s="209"/>
    </row>
    <row r="769" ht="33.75" customHeight="1">
      <c r="A769" s="202"/>
      <c r="C769" s="202"/>
      <c r="D769" s="202"/>
      <c r="E769" s="204"/>
      <c r="I769" s="209"/>
      <c r="J769" s="209"/>
    </row>
    <row r="770" ht="33.75" customHeight="1">
      <c r="A770" s="202"/>
      <c r="C770" s="202"/>
      <c r="D770" s="202"/>
      <c r="E770" s="206"/>
      <c r="I770" s="209"/>
      <c r="J770" s="209"/>
    </row>
    <row r="771" ht="33.75" customHeight="1">
      <c r="A771" s="202"/>
      <c r="C771" s="202"/>
      <c r="D771" s="206"/>
      <c r="E771" s="206"/>
      <c r="I771" s="209"/>
      <c r="J771" s="209"/>
    </row>
    <row r="772" ht="33.0" customHeight="1">
      <c r="A772" s="202"/>
      <c r="C772" s="202"/>
      <c r="D772" s="202"/>
      <c r="E772" s="202"/>
      <c r="F772" s="202"/>
      <c r="G772" s="202"/>
      <c r="H772" s="202"/>
      <c r="I772" s="237"/>
      <c r="J772" s="237"/>
      <c r="K772" s="202"/>
      <c r="L772" s="202"/>
    </row>
    <row r="773" ht="25.5" customHeight="1">
      <c r="A773" s="202"/>
      <c r="C773" s="202"/>
      <c r="D773" s="202"/>
      <c r="E773" s="204"/>
      <c r="I773" s="209"/>
      <c r="J773" s="209"/>
    </row>
    <row r="774" ht="25.5" customHeight="1">
      <c r="A774" s="202"/>
      <c r="C774" s="202"/>
      <c r="D774" s="202"/>
      <c r="E774" s="206"/>
      <c r="I774" s="209"/>
      <c r="J774" s="209"/>
    </row>
    <row r="775" ht="25.5" customHeight="1">
      <c r="A775" s="202"/>
      <c r="C775" s="202"/>
      <c r="D775" s="202"/>
      <c r="E775" s="208"/>
      <c r="I775" s="209"/>
      <c r="J775" s="209"/>
    </row>
    <row r="776" ht="25.5" customHeight="1">
      <c r="A776" s="202"/>
      <c r="C776" s="202"/>
      <c r="D776" s="202"/>
      <c r="E776" s="208"/>
      <c r="I776" s="209"/>
      <c r="J776" s="209"/>
    </row>
    <row r="777" ht="25.5" customHeight="1">
      <c r="A777" s="202"/>
      <c r="C777" s="202"/>
      <c r="D777" s="202"/>
      <c r="E777" s="204"/>
      <c r="I777" s="209"/>
      <c r="J777" s="209"/>
    </row>
    <row r="778" ht="25.5" customHeight="1">
      <c r="A778" s="202"/>
      <c r="C778" s="202"/>
      <c r="D778" s="202"/>
      <c r="E778" s="208"/>
      <c r="I778" s="209"/>
      <c r="J778" s="209"/>
    </row>
    <row r="779" ht="25.5" customHeight="1">
      <c r="A779" s="202"/>
      <c r="C779" s="202"/>
      <c r="D779" s="202"/>
      <c r="E779" s="204"/>
      <c r="I779" s="209"/>
      <c r="J779" s="209"/>
    </row>
    <row r="780" ht="25.5" customHeight="1">
      <c r="A780" s="202"/>
      <c r="C780" s="202"/>
      <c r="D780" s="202"/>
      <c r="E780" s="206"/>
      <c r="I780" s="209"/>
      <c r="J780" s="209"/>
    </row>
    <row r="781" ht="15.75" customHeight="1">
      <c r="A781" s="202"/>
      <c r="C781" s="202"/>
      <c r="D781" s="202"/>
      <c r="E781" s="202"/>
      <c r="F781" s="202"/>
      <c r="G781" s="202"/>
      <c r="H781" s="202"/>
      <c r="I781" s="237"/>
      <c r="J781" s="237"/>
      <c r="K781" s="202"/>
      <c r="L781" s="202"/>
    </row>
    <row r="782" ht="30.75" customHeight="1">
      <c r="A782" s="202"/>
      <c r="C782" s="202"/>
      <c r="D782" s="202"/>
      <c r="E782" s="202"/>
      <c r="F782" s="202"/>
      <c r="G782" s="202"/>
      <c r="H782" s="202"/>
      <c r="I782" s="237"/>
      <c r="J782" s="237"/>
      <c r="K782" s="202"/>
      <c r="L782" s="202"/>
      <c r="M782" s="202"/>
      <c r="N782" s="202"/>
      <c r="O782" s="202"/>
      <c r="P782" s="202"/>
    </row>
    <row r="783">
      <c r="A783" s="202"/>
      <c r="C783" s="202"/>
      <c r="D783" s="203"/>
      <c r="E783" s="204"/>
      <c r="F783" s="202"/>
      <c r="G783" s="202"/>
      <c r="H783" s="202"/>
      <c r="I783" s="237"/>
      <c r="J783" s="237"/>
      <c r="K783" s="202"/>
      <c r="L783" s="202"/>
    </row>
    <row r="784">
      <c r="A784" s="202"/>
      <c r="C784" s="202"/>
      <c r="D784" s="202"/>
      <c r="E784" s="202"/>
      <c r="F784" s="202"/>
      <c r="G784" s="202"/>
      <c r="H784" s="202"/>
      <c r="I784" s="237"/>
      <c r="J784" s="237"/>
      <c r="K784" s="202"/>
      <c r="L784" s="202"/>
    </row>
    <row r="785">
      <c r="A785" s="202"/>
      <c r="C785" s="202"/>
      <c r="D785" s="202"/>
      <c r="E785" s="202"/>
      <c r="F785" s="202"/>
      <c r="G785" s="202"/>
      <c r="H785" s="202"/>
      <c r="I785" s="237"/>
      <c r="J785" s="237"/>
      <c r="K785" s="202"/>
      <c r="L785" s="202"/>
    </row>
    <row r="786">
      <c r="A786" s="202"/>
      <c r="C786" s="202"/>
      <c r="D786" s="207"/>
      <c r="E786" s="204"/>
      <c r="F786" s="202"/>
      <c r="G786" s="202"/>
      <c r="H786" s="202"/>
      <c r="I786" s="237"/>
      <c r="J786" s="237"/>
      <c r="K786" s="202"/>
      <c r="L786" s="202"/>
    </row>
    <row r="787">
      <c r="A787" s="202"/>
      <c r="C787" s="202"/>
      <c r="D787" s="203"/>
      <c r="E787" s="204"/>
      <c r="F787" s="202"/>
      <c r="G787" s="202"/>
      <c r="H787" s="202"/>
      <c r="I787" s="237"/>
      <c r="J787" s="237"/>
      <c r="K787" s="202"/>
      <c r="L787" s="202"/>
    </row>
    <row r="788">
      <c r="A788" s="202"/>
      <c r="C788" s="202"/>
      <c r="D788" s="203"/>
      <c r="E788" s="204"/>
      <c r="F788" s="202"/>
      <c r="G788" s="202"/>
      <c r="H788" s="202"/>
      <c r="I788" s="237"/>
      <c r="J788" s="237"/>
      <c r="K788" s="202"/>
      <c r="L788" s="202"/>
    </row>
    <row r="789">
      <c r="A789" s="202"/>
      <c r="C789" s="202"/>
      <c r="D789" s="203"/>
      <c r="E789" s="204"/>
      <c r="F789" s="202"/>
      <c r="G789" s="202"/>
      <c r="H789" s="202"/>
      <c r="I789" s="237"/>
      <c r="J789" s="237"/>
      <c r="K789" s="202"/>
      <c r="L789" s="202"/>
    </row>
    <row r="790">
      <c r="A790" s="202"/>
      <c r="C790" s="202"/>
      <c r="D790" s="203"/>
      <c r="E790" s="204"/>
      <c r="F790" s="202"/>
      <c r="G790" s="202"/>
      <c r="H790" s="202"/>
      <c r="I790" s="237"/>
      <c r="J790" s="237"/>
      <c r="K790" s="202"/>
      <c r="L790" s="202"/>
    </row>
    <row r="791">
      <c r="A791" s="202"/>
      <c r="C791" s="202"/>
      <c r="D791" s="202"/>
      <c r="E791" s="202"/>
      <c r="F791" s="202"/>
      <c r="G791" s="202"/>
      <c r="H791" s="202"/>
      <c r="I791" s="237"/>
      <c r="J791" s="237"/>
      <c r="K791" s="202"/>
      <c r="L791" s="202"/>
    </row>
    <row r="792">
      <c r="A792" s="202"/>
      <c r="C792" s="202"/>
      <c r="D792" s="203"/>
      <c r="E792" s="204"/>
      <c r="F792" s="202"/>
      <c r="G792" s="202"/>
      <c r="H792" s="202"/>
      <c r="I792" s="237"/>
      <c r="J792" s="237"/>
      <c r="K792" s="202"/>
      <c r="L792" s="202"/>
    </row>
    <row r="793" ht="33.0" customHeight="1">
      <c r="A793" s="202"/>
      <c r="C793" s="202"/>
      <c r="D793" s="202"/>
      <c r="I793" s="209"/>
      <c r="J793" s="209"/>
    </row>
    <row r="794" ht="33.0" customHeight="1">
      <c r="A794" s="202"/>
      <c r="C794" s="202"/>
      <c r="D794" s="202"/>
      <c r="E794" s="204"/>
      <c r="I794" s="209"/>
      <c r="J794" s="209"/>
    </row>
    <row r="795" ht="33.0" customHeight="1">
      <c r="A795" s="202"/>
      <c r="C795" s="202"/>
      <c r="D795" s="202"/>
      <c r="E795" s="206"/>
      <c r="I795" s="209"/>
      <c r="J795" s="209"/>
    </row>
    <row r="796" ht="33.0" customHeight="1">
      <c r="A796" s="202"/>
      <c r="C796" s="202"/>
      <c r="D796" s="206"/>
      <c r="E796" s="206"/>
      <c r="I796" s="209"/>
      <c r="J796" s="209"/>
    </row>
    <row r="797">
      <c r="A797" s="202"/>
      <c r="C797" s="202"/>
      <c r="D797" s="202"/>
      <c r="E797" s="202"/>
      <c r="F797" s="202"/>
      <c r="G797" s="202"/>
      <c r="H797" s="202"/>
      <c r="I797" s="237"/>
      <c r="J797" s="237"/>
      <c r="K797" s="202"/>
      <c r="L797" s="202"/>
    </row>
    <row r="798">
      <c r="A798" s="202"/>
      <c r="C798" s="202"/>
      <c r="D798" s="207"/>
      <c r="E798" s="208"/>
      <c r="F798" s="202"/>
      <c r="G798" s="202"/>
      <c r="H798" s="202"/>
      <c r="I798" s="237"/>
      <c r="J798" s="237"/>
      <c r="K798" s="202"/>
      <c r="L798" s="202"/>
    </row>
    <row r="799">
      <c r="A799" s="202"/>
      <c r="C799" s="202"/>
      <c r="D799" s="202"/>
      <c r="E799" s="202"/>
      <c r="F799" s="202"/>
      <c r="G799" s="202"/>
      <c r="H799" s="202"/>
      <c r="I799" s="237"/>
      <c r="J799" s="237"/>
      <c r="K799" s="202"/>
      <c r="L799" s="202"/>
    </row>
    <row r="800">
      <c r="A800" s="202"/>
      <c r="C800" s="202"/>
      <c r="E800" s="208"/>
      <c r="F800" s="202"/>
      <c r="G800" s="202"/>
      <c r="H800" s="202"/>
      <c r="I800" s="237"/>
      <c r="J800" s="237"/>
      <c r="K800" s="202"/>
      <c r="L800" s="202"/>
    </row>
    <row r="801">
      <c r="A801" s="202"/>
      <c r="C801" s="202"/>
      <c r="D801" s="202"/>
      <c r="E801" s="208"/>
      <c r="F801" s="202"/>
      <c r="G801" s="202"/>
      <c r="H801" s="202"/>
      <c r="I801" s="237"/>
      <c r="J801" s="237"/>
      <c r="K801" s="202"/>
      <c r="L801" s="202"/>
    </row>
    <row r="802">
      <c r="A802" s="202"/>
      <c r="C802" s="202"/>
      <c r="D802" s="202"/>
      <c r="E802" s="202"/>
      <c r="F802" s="202"/>
      <c r="G802" s="202"/>
      <c r="H802" s="202"/>
      <c r="I802" s="237"/>
      <c r="J802" s="237"/>
      <c r="K802" s="202"/>
      <c r="L802" s="202"/>
    </row>
    <row r="803">
      <c r="A803" s="202"/>
      <c r="C803" s="202"/>
      <c r="D803" s="202"/>
      <c r="E803" s="208"/>
      <c r="F803" s="202"/>
      <c r="G803" s="202"/>
      <c r="H803" s="202"/>
      <c r="I803" s="237"/>
      <c r="J803" s="237"/>
      <c r="K803" s="202"/>
      <c r="L803" s="202"/>
    </row>
    <row r="804">
      <c r="A804" s="202"/>
      <c r="C804" s="202"/>
      <c r="D804" s="207"/>
      <c r="E804" s="208"/>
      <c r="F804" s="202"/>
      <c r="G804" s="202"/>
      <c r="H804" s="202"/>
      <c r="I804" s="237"/>
      <c r="J804" s="237"/>
      <c r="K804" s="202"/>
      <c r="L804" s="202"/>
    </row>
    <row r="805">
      <c r="A805" s="202"/>
      <c r="C805" s="202"/>
      <c r="D805" s="202"/>
      <c r="E805" s="208"/>
      <c r="F805" s="202"/>
      <c r="G805" s="202"/>
      <c r="H805" s="202"/>
      <c r="I805" s="237"/>
      <c r="J805" s="237"/>
      <c r="K805" s="202"/>
      <c r="L805" s="202"/>
    </row>
    <row r="806">
      <c r="A806" s="202"/>
      <c r="C806" s="202"/>
      <c r="D806" s="202"/>
      <c r="E806" s="208"/>
      <c r="F806" s="202"/>
      <c r="G806" s="202"/>
      <c r="H806" s="202"/>
      <c r="I806" s="237"/>
      <c r="J806" s="237"/>
      <c r="K806" s="202"/>
      <c r="L806" s="202"/>
    </row>
    <row r="807">
      <c r="A807" s="202"/>
      <c r="C807" s="202"/>
      <c r="D807" s="202"/>
      <c r="E807" s="208"/>
      <c r="F807" s="202"/>
      <c r="G807" s="202"/>
      <c r="H807" s="202"/>
      <c r="I807" s="237"/>
      <c r="J807" s="237"/>
      <c r="K807" s="202"/>
      <c r="L807" s="202"/>
    </row>
    <row r="808">
      <c r="A808" s="202"/>
      <c r="C808" s="202"/>
      <c r="D808" s="202"/>
      <c r="E808" s="208"/>
      <c r="F808" s="202"/>
      <c r="G808" s="202"/>
      <c r="H808" s="202"/>
      <c r="I808" s="237"/>
      <c r="J808" s="237"/>
      <c r="K808" s="202"/>
      <c r="L808" s="202"/>
    </row>
    <row r="809">
      <c r="A809" s="202"/>
      <c r="C809" s="202"/>
      <c r="E809" s="208"/>
      <c r="F809" s="202"/>
      <c r="G809" s="202"/>
      <c r="H809" s="202"/>
      <c r="I809" s="237"/>
      <c r="J809" s="237"/>
      <c r="K809" s="202"/>
      <c r="L809" s="202"/>
    </row>
    <row r="810">
      <c r="A810" s="202"/>
      <c r="C810" s="202"/>
      <c r="D810" s="207"/>
      <c r="E810" s="208"/>
      <c r="F810" s="202"/>
      <c r="G810" s="202"/>
      <c r="H810" s="202"/>
      <c r="I810" s="237"/>
      <c r="J810" s="237"/>
      <c r="K810" s="202"/>
      <c r="L810" s="202"/>
    </row>
    <row r="811" ht="33.0" customHeight="1">
      <c r="A811" s="202"/>
      <c r="C811" s="202"/>
      <c r="D811" s="202"/>
      <c r="E811" s="204"/>
      <c r="I811" s="209"/>
      <c r="J811" s="209"/>
    </row>
    <row r="812" ht="33.0" customHeight="1">
      <c r="A812" s="202"/>
      <c r="C812" s="202"/>
      <c r="D812" s="202"/>
      <c r="E812" s="204"/>
      <c r="I812" s="209"/>
      <c r="J812" s="209"/>
    </row>
    <row r="813" ht="33.0" customHeight="1">
      <c r="A813" s="202"/>
      <c r="C813" s="202"/>
      <c r="D813" s="202"/>
      <c r="E813" s="206"/>
      <c r="I813" s="209"/>
      <c r="J813" s="209"/>
    </row>
    <row r="814" ht="33.0" customHeight="1">
      <c r="A814" s="202"/>
      <c r="C814" s="202"/>
      <c r="D814" s="206"/>
      <c r="E814" s="206"/>
      <c r="I814" s="209"/>
      <c r="J814" s="209"/>
    </row>
    <row r="815">
      <c r="A815" s="202"/>
      <c r="C815" s="202"/>
      <c r="E815" s="208"/>
      <c r="F815" s="202"/>
      <c r="G815" s="202"/>
      <c r="H815" s="202"/>
      <c r="I815" s="237"/>
      <c r="J815" s="237"/>
      <c r="K815" s="202"/>
      <c r="L815" s="202"/>
    </row>
    <row r="816">
      <c r="A816" s="202"/>
      <c r="C816" s="202"/>
      <c r="D816" s="202"/>
      <c r="E816" s="202"/>
      <c r="F816" s="202"/>
      <c r="G816" s="202"/>
      <c r="H816" s="202"/>
      <c r="I816" s="237"/>
      <c r="J816" s="237"/>
      <c r="K816" s="202"/>
      <c r="L816" s="202"/>
    </row>
    <row r="817">
      <c r="A817" s="202"/>
      <c r="C817" s="202"/>
      <c r="D817" s="202"/>
      <c r="E817" s="204"/>
      <c r="F817" s="202"/>
      <c r="G817" s="202"/>
      <c r="H817" s="202"/>
      <c r="I817" s="237"/>
      <c r="J817" s="237"/>
      <c r="K817" s="202"/>
      <c r="L817" s="202"/>
    </row>
    <row r="818">
      <c r="A818" s="202"/>
      <c r="C818" s="202"/>
      <c r="D818" s="202"/>
      <c r="E818" s="204"/>
      <c r="F818" s="202"/>
      <c r="G818" s="202"/>
      <c r="H818" s="202"/>
      <c r="I818" s="237"/>
      <c r="J818" s="237"/>
      <c r="K818" s="202"/>
      <c r="L818" s="202"/>
    </row>
    <row r="819">
      <c r="A819" s="202"/>
      <c r="C819" s="202"/>
      <c r="D819" s="202"/>
      <c r="E819" s="208"/>
      <c r="F819" s="202"/>
      <c r="G819" s="202"/>
      <c r="H819" s="202"/>
      <c r="I819" s="237"/>
      <c r="J819" s="237"/>
      <c r="K819" s="202"/>
      <c r="L819" s="202"/>
    </row>
    <row r="820">
      <c r="A820" s="202"/>
      <c r="C820" s="202"/>
      <c r="D820" s="202"/>
      <c r="E820" s="208"/>
      <c r="F820" s="202"/>
      <c r="G820" s="202"/>
      <c r="H820" s="202"/>
      <c r="I820" s="237"/>
      <c r="J820" s="237"/>
      <c r="K820" s="202"/>
      <c r="L820" s="202"/>
    </row>
    <row r="821">
      <c r="A821" s="202"/>
      <c r="C821" s="202"/>
      <c r="D821" s="202"/>
      <c r="E821" s="208"/>
      <c r="F821" s="202"/>
      <c r="G821" s="202"/>
      <c r="H821" s="202"/>
      <c r="I821" s="237"/>
      <c r="J821" s="237"/>
      <c r="K821" s="202"/>
      <c r="L821" s="202"/>
    </row>
    <row r="822">
      <c r="A822" s="202"/>
      <c r="C822" s="202"/>
      <c r="D822" s="202"/>
      <c r="E822" s="208"/>
      <c r="F822" s="202"/>
      <c r="G822" s="202"/>
      <c r="H822" s="202"/>
      <c r="I822" s="237"/>
      <c r="J822" s="237"/>
      <c r="K822" s="202"/>
      <c r="L822" s="202"/>
    </row>
    <row r="823">
      <c r="A823" s="202"/>
      <c r="C823" s="202"/>
      <c r="D823" s="202"/>
      <c r="E823" s="208"/>
      <c r="F823" s="202"/>
      <c r="G823" s="202"/>
      <c r="H823" s="202"/>
      <c r="I823" s="237"/>
      <c r="J823" s="237"/>
      <c r="K823" s="202"/>
      <c r="L823" s="202"/>
    </row>
    <row r="824">
      <c r="A824" s="202"/>
      <c r="C824" s="202"/>
      <c r="D824" s="202"/>
      <c r="E824" s="208"/>
      <c r="F824" s="202"/>
      <c r="G824" s="202"/>
      <c r="H824" s="202"/>
      <c r="I824" s="237"/>
      <c r="J824" s="237"/>
      <c r="K824" s="202"/>
      <c r="L824" s="202"/>
    </row>
    <row r="825">
      <c r="A825" s="202"/>
      <c r="C825" s="202"/>
      <c r="D825" s="202"/>
      <c r="E825" s="208"/>
      <c r="F825" s="202"/>
      <c r="G825" s="202"/>
      <c r="H825" s="202"/>
      <c r="I825" s="237"/>
      <c r="J825" s="237"/>
      <c r="K825" s="202"/>
      <c r="L825" s="202"/>
    </row>
    <row r="826">
      <c r="A826" s="202"/>
      <c r="C826" s="202"/>
      <c r="D826" s="202"/>
      <c r="E826" s="208"/>
      <c r="F826" s="202"/>
      <c r="G826" s="202"/>
      <c r="H826" s="202"/>
      <c r="I826" s="237"/>
      <c r="J826" s="237"/>
      <c r="K826" s="202"/>
      <c r="L826" s="202"/>
    </row>
    <row r="827">
      <c r="A827" s="202"/>
      <c r="C827" s="202"/>
      <c r="D827" s="202"/>
      <c r="E827" s="202"/>
      <c r="F827" s="202"/>
      <c r="G827" s="202"/>
      <c r="H827" s="202"/>
      <c r="I827" s="237"/>
      <c r="J827" s="237"/>
      <c r="K827" s="202"/>
      <c r="L827" s="202"/>
    </row>
    <row r="828">
      <c r="A828" s="202"/>
      <c r="C828" s="202"/>
      <c r="D828" s="202"/>
      <c r="E828" s="208"/>
      <c r="F828" s="202"/>
      <c r="G828" s="202"/>
      <c r="H828" s="202"/>
      <c r="I828" s="237"/>
      <c r="J828" s="237"/>
      <c r="K828" s="202"/>
      <c r="L828" s="202"/>
    </row>
    <row r="829">
      <c r="A829" s="202"/>
      <c r="C829" s="202"/>
      <c r="D829" s="202"/>
      <c r="E829" s="208"/>
      <c r="F829" s="202"/>
      <c r="G829" s="202"/>
      <c r="H829" s="202"/>
      <c r="I829" s="237"/>
      <c r="J829" s="237"/>
      <c r="K829" s="202"/>
      <c r="L829" s="202"/>
    </row>
    <row r="830">
      <c r="A830" s="202"/>
      <c r="C830" s="202"/>
      <c r="D830" s="202"/>
      <c r="E830" s="202"/>
      <c r="F830" s="202"/>
      <c r="G830" s="202"/>
      <c r="H830" s="202"/>
      <c r="I830" s="237"/>
      <c r="J830" s="237"/>
      <c r="K830" s="202"/>
      <c r="L830" s="202"/>
    </row>
    <row r="831">
      <c r="A831" s="202"/>
      <c r="C831" s="202"/>
      <c r="D831" s="202"/>
      <c r="E831" s="208"/>
      <c r="F831" s="202"/>
      <c r="G831" s="202"/>
      <c r="H831" s="202"/>
      <c r="I831" s="237"/>
      <c r="J831" s="237"/>
      <c r="K831" s="202"/>
      <c r="L831" s="202"/>
    </row>
    <row r="832">
      <c r="A832" s="202"/>
      <c r="C832" s="202"/>
      <c r="D832" s="202"/>
      <c r="E832" s="208"/>
      <c r="F832" s="202"/>
      <c r="G832" s="202"/>
      <c r="H832" s="202"/>
      <c r="I832" s="237"/>
      <c r="J832" s="237"/>
      <c r="K832" s="202"/>
      <c r="L832" s="202"/>
    </row>
    <row r="833" ht="33.75" customHeight="1">
      <c r="A833" s="202"/>
      <c r="C833" s="202"/>
      <c r="D833" s="202"/>
      <c r="E833" s="204"/>
      <c r="I833" s="209"/>
      <c r="J833" s="209"/>
    </row>
    <row r="834" ht="33.75" customHeight="1">
      <c r="A834" s="202"/>
      <c r="C834" s="202"/>
      <c r="D834" s="202"/>
      <c r="E834" s="204"/>
      <c r="I834" s="209"/>
      <c r="J834" s="209"/>
    </row>
    <row r="835" ht="33.75" customHeight="1">
      <c r="A835" s="202"/>
      <c r="C835" s="202"/>
      <c r="D835" s="202"/>
      <c r="E835" s="206"/>
      <c r="I835" s="209"/>
      <c r="J835" s="209"/>
    </row>
    <row r="836" ht="33.75" customHeight="1">
      <c r="A836" s="202"/>
      <c r="C836" s="202"/>
      <c r="D836" s="206"/>
      <c r="E836" s="206"/>
      <c r="I836" s="209"/>
      <c r="J836" s="209"/>
    </row>
    <row r="837" ht="33.0" customHeight="1">
      <c r="A837" s="202"/>
      <c r="C837" s="202"/>
      <c r="D837" s="202"/>
      <c r="E837" s="202"/>
      <c r="F837" s="202"/>
      <c r="G837" s="202"/>
      <c r="H837" s="202"/>
      <c r="I837" s="237"/>
      <c r="J837" s="237"/>
      <c r="K837" s="202"/>
      <c r="L837" s="202"/>
    </row>
    <row r="838" ht="25.5" customHeight="1">
      <c r="A838" s="202"/>
      <c r="C838" s="202"/>
      <c r="D838" s="202"/>
      <c r="E838" s="204"/>
      <c r="I838" s="209"/>
      <c r="J838" s="209"/>
    </row>
    <row r="839" ht="25.5" customHeight="1">
      <c r="A839" s="202"/>
      <c r="C839" s="202"/>
      <c r="D839" s="202"/>
      <c r="E839" s="206"/>
      <c r="I839" s="209"/>
      <c r="J839" s="209"/>
    </row>
    <row r="840" ht="25.5" customHeight="1">
      <c r="A840" s="202"/>
      <c r="C840" s="202"/>
      <c r="D840" s="202"/>
      <c r="E840" s="208"/>
      <c r="I840" s="209"/>
      <c r="J840" s="209"/>
    </row>
    <row r="841" ht="25.5" customHeight="1">
      <c r="A841" s="202"/>
      <c r="C841" s="202"/>
      <c r="D841" s="202"/>
      <c r="E841" s="208"/>
      <c r="I841" s="209"/>
      <c r="J841" s="209"/>
    </row>
    <row r="842" ht="25.5" customHeight="1">
      <c r="A842" s="202"/>
      <c r="C842" s="202"/>
      <c r="D842" s="202"/>
      <c r="E842" s="204"/>
      <c r="I842" s="209"/>
      <c r="J842" s="209"/>
    </row>
    <row r="843" ht="25.5" customHeight="1">
      <c r="A843" s="202"/>
      <c r="C843" s="202"/>
      <c r="D843" s="202"/>
      <c r="E843" s="208"/>
      <c r="I843" s="209"/>
      <c r="J843" s="209"/>
    </row>
    <row r="844" ht="25.5" customHeight="1">
      <c r="A844" s="202"/>
      <c r="C844" s="202"/>
      <c r="D844" s="202"/>
      <c r="E844" s="204"/>
      <c r="I844" s="209"/>
      <c r="J844" s="209"/>
    </row>
    <row r="845" ht="25.5" customHeight="1">
      <c r="A845" s="202"/>
      <c r="C845" s="202"/>
      <c r="D845" s="202"/>
      <c r="E845" s="206"/>
      <c r="I845" s="209"/>
      <c r="J845" s="209"/>
    </row>
    <row r="846" ht="15.75" customHeight="1">
      <c r="A846" s="202"/>
      <c r="C846" s="202"/>
      <c r="D846" s="202"/>
      <c r="E846" s="202"/>
      <c r="F846" s="202"/>
      <c r="G846" s="202"/>
      <c r="H846" s="202"/>
      <c r="I846" s="237"/>
      <c r="J846" s="237"/>
      <c r="K846" s="202"/>
      <c r="L846" s="202"/>
    </row>
    <row r="847" ht="30.75" customHeight="1">
      <c r="A847" s="202"/>
      <c r="C847" s="202"/>
      <c r="D847" s="202"/>
      <c r="E847" s="202"/>
      <c r="F847" s="202"/>
      <c r="G847" s="202"/>
      <c r="H847" s="202"/>
      <c r="I847" s="237"/>
      <c r="J847" s="237"/>
      <c r="K847" s="202"/>
      <c r="L847" s="202"/>
      <c r="M847" s="202"/>
      <c r="N847" s="202"/>
      <c r="O847" s="202"/>
      <c r="P847" s="202"/>
    </row>
    <row r="848">
      <c r="A848" s="202"/>
      <c r="C848" s="202"/>
      <c r="D848" s="203"/>
      <c r="E848" s="204"/>
      <c r="F848" s="202"/>
      <c r="G848" s="202"/>
      <c r="H848" s="202"/>
      <c r="I848" s="237"/>
      <c r="J848" s="237"/>
      <c r="K848" s="202"/>
      <c r="L848" s="202"/>
    </row>
    <row r="849">
      <c r="A849" s="202"/>
      <c r="C849" s="202"/>
      <c r="D849" s="202"/>
      <c r="E849" s="202"/>
      <c r="F849" s="202"/>
      <c r="G849" s="202"/>
      <c r="H849" s="202"/>
      <c r="I849" s="237"/>
      <c r="J849" s="237"/>
      <c r="K849" s="202"/>
      <c r="L849" s="202"/>
    </row>
    <row r="850">
      <c r="A850" s="202"/>
      <c r="C850" s="202"/>
      <c r="D850" s="202"/>
      <c r="E850" s="202"/>
      <c r="F850" s="202"/>
      <c r="G850" s="202"/>
      <c r="H850" s="202"/>
      <c r="I850" s="237"/>
      <c r="J850" s="237"/>
      <c r="K850" s="202"/>
      <c r="L850" s="202"/>
    </row>
    <row r="851">
      <c r="A851" s="202"/>
      <c r="C851" s="202"/>
      <c r="D851" s="207"/>
      <c r="E851" s="204"/>
      <c r="F851" s="202"/>
      <c r="G851" s="202"/>
      <c r="H851" s="202"/>
      <c r="I851" s="237"/>
      <c r="J851" s="237"/>
      <c r="K851" s="202"/>
      <c r="L851" s="202"/>
    </row>
    <row r="852">
      <c r="A852" s="202"/>
      <c r="C852" s="202"/>
      <c r="D852" s="203"/>
      <c r="E852" s="204"/>
      <c r="F852" s="202"/>
      <c r="G852" s="202"/>
      <c r="H852" s="202"/>
      <c r="I852" s="237"/>
      <c r="J852" s="237"/>
      <c r="K852" s="202"/>
      <c r="L852" s="202"/>
    </row>
    <row r="853">
      <c r="A853" s="202"/>
      <c r="C853" s="202"/>
      <c r="D853" s="203"/>
      <c r="E853" s="204"/>
      <c r="F853" s="202"/>
      <c r="G853" s="202"/>
      <c r="H853" s="202"/>
      <c r="I853" s="237"/>
      <c r="J853" s="237"/>
      <c r="K853" s="202"/>
      <c r="L853" s="202"/>
    </row>
    <row r="854">
      <c r="A854" s="202"/>
      <c r="C854" s="202"/>
      <c r="D854" s="203"/>
      <c r="E854" s="204"/>
      <c r="F854" s="202"/>
      <c r="G854" s="202"/>
      <c r="H854" s="202"/>
      <c r="I854" s="237"/>
      <c r="J854" s="237"/>
      <c r="K854" s="202"/>
      <c r="L854" s="202"/>
    </row>
    <row r="855">
      <c r="A855" s="202"/>
      <c r="C855" s="202"/>
      <c r="D855" s="203"/>
      <c r="E855" s="204"/>
      <c r="F855" s="202"/>
      <c r="G855" s="202"/>
      <c r="H855" s="202"/>
      <c r="I855" s="237"/>
      <c r="J855" s="237"/>
      <c r="K855" s="202"/>
      <c r="L855" s="202"/>
    </row>
    <row r="856">
      <c r="A856" s="202"/>
      <c r="C856" s="202"/>
      <c r="D856" s="202"/>
      <c r="E856" s="202"/>
      <c r="F856" s="202"/>
      <c r="G856" s="202"/>
      <c r="H856" s="202"/>
      <c r="I856" s="237"/>
      <c r="J856" s="237"/>
      <c r="K856" s="202"/>
      <c r="L856" s="202"/>
    </row>
    <row r="857">
      <c r="A857" s="202"/>
      <c r="C857" s="202"/>
      <c r="D857" s="203"/>
      <c r="E857" s="204"/>
      <c r="F857" s="202"/>
      <c r="G857" s="202"/>
      <c r="H857" s="202"/>
      <c r="I857" s="237"/>
      <c r="J857" s="237"/>
      <c r="K857" s="202"/>
      <c r="L857" s="202"/>
    </row>
    <row r="858" ht="33.0" customHeight="1">
      <c r="A858" s="202"/>
      <c r="C858" s="202"/>
      <c r="D858" s="202"/>
      <c r="I858" s="209"/>
      <c r="J858" s="209"/>
    </row>
    <row r="859" ht="33.0" customHeight="1">
      <c r="A859" s="202"/>
      <c r="C859" s="202"/>
      <c r="D859" s="202"/>
      <c r="E859" s="204"/>
      <c r="I859" s="209"/>
      <c r="J859" s="209"/>
    </row>
    <row r="860" ht="33.0" customHeight="1">
      <c r="A860" s="202"/>
      <c r="C860" s="202"/>
      <c r="D860" s="202"/>
      <c r="E860" s="206"/>
      <c r="I860" s="209"/>
      <c r="J860" s="209"/>
    </row>
    <row r="861" ht="33.0" customHeight="1">
      <c r="A861" s="202"/>
      <c r="C861" s="202"/>
      <c r="D861" s="206"/>
      <c r="E861" s="206"/>
      <c r="I861" s="209"/>
      <c r="J861" s="209"/>
    </row>
    <row r="862">
      <c r="A862" s="202"/>
      <c r="C862" s="202"/>
      <c r="D862" s="202"/>
      <c r="E862" s="202"/>
      <c r="F862" s="202"/>
      <c r="G862" s="202"/>
      <c r="H862" s="202"/>
      <c r="I862" s="237"/>
      <c r="J862" s="237"/>
      <c r="K862" s="202"/>
      <c r="L862" s="202"/>
    </row>
    <row r="863">
      <c r="A863" s="202"/>
      <c r="C863" s="202"/>
      <c r="D863" s="207"/>
      <c r="E863" s="208"/>
      <c r="F863" s="202"/>
      <c r="G863" s="202"/>
      <c r="H863" s="202"/>
      <c r="I863" s="237"/>
      <c r="J863" s="237"/>
      <c r="K863" s="202"/>
      <c r="L863" s="202"/>
    </row>
    <row r="864">
      <c r="A864" s="202"/>
      <c r="C864" s="202"/>
      <c r="D864" s="202"/>
      <c r="E864" s="202"/>
      <c r="F864" s="202"/>
      <c r="G864" s="202"/>
      <c r="H864" s="202"/>
      <c r="I864" s="237"/>
      <c r="J864" s="237"/>
      <c r="K864" s="202"/>
      <c r="L864" s="202"/>
    </row>
    <row r="865">
      <c r="A865" s="202"/>
      <c r="C865" s="202"/>
      <c r="E865" s="208"/>
      <c r="F865" s="202"/>
      <c r="G865" s="202"/>
      <c r="H865" s="202"/>
      <c r="I865" s="237"/>
      <c r="J865" s="237"/>
      <c r="K865" s="202"/>
      <c r="L865" s="202"/>
    </row>
    <row r="866">
      <c r="A866" s="202"/>
      <c r="C866" s="202"/>
      <c r="D866" s="202"/>
      <c r="E866" s="208"/>
      <c r="F866" s="202"/>
      <c r="G866" s="202"/>
      <c r="H866" s="202"/>
      <c r="I866" s="237"/>
      <c r="J866" s="237"/>
      <c r="K866" s="202"/>
      <c r="L866" s="202"/>
    </row>
    <row r="867">
      <c r="A867" s="202"/>
      <c r="C867" s="202"/>
      <c r="D867" s="202"/>
      <c r="E867" s="202"/>
      <c r="F867" s="202"/>
      <c r="G867" s="202"/>
      <c r="H867" s="202"/>
      <c r="I867" s="237"/>
      <c r="J867" s="237"/>
      <c r="K867" s="202"/>
      <c r="L867" s="202"/>
    </row>
    <row r="868">
      <c r="A868" s="202"/>
      <c r="C868" s="202"/>
      <c r="D868" s="202"/>
      <c r="E868" s="208"/>
      <c r="F868" s="202"/>
      <c r="G868" s="202"/>
      <c r="H868" s="202"/>
      <c r="I868" s="237"/>
      <c r="J868" s="237"/>
      <c r="K868" s="202"/>
      <c r="L868" s="202"/>
    </row>
    <row r="869">
      <c r="A869" s="202"/>
      <c r="C869" s="202"/>
      <c r="D869" s="207"/>
      <c r="E869" s="208"/>
      <c r="F869" s="202"/>
      <c r="G869" s="202"/>
      <c r="H869" s="202"/>
      <c r="I869" s="237"/>
      <c r="J869" s="237"/>
      <c r="K869" s="202"/>
      <c r="L869" s="202"/>
    </row>
    <row r="870">
      <c r="A870" s="202"/>
      <c r="C870" s="202"/>
      <c r="D870" s="202"/>
      <c r="E870" s="208"/>
      <c r="F870" s="202"/>
      <c r="G870" s="202"/>
      <c r="H870" s="202"/>
      <c r="I870" s="237"/>
      <c r="J870" s="237"/>
      <c r="K870" s="202"/>
      <c r="L870" s="202"/>
    </row>
    <row r="871">
      <c r="A871" s="202"/>
      <c r="C871" s="202"/>
      <c r="D871" s="202"/>
      <c r="E871" s="208"/>
      <c r="F871" s="202"/>
      <c r="G871" s="202"/>
      <c r="H871" s="202"/>
      <c r="I871" s="237"/>
      <c r="J871" s="237"/>
      <c r="K871" s="202"/>
      <c r="L871" s="202"/>
    </row>
    <row r="872">
      <c r="A872" s="202"/>
      <c r="C872" s="202"/>
      <c r="D872" s="202"/>
      <c r="E872" s="208"/>
      <c r="F872" s="202"/>
      <c r="G872" s="202"/>
      <c r="H872" s="202"/>
      <c r="I872" s="237"/>
      <c r="J872" s="237"/>
      <c r="K872" s="202"/>
      <c r="L872" s="202"/>
    </row>
    <row r="873">
      <c r="A873" s="202"/>
      <c r="C873" s="202"/>
      <c r="D873" s="202"/>
      <c r="E873" s="208"/>
      <c r="F873" s="202"/>
      <c r="G873" s="202"/>
      <c r="H873" s="202"/>
      <c r="I873" s="237"/>
      <c r="J873" s="237"/>
      <c r="K873" s="202"/>
      <c r="L873" s="202"/>
    </row>
    <row r="874">
      <c r="A874" s="202"/>
      <c r="C874" s="202"/>
      <c r="E874" s="208"/>
      <c r="F874" s="202"/>
      <c r="G874" s="202"/>
      <c r="H874" s="202"/>
      <c r="I874" s="237"/>
      <c r="J874" s="237"/>
      <c r="K874" s="202"/>
      <c r="L874" s="202"/>
    </row>
    <row r="875">
      <c r="A875" s="202"/>
      <c r="C875" s="202"/>
      <c r="D875" s="207"/>
      <c r="E875" s="208"/>
      <c r="F875" s="202"/>
      <c r="G875" s="202"/>
      <c r="H875" s="202"/>
      <c r="I875" s="237"/>
      <c r="J875" s="237"/>
      <c r="K875" s="202"/>
      <c r="L875" s="202"/>
    </row>
    <row r="876" ht="33.0" customHeight="1">
      <c r="A876" s="202"/>
      <c r="C876" s="202"/>
      <c r="D876" s="202"/>
      <c r="E876" s="204"/>
      <c r="I876" s="209"/>
      <c r="J876" s="209"/>
    </row>
    <row r="877" ht="33.0" customHeight="1">
      <c r="A877" s="202"/>
      <c r="C877" s="202"/>
      <c r="D877" s="202"/>
      <c r="E877" s="204"/>
      <c r="I877" s="209"/>
      <c r="J877" s="209"/>
    </row>
    <row r="878" ht="33.0" customHeight="1">
      <c r="A878" s="202"/>
      <c r="C878" s="202"/>
      <c r="D878" s="202"/>
      <c r="E878" s="206"/>
      <c r="I878" s="209"/>
      <c r="J878" s="209"/>
    </row>
    <row r="879" ht="33.0" customHeight="1">
      <c r="A879" s="202"/>
      <c r="C879" s="202"/>
      <c r="D879" s="206"/>
      <c r="E879" s="206"/>
      <c r="I879" s="209"/>
      <c r="J879" s="209"/>
    </row>
    <row r="880">
      <c r="A880" s="202"/>
      <c r="C880" s="202"/>
      <c r="E880" s="208"/>
      <c r="F880" s="202"/>
      <c r="G880" s="202"/>
      <c r="H880" s="202"/>
      <c r="I880" s="237"/>
      <c r="J880" s="237"/>
      <c r="K880" s="202"/>
      <c r="L880" s="202"/>
    </row>
    <row r="881">
      <c r="A881" s="202"/>
      <c r="C881" s="202"/>
      <c r="D881" s="202"/>
      <c r="E881" s="202"/>
      <c r="F881" s="202"/>
      <c r="G881" s="202"/>
      <c r="H881" s="202"/>
      <c r="I881" s="237"/>
      <c r="J881" s="237"/>
      <c r="K881" s="202"/>
      <c r="L881" s="202"/>
    </row>
    <row r="882">
      <c r="A882" s="202"/>
      <c r="C882" s="202"/>
      <c r="D882" s="202"/>
      <c r="E882" s="204"/>
      <c r="F882" s="202"/>
      <c r="G882" s="202"/>
      <c r="H882" s="202"/>
      <c r="I882" s="237"/>
      <c r="J882" s="237"/>
      <c r="K882" s="202"/>
      <c r="L882" s="202"/>
    </row>
    <row r="883">
      <c r="A883" s="202"/>
      <c r="C883" s="202"/>
      <c r="D883" s="202"/>
      <c r="E883" s="204"/>
      <c r="F883" s="202"/>
      <c r="G883" s="202"/>
      <c r="H883" s="202"/>
      <c r="I883" s="237"/>
      <c r="J883" s="237"/>
      <c r="K883" s="202"/>
      <c r="L883" s="202"/>
    </row>
    <row r="884">
      <c r="A884" s="202"/>
      <c r="C884" s="202"/>
      <c r="D884" s="202"/>
      <c r="E884" s="208"/>
      <c r="F884" s="202"/>
      <c r="G884" s="202"/>
      <c r="H884" s="202"/>
      <c r="I884" s="237"/>
      <c r="J884" s="237"/>
      <c r="K884" s="202"/>
      <c r="L884" s="202"/>
    </row>
    <row r="885">
      <c r="A885" s="202"/>
      <c r="C885" s="202"/>
      <c r="D885" s="202"/>
      <c r="E885" s="208"/>
      <c r="F885" s="202"/>
      <c r="G885" s="202"/>
      <c r="H885" s="202"/>
      <c r="I885" s="237"/>
      <c r="J885" s="237"/>
      <c r="K885" s="202"/>
      <c r="L885" s="202"/>
    </row>
    <row r="886">
      <c r="A886" s="202"/>
      <c r="C886" s="202"/>
      <c r="D886" s="202"/>
      <c r="E886" s="208"/>
      <c r="F886" s="202"/>
      <c r="G886" s="202"/>
      <c r="H886" s="202"/>
      <c r="I886" s="237"/>
      <c r="J886" s="237"/>
      <c r="K886" s="202"/>
      <c r="L886" s="202"/>
    </row>
    <row r="887">
      <c r="A887" s="202"/>
      <c r="C887" s="202"/>
      <c r="D887" s="202"/>
      <c r="E887" s="208"/>
      <c r="F887" s="202"/>
      <c r="G887" s="202"/>
      <c r="H887" s="202"/>
      <c r="I887" s="237"/>
      <c r="J887" s="237"/>
      <c r="K887" s="202"/>
      <c r="L887" s="202"/>
    </row>
    <row r="888">
      <c r="A888" s="202"/>
      <c r="C888" s="202"/>
      <c r="D888" s="202"/>
      <c r="E888" s="208"/>
      <c r="F888" s="202"/>
      <c r="G888" s="202"/>
      <c r="H888" s="202"/>
      <c r="I888" s="237"/>
      <c r="J888" s="237"/>
      <c r="K888" s="202"/>
      <c r="L888" s="202"/>
    </row>
    <row r="889">
      <c r="A889" s="202"/>
      <c r="C889" s="202"/>
      <c r="D889" s="202"/>
      <c r="E889" s="208"/>
      <c r="F889" s="202"/>
      <c r="G889" s="202"/>
      <c r="H889" s="202"/>
      <c r="I889" s="237"/>
      <c r="J889" s="237"/>
      <c r="K889" s="202"/>
      <c r="L889" s="202"/>
    </row>
    <row r="890">
      <c r="A890" s="202"/>
      <c r="C890" s="202"/>
      <c r="D890" s="202"/>
      <c r="E890" s="208"/>
      <c r="F890" s="202"/>
      <c r="G890" s="202"/>
      <c r="H890" s="202"/>
      <c r="I890" s="237"/>
      <c r="J890" s="237"/>
      <c r="K890" s="202"/>
      <c r="L890" s="202"/>
    </row>
    <row r="891">
      <c r="A891" s="202"/>
      <c r="C891" s="202"/>
      <c r="D891" s="202"/>
      <c r="E891" s="208"/>
      <c r="F891" s="202"/>
      <c r="G891" s="202"/>
      <c r="H891" s="202"/>
      <c r="I891" s="237"/>
      <c r="J891" s="237"/>
      <c r="K891" s="202"/>
      <c r="L891" s="202"/>
    </row>
    <row r="892">
      <c r="A892" s="202"/>
      <c r="C892" s="202"/>
      <c r="D892" s="202"/>
      <c r="E892" s="202"/>
      <c r="F892" s="202"/>
      <c r="G892" s="202"/>
      <c r="H892" s="202"/>
      <c r="I892" s="237"/>
      <c r="J892" s="237"/>
      <c r="K892" s="202"/>
      <c r="L892" s="202"/>
    </row>
    <row r="893">
      <c r="A893" s="202"/>
      <c r="C893" s="202"/>
      <c r="D893" s="202"/>
      <c r="E893" s="208"/>
      <c r="F893" s="202"/>
      <c r="G893" s="202"/>
      <c r="H893" s="202"/>
      <c r="I893" s="237"/>
      <c r="J893" s="237"/>
      <c r="K893" s="202"/>
      <c r="L893" s="202"/>
    </row>
    <row r="894">
      <c r="A894" s="202"/>
      <c r="C894" s="202"/>
      <c r="D894" s="202"/>
      <c r="E894" s="208"/>
      <c r="F894" s="202"/>
      <c r="G894" s="202"/>
      <c r="H894" s="202"/>
      <c r="I894" s="237"/>
      <c r="J894" s="237"/>
      <c r="K894" s="202"/>
      <c r="L894" s="202"/>
    </row>
    <row r="895">
      <c r="A895" s="202"/>
      <c r="C895" s="202"/>
      <c r="D895" s="202"/>
      <c r="E895" s="202"/>
      <c r="F895" s="202"/>
      <c r="G895" s="202"/>
      <c r="H895" s="202"/>
      <c r="I895" s="237"/>
      <c r="J895" s="237"/>
      <c r="K895" s="202"/>
      <c r="L895" s="202"/>
    </row>
    <row r="896">
      <c r="A896" s="202"/>
      <c r="C896" s="202"/>
      <c r="D896" s="202"/>
      <c r="E896" s="208"/>
      <c r="F896" s="202"/>
      <c r="G896" s="202"/>
      <c r="H896" s="202"/>
      <c r="I896" s="237"/>
      <c r="J896" s="237"/>
      <c r="K896" s="202"/>
      <c r="L896" s="202"/>
    </row>
    <row r="897">
      <c r="A897" s="202"/>
      <c r="C897" s="202"/>
      <c r="D897" s="202"/>
      <c r="E897" s="208"/>
      <c r="F897" s="202"/>
      <c r="G897" s="202"/>
      <c r="H897" s="202"/>
      <c r="I897" s="237"/>
      <c r="J897" s="237"/>
      <c r="K897" s="202"/>
      <c r="L897" s="202"/>
    </row>
    <row r="898" ht="33.75" customHeight="1">
      <c r="A898" s="202"/>
      <c r="C898" s="202"/>
      <c r="D898" s="202"/>
      <c r="E898" s="204"/>
      <c r="I898" s="209"/>
      <c r="J898" s="209"/>
    </row>
    <row r="899" ht="33.75" customHeight="1">
      <c r="A899" s="202"/>
      <c r="C899" s="202"/>
      <c r="D899" s="202"/>
      <c r="E899" s="204"/>
      <c r="I899" s="209"/>
      <c r="J899" s="209"/>
    </row>
    <row r="900" ht="33.75" customHeight="1">
      <c r="A900" s="202"/>
      <c r="C900" s="202"/>
      <c r="D900" s="202"/>
      <c r="E900" s="206"/>
      <c r="I900" s="209"/>
      <c r="J900" s="209"/>
    </row>
    <row r="901" ht="33.75" customHeight="1">
      <c r="A901" s="202"/>
      <c r="C901" s="202"/>
      <c r="D901" s="206"/>
      <c r="E901" s="206"/>
      <c r="I901" s="209"/>
      <c r="J901" s="209"/>
    </row>
    <row r="902" ht="33.0" customHeight="1">
      <c r="A902" s="202"/>
      <c r="C902" s="202"/>
      <c r="D902" s="202"/>
      <c r="E902" s="202"/>
      <c r="F902" s="202"/>
      <c r="G902" s="202"/>
      <c r="H902" s="202"/>
      <c r="I902" s="237"/>
      <c r="J902" s="237"/>
      <c r="K902" s="202"/>
      <c r="L902" s="202"/>
    </row>
    <row r="903" ht="25.5" customHeight="1">
      <c r="A903" s="202"/>
      <c r="C903" s="202"/>
      <c r="D903" s="202"/>
      <c r="E903" s="204"/>
      <c r="I903" s="209"/>
      <c r="J903" s="209"/>
    </row>
    <row r="904" ht="25.5" customHeight="1">
      <c r="A904" s="202"/>
      <c r="C904" s="202"/>
      <c r="D904" s="202"/>
      <c r="E904" s="206"/>
      <c r="I904" s="209"/>
      <c r="J904" s="209"/>
    </row>
    <row r="905" ht="25.5" customHeight="1">
      <c r="A905" s="202"/>
      <c r="C905" s="202"/>
      <c r="D905" s="202"/>
      <c r="E905" s="208"/>
      <c r="I905" s="209"/>
      <c r="J905" s="209"/>
    </row>
    <row r="906" ht="25.5" customHeight="1">
      <c r="A906" s="202"/>
      <c r="C906" s="202"/>
      <c r="D906" s="202"/>
      <c r="E906" s="208"/>
      <c r="I906" s="209"/>
      <c r="J906" s="209"/>
    </row>
    <row r="907" ht="25.5" customHeight="1">
      <c r="A907" s="202"/>
      <c r="C907" s="202"/>
      <c r="D907" s="202"/>
      <c r="E907" s="204"/>
      <c r="I907" s="209"/>
      <c r="J907" s="209"/>
    </row>
    <row r="908" ht="25.5" customHeight="1">
      <c r="A908" s="202"/>
      <c r="C908" s="202"/>
      <c r="D908" s="202"/>
      <c r="E908" s="208"/>
      <c r="I908" s="209"/>
      <c r="J908" s="209"/>
    </row>
    <row r="909" ht="25.5" customHeight="1">
      <c r="A909" s="202"/>
      <c r="C909" s="202"/>
      <c r="D909" s="202"/>
      <c r="E909" s="204"/>
      <c r="I909" s="209"/>
      <c r="J909" s="209"/>
    </row>
    <row r="910" ht="25.5" customHeight="1">
      <c r="A910" s="202"/>
      <c r="C910" s="202"/>
      <c r="D910" s="202"/>
      <c r="E910" s="206"/>
      <c r="I910" s="209"/>
      <c r="J910" s="209"/>
    </row>
    <row r="911" ht="15.75" customHeight="1">
      <c r="A911" s="202"/>
      <c r="C911" s="202"/>
      <c r="D911" s="202"/>
      <c r="E911" s="202"/>
      <c r="F911" s="202"/>
      <c r="G911" s="202"/>
      <c r="H911" s="202"/>
      <c r="I911" s="237"/>
      <c r="J911" s="237"/>
      <c r="K911" s="202"/>
      <c r="L911" s="202"/>
    </row>
    <row r="912" ht="30.75" customHeight="1">
      <c r="A912" s="202"/>
      <c r="C912" s="202"/>
      <c r="D912" s="202"/>
      <c r="E912" s="202"/>
      <c r="F912" s="202"/>
      <c r="G912" s="202"/>
      <c r="H912" s="202"/>
      <c r="I912" s="237"/>
      <c r="J912" s="237"/>
      <c r="K912" s="202"/>
      <c r="L912" s="202"/>
      <c r="M912" s="202"/>
      <c r="N912" s="202"/>
      <c r="O912" s="202"/>
      <c r="P912" s="202"/>
    </row>
    <row r="913">
      <c r="A913" s="202"/>
      <c r="C913" s="202"/>
      <c r="D913" s="203"/>
      <c r="E913" s="204"/>
      <c r="F913" s="202"/>
      <c r="G913" s="202"/>
      <c r="H913" s="202"/>
      <c r="I913" s="237"/>
      <c r="J913" s="237"/>
      <c r="K913" s="202"/>
      <c r="L913" s="202"/>
    </row>
    <row r="914">
      <c r="A914" s="202"/>
      <c r="C914" s="202"/>
      <c r="D914" s="202"/>
      <c r="E914" s="202"/>
      <c r="F914" s="202"/>
      <c r="G914" s="202"/>
      <c r="H914" s="202"/>
      <c r="I914" s="237"/>
      <c r="J914" s="237"/>
      <c r="K914" s="202"/>
      <c r="L914" s="202"/>
    </row>
    <row r="915">
      <c r="A915" s="202"/>
      <c r="C915" s="202"/>
      <c r="D915" s="202"/>
      <c r="E915" s="202"/>
      <c r="F915" s="202"/>
      <c r="G915" s="202"/>
      <c r="H915" s="202"/>
      <c r="I915" s="237"/>
      <c r="J915" s="237"/>
      <c r="K915" s="202"/>
      <c r="L915" s="202"/>
    </row>
    <row r="916">
      <c r="A916" s="202"/>
      <c r="C916" s="202"/>
      <c r="D916" s="207"/>
      <c r="E916" s="204"/>
      <c r="F916" s="202"/>
      <c r="G916" s="202"/>
      <c r="H916" s="202"/>
      <c r="I916" s="237"/>
      <c r="J916" s="237"/>
      <c r="K916" s="202"/>
      <c r="L916" s="202"/>
    </row>
    <row r="917">
      <c r="A917" s="202"/>
      <c r="C917" s="202"/>
      <c r="D917" s="203"/>
      <c r="E917" s="204"/>
      <c r="F917" s="202"/>
      <c r="G917" s="202"/>
      <c r="H917" s="202"/>
      <c r="I917" s="237"/>
      <c r="J917" s="237"/>
      <c r="K917" s="202"/>
      <c r="L917" s="202"/>
    </row>
    <row r="918">
      <c r="A918" s="202"/>
      <c r="C918" s="202"/>
      <c r="D918" s="203"/>
      <c r="E918" s="204"/>
      <c r="F918" s="202"/>
      <c r="G918" s="202"/>
      <c r="H918" s="202"/>
      <c r="I918" s="237"/>
      <c r="J918" s="237"/>
      <c r="K918" s="202"/>
      <c r="L918" s="202"/>
    </row>
    <row r="919">
      <c r="A919" s="202"/>
      <c r="C919" s="202"/>
      <c r="D919" s="203"/>
      <c r="E919" s="204"/>
      <c r="F919" s="202"/>
      <c r="G919" s="202"/>
      <c r="H919" s="202"/>
      <c r="I919" s="237"/>
      <c r="J919" s="237"/>
      <c r="K919" s="202"/>
      <c r="L919" s="202"/>
    </row>
    <row r="920">
      <c r="A920" s="202"/>
      <c r="C920" s="202"/>
      <c r="D920" s="203"/>
      <c r="E920" s="204"/>
      <c r="F920" s="202"/>
      <c r="G920" s="202"/>
      <c r="H920" s="202"/>
      <c r="I920" s="237"/>
      <c r="J920" s="237"/>
      <c r="K920" s="202"/>
      <c r="L920" s="202"/>
    </row>
    <row r="921">
      <c r="A921" s="202"/>
      <c r="C921" s="202"/>
      <c r="D921" s="202"/>
      <c r="E921" s="202"/>
      <c r="F921" s="202"/>
      <c r="G921" s="202"/>
      <c r="H921" s="202"/>
      <c r="I921" s="237"/>
      <c r="J921" s="237"/>
      <c r="K921" s="202"/>
      <c r="L921" s="202"/>
    </row>
    <row r="922">
      <c r="A922" s="202"/>
      <c r="C922" s="202"/>
      <c r="D922" s="203"/>
      <c r="E922" s="204"/>
      <c r="F922" s="202"/>
      <c r="G922" s="202"/>
      <c r="H922" s="202"/>
      <c r="I922" s="237"/>
      <c r="J922" s="237"/>
      <c r="K922" s="202"/>
      <c r="L922" s="202"/>
    </row>
    <row r="923" ht="33.0" customHeight="1">
      <c r="A923" s="202"/>
      <c r="C923" s="202"/>
      <c r="D923" s="202"/>
      <c r="I923" s="209"/>
      <c r="J923" s="209"/>
    </row>
    <row r="924" ht="33.0" customHeight="1">
      <c r="A924" s="202"/>
      <c r="C924" s="202"/>
      <c r="D924" s="202"/>
      <c r="E924" s="204"/>
      <c r="I924" s="209"/>
      <c r="J924" s="209"/>
    </row>
    <row r="925" ht="33.0" customHeight="1">
      <c r="A925" s="202"/>
      <c r="C925" s="202"/>
      <c r="D925" s="202"/>
      <c r="E925" s="206"/>
      <c r="I925" s="209"/>
      <c r="J925" s="209"/>
    </row>
    <row r="926" ht="33.0" customHeight="1">
      <c r="A926" s="202"/>
      <c r="C926" s="202"/>
      <c r="D926" s="206"/>
      <c r="E926" s="206"/>
      <c r="I926" s="209"/>
      <c r="J926" s="209"/>
    </row>
    <row r="927">
      <c r="A927" s="202"/>
      <c r="C927" s="202"/>
      <c r="D927" s="202"/>
      <c r="E927" s="202"/>
      <c r="F927" s="202"/>
      <c r="G927" s="202"/>
      <c r="H927" s="202"/>
      <c r="I927" s="237"/>
      <c r="J927" s="237"/>
      <c r="K927" s="202"/>
      <c r="L927" s="202"/>
    </row>
    <row r="928">
      <c r="A928" s="202"/>
      <c r="C928" s="202"/>
      <c r="D928" s="207"/>
      <c r="E928" s="208"/>
      <c r="F928" s="202"/>
      <c r="G928" s="202"/>
      <c r="H928" s="202"/>
      <c r="I928" s="237"/>
      <c r="J928" s="237"/>
      <c r="K928" s="202"/>
      <c r="L928" s="202"/>
    </row>
    <row r="929">
      <c r="A929" s="202"/>
      <c r="C929" s="202"/>
      <c r="D929" s="202"/>
      <c r="E929" s="202"/>
      <c r="F929" s="202"/>
      <c r="G929" s="202"/>
      <c r="H929" s="202"/>
      <c r="I929" s="237"/>
      <c r="J929" s="237"/>
      <c r="K929" s="202"/>
      <c r="L929" s="202"/>
    </row>
    <row r="930">
      <c r="A930" s="202"/>
      <c r="C930" s="202"/>
      <c r="E930" s="208"/>
      <c r="F930" s="202"/>
      <c r="G930" s="202"/>
      <c r="H930" s="202"/>
      <c r="I930" s="237"/>
      <c r="J930" s="237"/>
      <c r="K930" s="202"/>
      <c r="L930" s="202"/>
    </row>
    <row r="931">
      <c r="A931" s="202"/>
      <c r="C931" s="202"/>
      <c r="D931" s="202"/>
      <c r="E931" s="208"/>
      <c r="F931" s="202"/>
      <c r="G931" s="202"/>
      <c r="H931" s="202"/>
      <c r="I931" s="237"/>
      <c r="J931" s="237"/>
      <c r="K931" s="202"/>
      <c r="L931" s="202"/>
    </row>
    <row r="932">
      <c r="A932" s="202"/>
      <c r="C932" s="202"/>
      <c r="D932" s="202"/>
      <c r="E932" s="202"/>
      <c r="F932" s="202"/>
      <c r="G932" s="202"/>
      <c r="H932" s="202"/>
      <c r="I932" s="237"/>
      <c r="J932" s="237"/>
      <c r="K932" s="202"/>
      <c r="L932" s="202"/>
    </row>
    <row r="933">
      <c r="A933" s="202"/>
      <c r="C933" s="202"/>
      <c r="D933" s="202"/>
      <c r="E933" s="208"/>
      <c r="F933" s="202"/>
      <c r="G933" s="202"/>
      <c r="H933" s="202"/>
      <c r="I933" s="237"/>
      <c r="J933" s="237"/>
      <c r="K933" s="202"/>
      <c r="L933" s="202"/>
    </row>
    <row r="934">
      <c r="A934" s="202"/>
      <c r="C934" s="202"/>
      <c r="D934" s="207"/>
      <c r="E934" s="208"/>
      <c r="F934" s="202"/>
      <c r="G934" s="202"/>
      <c r="H934" s="202"/>
      <c r="I934" s="237"/>
      <c r="J934" s="237"/>
      <c r="K934" s="202"/>
      <c r="L934" s="202"/>
    </row>
    <row r="935">
      <c r="A935" s="202"/>
      <c r="C935" s="202"/>
      <c r="D935" s="202"/>
      <c r="E935" s="208"/>
      <c r="F935" s="202"/>
      <c r="G935" s="202"/>
      <c r="H935" s="202"/>
      <c r="I935" s="237"/>
      <c r="J935" s="237"/>
      <c r="K935" s="202"/>
      <c r="L935" s="202"/>
    </row>
    <row r="936">
      <c r="A936" s="202"/>
      <c r="C936" s="202"/>
      <c r="D936" s="202"/>
      <c r="E936" s="208"/>
      <c r="F936" s="202"/>
      <c r="G936" s="202"/>
      <c r="H936" s="202"/>
      <c r="I936" s="237"/>
      <c r="J936" s="237"/>
      <c r="K936" s="202"/>
      <c r="L936" s="202"/>
    </row>
    <row r="937">
      <c r="A937" s="202"/>
      <c r="C937" s="202"/>
      <c r="D937" s="202"/>
      <c r="E937" s="208"/>
      <c r="F937" s="202"/>
      <c r="G937" s="202"/>
      <c r="H937" s="202"/>
      <c r="I937" s="237"/>
      <c r="J937" s="237"/>
      <c r="K937" s="202"/>
      <c r="L937" s="202"/>
    </row>
    <row r="938">
      <c r="A938" s="202"/>
      <c r="C938" s="202"/>
      <c r="D938" s="202"/>
      <c r="E938" s="208"/>
      <c r="F938" s="202"/>
      <c r="G938" s="202"/>
      <c r="H938" s="202"/>
      <c r="I938" s="237"/>
      <c r="J938" s="237"/>
      <c r="K938" s="202"/>
      <c r="L938" s="202"/>
    </row>
    <row r="939">
      <c r="A939" s="202"/>
      <c r="C939" s="202"/>
      <c r="E939" s="208"/>
      <c r="F939" s="202"/>
      <c r="G939" s="202"/>
      <c r="H939" s="202"/>
      <c r="I939" s="237"/>
      <c r="J939" s="237"/>
      <c r="K939" s="202"/>
      <c r="L939" s="202"/>
    </row>
    <row r="940">
      <c r="A940" s="202"/>
      <c r="C940" s="202"/>
      <c r="D940" s="207"/>
      <c r="E940" s="208"/>
      <c r="F940" s="202"/>
      <c r="G940" s="202"/>
      <c r="H940" s="202"/>
      <c r="I940" s="237"/>
      <c r="J940" s="237"/>
      <c r="K940" s="202"/>
      <c r="L940" s="202"/>
    </row>
    <row r="941" ht="33.0" customHeight="1">
      <c r="A941" s="202"/>
      <c r="C941" s="202"/>
      <c r="D941" s="202"/>
      <c r="E941" s="204"/>
      <c r="I941" s="209"/>
      <c r="J941" s="209"/>
    </row>
    <row r="942" ht="33.0" customHeight="1">
      <c r="A942" s="202"/>
      <c r="C942" s="202"/>
      <c r="D942" s="202"/>
      <c r="E942" s="204"/>
      <c r="I942" s="209"/>
      <c r="J942" s="209"/>
    </row>
    <row r="943" ht="33.0" customHeight="1">
      <c r="A943" s="202"/>
      <c r="C943" s="202"/>
      <c r="D943" s="202"/>
      <c r="E943" s="206"/>
      <c r="I943" s="209"/>
      <c r="J943" s="209"/>
    </row>
    <row r="944" ht="33.0" customHeight="1">
      <c r="A944" s="202"/>
      <c r="C944" s="202"/>
      <c r="D944" s="206"/>
      <c r="E944" s="206"/>
      <c r="I944" s="209"/>
      <c r="J944" s="209"/>
    </row>
    <row r="945">
      <c r="A945" s="202"/>
      <c r="C945" s="202"/>
      <c r="E945" s="208"/>
      <c r="F945" s="202"/>
      <c r="G945" s="202"/>
      <c r="H945" s="202"/>
      <c r="I945" s="237"/>
      <c r="J945" s="237"/>
      <c r="K945" s="202"/>
      <c r="L945" s="202"/>
    </row>
    <row r="946">
      <c r="A946" s="202"/>
      <c r="C946" s="202"/>
      <c r="D946" s="202"/>
      <c r="E946" s="202"/>
      <c r="F946" s="202"/>
      <c r="G946" s="202"/>
      <c r="H946" s="202"/>
      <c r="I946" s="237"/>
      <c r="J946" s="237"/>
      <c r="K946" s="202"/>
      <c r="L946" s="202"/>
    </row>
    <row r="947">
      <c r="A947" s="202"/>
      <c r="C947" s="202"/>
      <c r="D947" s="202"/>
      <c r="E947" s="204"/>
      <c r="F947" s="202"/>
      <c r="G947" s="202"/>
      <c r="H947" s="202"/>
      <c r="I947" s="237"/>
      <c r="J947" s="237"/>
      <c r="K947" s="202"/>
      <c r="L947" s="202"/>
    </row>
    <row r="948">
      <c r="A948" s="202"/>
      <c r="C948" s="202"/>
      <c r="D948" s="202"/>
      <c r="E948" s="204"/>
      <c r="F948" s="202"/>
      <c r="G948" s="202"/>
      <c r="H948" s="202"/>
      <c r="I948" s="237"/>
      <c r="J948" s="237"/>
      <c r="K948" s="202"/>
      <c r="L948" s="202"/>
    </row>
    <row r="949">
      <c r="A949" s="202"/>
      <c r="C949" s="202"/>
      <c r="D949" s="202"/>
      <c r="E949" s="208"/>
      <c r="F949" s="202"/>
      <c r="G949" s="202"/>
      <c r="H949" s="202"/>
      <c r="I949" s="237"/>
      <c r="J949" s="237"/>
      <c r="K949" s="202"/>
      <c r="L949" s="202"/>
    </row>
    <row r="950">
      <c r="A950" s="202"/>
      <c r="C950" s="202"/>
      <c r="D950" s="202"/>
      <c r="E950" s="208"/>
      <c r="F950" s="202"/>
      <c r="G950" s="202"/>
      <c r="H950" s="202"/>
      <c r="I950" s="237"/>
      <c r="J950" s="237"/>
      <c r="K950" s="202"/>
      <c r="L950" s="202"/>
    </row>
    <row r="951">
      <c r="A951" s="202"/>
      <c r="C951" s="202"/>
      <c r="D951" s="202"/>
      <c r="E951" s="208"/>
      <c r="F951" s="202"/>
      <c r="G951" s="202"/>
      <c r="H951" s="202"/>
      <c r="I951" s="237"/>
      <c r="J951" s="237"/>
      <c r="K951" s="202"/>
      <c r="L951" s="202"/>
    </row>
    <row r="952">
      <c r="A952" s="202"/>
      <c r="C952" s="202"/>
      <c r="D952" s="202"/>
      <c r="E952" s="208"/>
      <c r="F952" s="202"/>
      <c r="G952" s="202"/>
      <c r="H952" s="202"/>
      <c r="I952" s="237"/>
      <c r="J952" s="237"/>
      <c r="K952" s="202"/>
      <c r="L952" s="202"/>
    </row>
    <row r="953">
      <c r="A953" s="202"/>
      <c r="C953" s="202"/>
      <c r="D953" s="202"/>
      <c r="E953" s="208"/>
      <c r="F953" s="202"/>
      <c r="G953" s="202"/>
      <c r="H953" s="202"/>
      <c r="I953" s="237"/>
      <c r="J953" s="237"/>
      <c r="K953" s="202"/>
      <c r="L953" s="202"/>
    </row>
    <row r="954">
      <c r="A954" s="202"/>
      <c r="C954" s="202"/>
      <c r="D954" s="202"/>
      <c r="E954" s="208"/>
      <c r="F954" s="202"/>
      <c r="G954" s="202"/>
      <c r="H954" s="202"/>
      <c r="I954" s="237"/>
      <c r="J954" s="237"/>
      <c r="K954" s="202"/>
      <c r="L954" s="202"/>
    </row>
    <row r="955">
      <c r="A955" s="202"/>
      <c r="C955" s="202"/>
      <c r="D955" s="202"/>
      <c r="E955" s="208"/>
      <c r="F955" s="202"/>
      <c r="G955" s="202"/>
      <c r="H955" s="202"/>
      <c r="I955" s="237"/>
      <c r="J955" s="237"/>
      <c r="K955" s="202"/>
      <c r="L955" s="202"/>
    </row>
    <row r="956">
      <c r="A956" s="202"/>
      <c r="C956" s="202"/>
      <c r="D956" s="202"/>
      <c r="E956" s="208"/>
      <c r="F956" s="202"/>
      <c r="G956" s="202"/>
      <c r="H956" s="202"/>
      <c r="I956" s="237"/>
      <c r="J956" s="237"/>
      <c r="K956" s="202"/>
      <c r="L956" s="202"/>
    </row>
    <row r="957">
      <c r="A957" s="202"/>
      <c r="C957" s="202"/>
      <c r="D957" s="202"/>
      <c r="E957" s="202"/>
      <c r="F957" s="202"/>
      <c r="G957" s="202"/>
      <c r="H957" s="202"/>
      <c r="I957" s="237"/>
      <c r="J957" s="237"/>
      <c r="K957" s="202"/>
      <c r="L957" s="202"/>
    </row>
    <row r="958">
      <c r="A958" s="202"/>
      <c r="C958" s="202"/>
      <c r="D958" s="202"/>
      <c r="E958" s="208"/>
      <c r="F958" s="202"/>
      <c r="G958" s="202"/>
      <c r="H958" s="202"/>
      <c r="I958" s="237"/>
      <c r="J958" s="237"/>
      <c r="K958" s="202"/>
      <c r="L958" s="202"/>
    </row>
    <row r="959">
      <c r="A959" s="202"/>
      <c r="C959" s="202"/>
      <c r="D959" s="202"/>
      <c r="E959" s="208"/>
      <c r="F959" s="202"/>
      <c r="G959" s="202"/>
      <c r="H959" s="202"/>
      <c r="I959" s="237"/>
      <c r="J959" s="237"/>
      <c r="K959" s="202"/>
      <c r="L959" s="202"/>
    </row>
    <row r="960">
      <c r="A960" s="202"/>
      <c r="C960" s="202"/>
      <c r="D960" s="202"/>
      <c r="E960" s="202"/>
      <c r="F960" s="202"/>
      <c r="G960" s="202"/>
      <c r="H960" s="202"/>
      <c r="I960" s="237"/>
      <c r="J960" s="237"/>
      <c r="K960" s="202"/>
      <c r="L960" s="202"/>
    </row>
    <row r="961">
      <c r="A961" s="202"/>
      <c r="C961" s="202"/>
      <c r="D961" s="202"/>
      <c r="E961" s="208"/>
      <c r="F961" s="202"/>
      <c r="G961" s="202"/>
      <c r="H961" s="202"/>
      <c r="I961" s="237"/>
      <c r="J961" s="237"/>
      <c r="K961" s="202"/>
      <c r="L961" s="202"/>
    </row>
    <row r="962">
      <c r="A962" s="202"/>
      <c r="C962" s="202"/>
      <c r="D962" s="202"/>
      <c r="E962" s="208"/>
      <c r="F962" s="202"/>
      <c r="G962" s="202"/>
      <c r="H962" s="202"/>
      <c r="I962" s="237"/>
      <c r="J962" s="237"/>
      <c r="K962" s="202"/>
      <c r="L962" s="202"/>
    </row>
    <row r="963" ht="33.75" customHeight="1">
      <c r="A963" s="202"/>
      <c r="C963" s="202"/>
      <c r="D963" s="202"/>
      <c r="E963" s="204"/>
      <c r="I963" s="209"/>
      <c r="J963" s="209"/>
    </row>
    <row r="964" ht="33.75" customHeight="1">
      <c r="A964" s="202"/>
      <c r="C964" s="202"/>
      <c r="D964" s="202"/>
      <c r="E964" s="204"/>
      <c r="I964" s="209"/>
      <c r="J964" s="209"/>
    </row>
    <row r="965" ht="33.75" customHeight="1">
      <c r="A965" s="202"/>
      <c r="C965" s="202"/>
      <c r="D965" s="202"/>
      <c r="E965" s="206"/>
      <c r="I965" s="209"/>
      <c r="J965" s="209"/>
    </row>
    <row r="966" ht="33.75" customHeight="1">
      <c r="A966" s="202"/>
      <c r="C966" s="202"/>
      <c r="D966" s="206"/>
      <c r="E966" s="206"/>
      <c r="I966" s="209"/>
      <c r="J966" s="209"/>
    </row>
    <row r="967" ht="33.0" customHeight="1">
      <c r="A967" s="202"/>
      <c r="C967" s="202"/>
      <c r="D967" s="202"/>
      <c r="E967" s="202"/>
      <c r="F967" s="202"/>
      <c r="G967" s="202"/>
      <c r="H967" s="202"/>
      <c r="I967" s="237"/>
      <c r="J967" s="237"/>
      <c r="K967" s="202"/>
      <c r="L967" s="202"/>
    </row>
    <row r="968" ht="25.5" customHeight="1">
      <c r="A968" s="202"/>
      <c r="C968" s="202"/>
      <c r="D968" s="202"/>
      <c r="E968" s="204"/>
      <c r="I968" s="209"/>
      <c r="J968" s="209"/>
    </row>
    <row r="969" ht="25.5" customHeight="1">
      <c r="A969" s="202"/>
      <c r="C969" s="202"/>
      <c r="D969" s="202"/>
      <c r="E969" s="206"/>
      <c r="I969" s="209"/>
      <c r="J969" s="209"/>
    </row>
    <row r="970" ht="25.5" customHeight="1">
      <c r="A970" s="202"/>
      <c r="C970" s="202"/>
      <c r="D970" s="202"/>
      <c r="E970" s="208"/>
      <c r="I970" s="209"/>
      <c r="J970" s="209"/>
    </row>
    <row r="971" ht="25.5" customHeight="1">
      <c r="A971" s="202"/>
      <c r="C971" s="202"/>
      <c r="D971" s="202"/>
      <c r="E971" s="208"/>
      <c r="I971" s="209"/>
      <c r="J971" s="209"/>
    </row>
    <row r="972" ht="25.5" customHeight="1">
      <c r="A972" s="202"/>
      <c r="C972" s="202"/>
      <c r="D972" s="202"/>
      <c r="E972" s="204"/>
      <c r="I972" s="209"/>
      <c r="J972" s="209"/>
    </row>
    <row r="973" ht="25.5" customHeight="1">
      <c r="A973" s="202"/>
      <c r="C973" s="202"/>
      <c r="D973" s="202"/>
      <c r="E973" s="208"/>
      <c r="I973" s="209"/>
      <c r="J973" s="209"/>
    </row>
    <row r="974" ht="25.5" customHeight="1">
      <c r="A974" s="202"/>
      <c r="C974" s="202"/>
      <c r="D974" s="202"/>
      <c r="E974" s="204"/>
      <c r="I974" s="209"/>
      <c r="J974" s="209"/>
    </row>
    <row r="975" ht="25.5" customHeight="1">
      <c r="A975" s="202"/>
      <c r="C975" s="202"/>
      <c r="D975" s="202"/>
      <c r="E975" s="206"/>
      <c r="I975" s="209"/>
      <c r="J975" s="209"/>
    </row>
    <row r="976" ht="15.75" customHeight="1">
      <c r="A976" s="202"/>
      <c r="C976" s="202"/>
      <c r="D976" s="202"/>
      <c r="E976" s="202"/>
      <c r="F976" s="202"/>
      <c r="G976" s="202"/>
      <c r="H976" s="202"/>
      <c r="I976" s="237"/>
      <c r="J976" s="237"/>
      <c r="K976" s="202"/>
      <c r="L976" s="202"/>
    </row>
    <row r="977" ht="30.75" customHeight="1">
      <c r="A977" s="202"/>
      <c r="C977" s="202"/>
      <c r="D977" s="202"/>
      <c r="E977" s="202"/>
      <c r="F977" s="202"/>
      <c r="G977" s="202"/>
      <c r="H977" s="202"/>
      <c r="I977" s="237"/>
      <c r="J977" s="237"/>
      <c r="K977" s="202"/>
      <c r="L977" s="202"/>
      <c r="M977" s="202"/>
      <c r="N977" s="202"/>
      <c r="O977" s="202"/>
      <c r="P977" s="202"/>
    </row>
    <row r="978">
      <c r="A978" s="202"/>
      <c r="C978" s="202"/>
      <c r="D978" s="203"/>
      <c r="E978" s="204"/>
      <c r="F978" s="202"/>
      <c r="G978" s="202"/>
      <c r="H978" s="202"/>
      <c r="I978" s="237"/>
      <c r="J978" s="237"/>
      <c r="K978" s="202"/>
      <c r="L978" s="202"/>
    </row>
    <row r="979">
      <c r="A979" s="202"/>
      <c r="C979" s="202"/>
      <c r="D979" s="202"/>
      <c r="E979" s="202"/>
      <c r="F979" s="202"/>
      <c r="G979" s="202"/>
      <c r="H979" s="202"/>
      <c r="I979" s="237"/>
      <c r="J979" s="237"/>
      <c r="K979" s="202"/>
      <c r="L979" s="202"/>
    </row>
    <row r="980">
      <c r="A980" s="202"/>
      <c r="C980" s="202"/>
      <c r="D980" s="202"/>
      <c r="E980" s="202"/>
      <c r="F980" s="202"/>
      <c r="G980" s="202"/>
      <c r="H980" s="202"/>
      <c r="I980" s="237"/>
      <c r="J980" s="237"/>
      <c r="K980" s="202"/>
      <c r="L980" s="202"/>
    </row>
    <row r="981">
      <c r="A981" s="202"/>
      <c r="C981" s="202"/>
      <c r="D981" s="207"/>
      <c r="E981" s="204"/>
      <c r="F981" s="202"/>
      <c r="G981" s="202"/>
      <c r="H981" s="202"/>
      <c r="I981" s="237"/>
      <c r="J981" s="237"/>
      <c r="K981" s="202"/>
      <c r="L981" s="202"/>
    </row>
    <row r="982">
      <c r="A982" s="202"/>
      <c r="C982" s="202"/>
      <c r="D982" s="203"/>
      <c r="E982" s="204"/>
      <c r="F982" s="202"/>
      <c r="G982" s="202"/>
      <c r="H982" s="202"/>
      <c r="I982" s="237"/>
      <c r="J982" s="237"/>
      <c r="K982" s="202"/>
      <c r="L982" s="202"/>
    </row>
    <row r="983">
      <c r="A983" s="202"/>
      <c r="C983" s="202"/>
      <c r="D983" s="203"/>
      <c r="E983" s="204"/>
      <c r="F983" s="202"/>
      <c r="G983" s="202"/>
      <c r="H983" s="202"/>
      <c r="I983" s="237"/>
      <c r="J983" s="237"/>
      <c r="K983" s="202"/>
      <c r="L983" s="202"/>
    </row>
    <row r="984">
      <c r="A984" s="202"/>
      <c r="C984" s="202"/>
      <c r="D984" s="203"/>
      <c r="E984" s="204"/>
      <c r="F984" s="202"/>
      <c r="G984" s="202"/>
      <c r="H984" s="202"/>
      <c r="I984" s="237"/>
      <c r="J984" s="237"/>
      <c r="K984" s="202"/>
      <c r="L984" s="202"/>
    </row>
    <row r="985">
      <c r="A985" s="202"/>
      <c r="C985" s="202"/>
      <c r="D985" s="203"/>
      <c r="E985" s="204"/>
      <c r="F985" s="202"/>
      <c r="G985" s="202"/>
      <c r="H985" s="202"/>
      <c r="I985" s="237"/>
      <c r="J985" s="237"/>
      <c r="K985" s="202"/>
      <c r="L985" s="202"/>
    </row>
    <row r="986">
      <c r="A986" s="202"/>
      <c r="C986" s="202"/>
      <c r="D986" s="202"/>
      <c r="E986" s="202"/>
      <c r="F986" s="202"/>
      <c r="G986" s="202"/>
      <c r="H986" s="202"/>
      <c r="I986" s="237"/>
      <c r="J986" s="237"/>
      <c r="K986" s="202"/>
      <c r="L986" s="202"/>
    </row>
    <row r="987">
      <c r="A987" s="202"/>
      <c r="C987" s="202"/>
      <c r="D987" s="203"/>
      <c r="E987" s="204"/>
      <c r="F987" s="202"/>
      <c r="G987" s="202"/>
      <c r="H987" s="202"/>
      <c r="I987" s="237"/>
      <c r="J987" s="237"/>
      <c r="K987" s="202"/>
      <c r="L987" s="202"/>
    </row>
    <row r="988" ht="33.0" customHeight="1">
      <c r="A988" s="202"/>
      <c r="C988" s="202"/>
      <c r="D988" s="202"/>
      <c r="I988" s="209"/>
      <c r="J988" s="209"/>
    </row>
    <row r="989" ht="33.0" customHeight="1">
      <c r="A989" s="202"/>
      <c r="C989" s="202"/>
      <c r="D989" s="202"/>
      <c r="E989" s="204"/>
      <c r="I989" s="209"/>
      <c r="J989" s="209"/>
    </row>
    <row r="990" ht="33.0" customHeight="1">
      <c r="A990" s="202"/>
      <c r="C990" s="202"/>
      <c r="D990" s="202"/>
      <c r="E990" s="206"/>
      <c r="I990" s="209"/>
      <c r="J990" s="209"/>
    </row>
    <row r="991" ht="33.0" customHeight="1">
      <c r="A991" s="202"/>
      <c r="C991" s="202"/>
      <c r="D991" s="206"/>
      <c r="E991" s="206"/>
      <c r="I991" s="209"/>
      <c r="J991" s="209"/>
    </row>
    <row r="992">
      <c r="A992" s="202"/>
      <c r="C992" s="202"/>
      <c r="D992" s="202"/>
      <c r="E992" s="202"/>
      <c r="F992" s="202"/>
      <c r="G992" s="202"/>
      <c r="H992" s="202"/>
      <c r="I992" s="237"/>
      <c r="J992" s="237"/>
      <c r="K992" s="202"/>
      <c r="L992" s="202"/>
    </row>
    <row r="993">
      <c r="A993" s="202"/>
      <c r="C993" s="202"/>
      <c r="D993" s="207"/>
      <c r="E993" s="208"/>
      <c r="F993" s="202"/>
      <c r="G993" s="202"/>
      <c r="H993" s="202"/>
      <c r="I993" s="237"/>
      <c r="J993" s="237"/>
      <c r="K993" s="202"/>
      <c r="L993" s="202"/>
    </row>
    <row r="994">
      <c r="A994" s="202"/>
      <c r="C994" s="202"/>
      <c r="D994" s="202"/>
      <c r="E994" s="202"/>
      <c r="F994" s="202"/>
      <c r="G994" s="202"/>
      <c r="H994" s="202"/>
      <c r="I994" s="237"/>
      <c r="J994" s="237"/>
      <c r="K994" s="202"/>
      <c r="L994" s="202"/>
    </row>
    <row r="995">
      <c r="A995" s="202"/>
      <c r="C995" s="202"/>
      <c r="E995" s="208"/>
      <c r="F995" s="202"/>
      <c r="G995" s="202"/>
      <c r="H995" s="202"/>
      <c r="I995" s="237"/>
      <c r="J995" s="237"/>
      <c r="K995" s="202"/>
      <c r="L995" s="202"/>
    </row>
    <row r="996">
      <c r="A996" s="202"/>
      <c r="C996" s="202"/>
      <c r="D996" s="202"/>
      <c r="E996" s="208"/>
      <c r="F996" s="202"/>
      <c r="G996" s="202"/>
      <c r="H996" s="202"/>
      <c r="I996" s="237"/>
      <c r="J996" s="237"/>
      <c r="K996" s="202"/>
      <c r="L996" s="202"/>
    </row>
    <row r="997">
      <c r="A997" s="202"/>
      <c r="C997" s="202"/>
      <c r="D997" s="202"/>
      <c r="E997" s="202"/>
      <c r="F997" s="202"/>
      <c r="G997" s="202"/>
      <c r="H997" s="202"/>
      <c r="I997" s="237"/>
      <c r="J997" s="237"/>
      <c r="K997" s="202"/>
      <c r="L997" s="202"/>
    </row>
    <row r="998">
      <c r="A998" s="202"/>
      <c r="C998" s="202"/>
      <c r="D998" s="202"/>
      <c r="E998" s="208"/>
      <c r="F998" s="202"/>
      <c r="G998" s="202"/>
      <c r="H998" s="202"/>
      <c r="I998" s="237"/>
      <c r="J998" s="237"/>
      <c r="K998" s="202"/>
      <c r="L998" s="202"/>
    </row>
    <row r="999">
      <c r="A999" s="202"/>
      <c r="C999" s="202"/>
      <c r="D999" s="207"/>
      <c r="E999" s="208"/>
      <c r="F999" s="202"/>
      <c r="G999" s="202"/>
      <c r="H999" s="202"/>
      <c r="I999" s="237"/>
      <c r="J999" s="237"/>
      <c r="K999" s="202"/>
      <c r="L999" s="202"/>
    </row>
    <row r="1000">
      <c r="A1000" s="202"/>
      <c r="C1000" s="202"/>
      <c r="D1000" s="202"/>
      <c r="E1000" s="208"/>
      <c r="F1000" s="202"/>
      <c r="G1000" s="202"/>
      <c r="H1000" s="202"/>
      <c r="I1000" s="237"/>
      <c r="J1000" s="237"/>
      <c r="K1000" s="202"/>
      <c r="L1000" s="202"/>
    </row>
    <row r="1001">
      <c r="A1001" s="202"/>
      <c r="C1001" s="202"/>
      <c r="D1001" s="202"/>
      <c r="E1001" s="208"/>
      <c r="F1001" s="202"/>
      <c r="G1001" s="202"/>
      <c r="H1001" s="202"/>
      <c r="I1001" s="237"/>
      <c r="J1001" s="237"/>
      <c r="K1001" s="202"/>
      <c r="L1001" s="202"/>
    </row>
    <row r="1002">
      <c r="A1002" s="202"/>
      <c r="C1002" s="202"/>
      <c r="D1002" s="202"/>
      <c r="E1002" s="208"/>
      <c r="F1002" s="202"/>
      <c r="G1002" s="202"/>
      <c r="H1002" s="202"/>
      <c r="I1002" s="237"/>
      <c r="J1002" s="237"/>
      <c r="K1002" s="202"/>
      <c r="L1002" s="202"/>
    </row>
    <row r="1003">
      <c r="A1003" s="202"/>
      <c r="C1003" s="202"/>
      <c r="D1003" s="202"/>
      <c r="E1003" s="208"/>
      <c r="F1003" s="202"/>
      <c r="G1003" s="202"/>
      <c r="H1003" s="202"/>
      <c r="I1003" s="237"/>
      <c r="J1003" s="237"/>
      <c r="K1003" s="202"/>
      <c r="L1003" s="202"/>
    </row>
    <row r="1004">
      <c r="A1004" s="202"/>
      <c r="C1004" s="202"/>
      <c r="E1004" s="208"/>
      <c r="F1004" s="202"/>
      <c r="G1004" s="202"/>
      <c r="H1004" s="202"/>
      <c r="I1004" s="237"/>
      <c r="J1004" s="237"/>
      <c r="K1004" s="202"/>
      <c r="L1004" s="202"/>
    </row>
    <row r="1005">
      <c r="A1005" s="202"/>
      <c r="C1005" s="202"/>
      <c r="D1005" s="207"/>
      <c r="E1005" s="208"/>
      <c r="F1005" s="202"/>
      <c r="G1005" s="202"/>
      <c r="H1005" s="202"/>
      <c r="I1005" s="237"/>
      <c r="J1005" s="237"/>
      <c r="K1005" s="202"/>
      <c r="L1005" s="202"/>
    </row>
    <row r="1006" ht="33.0" customHeight="1">
      <c r="A1006" s="202"/>
      <c r="C1006" s="202"/>
      <c r="D1006" s="202"/>
      <c r="E1006" s="204"/>
      <c r="I1006" s="209"/>
      <c r="J1006" s="209"/>
    </row>
    <row r="1007" ht="33.0" customHeight="1">
      <c r="A1007" s="202"/>
      <c r="C1007" s="202"/>
      <c r="D1007" s="202"/>
      <c r="E1007" s="204"/>
      <c r="I1007" s="209"/>
      <c r="J1007" s="209"/>
    </row>
    <row r="1008" ht="33.0" customHeight="1">
      <c r="A1008" s="202"/>
      <c r="C1008" s="202"/>
      <c r="D1008" s="202"/>
      <c r="E1008" s="206"/>
      <c r="I1008" s="209"/>
      <c r="J1008" s="209"/>
    </row>
    <row r="1009" ht="33.0" customHeight="1">
      <c r="A1009" s="202"/>
      <c r="C1009" s="202"/>
      <c r="D1009" s="206"/>
      <c r="E1009" s="206"/>
      <c r="I1009" s="209"/>
      <c r="J1009" s="209"/>
    </row>
    <row r="1010">
      <c r="A1010" s="202"/>
      <c r="C1010" s="202"/>
      <c r="E1010" s="208"/>
      <c r="F1010" s="202"/>
      <c r="G1010" s="202"/>
      <c r="H1010" s="202"/>
      <c r="I1010" s="237"/>
      <c r="J1010" s="237"/>
      <c r="K1010" s="202"/>
      <c r="L1010" s="202"/>
    </row>
    <row r="1011">
      <c r="A1011" s="202"/>
      <c r="C1011" s="202"/>
      <c r="D1011" s="202"/>
      <c r="E1011" s="202"/>
      <c r="F1011" s="202"/>
      <c r="G1011" s="202"/>
      <c r="H1011" s="202"/>
      <c r="I1011" s="237"/>
      <c r="J1011" s="237"/>
      <c r="K1011" s="202"/>
      <c r="L1011" s="202"/>
    </row>
    <row r="1012">
      <c r="A1012" s="202"/>
      <c r="C1012" s="202"/>
      <c r="D1012" s="202"/>
      <c r="E1012" s="204"/>
      <c r="F1012" s="202"/>
      <c r="G1012" s="202"/>
      <c r="H1012" s="202"/>
      <c r="I1012" s="237"/>
      <c r="J1012" s="237"/>
      <c r="K1012" s="202"/>
      <c r="L1012" s="202"/>
    </row>
    <row r="1013">
      <c r="A1013" s="202"/>
      <c r="C1013" s="202"/>
      <c r="D1013" s="202"/>
      <c r="E1013" s="204"/>
      <c r="F1013" s="202"/>
      <c r="G1013" s="202"/>
      <c r="H1013" s="202"/>
      <c r="I1013" s="237"/>
      <c r="J1013" s="237"/>
      <c r="K1013" s="202"/>
      <c r="L1013" s="202"/>
    </row>
    <row r="1014">
      <c r="A1014" s="202"/>
      <c r="C1014" s="202"/>
      <c r="D1014" s="202"/>
      <c r="E1014" s="208"/>
      <c r="F1014" s="202"/>
      <c r="G1014" s="202"/>
      <c r="H1014" s="202"/>
      <c r="I1014" s="237"/>
      <c r="J1014" s="237"/>
      <c r="K1014" s="202"/>
      <c r="L1014" s="202"/>
    </row>
    <row r="1015">
      <c r="A1015" s="202"/>
      <c r="C1015" s="202"/>
      <c r="D1015" s="202"/>
      <c r="E1015" s="208"/>
      <c r="F1015" s="202"/>
      <c r="G1015" s="202"/>
      <c r="H1015" s="202"/>
      <c r="I1015" s="237"/>
      <c r="J1015" s="237"/>
      <c r="K1015" s="202"/>
      <c r="L1015" s="202"/>
    </row>
    <row r="1016">
      <c r="A1016" s="202"/>
      <c r="C1016" s="202"/>
      <c r="D1016" s="202"/>
      <c r="E1016" s="208"/>
      <c r="F1016" s="202"/>
      <c r="G1016" s="202"/>
      <c r="H1016" s="202"/>
      <c r="I1016" s="237"/>
      <c r="J1016" s="237"/>
      <c r="K1016" s="202"/>
      <c r="L1016" s="202"/>
    </row>
    <row r="1017">
      <c r="A1017" s="202"/>
      <c r="C1017" s="202"/>
      <c r="D1017" s="202"/>
      <c r="E1017" s="208"/>
      <c r="F1017" s="202"/>
      <c r="G1017" s="202"/>
      <c r="H1017" s="202"/>
      <c r="I1017" s="237"/>
      <c r="J1017" s="237"/>
      <c r="K1017" s="202"/>
      <c r="L1017" s="202"/>
    </row>
    <row r="1018">
      <c r="A1018" s="202"/>
      <c r="C1018" s="202"/>
      <c r="D1018" s="202"/>
      <c r="E1018" s="208"/>
      <c r="F1018" s="202"/>
      <c r="G1018" s="202"/>
      <c r="H1018" s="202"/>
      <c r="I1018" s="237"/>
      <c r="J1018" s="237"/>
      <c r="K1018" s="202"/>
      <c r="L1018" s="202"/>
    </row>
    <row r="1019">
      <c r="A1019" s="202"/>
      <c r="C1019" s="202"/>
      <c r="D1019" s="202"/>
      <c r="E1019" s="208"/>
      <c r="F1019" s="202"/>
      <c r="G1019" s="202"/>
      <c r="H1019" s="202"/>
      <c r="I1019" s="237"/>
      <c r="J1019" s="237"/>
      <c r="K1019" s="202"/>
      <c r="L1019" s="202"/>
    </row>
    <row r="1020">
      <c r="A1020" s="202"/>
      <c r="C1020" s="202"/>
      <c r="D1020" s="202"/>
      <c r="E1020" s="208"/>
      <c r="F1020" s="202"/>
      <c r="G1020" s="202"/>
      <c r="H1020" s="202"/>
      <c r="I1020" s="237"/>
      <c r="J1020" s="237"/>
      <c r="K1020" s="202"/>
      <c r="L1020" s="202"/>
    </row>
    <row r="1021">
      <c r="A1021" s="202"/>
      <c r="C1021" s="202"/>
      <c r="D1021" s="202"/>
      <c r="E1021" s="208"/>
      <c r="F1021" s="202"/>
      <c r="G1021" s="202"/>
      <c r="H1021" s="202"/>
      <c r="I1021" s="237"/>
      <c r="J1021" s="237"/>
      <c r="K1021" s="202"/>
      <c r="L1021" s="202"/>
    </row>
    <row r="1022">
      <c r="A1022" s="202"/>
      <c r="C1022" s="202"/>
      <c r="D1022" s="202"/>
      <c r="E1022" s="202"/>
      <c r="F1022" s="202"/>
      <c r="G1022" s="202"/>
      <c r="H1022" s="202"/>
      <c r="I1022" s="237"/>
      <c r="J1022" s="237"/>
      <c r="K1022" s="202"/>
      <c r="L1022" s="202"/>
    </row>
    <row r="1023">
      <c r="A1023" s="202"/>
      <c r="C1023" s="202"/>
      <c r="D1023" s="202"/>
      <c r="E1023" s="208"/>
      <c r="F1023" s="202"/>
      <c r="G1023" s="202"/>
      <c r="H1023" s="202"/>
      <c r="I1023" s="237"/>
      <c r="J1023" s="237"/>
      <c r="K1023" s="202"/>
      <c r="L1023" s="202"/>
    </row>
    <row r="1024">
      <c r="A1024" s="202"/>
      <c r="C1024" s="202"/>
      <c r="D1024" s="202"/>
      <c r="E1024" s="208"/>
      <c r="F1024" s="202"/>
      <c r="G1024" s="202"/>
      <c r="H1024" s="202"/>
      <c r="I1024" s="237"/>
      <c r="J1024" s="237"/>
      <c r="K1024" s="202"/>
      <c r="L1024" s="202"/>
    </row>
    <row r="1025">
      <c r="A1025" s="202"/>
      <c r="C1025" s="202"/>
      <c r="D1025" s="202"/>
      <c r="E1025" s="202"/>
      <c r="F1025" s="202"/>
      <c r="G1025" s="202"/>
      <c r="H1025" s="202"/>
      <c r="I1025" s="237"/>
      <c r="J1025" s="237"/>
      <c r="K1025" s="202"/>
      <c r="L1025" s="202"/>
    </row>
    <row r="1026">
      <c r="A1026" s="202"/>
      <c r="C1026" s="202"/>
      <c r="D1026" s="202"/>
      <c r="E1026" s="208"/>
      <c r="F1026" s="202"/>
      <c r="G1026" s="202"/>
      <c r="H1026" s="202"/>
      <c r="I1026" s="237"/>
      <c r="J1026" s="237"/>
      <c r="K1026" s="202"/>
      <c r="L1026" s="202"/>
    </row>
    <row r="1027">
      <c r="A1027" s="202"/>
      <c r="C1027" s="202"/>
      <c r="D1027" s="202"/>
      <c r="E1027" s="208"/>
      <c r="F1027" s="202"/>
      <c r="G1027" s="202"/>
      <c r="H1027" s="202"/>
      <c r="I1027" s="237"/>
      <c r="J1027" s="237"/>
      <c r="K1027" s="202"/>
      <c r="L1027" s="202"/>
    </row>
    <row r="1028" ht="33.75" customHeight="1">
      <c r="A1028" s="202"/>
      <c r="C1028" s="202"/>
      <c r="D1028" s="202"/>
      <c r="E1028" s="204"/>
      <c r="I1028" s="209"/>
      <c r="J1028" s="209"/>
    </row>
    <row r="1029" ht="33.75" customHeight="1">
      <c r="A1029" s="202"/>
      <c r="C1029" s="202"/>
      <c r="D1029" s="202"/>
      <c r="E1029" s="204"/>
      <c r="I1029" s="209"/>
      <c r="J1029" s="209"/>
    </row>
    <row r="1030" ht="33.75" customHeight="1">
      <c r="A1030" s="202"/>
      <c r="C1030" s="202"/>
      <c r="D1030" s="202"/>
      <c r="E1030" s="206"/>
      <c r="I1030" s="209"/>
      <c r="J1030" s="209"/>
    </row>
    <row r="1031" ht="33.75" customHeight="1">
      <c r="A1031" s="202"/>
      <c r="C1031" s="202"/>
      <c r="D1031" s="206"/>
      <c r="E1031" s="206"/>
      <c r="I1031" s="209"/>
      <c r="J1031" s="209"/>
    </row>
    <row r="1032" ht="33.0" customHeight="1">
      <c r="A1032" s="202"/>
      <c r="C1032" s="202"/>
      <c r="D1032" s="202"/>
      <c r="E1032" s="202"/>
      <c r="F1032" s="202"/>
      <c r="G1032" s="202"/>
      <c r="H1032" s="202"/>
      <c r="I1032" s="237"/>
      <c r="J1032" s="237"/>
      <c r="K1032" s="202"/>
      <c r="L1032" s="202"/>
    </row>
    <row r="1033" ht="25.5" customHeight="1">
      <c r="A1033" s="202"/>
      <c r="C1033" s="202"/>
      <c r="D1033" s="202"/>
      <c r="E1033" s="204"/>
      <c r="I1033" s="209"/>
      <c r="J1033" s="209"/>
    </row>
    <row r="1034" ht="25.5" customHeight="1">
      <c r="A1034" s="202"/>
      <c r="C1034" s="202"/>
      <c r="D1034" s="202"/>
      <c r="E1034" s="206"/>
      <c r="I1034" s="209"/>
      <c r="J1034" s="209"/>
    </row>
    <row r="1035" ht="25.5" customHeight="1">
      <c r="A1035" s="202"/>
      <c r="C1035" s="202"/>
      <c r="D1035" s="202"/>
      <c r="E1035" s="208"/>
      <c r="I1035" s="209"/>
      <c r="J1035" s="209"/>
    </row>
    <row r="1036" ht="25.5" customHeight="1">
      <c r="A1036" s="202"/>
      <c r="C1036" s="202"/>
      <c r="D1036" s="202"/>
      <c r="E1036" s="208"/>
      <c r="I1036" s="209"/>
      <c r="J1036" s="209"/>
    </row>
    <row r="1037" ht="25.5" customHeight="1">
      <c r="A1037" s="202"/>
      <c r="C1037" s="202"/>
      <c r="D1037" s="202"/>
      <c r="E1037" s="204"/>
      <c r="I1037" s="209"/>
      <c r="J1037" s="209"/>
    </row>
    <row r="1038" ht="25.5" customHeight="1">
      <c r="A1038" s="202"/>
      <c r="C1038" s="202"/>
      <c r="D1038" s="202"/>
      <c r="E1038" s="208"/>
      <c r="I1038" s="209"/>
      <c r="J1038" s="209"/>
    </row>
    <row r="1039" ht="25.5" customHeight="1">
      <c r="A1039" s="202"/>
      <c r="C1039" s="202"/>
      <c r="D1039" s="202"/>
      <c r="E1039" s="204"/>
      <c r="I1039" s="209"/>
      <c r="J1039" s="209"/>
    </row>
    <row r="1040" ht="25.5" customHeight="1">
      <c r="A1040" s="202"/>
      <c r="C1040" s="202"/>
      <c r="D1040" s="202"/>
      <c r="E1040" s="206"/>
      <c r="I1040" s="209"/>
      <c r="J1040" s="209"/>
    </row>
    <row r="1041" ht="15.75" customHeight="1">
      <c r="A1041" s="202"/>
      <c r="C1041" s="202"/>
      <c r="D1041" s="202"/>
      <c r="E1041" s="202"/>
      <c r="F1041" s="202"/>
      <c r="G1041" s="202"/>
      <c r="H1041" s="202"/>
      <c r="I1041" s="237"/>
      <c r="J1041" s="237"/>
      <c r="K1041" s="202"/>
      <c r="L1041" s="202"/>
    </row>
    <row r="1042" ht="30.75" customHeight="1">
      <c r="A1042" s="202"/>
      <c r="C1042" s="202"/>
      <c r="D1042" s="202"/>
      <c r="E1042" s="202"/>
      <c r="F1042" s="202"/>
      <c r="G1042" s="202"/>
      <c r="H1042" s="202"/>
      <c r="I1042" s="237"/>
      <c r="J1042" s="237"/>
      <c r="K1042" s="202"/>
      <c r="L1042" s="202"/>
      <c r="M1042" s="202"/>
      <c r="N1042" s="202"/>
      <c r="O1042" s="202"/>
      <c r="P1042" s="202"/>
    </row>
    <row r="1043">
      <c r="A1043" s="202"/>
      <c r="C1043" s="202"/>
      <c r="D1043" s="203"/>
      <c r="E1043" s="204"/>
      <c r="F1043" s="202"/>
      <c r="G1043" s="202"/>
      <c r="H1043" s="202"/>
      <c r="I1043" s="237"/>
      <c r="J1043" s="237"/>
      <c r="K1043" s="202"/>
      <c r="L1043" s="202"/>
    </row>
    <row r="1044">
      <c r="A1044" s="202"/>
      <c r="C1044" s="202"/>
      <c r="D1044" s="202"/>
      <c r="E1044" s="202"/>
      <c r="F1044" s="202"/>
      <c r="G1044" s="202"/>
      <c r="H1044" s="202"/>
      <c r="I1044" s="237"/>
      <c r="J1044" s="237"/>
      <c r="K1044" s="202"/>
      <c r="L1044" s="202"/>
    </row>
    <row r="1045">
      <c r="A1045" s="202"/>
      <c r="C1045" s="202"/>
      <c r="D1045" s="202"/>
      <c r="E1045" s="202"/>
      <c r="F1045" s="202"/>
      <c r="G1045" s="202"/>
      <c r="H1045" s="202"/>
      <c r="I1045" s="237"/>
      <c r="J1045" s="237"/>
      <c r="K1045" s="202"/>
      <c r="L1045" s="202"/>
    </row>
    <row r="1046">
      <c r="A1046" s="202"/>
      <c r="C1046" s="202"/>
      <c r="D1046" s="207"/>
      <c r="E1046" s="204"/>
      <c r="F1046" s="202"/>
      <c r="G1046" s="202"/>
      <c r="H1046" s="202"/>
      <c r="I1046" s="237"/>
      <c r="J1046" s="237"/>
      <c r="K1046" s="202"/>
      <c r="L1046" s="202"/>
    </row>
    <row r="1047">
      <c r="A1047" s="202"/>
      <c r="C1047" s="202"/>
      <c r="D1047" s="203"/>
      <c r="E1047" s="204"/>
      <c r="F1047" s="202"/>
      <c r="G1047" s="202"/>
      <c r="H1047" s="202"/>
      <c r="I1047" s="237"/>
      <c r="J1047" s="237"/>
      <c r="K1047" s="202"/>
      <c r="L1047" s="202"/>
    </row>
    <row r="1048">
      <c r="A1048" s="202"/>
      <c r="C1048" s="202"/>
      <c r="D1048" s="203"/>
      <c r="E1048" s="204"/>
      <c r="F1048" s="202"/>
      <c r="G1048" s="202"/>
      <c r="H1048" s="202"/>
      <c r="I1048" s="237"/>
      <c r="J1048" s="237"/>
      <c r="K1048" s="202"/>
      <c r="L1048" s="202"/>
    </row>
    <row r="1049">
      <c r="A1049" s="202"/>
      <c r="C1049" s="202"/>
      <c r="D1049" s="203"/>
      <c r="E1049" s="204"/>
      <c r="F1049" s="202"/>
      <c r="G1049" s="202"/>
      <c r="H1049" s="202"/>
      <c r="I1049" s="237"/>
      <c r="J1049" s="237"/>
      <c r="K1049" s="202"/>
      <c r="L1049" s="202"/>
    </row>
    <row r="1050">
      <c r="A1050" s="202"/>
      <c r="C1050" s="202"/>
      <c r="D1050" s="203"/>
      <c r="E1050" s="204"/>
      <c r="F1050" s="202"/>
      <c r="G1050" s="202"/>
      <c r="H1050" s="202"/>
      <c r="I1050" s="237"/>
      <c r="J1050" s="237"/>
      <c r="K1050" s="202"/>
      <c r="L1050" s="202"/>
    </row>
    <row r="1051">
      <c r="A1051" s="202"/>
      <c r="C1051" s="202"/>
      <c r="D1051" s="202"/>
      <c r="E1051" s="202"/>
      <c r="F1051" s="202"/>
      <c r="G1051" s="202"/>
      <c r="H1051" s="202"/>
      <c r="I1051" s="237"/>
      <c r="J1051" s="237"/>
      <c r="K1051" s="202"/>
      <c r="L1051" s="202"/>
    </row>
    <row r="1052">
      <c r="A1052" s="202"/>
      <c r="C1052" s="202"/>
      <c r="D1052" s="203"/>
      <c r="E1052" s="204"/>
      <c r="F1052" s="202"/>
      <c r="G1052" s="202"/>
      <c r="H1052" s="202"/>
      <c r="I1052" s="237"/>
      <c r="J1052" s="237"/>
      <c r="K1052" s="202"/>
      <c r="L1052" s="202"/>
    </row>
    <row r="1053" ht="33.0" customHeight="1">
      <c r="A1053" s="202"/>
      <c r="C1053" s="202"/>
      <c r="D1053" s="202"/>
      <c r="I1053" s="209"/>
      <c r="J1053" s="209"/>
    </row>
    <row r="1054" ht="33.0" customHeight="1">
      <c r="A1054" s="202"/>
      <c r="C1054" s="202"/>
      <c r="D1054" s="202"/>
      <c r="E1054" s="204"/>
      <c r="I1054" s="209"/>
      <c r="J1054" s="209"/>
    </row>
    <row r="1055" ht="33.0" customHeight="1">
      <c r="A1055" s="202"/>
      <c r="C1055" s="202"/>
      <c r="D1055" s="202"/>
      <c r="E1055" s="206"/>
      <c r="I1055" s="209"/>
      <c r="J1055" s="209"/>
    </row>
    <row r="1056" ht="33.0" customHeight="1">
      <c r="A1056" s="202"/>
      <c r="C1056" s="202"/>
      <c r="D1056" s="206"/>
      <c r="E1056" s="206"/>
      <c r="I1056" s="209"/>
      <c r="J1056" s="209"/>
    </row>
    <row r="1057">
      <c r="A1057" s="202"/>
      <c r="C1057" s="202"/>
      <c r="D1057" s="202"/>
      <c r="E1057" s="202"/>
      <c r="F1057" s="202"/>
      <c r="G1057" s="202"/>
      <c r="H1057" s="202"/>
      <c r="I1057" s="237"/>
      <c r="J1057" s="237"/>
      <c r="K1057" s="202"/>
      <c r="L1057" s="202"/>
    </row>
    <row r="1058">
      <c r="A1058" s="202"/>
      <c r="C1058" s="202"/>
      <c r="D1058" s="207"/>
      <c r="E1058" s="208"/>
      <c r="F1058" s="202"/>
      <c r="G1058" s="202"/>
      <c r="H1058" s="202"/>
      <c r="I1058" s="237"/>
      <c r="J1058" s="237"/>
      <c r="K1058" s="202"/>
      <c r="L1058" s="202"/>
    </row>
    <row r="1059">
      <c r="A1059" s="202"/>
      <c r="C1059" s="202"/>
      <c r="D1059" s="202"/>
      <c r="E1059" s="202"/>
      <c r="F1059" s="202"/>
      <c r="G1059" s="202"/>
      <c r="H1059" s="202"/>
      <c r="I1059" s="237"/>
      <c r="J1059" s="237"/>
      <c r="K1059" s="202"/>
      <c r="L1059" s="202"/>
    </row>
    <row r="1060">
      <c r="A1060" s="202"/>
      <c r="C1060" s="202"/>
      <c r="E1060" s="208"/>
      <c r="F1060" s="202"/>
      <c r="G1060" s="202"/>
      <c r="H1060" s="202"/>
      <c r="I1060" s="237"/>
      <c r="J1060" s="237"/>
      <c r="K1060" s="202"/>
      <c r="L1060" s="202"/>
    </row>
    <row r="1061">
      <c r="A1061" s="202"/>
      <c r="C1061" s="202"/>
      <c r="D1061" s="202"/>
      <c r="E1061" s="208"/>
      <c r="F1061" s="202"/>
      <c r="G1061" s="202"/>
      <c r="H1061" s="202"/>
      <c r="I1061" s="237"/>
      <c r="J1061" s="237"/>
      <c r="K1061" s="202"/>
      <c r="L1061" s="202"/>
    </row>
    <row r="1062">
      <c r="A1062" s="202"/>
      <c r="C1062" s="202"/>
      <c r="D1062" s="202"/>
      <c r="E1062" s="202"/>
      <c r="F1062" s="202"/>
      <c r="G1062" s="202"/>
      <c r="H1062" s="202"/>
      <c r="I1062" s="237"/>
      <c r="J1062" s="237"/>
      <c r="K1062" s="202"/>
      <c r="L1062" s="202"/>
    </row>
    <row r="1063">
      <c r="A1063" s="202"/>
      <c r="C1063" s="202"/>
      <c r="D1063" s="202"/>
      <c r="E1063" s="208"/>
      <c r="F1063" s="202"/>
      <c r="G1063" s="202"/>
      <c r="H1063" s="202"/>
      <c r="I1063" s="237"/>
      <c r="J1063" s="237"/>
      <c r="K1063" s="202"/>
      <c r="L1063" s="202"/>
    </row>
    <row r="1064">
      <c r="A1064" s="202"/>
      <c r="C1064" s="202"/>
      <c r="D1064" s="207"/>
      <c r="E1064" s="208"/>
      <c r="F1064" s="202"/>
      <c r="G1064" s="202"/>
      <c r="H1064" s="202"/>
      <c r="I1064" s="237"/>
      <c r="J1064" s="237"/>
      <c r="K1064" s="202"/>
      <c r="L1064" s="202"/>
    </row>
    <row r="1065">
      <c r="A1065" s="202"/>
      <c r="C1065" s="202"/>
      <c r="D1065" s="202"/>
      <c r="E1065" s="208"/>
      <c r="F1065" s="202"/>
      <c r="G1065" s="202"/>
      <c r="H1065" s="202"/>
      <c r="I1065" s="237"/>
      <c r="J1065" s="237"/>
      <c r="K1065" s="202"/>
      <c r="L1065" s="202"/>
    </row>
    <row r="1066">
      <c r="A1066" s="202"/>
      <c r="C1066" s="202"/>
      <c r="D1066" s="202"/>
      <c r="E1066" s="208"/>
      <c r="F1066" s="202"/>
      <c r="G1066" s="202"/>
      <c r="H1066" s="202"/>
      <c r="I1066" s="237"/>
      <c r="J1066" s="237"/>
      <c r="K1066" s="202"/>
      <c r="L1066" s="202"/>
    </row>
    <row r="1067">
      <c r="A1067" s="202"/>
      <c r="C1067" s="202"/>
      <c r="D1067" s="202"/>
      <c r="E1067" s="208"/>
      <c r="F1067" s="202"/>
      <c r="G1067" s="202"/>
      <c r="H1067" s="202"/>
      <c r="I1067" s="237"/>
      <c r="J1067" s="237"/>
      <c r="K1067" s="202"/>
      <c r="L1067" s="202"/>
    </row>
    <row r="1068">
      <c r="A1068" s="202"/>
      <c r="C1068" s="202"/>
      <c r="D1068" s="202"/>
      <c r="E1068" s="208"/>
      <c r="F1068" s="202"/>
      <c r="G1068" s="202"/>
      <c r="H1068" s="202"/>
      <c r="I1068" s="237"/>
      <c r="J1068" s="237"/>
      <c r="K1068" s="202"/>
      <c r="L1068" s="202"/>
    </row>
    <row r="1069">
      <c r="A1069" s="202"/>
      <c r="C1069" s="202"/>
      <c r="E1069" s="208"/>
      <c r="F1069" s="202"/>
      <c r="G1069" s="202"/>
      <c r="H1069" s="202"/>
      <c r="I1069" s="237"/>
      <c r="J1069" s="237"/>
      <c r="K1069" s="202"/>
      <c r="L1069" s="202"/>
    </row>
    <row r="1070">
      <c r="A1070" s="202"/>
      <c r="C1070" s="202"/>
      <c r="D1070" s="207"/>
      <c r="E1070" s="208"/>
      <c r="F1070" s="202"/>
      <c r="G1070" s="202"/>
      <c r="H1070" s="202"/>
      <c r="I1070" s="237"/>
      <c r="J1070" s="237"/>
      <c r="K1070" s="202"/>
      <c r="L1070" s="202"/>
    </row>
    <row r="1071" ht="33.0" customHeight="1">
      <c r="A1071" s="202"/>
      <c r="C1071" s="202"/>
      <c r="D1071" s="202"/>
      <c r="E1071" s="204"/>
      <c r="I1071" s="209"/>
      <c r="J1071" s="209"/>
    </row>
    <row r="1072" ht="33.0" customHeight="1">
      <c r="A1072" s="202"/>
      <c r="C1072" s="202"/>
      <c r="D1072" s="202"/>
      <c r="E1072" s="204"/>
      <c r="I1072" s="209"/>
      <c r="J1072" s="209"/>
    </row>
    <row r="1073" ht="33.0" customHeight="1">
      <c r="A1073" s="202"/>
      <c r="C1073" s="202"/>
      <c r="D1073" s="202"/>
      <c r="E1073" s="206"/>
      <c r="I1073" s="209"/>
      <c r="J1073" s="209"/>
    </row>
    <row r="1074" ht="33.0" customHeight="1">
      <c r="A1074" s="202"/>
      <c r="C1074" s="202"/>
      <c r="D1074" s="206"/>
      <c r="E1074" s="206"/>
      <c r="I1074" s="209"/>
      <c r="J1074" s="209"/>
    </row>
    <row r="1075">
      <c r="A1075" s="202"/>
      <c r="C1075" s="202"/>
      <c r="E1075" s="208"/>
      <c r="F1075" s="202"/>
      <c r="G1075" s="202"/>
      <c r="H1075" s="202"/>
      <c r="I1075" s="237"/>
      <c r="J1075" s="237"/>
      <c r="K1075" s="202"/>
      <c r="L1075" s="202"/>
    </row>
    <row r="1076">
      <c r="A1076" s="202"/>
      <c r="C1076" s="202"/>
      <c r="D1076" s="202"/>
      <c r="E1076" s="202"/>
      <c r="F1076" s="202"/>
      <c r="G1076" s="202"/>
      <c r="H1076" s="202"/>
      <c r="I1076" s="237"/>
      <c r="J1076" s="237"/>
      <c r="K1076" s="202"/>
      <c r="L1076" s="202"/>
    </row>
    <row r="1077">
      <c r="A1077" s="202"/>
      <c r="C1077" s="202"/>
      <c r="D1077" s="202"/>
      <c r="E1077" s="204"/>
      <c r="F1077" s="202"/>
      <c r="G1077" s="202"/>
      <c r="H1077" s="202"/>
      <c r="I1077" s="237"/>
      <c r="J1077" s="237"/>
      <c r="K1077" s="202"/>
      <c r="L1077" s="202"/>
    </row>
    <row r="1078">
      <c r="A1078" s="202"/>
      <c r="C1078" s="202"/>
      <c r="D1078" s="202"/>
      <c r="E1078" s="204"/>
      <c r="F1078" s="202"/>
      <c r="G1078" s="202"/>
      <c r="H1078" s="202"/>
      <c r="I1078" s="237"/>
      <c r="J1078" s="237"/>
      <c r="K1078" s="202"/>
      <c r="L1078" s="202"/>
    </row>
    <row r="1079">
      <c r="A1079" s="202"/>
      <c r="C1079" s="202"/>
      <c r="D1079" s="202"/>
      <c r="E1079" s="208"/>
      <c r="F1079" s="202"/>
      <c r="G1079" s="202"/>
      <c r="H1079" s="202"/>
      <c r="I1079" s="237"/>
      <c r="J1079" s="237"/>
      <c r="K1079" s="202"/>
      <c r="L1079" s="202"/>
    </row>
    <row r="1080">
      <c r="A1080" s="202"/>
      <c r="C1080" s="202"/>
      <c r="D1080" s="202"/>
      <c r="E1080" s="208"/>
      <c r="F1080" s="202"/>
      <c r="G1080" s="202"/>
      <c r="H1080" s="202"/>
      <c r="I1080" s="237"/>
      <c r="J1080" s="237"/>
      <c r="K1080" s="202"/>
      <c r="L1080" s="202"/>
    </row>
    <row r="1081">
      <c r="A1081" s="202"/>
      <c r="C1081" s="202"/>
      <c r="D1081" s="202"/>
      <c r="E1081" s="208"/>
      <c r="F1081" s="202"/>
      <c r="G1081" s="202"/>
      <c r="H1081" s="202"/>
      <c r="I1081" s="237"/>
      <c r="J1081" s="237"/>
      <c r="K1081" s="202"/>
      <c r="L1081" s="202"/>
    </row>
    <row r="1082">
      <c r="A1082" s="202"/>
      <c r="C1082" s="202"/>
      <c r="D1082" s="202"/>
      <c r="E1082" s="208"/>
      <c r="F1082" s="202"/>
      <c r="G1082" s="202"/>
      <c r="H1082" s="202"/>
      <c r="I1082" s="237"/>
      <c r="J1082" s="237"/>
      <c r="K1082" s="202"/>
      <c r="L1082" s="202"/>
    </row>
    <row r="1083">
      <c r="A1083" s="202"/>
      <c r="C1083" s="202"/>
      <c r="D1083" s="202"/>
      <c r="E1083" s="208"/>
      <c r="F1083" s="202"/>
      <c r="G1083" s="202"/>
      <c r="H1083" s="202"/>
      <c r="I1083" s="237"/>
      <c r="J1083" s="237"/>
      <c r="K1083" s="202"/>
      <c r="L1083" s="202"/>
    </row>
    <row r="1084">
      <c r="A1084" s="202"/>
      <c r="C1084" s="202"/>
      <c r="D1084" s="202"/>
      <c r="E1084" s="208"/>
      <c r="F1084" s="202"/>
      <c r="G1084" s="202"/>
      <c r="H1084" s="202"/>
      <c r="I1084" s="237"/>
      <c r="J1084" s="237"/>
      <c r="K1084" s="202"/>
      <c r="L1084" s="202"/>
    </row>
    <row r="1085">
      <c r="A1085" s="202"/>
      <c r="C1085" s="202"/>
      <c r="D1085" s="202"/>
      <c r="E1085" s="208"/>
      <c r="F1085" s="202"/>
      <c r="G1085" s="202"/>
      <c r="H1085" s="202"/>
      <c r="I1085" s="237"/>
      <c r="J1085" s="237"/>
      <c r="K1085" s="202"/>
      <c r="L1085" s="202"/>
    </row>
    <row r="1086">
      <c r="A1086" s="202"/>
      <c r="C1086" s="202"/>
      <c r="D1086" s="202"/>
      <c r="E1086" s="208"/>
      <c r="F1086" s="202"/>
      <c r="G1086" s="202"/>
      <c r="H1086" s="202"/>
      <c r="I1086" s="237"/>
      <c r="J1086" s="237"/>
      <c r="K1086" s="202"/>
      <c r="L1086" s="202"/>
    </row>
    <row r="1087">
      <c r="A1087" s="202"/>
      <c r="C1087" s="202"/>
      <c r="D1087" s="202"/>
      <c r="E1087" s="202"/>
      <c r="F1087" s="202"/>
      <c r="G1087" s="202"/>
      <c r="H1087" s="202"/>
      <c r="I1087" s="237"/>
      <c r="J1087" s="237"/>
      <c r="K1087" s="202"/>
      <c r="L1087" s="202"/>
    </row>
    <row r="1088">
      <c r="A1088" s="202"/>
      <c r="C1088" s="202"/>
      <c r="D1088" s="202"/>
      <c r="E1088" s="208"/>
      <c r="F1088" s="202"/>
      <c r="G1088" s="202"/>
      <c r="H1088" s="202"/>
      <c r="I1088" s="237"/>
      <c r="J1088" s="237"/>
      <c r="K1088" s="202"/>
      <c r="L1088" s="202"/>
    </row>
    <row r="1089">
      <c r="A1089" s="202"/>
      <c r="C1089" s="202"/>
      <c r="D1089" s="202"/>
      <c r="E1089" s="208"/>
      <c r="F1089" s="202"/>
      <c r="G1089" s="202"/>
      <c r="H1089" s="202"/>
      <c r="I1089" s="237"/>
      <c r="J1089" s="237"/>
      <c r="K1089" s="202"/>
      <c r="L1089" s="202"/>
    </row>
    <row r="1090">
      <c r="A1090" s="202"/>
      <c r="C1090" s="202"/>
      <c r="D1090" s="202"/>
      <c r="E1090" s="202"/>
      <c r="F1090" s="202"/>
      <c r="G1090" s="202"/>
      <c r="H1090" s="202"/>
      <c r="I1090" s="237"/>
      <c r="J1090" s="237"/>
      <c r="K1090" s="202"/>
      <c r="L1090" s="202"/>
    </row>
    <row r="1091">
      <c r="A1091" s="202"/>
      <c r="C1091" s="202"/>
      <c r="D1091" s="202"/>
      <c r="E1091" s="208"/>
      <c r="F1091" s="202"/>
      <c r="G1091" s="202"/>
      <c r="H1091" s="202"/>
      <c r="I1091" s="237"/>
      <c r="J1091" s="237"/>
      <c r="K1091" s="202"/>
      <c r="L1091" s="202"/>
    </row>
    <row r="1092">
      <c r="A1092" s="202"/>
      <c r="C1092" s="202"/>
      <c r="D1092" s="202"/>
      <c r="E1092" s="208"/>
      <c r="F1092" s="202"/>
      <c r="G1092" s="202"/>
      <c r="H1092" s="202"/>
      <c r="I1092" s="237"/>
      <c r="J1092" s="237"/>
      <c r="K1092" s="202"/>
      <c r="L1092" s="202"/>
    </row>
    <row r="1093" ht="33.75" customHeight="1">
      <c r="A1093" s="202"/>
      <c r="C1093" s="202"/>
      <c r="D1093" s="202"/>
      <c r="E1093" s="204"/>
      <c r="I1093" s="209"/>
      <c r="J1093" s="209"/>
    </row>
    <row r="1094" ht="33.75" customHeight="1">
      <c r="A1094" s="202"/>
      <c r="C1094" s="202"/>
      <c r="D1094" s="202"/>
      <c r="E1094" s="204"/>
      <c r="I1094" s="209"/>
      <c r="J1094" s="209"/>
    </row>
    <row r="1095" ht="33.75" customHeight="1">
      <c r="A1095" s="202"/>
      <c r="C1095" s="202"/>
      <c r="D1095" s="202"/>
      <c r="E1095" s="206"/>
      <c r="I1095" s="209"/>
      <c r="J1095" s="209"/>
    </row>
    <row r="1096" ht="33.75" customHeight="1">
      <c r="A1096" s="202"/>
      <c r="C1096" s="202"/>
      <c r="D1096" s="206"/>
      <c r="E1096" s="206"/>
      <c r="I1096" s="209"/>
      <c r="J1096" s="209"/>
    </row>
    <row r="1097" ht="33.0" customHeight="1">
      <c r="A1097" s="202"/>
      <c r="C1097" s="202"/>
      <c r="D1097" s="202"/>
      <c r="E1097" s="202"/>
      <c r="F1097" s="202"/>
      <c r="G1097" s="202"/>
      <c r="H1097" s="202"/>
      <c r="I1097" s="237"/>
      <c r="J1097" s="237"/>
      <c r="K1097" s="202"/>
      <c r="L1097" s="202"/>
    </row>
    <row r="1098" ht="25.5" customHeight="1">
      <c r="A1098" s="202"/>
      <c r="C1098" s="202"/>
      <c r="D1098" s="202"/>
      <c r="E1098" s="204"/>
      <c r="I1098" s="209"/>
      <c r="J1098" s="209"/>
    </row>
    <row r="1099" ht="25.5" customHeight="1">
      <c r="A1099" s="202"/>
      <c r="C1099" s="202"/>
      <c r="D1099" s="202"/>
      <c r="E1099" s="206"/>
      <c r="I1099" s="209"/>
      <c r="J1099" s="209"/>
    </row>
    <row r="1100" ht="25.5" customHeight="1">
      <c r="A1100" s="202"/>
      <c r="C1100" s="202"/>
      <c r="D1100" s="202"/>
      <c r="E1100" s="208"/>
      <c r="I1100" s="209"/>
      <c r="J1100" s="209"/>
    </row>
    <row r="1101" ht="25.5" customHeight="1">
      <c r="A1101" s="202"/>
      <c r="C1101" s="202"/>
      <c r="D1101" s="202"/>
      <c r="E1101" s="208"/>
      <c r="I1101" s="209"/>
      <c r="J1101" s="209"/>
    </row>
    <row r="1102" ht="25.5" customHeight="1">
      <c r="A1102" s="202"/>
      <c r="C1102" s="202"/>
      <c r="D1102" s="202"/>
      <c r="E1102" s="204"/>
      <c r="I1102" s="209"/>
      <c r="J1102" s="209"/>
    </row>
    <row r="1103" ht="25.5" customHeight="1">
      <c r="A1103" s="202"/>
      <c r="C1103" s="202"/>
      <c r="D1103" s="202"/>
      <c r="E1103" s="208"/>
      <c r="I1103" s="209"/>
      <c r="J1103" s="209"/>
    </row>
    <row r="1104" ht="25.5" customHeight="1">
      <c r="A1104" s="202"/>
      <c r="C1104" s="202"/>
      <c r="D1104" s="202"/>
      <c r="E1104" s="204"/>
      <c r="I1104" s="209"/>
      <c r="J1104" s="209"/>
    </row>
    <row r="1105" ht="25.5" customHeight="1">
      <c r="A1105" s="202"/>
      <c r="C1105" s="202"/>
      <c r="D1105" s="202"/>
      <c r="E1105" s="206"/>
      <c r="I1105" s="209"/>
      <c r="J1105" s="209"/>
    </row>
    <row r="1106" ht="15.75" customHeight="1">
      <c r="A1106" s="202"/>
      <c r="C1106" s="202"/>
      <c r="D1106" s="202"/>
      <c r="E1106" s="202"/>
      <c r="F1106" s="202"/>
      <c r="G1106" s="202"/>
      <c r="H1106" s="202"/>
      <c r="I1106" s="237"/>
      <c r="J1106" s="237"/>
      <c r="K1106" s="202"/>
      <c r="L1106" s="202"/>
    </row>
    <row r="1107" ht="30.75" customHeight="1">
      <c r="A1107" s="202"/>
      <c r="C1107" s="202"/>
      <c r="D1107" s="202"/>
      <c r="E1107" s="202"/>
      <c r="F1107" s="202"/>
      <c r="G1107" s="202"/>
      <c r="H1107" s="202"/>
      <c r="I1107" s="237"/>
      <c r="J1107" s="237"/>
      <c r="K1107" s="202"/>
      <c r="L1107" s="202"/>
      <c r="M1107" s="202"/>
      <c r="N1107" s="202"/>
      <c r="O1107" s="202"/>
      <c r="P1107" s="202"/>
    </row>
    <row r="1108">
      <c r="A1108" s="202"/>
      <c r="C1108" s="202"/>
      <c r="D1108" s="203"/>
      <c r="E1108" s="204"/>
      <c r="F1108" s="202"/>
      <c r="G1108" s="202"/>
      <c r="H1108" s="202"/>
      <c r="I1108" s="237"/>
      <c r="J1108" s="237"/>
      <c r="K1108" s="202"/>
      <c r="L1108" s="202"/>
    </row>
    <row r="1109">
      <c r="A1109" s="202"/>
      <c r="C1109" s="202"/>
      <c r="D1109" s="202"/>
      <c r="E1109" s="202"/>
      <c r="F1109" s="202"/>
      <c r="G1109" s="202"/>
      <c r="H1109" s="202"/>
      <c r="I1109" s="237"/>
      <c r="J1109" s="237"/>
      <c r="K1109" s="202"/>
      <c r="L1109" s="202"/>
    </row>
    <row r="1110">
      <c r="A1110" s="202"/>
      <c r="C1110" s="202"/>
      <c r="D1110" s="202"/>
      <c r="E1110" s="202"/>
      <c r="F1110" s="202"/>
      <c r="G1110" s="202"/>
      <c r="H1110" s="202"/>
      <c r="I1110" s="237"/>
      <c r="J1110" s="237"/>
      <c r="K1110" s="202"/>
      <c r="L1110" s="202"/>
    </row>
    <row r="1111">
      <c r="A1111" s="202"/>
      <c r="C1111" s="202"/>
      <c r="D1111" s="207"/>
      <c r="E1111" s="204"/>
      <c r="F1111" s="202"/>
      <c r="G1111" s="202"/>
      <c r="H1111" s="202"/>
      <c r="I1111" s="237"/>
      <c r="J1111" s="237"/>
      <c r="K1111" s="202"/>
      <c r="L1111" s="202"/>
    </row>
    <row r="1112">
      <c r="A1112" s="202"/>
      <c r="C1112" s="202"/>
      <c r="D1112" s="203"/>
      <c r="E1112" s="204"/>
      <c r="F1112" s="202"/>
      <c r="G1112" s="202"/>
      <c r="H1112" s="202"/>
      <c r="I1112" s="237"/>
      <c r="J1112" s="237"/>
      <c r="K1112" s="202"/>
      <c r="L1112" s="202"/>
    </row>
    <row r="1113">
      <c r="A1113" s="202"/>
      <c r="C1113" s="202"/>
      <c r="D1113" s="203"/>
      <c r="E1113" s="204"/>
      <c r="F1113" s="202"/>
      <c r="G1113" s="202"/>
      <c r="H1113" s="202"/>
      <c r="I1113" s="237"/>
      <c r="J1113" s="237"/>
      <c r="K1113" s="202"/>
      <c r="L1113" s="202"/>
    </row>
    <row r="1114">
      <c r="A1114" s="202"/>
      <c r="C1114" s="202"/>
      <c r="D1114" s="203"/>
      <c r="E1114" s="204"/>
      <c r="F1114" s="202"/>
      <c r="G1114" s="202"/>
      <c r="H1114" s="202"/>
      <c r="I1114" s="237"/>
      <c r="J1114" s="237"/>
      <c r="K1114" s="202"/>
      <c r="L1114" s="202"/>
    </row>
    <row r="1115">
      <c r="A1115" s="202"/>
      <c r="C1115" s="202"/>
      <c r="D1115" s="203"/>
      <c r="E1115" s="204"/>
      <c r="F1115" s="202"/>
      <c r="G1115" s="202"/>
      <c r="H1115" s="202"/>
      <c r="I1115" s="237"/>
      <c r="J1115" s="237"/>
      <c r="K1115" s="202"/>
      <c r="L1115" s="202"/>
    </row>
    <row r="1116">
      <c r="A1116" s="202"/>
      <c r="C1116" s="202"/>
      <c r="D1116" s="202"/>
      <c r="E1116" s="202"/>
      <c r="F1116" s="202"/>
      <c r="G1116" s="202"/>
      <c r="H1116" s="202"/>
      <c r="I1116" s="237"/>
      <c r="J1116" s="237"/>
      <c r="K1116" s="202"/>
      <c r="L1116" s="202"/>
    </row>
    <row r="1117">
      <c r="A1117" s="202"/>
      <c r="C1117" s="202"/>
      <c r="D1117" s="203"/>
      <c r="E1117" s="204"/>
      <c r="F1117" s="202"/>
      <c r="G1117" s="202"/>
      <c r="H1117" s="202"/>
      <c r="I1117" s="237"/>
      <c r="J1117" s="237"/>
      <c r="K1117" s="202"/>
      <c r="L1117" s="202"/>
    </row>
    <row r="1118" ht="33.0" customHeight="1">
      <c r="A1118" s="202"/>
      <c r="C1118" s="202"/>
      <c r="D1118" s="202"/>
      <c r="I1118" s="209"/>
      <c r="J1118" s="209"/>
    </row>
    <row r="1119" ht="33.0" customHeight="1">
      <c r="A1119" s="202"/>
      <c r="C1119" s="202"/>
      <c r="D1119" s="202"/>
      <c r="E1119" s="204"/>
      <c r="I1119" s="209"/>
      <c r="J1119" s="209"/>
    </row>
    <row r="1120" ht="33.0" customHeight="1">
      <c r="A1120" s="202"/>
      <c r="C1120" s="202"/>
      <c r="D1120" s="202"/>
      <c r="E1120" s="206"/>
      <c r="I1120" s="209"/>
      <c r="J1120" s="209"/>
    </row>
    <row r="1121" ht="33.0" customHeight="1">
      <c r="A1121" s="202"/>
      <c r="C1121" s="202"/>
      <c r="D1121" s="206"/>
      <c r="E1121" s="206"/>
      <c r="I1121" s="209"/>
      <c r="J1121" s="209"/>
    </row>
    <row r="1122">
      <c r="A1122" s="202"/>
      <c r="C1122" s="202"/>
      <c r="D1122" s="202"/>
      <c r="E1122" s="202"/>
      <c r="F1122" s="202"/>
      <c r="G1122" s="202"/>
      <c r="H1122" s="202"/>
      <c r="I1122" s="237"/>
      <c r="J1122" s="237"/>
      <c r="K1122" s="202"/>
      <c r="L1122" s="202"/>
    </row>
    <row r="1123">
      <c r="A1123" s="202"/>
      <c r="C1123" s="202"/>
      <c r="D1123" s="207"/>
      <c r="E1123" s="208"/>
      <c r="F1123" s="202"/>
      <c r="G1123" s="202"/>
      <c r="H1123" s="202"/>
      <c r="I1123" s="237"/>
      <c r="J1123" s="237"/>
      <c r="K1123" s="202"/>
      <c r="L1123" s="202"/>
    </row>
    <row r="1124">
      <c r="A1124" s="202"/>
      <c r="C1124" s="202"/>
      <c r="D1124" s="202"/>
      <c r="E1124" s="202"/>
      <c r="F1124" s="202"/>
      <c r="G1124" s="202"/>
      <c r="H1124" s="202"/>
      <c r="I1124" s="237"/>
      <c r="J1124" s="237"/>
      <c r="K1124" s="202"/>
      <c r="L1124" s="202"/>
    </row>
    <row r="1125">
      <c r="A1125" s="202"/>
      <c r="C1125" s="202"/>
      <c r="E1125" s="208"/>
      <c r="F1125" s="202"/>
      <c r="G1125" s="202"/>
      <c r="H1125" s="202"/>
      <c r="I1125" s="237"/>
      <c r="J1125" s="237"/>
      <c r="K1125" s="202"/>
      <c r="L1125" s="202"/>
    </row>
    <row r="1126">
      <c r="A1126" s="202"/>
      <c r="C1126" s="202"/>
      <c r="D1126" s="202"/>
      <c r="E1126" s="208"/>
      <c r="F1126" s="202"/>
      <c r="G1126" s="202"/>
      <c r="H1126" s="202"/>
      <c r="I1126" s="237"/>
      <c r="J1126" s="237"/>
      <c r="K1126" s="202"/>
      <c r="L1126" s="202"/>
    </row>
    <row r="1127">
      <c r="A1127" s="202"/>
      <c r="C1127" s="202"/>
      <c r="D1127" s="202"/>
      <c r="E1127" s="202"/>
      <c r="F1127" s="202"/>
      <c r="G1127" s="202"/>
      <c r="H1127" s="202"/>
      <c r="I1127" s="237"/>
      <c r="J1127" s="237"/>
      <c r="K1127" s="202"/>
      <c r="L1127" s="202"/>
    </row>
    <row r="1128">
      <c r="A1128" s="202"/>
      <c r="C1128" s="202"/>
      <c r="D1128" s="202"/>
      <c r="E1128" s="208"/>
      <c r="F1128" s="202"/>
      <c r="G1128" s="202"/>
      <c r="H1128" s="202"/>
      <c r="I1128" s="237"/>
      <c r="J1128" s="237"/>
      <c r="K1128" s="202"/>
      <c r="L1128" s="202"/>
    </row>
    <row r="1129">
      <c r="A1129" s="202"/>
      <c r="C1129" s="202"/>
      <c r="D1129" s="207"/>
      <c r="E1129" s="208"/>
      <c r="F1129" s="202"/>
      <c r="G1129" s="202"/>
      <c r="H1129" s="202"/>
      <c r="I1129" s="237"/>
      <c r="J1129" s="237"/>
      <c r="K1129" s="202"/>
      <c r="L1129" s="202"/>
    </row>
    <row r="1130">
      <c r="A1130" s="202"/>
      <c r="C1130" s="202"/>
      <c r="D1130" s="202"/>
      <c r="E1130" s="208"/>
      <c r="F1130" s="202"/>
      <c r="G1130" s="202"/>
      <c r="H1130" s="202"/>
      <c r="I1130" s="237"/>
      <c r="J1130" s="237"/>
      <c r="K1130" s="202"/>
      <c r="L1130" s="202"/>
    </row>
    <row r="1131">
      <c r="A1131" s="202"/>
      <c r="C1131" s="202"/>
      <c r="D1131" s="202"/>
      <c r="E1131" s="208"/>
      <c r="F1131" s="202"/>
      <c r="G1131" s="202"/>
      <c r="H1131" s="202"/>
      <c r="I1131" s="237"/>
      <c r="J1131" s="237"/>
      <c r="K1131" s="202"/>
      <c r="L1131" s="202"/>
    </row>
    <row r="1132">
      <c r="A1132" s="202"/>
      <c r="C1132" s="202"/>
      <c r="D1132" s="202"/>
      <c r="E1132" s="208"/>
      <c r="F1132" s="202"/>
      <c r="G1132" s="202"/>
      <c r="H1132" s="202"/>
      <c r="I1132" s="237"/>
      <c r="J1132" s="237"/>
      <c r="K1132" s="202"/>
      <c r="L1132" s="202"/>
    </row>
    <row r="1133">
      <c r="A1133" s="202"/>
      <c r="C1133" s="202"/>
      <c r="D1133" s="202"/>
      <c r="E1133" s="208"/>
      <c r="F1133" s="202"/>
      <c r="G1133" s="202"/>
      <c r="H1133" s="202"/>
      <c r="I1133" s="237"/>
      <c r="J1133" s="237"/>
      <c r="K1133" s="202"/>
      <c r="L1133" s="202"/>
    </row>
    <row r="1134">
      <c r="A1134" s="202"/>
      <c r="C1134" s="202"/>
      <c r="E1134" s="208"/>
      <c r="F1134" s="202"/>
      <c r="G1134" s="202"/>
      <c r="H1134" s="202"/>
      <c r="I1134" s="237"/>
      <c r="J1134" s="237"/>
      <c r="K1134" s="202"/>
      <c r="L1134" s="202"/>
    </row>
    <row r="1135">
      <c r="A1135" s="202"/>
      <c r="C1135" s="202"/>
      <c r="D1135" s="207"/>
      <c r="E1135" s="208"/>
      <c r="F1135" s="202"/>
      <c r="G1135" s="202"/>
      <c r="H1135" s="202"/>
      <c r="I1135" s="237"/>
      <c r="J1135" s="237"/>
      <c r="K1135" s="202"/>
      <c r="L1135" s="202"/>
    </row>
    <row r="1136" ht="33.0" customHeight="1">
      <c r="A1136" s="202"/>
      <c r="C1136" s="202"/>
      <c r="D1136" s="202"/>
      <c r="E1136" s="204"/>
      <c r="I1136" s="209"/>
      <c r="J1136" s="209"/>
    </row>
    <row r="1137" ht="33.0" customHeight="1">
      <c r="A1137" s="202"/>
      <c r="C1137" s="202"/>
      <c r="D1137" s="202"/>
      <c r="E1137" s="204"/>
      <c r="I1137" s="209"/>
      <c r="J1137" s="209"/>
    </row>
    <row r="1138" ht="33.0" customHeight="1">
      <c r="A1138" s="202"/>
      <c r="C1138" s="202"/>
      <c r="D1138" s="202"/>
      <c r="E1138" s="206"/>
      <c r="I1138" s="209"/>
      <c r="J1138" s="209"/>
    </row>
    <row r="1139" ht="33.0" customHeight="1">
      <c r="A1139" s="202"/>
      <c r="C1139" s="202"/>
      <c r="D1139" s="206"/>
      <c r="E1139" s="206"/>
      <c r="I1139" s="209"/>
      <c r="J1139" s="209"/>
    </row>
    <row r="1140">
      <c r="A1140" s="202"/>
      <c r="C1140" s="202"/>
      <c r="E1140" s="208"/>
      <c r="F1140" s="202"/>
      <c r="G1140" s="202"/>
      <c r="H1140" s="202"/>
      <c r="I1140" s="237"/>
      <c r="J1140" s="237"/>
      <c r="K1140" s="202"/>
      <c r="L1140" s="202"/>
    </row>
    <row r="1141">
      <c r="A1141" s="202"/>
      <c r="C1141" s="202"/>
      <c r="D1141" s="202"/>
      <c r="E1141" s="202"/>
      <c r="F1141" s="202"/>
      <c r="G1141" s="202"/>
      <c r="H1141" s="202"/>
      <c r="I1141" s="237"/>
      <c r="J1141" s="237"/>
      <c r="K1141" s="202"/>
      <c r="L1141" s="202"/>
    </row>
    <row r="1142">
      <c r="A1142" s="202"/>
      <c r="C1142" s="202"/>
      <c r="D1142" s="202"/>
      <c r="E1142" s="204"/>
      <c r="F1142" s="202"/>
      <c r="G1142" s="202"/>
      <c r="H1142" s="202"/>
      <c r="I1142" s="237"/>
      <c r="J1142" s="237"/>
      <c r="K1142" s="202"/>
      <c r="L1142" s="202"/>
    </row>
    <row r="1143">
      <c r="A1143" s="202"/>
      <c r="C1143" s="202"/>
      <c r="D1143" s="202"/>
      <c r="E1143" s="204"/>
      <c r="F1143" s="202"/>
      <c r="G1143" s="202"/>
      <c r="H1143" s="202"/>
      <c r="I1143" s="237"/>
      <c r="J1143" s="237"/>
      <c r="K1143" s="202"/>
      <c r="L1143" s="202"/>
    </row>
    <row r="1144">
      <c r="A1144" s="202"/>
      <c r="C1144" s="202"/>
      <c r="D1144" s="202"/>
      <c r="E1144" s="208"/>
      <c r="F1144" s="202"/>
      <c r="G1144" s="202"/>
      <c r="H1144" s="202"/>
      <c r="I1144" s="237"/>
      <c r="J1144" s="237"/>
      <c r="K1144" s="202"/>
      <c r="L1144" s="202"/>
    </row>
    <row r="1145">
      <c r="A1145" s="202"/>
      <c r="C1145" s="202"/>
      <c r="D1145" s="202"/>
      <c r="E1145" s="208"/>
      <c r="F1145" s="202"/>
      <c r="G1145" s="202"/>
      <c r="H1145" s="202"/>
      <c r="I1145" s="237"/>
      <c r="J1145" s="237"/>
      <c r="K1145" s="202"/>
      <c r="L1145" s="202"/>
    </row>
    <row r="1146">
      <c r="A1146" s="202"/>
      <c r="C1146" s="202"/>
      <c r="D1146" s="202"/>
      <c r="E1146" s="208"/>
      <c r="F1146" s="202"/>
      <c r="G1146" s="202"/>
      <c r="H1146" s="202"/>
      <c r="I1146" s="237"/>
      <c r="J1146" s="237"/>
      <c r="K1146" s="202"/>
      <c r="L1146" s="202"/>
    </row>
    <row r="1147">
      <c r="A1147" s="202"/>
      <c r="C1147" s="202"/>
      <c r="D1147" s="202"/>
      <c r="E1147" s="208"/>
      <c r="F1147" s="202"/>
      <c r="G1147" s="202"/>
      <c r="H1147" s="202"/>
      <c r="I1147" s="237"/>
      <c r="J1147" s="237"/>
      <c r="K1147" s="202"/>
      <c r="L1147" s="202"/>
    </row>
    <row r="1148">
      <c r="A1148" s="202"/>
      <c r="C1148" s="202"/>
      <c r="D1148" s="202"/>
      <c r="E1148" s="208"/>
      <c r="F1148" s="202"/>
      <c r="G1148" s="202"/>
      <c r="H1148" s="202"/>
      <c r="I1148" s="237"/>
      <c r="J1148" s="237"/>
      <c r="K1148" s="202"/>
      <c r="L1148" s="202"/>
    </row>
    <row r="1149">
      <c r="A1149" s="202"/>
      <c r="C1149" s="202"/>
      <c r="D1149" s="202"/>
      <c r="E1149" s="208"/>
      <c r="F1149" s="202"/>
      <c r="G1149" s="202"/>
      <c r="H1149" s="202"/>
      <c r="I1149" s="237"/>
      <c r="J1149" s="237"/>
      <c r="K1149" s="202"/>
      <c r="L1149" s="202"/>
    </row>
    <row r="1150">
      <c r="A1150" s="202"/>
      <c r="C1150" s="202"/>
      <c r="D1150" s="202"/>
      <c r="E1150" s="208"/>
      <c r="F1150" s="202"/>
      <c r="G1150" s="202"/>
      <c r="H1150" s="202"/>
      <c r="I1150" s="237"/>
      <c r="J1150" s="237"/>
      <c r="K1150" s="202"/>
      <c r="L1150" s="202"/>
    </row>
    <row r="1151">
      <c r="A1151" s="202"/>
      <c r="C1151" s="202"/>
      <c r="D1151" s="202"/>
      <c r="E1151" s="208"/>
      <c r="F1151" s="202"/>
      <c r="G1151" s="202"/>
      <c r="H1151" s="202"/>
      <c r="I1151" s="237"/>
      <c r="J1151" s="237"/>
      <c r="K1151" s="202"/>
      <c r="L1151" s="202"/>
    </row>
    <row r="1152">
      <c r="A1152" s="202"/>
      <c r="C1152" s="202"/>
      <c r="D1152" s="202"/>
      <c r="E1152" s="202"/>
      <c r="F1152" s="202"/>
      <c r="G1152" s="202"/>
      <c r="H1152" s="202"/>
      <c r="I1152" s="237"/>
      <c r="J1152" s="237"/>
      <c r="K1152" s="202"/>
      <c r="L1152" s="202"/>
    </row>
    <row r="1153">
      <c r="A1153" s="202"/>
      <c r="C1153" s="202"/>
      <c r="D1153" s="202"/>
      <c r="E1153" s="208"/>
      <c r="F1153" s="202"/>
      <c r="G1153" s="202"/>
      <c r="H1153" s="202"/>
      <c r="I1153" s="237"/>
      <c r="J1153" s="237"/>
      <c r="K1153" s="202"/>
      <c r="L1153" s="202"/>
    </row>
    <row r="1154">
      <c r="A1154" s="202"/>
      <c r="C1154" s="202"/>
      <c r="D1154" s="202"/>
      <c r="E1154" s="208"/>
      <c r="F1154" s="202"/>
      <c r="G1154" s="202"/>
      <c r="H1154" s="202"/>
      <c r="I1154" s="237"/>
      <c r="J1154" s="237"/>
      <c r="K1154" s="202"/>
      <c r="L1154" s="202"/>
    </row>
    <row r="1155">
      <c r="A1155" s="202"/>
      <c r="C1155" s="202"/>
      <c r="D1155" s="202"/>
      <c r="E1155" s="202"/>
      <c r="F1155" s="202"/>
      <c r="G1155" s="202"/>
      <c r="H1155" s="202"/>
      <c r="I1155" s="237"/>
      <c r="J1155" s="237"/>
      <c r="K1155" s="202"/>
      <c r="L1155" s="202"/>
    </row>
    <row r="1156">
      <c r="A1156" s="202"/>
      <c r="C1156" s="202"/>
      <c r="D1156" s="202"/>
      <c r="E1156" s="208"/>
      <c r="F1156" s="202"/>
      <c r="G1156" s="202"/>
      <c r="H1156" s="202"/>
      <c r="I1156" s="237"/>
      <c r="J1156" s="237"/>
      <c r="K1156" s="202"/>
      <c r="L1156" s="202"/>
    </row>
    <row r="1157">
      <c r="A1157" s="202"/>
      <c r="C1157" s="202"/>
      <c r="D1157" s="202"/>
      <c r="E1157" s="208"/>
      <c r="F1157" s="202"/>
      <c r="G1157" s="202"/>
      <c r="H1157" s="202"/>
      <c r="I1157" s="237"/>
      <c r="J1157" s="237"/>
      <c r="K1157" s="202"/>
      <c r="L1157" s="202"/>
    </row>
    <row r="1158" ht="33.75" customHeight="1">
      <c r="A1158" s="202"/>
      <c r="C1158" s="202"/>
      <c r="D1158" s="202"/>
      <c r="E1158" s="204"/>
      <c r="I1158" s="209"/>
      <c r="J1158" s="209"/>
    </row>
    <row r="1159" ht="33.75" customHeight="1">
      <c r="A1159" s="202"/>
      <c r="C1159" s="202"/>
      <c r="D1159" s="202"/>
      <c r="E1159" s="204"/>
      <c r="I1159" s="209"/>
      <c r="J1159" s="209"/>
    </row>
    <row r="1160" ht="33.75" customHeight="1">
      <c r="A1160" s="202"/>
      <c r="C1160" s="202"/>
      <c r="D1160" s="202"/>
      <c r="E1160" s="206"/>
      <c r="I1160" s="209"/>
      <c r="J1160" s="209"/>
    </row>
    <row r="1161" ht="33.75" customHeight="1">
      <c r="A1161" s="202"/>
      <c r="C1161" s="202"/>
      <c r="D1161" s="206"/>
      <c r="E1161" s="206"/>
      <c r="I1161" s="209"/>
      <c r="J1161" s="209"/>
    </row>
    <row r="1162" ht="33.0" customHeight="1">
      <c r="A1162" s="202"/>
      <c r="C1162" s="202"/>
      <c r="D1162" s="202"/>
      <c r="E1162" s="202"/>
      <c r="F1162" s="202"/>
      <c r="G1162" s="202"/>
      <c r="H1162" s="202"/>
      <c r="I1162" s="237"/>
      <c r="J1162" s="237"/>
      <c r="K1162" s="202"/>
      <c r="L1162" s="202"/>
    </row>
    <row r="1163" ht="25.5" customHeight="1">
      <c r="A1163" s="202"/>
      <c r="C1163" s="202"/>
      <c r="D1163" s="202"/>
      <c r="E1163" s="204"/>
      <c r="I1163" s="209"/>
      <c r="J1163" s="209"/>
    </row>
    <row r="1164" ht="25.5" customHeight="1">
      <c r="A1164" s="202"/>
      <c r="C1164" s="202"/>
      <c r="D1164" s="202"/>
      <c r="E1164" s="206"/>
      <c r="I1164" s="209"/>
      <c r="J1164" s="209"/>
    </row>
    <row r="1165" ht="25.5" customHeight="1">
      <c r="A1165" s="202"/>
      <c r="C1165" s="202"/>
      <c r="D1165" s="202"/>
      <c r="E1165" s="208"/>
      <c r="I1165" s="209"/>
      <c r="J1165" s="209"/>
    </row>
    <row r="1166" ht="25.5" customHeight="1">
      <c r="A1166" s="202"/>
      <c r="C1166" s="202"/>
      <c r="D1166" s="202"/>
      <c r="E1166" s="208"/>
      <c r="I1166" s="209"/>
      <c r="J1166" s="209"/>
    </row>
    <row r="1167" ht="25.5" customHeight="1">
      <c r="A1167" s="202"/>
      <c r="C1167" s="202"/>
      <c r="D1167" s="202"/>
      <c r="E1167" s="204"/>
      <c r="I1167" s="209"/>
      <c r="J1167" s="209"/>
    </row>
    <row r="1168" ht="25.5" customHeight="1">
      <c r="A1168" s="202"/>
      <c r="C1168" s="202"/>
      <c r="D1168" s="202"/>
      <c r="E1168" s="208"/>
      <c r="I1168" s="209"/>
      <c r="J1168" s="209"/>
    </row>
    <row r="1169" ht="25.5" customHeight="1">
      <c r="A1169" s="202"/>
      <c r="C1169" s="202"/>
      <c r="D1169" s="202"/>
      <c r="E1169" s="204"/>
      <c r="I1169" s="209"/>
      <c r="J1169" s="209"/>
    </row>
    <row r="1170" ht="25.5" customHeight="1">
      <c r="A1170" s="202"/>
      <c r="C1170" s="202"/>
      <c r="D1170" s="202"/>
      <c r="E1170" s="206"/>
      <c r="I1170" s="209"/>
      <c r="J1170" s="209"/>
    </row>
    <row r="1171" ht="15.75" customHeight="1">
      <c r="A1171" s="202"/>
      <c r="C1171" s="202"/>
      <c r="D1171" s="202"/>
      <c r="E1171" s="202"/>
      <c r="F1171" s="202"/>
      <c r="G1171" s="202"/>
      <c r="H1171" s="202"/>
      <c r="I1171" s="237"/>
      <c r="J1171" s="237"/>
      <c r="K1171" s="202"/>
      <c r="L1171" s="202"/>
    </row>
    <row r="1172" ht="30.75" customHeight="1">
      <c r="A1172" s="202"/>
      <c r="C1172" s="202"/>
      <c r="D1172" s="202"/>
      <c r="E1172" s="202"/>
      <c r="F1172" s="202"/>
      <c r="G1172" s="202"/>
      <c r="H1172" s="202"/>
      <c r="I1172" s="237"/>
      <c r="J1172" s="237"/>
      <c r="K1172" s="202"/>
      <c r="L1172" s="202"/>
      <c r="M1172" s="202"/>
      <c r="N1172" s="202"/>
      <c r="O1172" s="202"/>
      <c r="P1172" s="202"/>
    </row>
    <row r="1173">
      <c r="A1173" s="202"/>
      <c r="C1173" s="202"/>
      <c r="D1173" s="203"/>
      <c r="E1173" s="204"/>
      <c r="F1173" s="202"/>
      <c r="G1173" s="202"/>
      <c r="H1173" s="202"/>
      <c r="I1173" s="237"/>
      <c r="J1173" s="237"/>
      <c r="K1173" s="202"/>
      <c r="L1173" s="202"/>
    </row>
    <row r="1174">
      <c r="A1174" s="202"/>
      <c r="C1174" s="202"/>
      <c r="D1174" s="202"/>
      <c r="E1174" s="202"/>
      <c r="F1174" s="202"/>
      <c r="G1174" s="202"/>
      <c r="H1174" s="202"/>
      <c r="I1174" s="237"/>
      <c r="J1174" s="237"/>
      <c r="K1174" s="202"/>
      <c r="L1174" s="202"/>
    </row>
    <row r="1175">
      <c r="A1175" s="202"/>
      <c r="C1175" s="202"/>
      <c r="D1175" s="202"/>
      <c r="E1175" s="202"/>
      <c r="F1175" s="202"/>
      <c r="G1175" s="202"/>
      <c r="H1175" s="202"/>
      <c r="I1175" s="237"/>
      <c r="J1175" s="237"/>
      <c r="K1175" s="202"/>
      <c r="L1175" s="202"/>
    </row>
    <row r="1176">
      <c r="A1176" s="202"/>
      <c r="C1176" s="202"/>
      <c r="D1176" s="207"/>
      <c r="E1176" s="204"/>
      <c r="F1176" s="202"/>
      <c r="G1176" s="202"/>
      <c r="H1176" s="202"/>
      <c r="I1176" s="237"/>
      <c r="J1176" s="237"/>
      <c r="K1176" s="202"/>
      <c r="L1176" s="202"/>
    </row>
    <row r="1177">
      <c r="A1177" s="202"/>
      <c r="C1177" s="202"/>
      <c r="D1177" s="203"/>
      <c r="E1177" s="204"/>
      <c r="F1177" s="202"/>
      <c r="G1177" s="202"/>
      <c r="H1177" s="202"/>
      <c r="I1177" s="237"/>
      <c r="J1177" s="237"/>
      <c r="K1177" s="202"/>
      <c r="L1177" s="202"/>
    </row>
    <row r="1178">
      <c r="A1178" s="202"/>
      <c r="C1178" s="202"/>
      <c r="D1178" s="203"/>
      <c r="E1178" s="204"/>
      <c r="F1178" s="202"/>
      <c r="G1178" s="202"/>
      <c r="H1178" s="202"/>
      <c r="I1178" s="237"/>
      <c r="J1178" s="237"/>
      <c r="K1178" s="202"/>
      <c r="L1178" s="202"/>
    </row>
    <row r="1179">
      <c r="A1179" s="202"/>
      <c r="C1179" s="202"/>
      <c r="D1179" s="203"/>
      <c r="E1179" s="204"/>
      <c r="F1179" s="202"/>
      <c r="G1179" s="202"/>
      <c r="H1179" s="202"/>
      <c r="I1179" s="237"/>
      <c r="J1179" s="237"/>
      <c r="K1179" s="202"/>
      <c r="L1179" s="202"/>
    </row>
    <row r="1180">
      <c r="A1180" s="202"/>
      <c r="C1180" s="202"/>
      <c r="D1180" s="203"/>
      <c r="E1180" s="204"/>
      <c r="F1180" s="202"/>
      <c r="G1180" s="202"/>
      <c r="H1180" s="202"/>
      <c r="I1180" s="237"/>
      <c r="J1180" s="237"/>
      <c r="K1180" s="202"/>
      <c r="L1180" s="202"/>
    </row>
    <row r="1181">
      <c r="A1181" s="202"/>
      <c r="C1181" s="202"/>
      <c r="D1181" s="202"/>
      <c r="E1181" s="202"/>
      <c r="F1181" s="202"/>
      <c r="G1181" s="202"/>
      <c r="H1181" s="202"/>
      <c r="I1181" s="237"/>
      <c r="J1181" s="237"/>
      <c r="K1181" s="202"/>
      <c r="L1181" s="202"/>
    </row>
    <row r="1182">
      <c r="A1182" s="202"/>
      <c r="C1182" s="202"/>
      <c r="D1182" s="203"/>
      <c r="E1182" s="204"/>
      <c r="F1182" s="202"/>
      <c r="G1182" s="202"/>
      <c r="H1182" s="202"/>
      <c r="I1182" s="237"/>
      <c r="J1182" s="237"/>
      <c r="K1182" s="202"/>
      <c r="L1182" s="202"/>
    </row>
    <row r="1183" ht="33.0" customHeight="1">
      <c r="A1183" s="202"/>
      <c r="C1183" s="202"/>
      <c r="D1183" s="202"/>
      <c r="I1183" s="209"/>
      <c r="J1183" s="209"/>
    </row>
    <row r="1184" ht="33.0" customHeight="1">
      <c r="A1184" s="202"/>
      <c r="C1184" s="202"/>
      <c r="D1184" s="202"/>
      <c r="E1184" s="204"/>
      <c r="I1184" s="209"/>
      <c r="J1184" s="209"/>
    </row>
    <row r="1185" ht="33.0" customHeight="1">
      <c r="A1185" s="202"/>
      <c r="C1185" s="202"/>
      <c r="D1185" s="202"/>
      <c r="E1185" s="206"/>
      <c r="I1185" s="209"/>
      <c r="J1185" s="209"/>
    </row>
    <row r="1186" ht="33.0" customHeight="1">
      <c r="A1186" s="202"/>
      <c r="C1186" s="202"/>
      <c r="D1186" s="206"/>
      <c r="E1186" s="206"/>
      <c r="I1186" s="209"/>
      <c r="J1186" s="209"/>
    </row>
    <row r="1187">
      <c r="A1187" s="202"/>
      <c r="C1187" s="202"/>
      <c r="D1187" s="202"/>
      <c r="E1187" s="202"/>
      <c r="F1187" s="202"/>
      <c r="G1187" s="202"/>
      <c r="H1187" s="202"/>
      <c r="I1187" s="237"/>
      <c r="J1187" s="237"/>
      <c r="K1187" s="202"/>
      <c r="L1187" s="202"/>
    </row>
    <row r="1188">
      <c r="A1188" s="202"/>
      <c r="C1188" s="202"/>
      <c r="D1188" s="207"/>
      <c r="E1188" s="208"/>
      <c r="F1188" s="202"/>
      <c r="G1188" s="202"/>
      <c r="H1188" s="202"/>
      <c r="I1188" s="237"/>
      <c r="J1188" s="237"/>
      <c r="K1188" s="202"/>
      <c r="L1188" s="202"/>
    </row>
    <row r="1189">
      <c r="A1189" s="202"/>
      <c r="C1189" s="202"/>
      <c r="D1189" s="202"/>
      <c r="E1189" s="202"/>
      <c r="F1189" s="202"/>
      <c r="G1189" s="202"/>
      <c r="H1189" s="202"/>
      <c r="I1189" s="237"/>
      <c r="J1189" s="237"/>
      <c r="K1189" s="202"/>
      <c r="L1189" s="202"/>
    </row>
    <row r="1190">
      <c r="A1190" s="202"/>
      <c r="C1190" s="202"/>
      <c r="E1190" s="208"/>
      <c r="F1190" s="202"/>
      <c r="G1190" s="202"/>
      <c r="H1190" s="202"/>
      <c r="I1190" s="237"/>
      <c r="J1190" s="237"/>
      <c r="K1190" s="202"/>
      <c r="L1190" s="202"/>
    </row>
    <row r="1191">
      <c r="A1191" s="202"/>
      <c r="C1191" s="202"/>
      <c r="D1191" s="202"/>
      <c r="E1191" s="208"/>
      <c r="F1191" s="202"/>
      <c r="G1191" s="202"/>
      <c r="H1191" s="202"/>
      <c r="I1191" s="237"/>
      <c r="J1191" s="237"/>
      <c r="K1191" s="202"/>
      <c r="L1191" s="202"/>
    </row>
    <row r="1192">
      <c r="A1192" s="202"/>
      <c r="C1192" s="202"/>
      <c r="D1192" s="202"/>
      <c r="E1192" s="202"/>
      <c r="F1192" s="202"/>
      <c r="G1192" s="202"/>
      <c r="H1192" s="202"/>
      <c r="I1192" s="237"/>
      <c r="J1192" s="237"/>
      <c r="K1192" s="202"/>
      <c r="L1192" s="202"/>
    </row>
    <row r="1193">
      <c r="A1193" s="202"/>
      <c r="C1193" s="202"/>
      <c r="D1193" s="202"/>
      <c r="E1193" s="208"/>
      <c r="F1193" s="202"/>
      <c r="G1193" s="202"/>
      <c r="H1193" s="202"/>
      <c r="I1193" s="237"/>
      <c r="J1193" s="237"/>
      <c r="K1193" s="202"/>
      <c r="L1193" s="202"/>
    </row>
    <row r="1194">
      <c r="A1194" s="202"/>
      <c r="C1194" s="202"/>
      <c r="D1194" s="207"/>
      <c r="E1194" s="208"/>
      <c r="F1194" s="202"/>
      <c r="G1194" s="202"/>
      <c r="H1194" s="202"/>
      <c r="I1194" s="237"/>
      <c r="J1194" s="237"/>
      <c r="K1194" s="202"/>
      <c r="L1194" s="202"/>
    </row>
    <row r="1195">
      <c r="A1195" s="202"/>
      <c r="C1195" s="202"/>
      <c r="D1195" s="202"/>
      <c r="E1195" s="208"/>
      <c r="F1195" s="202"/>
      <c r="G1195" s="202"/>
      <c r="H1195" s="202"/>
      <c r="I1195" s="237"/>
      <c r="J1195" s="237"/>
      <c r="K1195" s="202"/>
      <c r="L1195" s="202"/>
    </row>
    <row r="1196">
      <c r="A1196" s="202"/>
      <c r="C1196" s="202"/>
      <c r="D1196" s="202"/>
      <c r="E1196" s="208"/>
      <c r="F1196" s="202"/>
      <c r="G1196" s="202"/>
      <c r="H1196" s="202"/>
      <c r="I1196" s="237"/>
      <c r="J1196" s="237"/>
      <c r="K1196" s="202"/>
      <c r="L1196" s="202"/>
    </row>
    <row r="1197">
      <c r="A1197" s="202"/>
      <c r="C1197" s="202"/>
      <c r="D1197" s="202"/>
      <c r="E1197" s="208"/>
      <c r="F1197" s="202"/>
      <c r="G1197" s="202"/>
      <c r="H1197" s="202"/>
      <c r="I1197" s="237"/>
      <c r="J1197" s="237"/>
      <c r="K1197" s="202"/>
      <c r="L1197" s="202"/>
    </row>
    <row r="1198">
      <c r="A1198" s="202"/>
      <c r="C1198" s="202"/>
      <c r="D1198" s="202"/>
      <c r="E1198" s="208"/>
      <c r="F1198" s="202"/>
      <c r="G1198" s="202"/>
      <c r="H1198" s="202"/>
      <c r="I1198" s="237"/>
      <c r="J1198" s="237"/>
      <c r="K1198" s="202"/>
      <c r="L1198" s="202"/>
    </row>
    <row r="1199">
      <c r="A1199" s="202"/>
      <c r="C1199" s="202"/>
      <c r="E1199" s="208"/>
      <c r="F1199" s="202"/>
      <c r="G1199" s="202"/>
      <c r="H1199" s="202"/>
      <c r="I1199" s="237"/>
      <c r="J1199" s="237"/>
      <c r="K1199" s="202"/>
      <c r="L1199" s="202"/>
    </row>
    <row r="1200">
      <c r="A1200" s="202"/>
      <c r="C1200" s="202"/>
      <c r="D1200" s="207"/>
      <c r="E1200" s="208"/>
      <c r="F1200" s="202"/>
      <c r="G1200" s="202"/>
      <c r="H1200" s="202"/>
      <c r="I1200" s="237"/>
      <c r="J1200" s="237"/>
      <c r="K1200" s="202"/>
      <c r="L1200" s="202"/>
    </row>
    <row r="1201" ht="33.0" customHeight="1">
      <c r="A1201" s="202"/>
      <c r="C1201" s="202"/>
      <c r="D1201" s="202"/>
      <c r="E1201" s="204"/>
      <c r="I1201" s="209"/>
      <c r="J1201" s="209"/>
    </row>
    <row r="1202" ht="33.0" customHeight="1">
      <c r="A1202" s="202"/>
      <c r="C1202" s="202"/>
      <c r="D1202" s="202"/>
      <c r="E1202" s="204"/>
      <c r="I1202" s="209"/>
      <c r="J1202" s="209"/>
    </row>
    <row r="1203" ht="33.0" customHeight="1">
      <c r="A1203" s="202"/>
      <c r="C1203" s="202"/>
      <c r="D1203" s="202"/>
      <c r="E1203" s="206"/>
      <c r="I1203" s="209"/>
      <c r="J1203" s="209"/>
    </row>
    <row r="1204" ht="33.0" customHeight="1">
      <c r="A1204" s="202"/>
      <c r="C1204" s="202"/>
      <c r="D1204" s="206"/>
      <c r="E1204" s="206"/>
      <c r="I1204" s="209"/>
      <c r="J1204" s="209"/>
    </row>
    <row r="1205">
      <c r="A1205" s="202"/>
      <c r="C1205" s="202"/>
      <c r="E1205" s="208"/>
      <c r="F1205" s="202"/>
      <c r="G1205" s="202"/>
      <c r="H1205" s="202"/>
      <c r="I1205" s="237"/>
      <c r="J1205" s="237"/>
      <c r="K1205" s="202"/>
      <c r="L1205" s="202"/>
    </row>
    <row r="1206">
      <c r="A1206" s="202"/>
      <c r="C1206" s="202"/>
      <c r="D1206" s="202"/>
      <c r="E1206" s="202"/>
      <c r="F1206" s="202"/>
      <c r="G1206" s="202"/>
      <c r="H1206" s="202"/>
      <c r="I1206" s="237"/>
      <c r="J1206" s="237"/>
      <c r="K1206" s="202"/>
      <c r="L1206" s="202"/>
    </row>
    <row r="1207">
      <c r="A1207" s="202"/>
      <c r="C1207" s="202"/>
      <c r="D1207" s="202"/>
      <c r="E1207" s="204"/>
      <c r="F1207" s="202"/>
      <c r="G1207" s="202"/>
      <c r="H1207" s="202"/>
      <c r="I1207" s="237"/>
      <c r="J1207" s="237"/>
      <c r="K1207" s="202"/>
      <c r="L1207" s="202"/>
    </row>
    <row r="1208">
      <c r="A1208" s="202"/>
      <c r="C1208" s="202"/>
      <c r="D1208" s="202"/>
      <c r="E1208" s="204"/>
      <c r="F1208" s="202"/>
      <c r="G1208" s="202"/>
      <c r="H1208" s="202"/>
      <c r="I1208" s="237"/>
      <c r="J1208" s="237"/>
      <c r="K1208" s="202"/>
      <c r="L1208" s="202"/>
    </row>
    <row r="1209">
      <c r="A1209" s="202"/>
      <c r="C1209" s="202"/>
      <c r="D1209" s="202"/>
      <c r="E1209" s="208"/>
      <c r="F1209" s="202"/>
      <c r="G1209" s="202"/>
      <c r="H1209" s="202"/>
      <c r="I1209" s="237"/>
      <c r="J1209" s="237"/>
      <c r="K1209" s="202"/>
      <c r="L1209" s="202"/>
    </row>
    <row r="1210">
      <c r="A1210" s="202"/>
      <c r="C1210" s="202"/>
      <c r="D1210" s="202"/>
      <c r="E1210" s="208"/>
      <c r="F1210" s="202"/>
      <c r="G1210" s="202"/>
      <c r="H1210" s="202"/>
      <c r="I1210" s="237"/>
      <c r="J1210" s="237"/>
      <c r="K1210" s="202"/>
      <c r="L1210" s="202"/>
    </row>
    <row r="1211">
      <c r="A1211" s="202"/>
      <c r="C1211" s="202"/>
      <c r="D1211" s="202"/>
      <c r="E1211" s="208"/>
      <c r="F1211" s="202"/>
      <c r="G1211" s="202"/>
      <c r="H1211" s="202"/>
      <c r="I1211" s="237"/>
      <c r="J1211" s="237"/>
      <c r="K1211" s="202"/>
      <c r="L1211" s="202"/>
    </row>
    <row r="1212">
      <c r="A1212" s="202"/>
      <c r="C1212" s="202"/>
      <c r="D1212" s="202"/>
      <c r="E1212" s="208"/>
      <c r="F1212" s="202"/>
      <c r="G1212" s="202"/>
      <c r="H1212" s="202"/>
      <c r="I1212" s="237"/>
      <c r="J1212" s="237"/>
      <c r="K1212" s="202"/>
      <c r="L1212" s="202"/>
    </row>
    <row r="1213">
      <c r="A1213" s="202"/>
      <c r="C1213" s="202"/>
      <c r="D1213" s="202"/>
      <c r="E1213" s="208"/>
      <c r="F1213" s="202"/>
      <c r="G1213" s="202"/>
      <c r="H1213" s="202"/>
      <c r="I1213" s="237"/>
      <c r="J1213" s="237"/>
      <c r="K1213" s="202"/>
      <c r="L1213" s="202"/>
    </row>
    <row r="1214">
      <c r="A1214" s="202"/>
      <c r="C1214" s="202"/>
      <c r="D1214" s="202"/>
      <c r="E1214" s="208"/>
      <c r="F1214" s="202"/>
      <c r="G1214" s="202"/>
      <c r="H1214" s="202"/>
      <c r="I1214" s="237"/>
      <c r="J1214" s="237"/>
      <c r="K1214" s="202"/>
      <c r="L1214" s="202"/>
    </row>
    <row r="1215">
      <c r="A1215" s="202"/>
      <c r="C1215" s="202"/>
      <c r="D1215" s="202"/>
      <c r="E1215" s="208"/>
      <c r="F1215" s="202"/>
      <c r="G1215" s="202"/>
      <c r="H1215" s="202"/>
      <c r="I1215" s="237"/>
      <c r="J1215" s="237"/>
      <c r="K1215" s="202"/>
      <c r="L1215" s="202"/>
    </row>
    <row r="1216">
      <c r="A1216" s="202"/>
      <c r="C1216" s="202"/>
      <c r="D1216" s="202"/>
      <c r="E1216" s="208"/>
      <c r="F1216" s="202"/>
      <c r="G1216" s="202"/>
      <c r="H1216" s="202"/>
      <c r="I1216" s="237"/>
      <c r="J1216" s="237"/>
      <c r="K1216" s="202"/>
      <c r="L1216" s="202"/>
    </row>
    <row r="1217">
      <c r="A1217" s="202"/>
      <c r="C1217" s="202"/>
      <c r="D1217" s="202"/>
      <c r="E1217" s="202"/>
      <c r="F1217" s="202"/>
      <c r="G1217" s="202"/>
      <c r="H1217" s="202"/>
      <c r="I1217" s="237"/>
      <c r="J1217" s="237"/>
      <c r="K1217" s="202"/>
      <c r="L1217" s="202"/>
    </row>
    <row r="1218">
      <c r="A1218" s="202"/>
      <c r="C1218" s="202"/>
      <c r="D1218" s="202"/>
      <c r="E1218" s="208"/>
      <c r="F1218" s="202"/>
      <c r="G1218" s="202"/>
      <c r="H1218" s="202"/>
      <c r="I1218" s="237"/>
      <c r="J1218" s="237"/>
      <c r="K1218" s="202"/>
      <c r="L1218" s="202"/>
    </row>
    <row r="1219">
      <c r="A1219" s="202"/>
      <c r="C1219" s="202"/>
      <c r="D1219" s="202"/>
      <c r="E1219" s="208"/>
      <c r="F1219" s="202"/>
      <c r="G1219" s="202"/>
      <c r="H1219" s="202"/>
      <c r="I1219" s="237"/>
      <c r="J1219" s="237"/>
      <c r="K1219" s="202"/>
      <c r="L1219" s="202"/>
    </row>
    <row r="1220">
      <c r="A1220" s="202"/>
      <c r="C1220" s="202"/>
      <c r="D1220" s="202"/>
      <c r="E1220" s="202"/>
      <c r="F1220" s="202"/>
      <c r="G1220" s="202"/>
      <c r="H1220" s="202"/>
      <c r="I1220" s="237"/>
      <c r="J1220" s="237"/>
      <c r="K1220" s="202"/>
      <c r="L1220" s="202"/>
    </row>
    <row r="1221">
      <c r="A1221" s="202"/>
      <c r="C1221" s="202"/>
      <c r="D1221" s="202"/>
      <c r="E1221" s="208"/>
      <c r="F1221" s="202"/>
      <c r="G1221" s="202"/>
      <c r="H1221" s="202"/>
      <c r="I1221" s="237"/>
      <c r="J1221" s="237"/>
      <c r="K1221" s="202"/>
      <c r="L1221" s="202"/>
    </row>
    <row r="1222">
      <c r="A1222" s="202"/>
      <c r="C1222" s="202"/>
      <c r="D1222" s="202"/>
      <c r="E1222" s="208"/>
      <c r="F1222" s="202"/>
      <c r="G1222" s="202"/>
      <c r="H1222" s="202"/>
      <c r="I1222" s="237"/>
      <c r="J1222" s="237"/>
      <c r="K1222" s="202"/>
      <c r="L1222" s="202"/>
    </row>
    <row r="1223" ht="33.75" customHeight="1">
      <c r="A1223" s="202"/>
      <c r="C1223" s="202"/>
      <c r="D1223" s="202"/>
      <c r="E1223" s="204"/>
      <c r="I1223" s="209"/>
      <c r="J1223" s="209"/>
    </row>
    <row r="1224" ht="33.75" customHeight="1">
      <c r="A1224" s="202"/>
      <c r="C1224" s="202"/>
      <c r="D1224" s="202"/>
      <c r="E1224" s="204"/>
      <c r="I1224" s="209"/>
      <c r="J1224" s="209"/>
    </row>
    <row r="1225" ht="33.75" customHeight="1">
      <c r="A1225" s="202"/>
      <c r="C1225" s="202"/>
      <c r="D1225" s="202"/>
      <c r="E1225" s="206"/>
      <c r="I1225" s="209"/>
      <c r="J1225" s="209"/>
    </row>
    <row r="1226" ht="33.75" customHeight="1">
      <c r="A1226" s="202"/>
      <c r="C1226" s="202"/>
      <c r="D1226" s="206"/>
      <c r="E1226" s="206"/>
      <c r="I1226" s="209"/>
      <c r="J1226" s="209"/>
    </row>
    <row r="1227" ht="33.0" customHeight="1">
      <c r="A1227" s="202"/>
      <c r="C1227" s="202"/>
      <c r="D1227" s="202"/>
      <c r="E1227" s="202"/>
      <c r="F1227" s="202"/>
      <c r="G1227" s="202"/>
      <c r="H1227" s="202"/>
      <c r="I1227" s="237"/>
      <c r="J1227" s="237"/>
      <c r="K1227" s="202"/>
      <c r="L1227" s="202"/>
    </row>
    <row r="1228" ht="25.5" customHeight="1">
      <c r="A1228" s="202"/>
      <c r="C1228" s="202"/>
      <c r="D1228" s="202"/>
      <c r="E1228" s="204"/>
      <c r="I1228" s="209"/>
      <c r="J1228" s="209"/>
    </row>
    <row r="1229" ht="25.5" customHeight="1">
      <c r="A1229" s="202"/>
      <c r="C1229" s="202"/>
      <c r="D1229" s="202"/>
      <c r="E1229" s="206"/>
      <c r="I1229" s="209"/>
      <c r="J1229" s="209"/>
    </row>
    <row r="1230" ht="25.5" customHeight="1">
      <c r="A1230" s="202"/>
      <c r="C1230" s="202"/>
      <c r="D1230" s="202"/>
      <c r="E1230" s="208"/>
      <c r="I1230" s="209"/>
      <c r="J1230" s="209"/>
    </row>
    <row r="1231" ht="25.5" customHeight="1">
      <c r="A1231" s="202"/>
      <c r="C1231" s="202"/>
      <c r="D1231" s="202"/>
      <c r="E1231" s="208"/>
      <c r="I1231" s="209"/>
      <c r="J1231" s="209"/>
    </row>
    <row r="1232" ht="25.5" customHeight="1">
      <c r="A1232" s="202"/>
      <c r="C1232" s="202"/>
      <c r="D1232" s="202"/>
      <c r="E1232" s="204"/>
      <c r="I1232" s="209"/>
      <c r="J1232" s="209"/>
    </row>
    <row r="1233" ht="25.5" customHeight="1">
      <c r="A1233" s="202"/>
      <c r="C1233" s="202"/>
      <c r="D1233" s="202"/>
      <c r="E1233" s="208"/>
      <c r="I1233" s="209"/>
      <c r="J1233" s="209"/>
    </row>
    <row r="1234" ht="25.5" customHeight="1">
      <c r="A1234" s="202"/>
      <c r="C1234" s="202"/>
      <c r="D1234" s="202"/>
      <c r="E1234" s="204"/>
      <c r="I1234" s="209"/>
      <c r="J1234" s="209"/>
    </row>
    <row r="1235" ht="25.5" customHeight="1">
      <c r="A1235" s="202"/>
      <c r="C1235" s="202"/>
      <c r="D1235" s="202"/>
      <c r="E1235" s="206"/>
      <c r="I1235" s="209"/>
      <c r="J1235" s="209"/>
    </row>
    <row r="1236" ht="15.75" customHeight="1">
      <c r="A1236" s="202"/>
      <c r="C1236" s="202"/>
      <c r="D1236" s="202"/>
      <c r="E1236" s="202"/>
      <c r="F1236" s="202"/>
      <c r="G1236" s="202"/>
      <c r="H1236" s="202"/>
      <c r="I1236" s="237"/>
      <c r="J1236" s="237"/>
      <c r="K1236" s="202"/>
      <c r="L1236" s="202"/>
    </row>
    <row r="1237" ht="30.75" customHeight="1">
      <c r="A1237" s="202"/>
      <c r="C1237" s="202"/>
      <c r="D1237" s="202"/>
      <c r="E1237" s="202"/>
      <c r="F1237" s="202"/>
      <c r="G1237" s="202"/>
      <c r="H1237" s="202"/>
      <c r="I1237" s="237"/>
      <c r="J1237" s="237"/>
      <c r="K1237" s="202"/>
      <c r="L1237" s="202"/>
      <c r="M1237" s="202"/>
      <c r="N1237" s="202"/>
      <c r="O1237" s="202"/>
      <c r="P1237" s="202"/>
    </row>
    <row r="1238">
      <c r="A1238" s="202"/>
      <c r="C1238" s="202"/>
      <c r="D1238" s="203"/>
      <c r="E1238" s="204"/>
      <c r="F1238" s="202"/>
      <c r="G1238" s="202"/>
      <c r="H1238" s="202"/>
      <c r="I1238" s="237"/>
      <c r="J1238" s="237"/>
      <c r="K1238" s="202"/>
      <c r="L1238" s="202"/>
    </row>
    <row r="1239">
      <c r="A1239" s="202"/>
      <c r="C1239" s="202"/>
      <c r="D1239" s="202"/>
      <c r="E1239" s="202"/>
      <c r="F1239" s="202"/>
      <c r="G1239" s="202"/>
      <c r="H1239" s="202"/>
      <c r="I1239" s="237"/>
      <c r="J1239" s="237"/>
      <c r="K1239" s="202"/>
      <c r="L1239" s="202"/>
    </row>
    <row r="1240">
      <c r="A1240" s="202"/>
      <c r="C1240" s="202"/>
      <c r="D1240" s="202"/>
      <c r="E1240" s="202"/>
      <c r="F1240" s="202"/>
      <c r="G1240" s="202"/>
      <c r="H1240" s="202"/>
      <c r="I1240" s="237"/>
      <c r="J1240" s="237"/>
      <c r="K1240" s="202"/>
      <c r="L1240" s="202"/>
    </row>
    <row r="1241">
      <c r="A1241" s="202"/>
      <c r="C1241" s="202"/>
      <c r="D1241" s="207"/>
      <c r="E1241" s="204"/>
      <c r="F1241" s="202"/>
      <c r="G1241" s="202"/>
      <c r="H1241" s="202"/>
      <c r="I1241" s="237"/>
      <c r="J1241" s="237"/>
      <c r="K1241" s="202"/>
      <c r="L1241" s="202"/>
    </row>
    <row r="1242">
      <c r="A1242" s="202"/>
      <c r="C1242" s="202"/>
      <c r="D1242" s="203"/>
      <c r="E1242" s="204"/>
      <c r="F1242" s="202"/>
      <c r="G1242" s="202"/>
      <c r="H1242" s="202"/>
      <c r="I1242" s="237"/>
      <c r="J1242" s="237"/>
      <c r="K1242" s="202"/>
      <c r="L1242" s="202"/>
    </row>
    <row r="1243">
      <c r="A1243" s="202"/>
      <c r="C1243" s="202"/>
      <c r="D1243" s="203"/>
      <c r="E1243" s="204"/>
      <c r="F1243" s="202"/>
      <c r="G1243" s="202"/>
      <c r="H1243" s="202"/>
      <c r="I1243" s="237"/>
      <c r="J1243" s="237"/>
      <c r="K1243" s="202"/>
      <c r="L1243" s="202"/>
    </row>
    <row r="1244">
      <c r="A1244" s="202"/>
      <c r="C1244" s="202"/>
      <c r="D1244" s="203"/>
      <c r="E1244" s="204"/>
      <c r="F1244" s="202"/>
      <c r="G1244" s="202"/>
      <c r="H1244" s="202"/>
      <c r="I1244" s="237"/>
      <c r="J1244" s="237"/>
      <c r="K1244" s="202"/>
      <c r="L1244" s="202"/>
    </row>
    <row r="1245">
      <c r="A1245" s="202"/>
      <c r="C1245" s="202"/>
      <c r="D1245" s="203"/>
      <c r="E1245" s="204"/>
      <c r="F1245" s="202"/>
      <c r="G1245" s="202"/>
      <c r="H1245" s="202"/>
      <c r="I1245" s="237"/>
      <c r="J1245" s="237"/>
      <c r="K1245" s="202"/>
      <c r="L1245" s="202"/>
    </row>
    <row r="1246">
      <c r="A1246" s="202"/>
      <c r="C1246" s="202"/>
      <c r="D1246" s="202"/>
      <c r="E1246" s="202"/>
      <c r="F1246" s="202"/>
      <c r="G1246" s="202"/>
      <c r="H1246" s="202"/>
      <c r="I1246" s="237"/>
      <c r="J1246" s="237"/>
      <c r="K1246" s="202"/>
      <c r="L1246" s="202"/>
    </row>
    <row r="1247">
      <c r="A1247" s="202"/>
      <c r="C1247" s="202"/>
      <c r="D1247" s="203"/>
      <c r="E1247" s="204"/>
      <c r="F1247" s="202"/>
      <c r="G1247" s="202"/>
      <c r="H1247" s="202"/>
      <c r="I1247" s="237"/>
      <c r="J1247" s="237"/>
      <c r="K1247" s="202"/>
      <c r="L1247" s="202"/>
    </row>
    <row r="1248" ht="33.0" customHeight="1">
      <c r="A1248" s="202"/>
      <c r="C1248" s="202"/>
      <c r="D1248" s="202"/>
      <c r="I1248" s="209"/>
      <c r="J1248" s="209"/>
    </row>
    <row r="1249" ht="33.0" customHeight="1">
      <c r="A1249" s="202"/>
      <c r="C1249" s="202"/>
      <c r="D1249" s="202"/>
      <c r="E1249" s="204"/>
      <c r="I1249" s="209"/>
      <c r="J1249" s="209"/>
    </row>
    <row r="1250" ht="33.0" customHeight="1">
      <c r="A1250" s="202"/>
      <c r="C1250" s="202"/>
      <c r="D1250" s="202"/>
      <c r="E1250" s="206"/>
      <c r="I1250" s="209"/>
      <c r="J1250" s="209"/>
    </row>
    <row r="1251" ht="33.0" customHeight="1">
      <c r="A1251" s="202"/>
      <c r="C1251" s="202"/>
      <c r="D1251" s="206"/>
      <c r="E1251" s="206"/>
      <c r="I1251" s="209"/>
      <c r="J1251" s="209"/>
    </row>
    <row r="1252">
      <c r="A1252" s="202"/>
      <c r="C1252" s="202"/>
      <c r="D1252" s="202"/>
      <c r="E1252" s="202"/>
      <c r="F1252" s="202"/>
      <c r="G1252" s="202"/>
      <c r="H1252" s="202"/>
      <c r="I1252" s="237"/>
      <c r="J1252" s="237"/>
      <c r="K1252" s="202"/>
      <c r="L1252" s="202"/>
    </row>
    <row r="1253">
      <c r="A1253" s="202"/>
      <c r="C1253" s="202"/>
      <c r="D1253" s="207"/>
      <c r="E1253" s="208"/>
      <c r="F1253" s="202"/>
      <c r="G1253" s="202"/>
      <c r="H1253" s="202"/>
      <c r="I1253" s="237"/>
      <c r="J1253" s="237"/>
      <c r="K1253" s="202"/>
      <c r="L1253" s="202"/>
    </row>
    <row r="1254">
      <c r="A1254" s="202"/>
      <c r="C1254" s="202"/>
      <c r="D1254" s="202"/>
      <c r="E1254" s="202"/>
      <c r="F1254" s="202"/>
      <c r="G1254" s="202"/>
      <c r="H1254" s="202"/>
      <c r="I1254" s="237"/>
      <c r="J1254" s="237"/>
      <c r="K1254" s="202"/>
      <c r="L1254" s="202"/>
    </row>
    <row r="1255">
      <c r="A1255" s="202"/>
      <c r="C1255" s="202"/>
      <c r="E1255" s="208"/>
      <c r="F1255" s="202"/>
      <c r="G1255" s="202"/>
      <c r="H1255" s="202"/>
      <c r="I1255" s="237"/>
      <c r="J1255" s="237"/>
      <c r="K1255" s="202"/>
      <c r="L1255" s="202"/>
    </row>
    <row r="1256">
      <c r="A1256" s="202"/>
      <c r="C1256" s="202"/>
      <c r="D1256" s="202"/>
      <c r="E1256" s="208"/>
      <c r="F1256" s="202"/>
      <c r="G1256" s="202"/>
      <c r="H1256" s="202"/>
      <c r="I1256" s="237"/>
      <c r="J1256" s="237"/>
      <c r="K1256" s="202"/>
      <c r="L1256" s="202"/>
    </row>
    <row r="1257">
      <c r="A1257" s="202"/>
      <c r="C1257" s="202"/>
      <c r="D1257" s="202"/>
      <c r="E1257" s="202"/>
      <c r="F1257" s="202"/>
      <c r="G1257" s="202"/>
      <c r="H1257" s="202"/>
      <c r="I1257" s="237"/>
      <c r="J1257" s="237"/>
      <c r="K1257" s="202"/>
      <c r="L1257" s="202"/>
    </row>
    <row r="1258">
      <c r="A1258" s="202"/>
      <c r="C1258" s="202"/>
      <c r="D1258" s="202"/>
      <c r="E1258" s="208"/>
      <c r="F1258" s="202"/>
      <c r="G1258" s="202"/>
      <c r="H1258" s="202"/>
      <c r="I1258" s="237"/>
      <c r="J1258" s="237"/>
      <c r="K1258" s="202"/>
      <c r="L1258" s="202"/>
    </row>
    <row r="1259">
      <c r="A1259" s="202"/>
      <c r="C1259" s="202"/>
      <c r="D1259" s="207"/>
      <c r="E1259" s="208"/>
      <c r="F1259" s="202"/>
      <c r="G1259" s="202"/>
      <c r="H1259" s="202"/>
      <c r="I1259" s="237"/>
      <c r="J1259" s="237"/>
      <c r="K1259" s="202"/>
      <c r="L1259" s="202"/>
    </row>
    <row r="1260">
      <c r="A1260" s="202"/>
      <c r="C1260" s="202"/>
      <c r="D1260" s="202"/>
      <c r="E1260" s="208"/>
      <c r="F1260" s="202"/>
      <c r="G1260" s="202"/>
      <c r="H1260" s="202"/>
      <c r="I1260" s="237"/>
      <c r="J1260" s="237"/>
      <c r="K1260" s="202"/>
      <c r="L1260" s="202"/>
    </row>
    <row r="1261">
      <c r="A1261" s="202"/>
      <c r="C1261" s="202"/>
      <c r="D1261" s="202"/>
      <c r="E1261" s="208"/>
      <c r="F1261" s="202"/>
      <c r="G1261" s="202"/>
      <c r="H1261" s="202"/>
      <c r="I1261" s="237"/>
      <c r="J1261" s="237"/>
      <c r="K1261" s="202"/>
      <c r="L1261" s="202"/>
    </row>
    <row r="1262">
      <c r="A1262" s="202"/>
      <c r="C1262" s="202"/>
      <c r="D1262" s="202"/>
      <c r="E1262" s="208"/>
      <c r="F1262" s="202"/>
      <c r="G1262" s="202"/>
      <c r="H1262" s="202"/>
      <c r="I1262" s="237"/>
      <c r="J1262" s="237"/>
      <c r="K1262" s="202"/>
      <c r="L1262" s="202"/>
    </row>
    <row r="1263">
      <c r="A1263" s="202"/>
      <c r="C1263" s="202"/>
      <c r="D1263" s="202"/>
      <c r="E1263" s="208"/>
      <c r="F1263" s="202"/>
      <c r="G1263" s="202"/>
      <c r="H1263" s="202"/>
      <c r="I1263" s="237"/>
      <c r="J1263" s="237"/>
      <c r="K1263" s="202"/>
      <c r="L1263" s="202"/>
    </row>
    <row r="1264">
      <c r="A1264" s="202"/>
      <c r="C1264" s="202"/>
      <c r="E1264" s="208"/>
      <c r="F1264" s="202"/>
      <c r="G1264" s="202"/>
      <c r="H1264" s="202"/>
      <c r="I1264" s="237"/>
      <c r="J1264" s="237"/>
      <c r="K1264" s="202"/>
      <c r="L1264" s="202"/>
    </row>
    <row r="1265">
      <c r="A1265" s="202"/>
      <c r="C1265" s="202"/>
      <c r="D1265" s="207"/>
      <c r="E1265" s="208"/>
      <c r="F1265" s="202"/>
      <c r="G1265" s="202"/>
      <c r="H1265" s="202"/>
      <c r="I1265" s="237"/>
      <c r="J1265" s="237"/>
      <c r="K1265" s="202"/>
      <c r="L1265" s="202"/>
    </row>
    <row r="1266" ht="33.0" customHeight="1">
      <c r="A1266" s="202"/>
      <c r="C1266" s="202"/>
      <c r="D1266" s="202"/>
      <c r="E1266" s="204"/>
      <c r="I1266" s="209"/>
      <c r="J1266" s="209"/>
    </row>
    <row r="1267" ht="33.0" customHeight="1">
      <c r="A1267" s="202"/>
      <c r="C1267" s="202"/>
      <c r="D1267" s="202"/>
      <c r="E1267" s="204"/>
      <c r="I1267" s="209"/>
      <c r="J1267" s="209"/>
    </row>
    <row r="1268" ht="33.0" customHeight="1">
      <c r="A1268" s="202"/>
      <c r="C1268" s="202"/>
      <c r="D1268" s="202"/>
      <c r="E1268" s="206"/>
      <c r="I1268" s="209"/>
      <c r="J1268" s="209"/>
    </row>
    <row r="1269" ht="33.0" customHeight="1">
      <c r="A1269" s="202"/>
      <c r="C1269" s="202"/>
      <c r="D1269" s="206"/>
      <c r="E1269" s="206"/>
      <c r="I1269" s="209"/>
      <c r="J1269" s="209"/>
    </row>
    <row r="1270">
      <c r="A1270" s="202"/>
      <c r="C1270" s="202"/>
      <c r="E1270" s="208"/>
      <c r="F1270" s="202"/>
      <c r="G1270" s="202"/>
      <c r="H1270" s="202"/>
      <c r="I1270" s="237"/>
      <c r="J1270" s="237"/>
      <c r="K1270" s="202"/>
      <c r="L1270" s="202"/>
    </row>
    <row r="1271">
      <c r="A1271" s="202"/>
      <c r="C1271" s="202"/>
      <c r="D1271" s="202"/>
      <c r="E1271" s="202"/>
      <c r="F1271" s="202"/>
      <c r="G1271" s="202"/>
      <c r="H1271" s="202"/>
      <c r="I1271" s="237"/>
      <c r="J1271" s="237"/>
      <c r="K1271" s="202"/>
      <c r="L1271" s="202"/>
    </row>
    <row r="1272">
      <c r="A1272" s="202"/>
      <c r="C1272" s="202"/>
      <c r="D1272" s="202"/>
      <c r="E1272" s="204"/>
      <c r="F1272" s="202"/>
      <c r="G1272" s="202"/>
      <c r="H1272" s="202"/>
      <c r="I1272" s="237"/>
      <c r="J1272" s="237"/>
      <c r="K1272" s="202"/>
      <c r="L1272" s="202"/>
    </row>
    <row r="1273">
      <c r="A1273" s="202"/>
      <c r="C1273" s="202"/>
      <c r="D1273" s="202"/>
      <c r="E1273" s="204"/>
      <c r="F1273" s="202"/>
      <c r="G1273" s="202"/>
      <c r="H1273" s="202"/>
      <c r="I1273" s="237"/>
      <c r="J1273" s="237"/>
      <c r="K1273" s="202"/>
      <c r="L1273" s="202"/>
    </row>
    <row r="1274">
      <c r="A1274" s="202"/>
      <c r="C1274" s="202"/>
      <c r="D1274" s="202"/>
      <c r="E1274" s="208"/>
      <c r="F1274" s="202"/>
      <c r="G1274" s="202"/>
      <c r="H1274" s="202"/>
      <c r="I1274" s="237"/>
      <c r="J1274" s="237"/>
      <c r="K1274" s="202"/>
      <c r="L1274" s="202"/>
    </row>
    <row r="1275">
      <c r="A1275" s="202"/>
      <c r="C1275" s="202"/>
      <c r="D1275" s="202"/>
      <c r="E1275" s="208"/>
      <c r="F1275" s="202"/>
      <c r="G1275" s="202"/>
      <c r="H1275" s="202"/>
      <c r="I1275" s="237"/>
      <c r="J1275" s="237"/>
      <c r="K1275" s="202"/>
      <c r="L1275" s="202"/>
    </row>
    <row r="1276">
      <c r="A1276" s="202"/>
      <c r="C1276" s="202"/>
      <c r="D1276" s="202"/>
      <c r="E1276" s="208"/>
      <c r="F1276" s="202"/>
      <c r="G1276" s="202"/>
      <c r="H1276" s="202"/>
      <c r="I1276" s="237"/>
      <c r="J1276" s="237"/>
      <c r="K1276" s="202"/>
      <c r="L1276" s="202"/>
    </row>
    <row r="1277">
      <c r="A1277" s="202"/>
      <c r="C1277" s="202"/>
      <c r="D1277" s="202"/>
      <c r="E1277" s="208"/>
      <c r="F1277" s="202"/>
      <c r="G1277" s="202"/>
      <c r="H1277" s="202"/>
      <c r="I1277" s="237"/>
      <c r="J1277" s="237"/>
      <c r="K1277" s="202"/>
      <c r="L1277" s="202"/>
    </row>
    <row r="1278">
      <c r="A1278" s="202"/>
      <c r="C1278" s="202"/>
      <c r="D1278" s="202"/>
      <c r="E1278" s="208"/>
      <c r="F1278" s="202"/>
      <c r="G1278" s="202"/>
      <c r="H1278" s="202"/>
      <c r="I1278" s="237"/>
      <c r="J1278" s="237"/>
      <c r="K1278" s="202"/>
      <c r="L1278" s="202"/>
    </row>
    <row r="1279">
      <c r="A1279" s="202"/>
      <c r="C1279" s="202"/>
      <c r="D1279" s="202"/>
      <c r="E1279" s="208"/>
      <c r="F1279" s="202"/>
      <c r="G1279" s="202"/>
      <c r="H1279" s="202"/>
      <c r="I1279" s="237"/>
      <c r="J1279" s="237"/>
      <c r="K1279" s="202"/>
      <c r="L1279" s="202"/>
    </row>
    <row r="1280">
      <c r="A1280" s="202"/>
      <c r="C1280" s="202"/>
      <c r="D1280" s="202"/>
      <c r="E1280" s="208"/>
      <c r="F1280" s="202"/>
      <c r="G1280" s="202"/>
      <c r="H1280" s="202"/>
      <c r="I1280" s="237"/>
      <c r="J1280" s="237"/>
      <c r="K1280" s="202"/>
      <c r="L1280" s="202"/>
    </row>
    <row r="1281">
      <c r="A1281" s="202"/>
      <c r="C1281" s="202"/>
      <c r="D1281" s="202"/>
      <c r="E1281" s="208"/>
      <c r="F1281" s="202"/>
      <c r="G1281" s="202"/>
      <c r="H1281" s="202"/>
      <c r="I1281" s="237"/>
      <c r="J1281" s="237"/>
      <c r="K1281" s="202"/>
      <c r="L1281" s="202"/>
    </row>
    <row r="1282">
      <c r="A1282" s="202"/>
      <c r="C1282" s="202"/>
      <c r="D1282" s="202"/>
      <c r="E1282" s="202"/>
      <c r="F1282" s="202"/>
      <c r="G1282" s="202"/>
      <c r="H1282" s="202"/>
      <c r="I1282" s="237"/>
      <c r="J1282" s="237"/>
      <c r="K1282" s="202"/>
      <c r="L1282" s="202"/>
    </row>
    <row r="1283">
      <c r="A1283" s="202"/>
      <c r="C1283" s="202"/>
      <c r="D1283" s="202"/>
      <c r="E1283" s="208"/>
      <c r="F1283" s="202"/>
      <c r="G1283" s="202"/>
      <c r="H1283" s="202"/>
      <c r="I1283" s="237"/>
      <c r="J1283" s="237"/>
      <c r="K1283" s="202"/>
      <c r="L1283" s="202"/>
    </row>
    <row r="1284">
      <c r="A1284" s="202"/>
      <c r="C1284" s="202"/>
      <c r="D1284" s="202"/>
      <c r="E1284" s="208"/>
      <c r="F1284" s="202"/>
      <c r="G1284" s="202"/>
      <c r="H1284" s="202"/>
      <c r="I1284" s="237"/>
      <c r="J1284" s="237"/>
      <c r="K1284" s="202"/>
      <c r="L1284" s="202"/>
    </row>
    <row r="1285">
      <c r="A1285" s="202"/>
      <c r="C1285" s="202"/>
      <c r="D1285" s="202"/>
      <c r="E1285" s="202"/>
      <c r="F1285" s="202"/>
      <c r="G1285" s="202"/>
      <c r="H1285" s="202"/>
      <c r="I1285" s="237"/>
      <c r="J1285" s="237"/>
      <c r="K1285" s="202"/>
      <c r="L1285" s="202"/>
    </row>
    <row r="1286">
      <c r="A1286" s="202"/>
      <c r="C1286" s="202"/>
      <c r="D1286" s="202"/>
      <c r="E1286" s="208"/>
      <c r="F1286" s="202"/>
      <c r="G1286" s="202"/>
      <c r="H1286" s="202"/>
      <c r="I1286" s="237"/>
      <c r="J1286" s="237"/>
      <c r="K1286" s="202"/>
      <c r="L1286" s="202"/>
    </row>
    <row r="1287">
      <c r="A1287" s="202"/>
      <c r="C1287" s="202"/>
      <c r="D1287" s="202"/>
      <c r="E1287" s="208"/>
      <c r="F1287" s="202"/>
      <c r="G1287" s="202"/>
      <c r="H1287" s="202"/>
      <c r="I1287" s="237"/>
      <c r="J1287" s="237"/>
      <c r="K1287" s="202"/>
      <c r="L1287" s="202"/>
    </row>
    <row r="1288" ht="33.75" customHeight="1">
      <c r="A1288" s="202"/>
      <c r="C1288" s="202"/>
      <c r="D1288" s="202"/>
      <c r="E1288" s="204"/>
      <c r="I1288" s="209"/>
      <c r="J1288" s="209"/>
    </row>
    <row r="1289" ht="33.75" customHeight="1">
      <c r="A1289" s="202"/>
      <c r="C1289" s="202"/>
      <c r="D1289" s="202"/>
      <c r="E1289" s="204"/>
      <c r="I1289" s="209"/>
      <c r="J1289" s="209"/>
    </row>
    <row r="1290" ht="33.75" customHeight="1">
      <c r="A1290" s="202"/>
      <c r="C1290" s="202"/>
      <c r="D1290" s="202"/>
      <c r="E1290" s="206"/>
      <c r="I1290" s="209"/>
      <c r="J1290" s="209"/>
    </row>
    <row r="1291" ht="33.75" customHeight="1">
      <c r="A1291" s="202"/>
      <c r="C1291" s="202"/>
      <c r="D1291" s="206"/>
      <c r="E1291" s="206"/>
      <c r="I1291" s="209"/>
      <c r="J1291" s="209"/>
    </row>
    <row r="1292" ht="33.0" customHeight="1">
      <c r="A1292" s="202"/>
      <c r="C1292" s="202"/>
      <c r="D1292" s="202"/>
      <c r="E1292" s="202"/>
      <c r="F1292" s="202"/>
      <c r="G1292" s="202"/>
      <c r="H1292" s="202"/>
      <c r="I1292" s="237"/>
      <c r="J1292" s="237"/>
      <c r="K1292" s="202"/>
      <c r="L1292" s="202"/>
    </row>
    <row r="1293" ht="25.5" customHeight="1">
      <c r="A1293" s="202"/>
      <c r="C1293" s="202"/>
      <c r="D1293" s="202"/>
      <c r="E1293" s="204"/>
      <c r="I1293" s="209"/>
      <c r="J1293" s="209"/>
    </row>
    <row r="1294" ht="25.5" customHeight="1">
      <c r="A1294" s="202"/>
      <c r="C1294" s="202"/>
      <c r="D1294" s="202"/>
      <c r="E1294" s="206"/>
      <c r="I1294" s="209"/>
      <c r="J1294" s="209"/>
    </row>
    <row r="1295" ht="25.5" customHeight="1">
      <c r="A1295" s="202"/>
      <c r="C1295" s="202"/>
      <c r="D1295" s="202"/>
      <c r="E1295" s="208"/>
      <c r="I1295" s="209"/>
      <c r="J1295" s="209"/>
    </row>
    <row r="1296" ht="25.5" customHeight="1">
      <c r="A1296" s="202"/>
      <c r="C1296" s="202"/>
      <c r="D1296" s="202"/>
      <c r="E1296" s="208"/>
      <c r="I1296" s="209"/>
      <c r="J1296" s="209"/>
    </row>
    <row r="1297" ht="25.5" customHeight="1">
      <c r="A1297" s="202"/>
      <c r="C1297" s="202"/>
      <c r="D1297" s="202"/>
      <c r="E1297" s="204"/>
      <c r="I1297" s="209"/>
      <c r="J1297" s="209"/>
    </row>
    <row r="1298" ht="25.5" customHeight="1">
      <c r="A1298" s="202"/>
      <c r="C1298" s="202"/>
      <c r="D1298" s="202"/>
      <c r="E1298" s="208"/>
      <c r="I1298" s="209"/>
      <c r="J1298" s="209"/>
    </row>
    <row r="1299" ht="25.5" customHeight="1">
      <c r="A1299" s="202"/>
      <c r="C1299" s="202"/>
      <c r="D1299" s="202"/>
      <c r="E1299" s="204"/>
      <c r="I1299" s="209"/>
      <c r="J1299" s="209"/>
    </row>
    <row r="1300" ht="25.5" customHeight="1">
      <c r="A1300" s="202"/>
      <c r="C1300" s="202"/>
      <c r="D1300" s="202"/>
      <c r="E1300" s="206"/>
      <c r="I1300" s="209"/>
      <c r="J1300" s="209"/>
    </row>
    <row r="1301" ht="15.75" customHeight="1">
      <c r="A1301" s="202"/>
      <c r="C1301" s="202"/>
      <c r="D1301" s="202"/>
      <c r="E1301" s="202"/>
      <c r="F1301" s="202"/>
      <c r="G1301" s="202"/>
      <c r="H1301" s="202"/>
      <c r="I1301" s="237"/>
      <c r="J1301" s="237"/>
      <c r="K1301" s="202"/>
      <c r="L1301" s="202"/>
    </row>
    <row r="1302" ht="30.75" customHeight="1">
      <c r="A1302" s="202"/>
      <c r="C1302" s="202"/>
      <c r="D1302" s="202"/>
      <c r="E1302" s="202"/>
      <c r="F1302" s="202"/>
      <c r="G1302" s="202"/>
      <c r="H1302" s="202"/>
      <c r="I1302" s="237"/>
      <c r="J1302" s="237"/>
      <c r="K1302" s="202"/>
      <c r="L1302" s="202"/>
      <c r="M1302" s="202"/>
      <c r="N1302" s="202"/>
      <c r="O1302" s="202"/>
      <c r="P1302" s="202"/>
    </row>
    <row r="1303">
      <c r="A1303" s="202"/>
      <c r="C1303" s="202"/>
      <c r="D1303" s="203"/>
      <c r="E1303" s="204"/>
      <c r="F1303" s="202"/>
      <c r="G1303" s="202"/>
      <c r="H1303" s="202"/>
      <c r="I1303" s="237"/>
      <c r="J1303" s="237"/>
      <c r="K1303" s="202"/>
      <c r="L1303" s="202"/>
    </row>
    <row r="1304">
      <c r="A1304" s="202"/>
      <c r="C1304" s="202"/>
      <c r="D1304" s="202"/>
      <c r="E1304" s="202"/>
      <c r="F1304" s="202"/>
      <c r="G1304" s="202"/>
      <c r="H1304" s="202"/>
      <c r="I1304" s="237"/>
      <c r="J1304" s="237"/>
      <c r="K1304" s="202"/>
      <c r="L1304" s="202"/>
    </row>
    <row r="1305">
      <c r="A1305" s="202"/>
      <c r="C1305" s="202"/>
      <c r="D1305" s="202"/>
      <c r="E1305" s="202"/>
      <c r="F1305" s="202"/>
      <c r="G1305" s="202"/>
      <c r="H1305" s="202"/>
      <c r="I1305" s="237"/>
      <c r="J1305" s="237"/>
      <c r="K1305" s="202"/>
      <c r="L1305" s="202"/>
    </row>
    <row r="1306">
      <c r="A1306" s="202"/>
      <c r="C1306" s="202"/>
      <c r="D1306" s="207"/>
      <c r="E1306" s="204"/>
      <c r="F1306" s="202"/>
      <c r="G1306" s="202"/>
      <c r="H1306" s="202"/>
      <c r="I1306" s="237"/>
      <c r="J1306" s="237"/>
      <c r="K1306" s="202"/>
      <c r="L1306" s="202"/>
    </row>
    <row r="1307">
      <c r="A1307" s="202"/>
      <c r="C1307" s="202"/>
      <c r="D1307" s="203"/>
      <c r="E1307" s="204"/>
      <c r="F1307" s="202"/>
      <c r="G1307" s="202"/>
      <c r="H1307" s="202"/>
      <c r="I1307" s="237"/>
      <c r="J1307" s="237"/>
      <c r="K1307" s="202"/>
      <c r="L1307" s="202"/>
    </row>
    <row r="1308">
      <c r="A1308" s="202"/>
      <c r="C1308" s="202"/>
      <c r="D1308" s="203"/>
      <c r="E1308" s="204"/>
      <c r="F1308" s="202"/>
      <c r="G1308" s="202"/>
      <c r="H1308" s="202"/>
      <c r="I1308" s="237"/>
      <c r="J1308" s="237"/>
      <c r="K1308" s="202"/>
      <c r="L1308" s="202"/>
    </row>
    <row r="1309">
      <c r="A1309" s="202"/>
      <c r="C1309" s="202"/>
      <c r="D1309" s="203"/>
      <c r="E1309" s="204"/>
      <c r="F1309" s="202"/>
      <c r="G1309" s="202"/>
      <c r="H1309" s="202"/>
      <c r="I1309" s="237"/>
      <c r="J1309" s="237"/>
      <c r="K1309" s="202"/>
      <c r="L1309" s="202"/>
    </row>
    <row r="1310">
      <c r="A1310" s="202"/>
      <c r="C1310" s="202"/>
      <c r="D1310" s="203"/>
      <c r="E1310" s="204"/>
      <c r="F1310" s="202"/>
      <c r="G1310" s="202"/>
      <c r="H1310" s="202"/>
      <c r="I1310" s="237"/>
      <c r="J1310" s="237"/>
      <c r="K1310" s="202"/>
      <c r="L1310" s="202"/>
    </row>
    <row r="1311">
      <c r="A1311" s="202"/>
      <c r="C1311" s="202"/>
      <c r="D1311" s="202"/>
      <c r="E1311" s="202"/>
      <c r="F1311" s="202"/>
      <c r="G1311" s="202"/>
      <c r="H1311" s="202"/>
      <c r="I1311" s="237"/>
      <c r="J1311" s="237"/>
      <c r="K1311" s="202"/>
      <c r="L1311" s="202"/>
    </row>
    <row r="1312">
      <c r="A1312" s="202"/>
      <c r="C1312" s="202"/>
      <c r="D1312" s="203"/>
      <c r="E1312" s="204"/>
      <c r="F1312" s="202"/>
      <c r="G1312" s="202"/>
      <c r="H1312" s="202"/>
      <c r="I1312" s="237"/>
      <c r="J1312" s="237"/>
      <c r="K1312" s="202"/>
      <c r="L1312" s="202"/>
    </row>
    <row r="1313" ht="33.0" customHeight="1">
      <c r="A1313" s="202"/>
      <c r="C1313" s="202"/>
      <c r="D1313" s="202"/>
      <c r="I1313" s="209"/>
      <c r="J1313" s="209"/>
    </row>
    <row r="1314" ht="33.0" customHeight="1">
      <c r="A1314" s="202"/>
      <c r="C1314" s="202"/>
      <c r="D1314" s="202"/>
      <c r="E1314" s="204"/>
      <c r="I1314" s="209"/>
      <c r="J1314" s="209"/>
    </row>
    <row r="1315" ht="33.0" customHeight="1">
      <c r="A1315" s="202"/>
      <c r="C1315" s="202"/>
      <c r="D1315" s="202"/>
      <c r="E1315" s="206"/>
      <c r="I1315" s="209"/>
      <c r="J1315" s="209"/>
    </row>
    <row r="1316" ht="33.0" customHeight="1">
      <c r="A1316" s="202"/>
      <c r="C1316" s="202"/>
      <c r="D1316" s="206"/>
      <c r="E1316" s="206"/>
      <c r="I1316" s="209"/>
      <c r="J1316" s="209"/>
    </row>
    <row r="1317">
      <c r="A1317" s="202"/>
      <c r="C1317" s="202"/>
      <c r="D1317" s="202"/>
      <c r="E1317" s="202"/>
      <c r="F1317" s="202"/>
      <c r="G1317" s="202"/>
      <c r="H1317" s="202"/>
      <c r="I1317" s="237"/>
      <c r="J1317" s="237"/>
      <c r="K1317" s="202"/>
      <c r="L1317" s="202"/>
    </row>
    <row r="1318">
      <c r="A1318" s="202"/>
      <c r="C1318" s="202"/>
      <c r="D1318" s="207"/>
      <c r="E1318" s="208"/>
      <c r="F1318" s="202"/>
      <c r="G1318" s="202"/>
      <c r="H1318" s="202"/>
      <c r="I1318" s="237"/>
      <c r="J1318" s="237"/>
      <c r="K1318" s="202"/>
      <c r="L1318" s="202"/>
    </row>
    <row r="1319">
      <c r="A1319" s="202"/>
      <c r="C1319" s="202"/>
      <c r="D1319" s="202"/>
      <c r="E1319" s="202"/>
      <c r="F1319" s="202"/>
      <c r="G1319" s="202"/>
      <c r="H1319" s="202"/>
      <c r="I1319" s="237"/>
      <c r="J1319" s="237"/>
      <c r="K1319" s="202"/>
      <c r="L1319" s="202"/>
    </row>
    <row r="1320">
      <c r="A1320" s="202"/>
      <c r="C1320" s="202"/>
      <c r="E1320" s="208"/>
      <c r="F1320" s="202"/>
      <c r="G1320" s="202"/>
      <c r="H1320" s="202"/>
      <c r="I1320" s="237"/>
      <c r="J1320" s="237"/>
      <c r="K1320" s="202"/>
      <c r="L1320" s="202"/>
    </row>
    <row r="1321">
      <c r="A1321" s="202"/>
      <c r="C1321" s="202"/>
      <c r="D1321" s="202"/>
      <c r="E1321" s="208"/>
      <c r="F1321" s="202"/>
      <c r="G1321" s="202"/>
      <c r="H1321" s="202"/>
      <c r="I1321" s="237"/>
      <c r="J1321" s="237"/>
      <c r="K1321" s="202"/>
      <c r="L1321" s="202"/>
    </row>
    <row r="1322">
      <c r="A1322" s="202"/>
      <c r="C1322" s="202"/>
      <c r="D1322" s="202"/>
      <c r="E1322" s="202"/>
      <c r="F1322" s="202"/>
      <c r="G1322" s="202"/>
      <c r="H1322" s="202"/>
      <c r="I1322" s="237"/>
      <c r="J1322" s="237"/>
      <c r="K1322" s="202"/>
      <c r="L1322" s="202"/>
    </row>
    <row r="1323">
      <c r="A1323" s="202"/>
      <c r="C1323" s="202"/>
      <c r="D1323" s="202"/>
      <c r="E1323" s="208"/>
      <c r="F1323" s="202"/>
      <c r="G1323" s="202"/>
      <c r="H1323" s="202"/>
      <c r="I1323" s="237"/>
      <c r="J1323" s="237"/>
      <c r="K1323" s="202"/>
      <c r="L1323" s="202"/>
    </row>
    <row r="1324">
      <c r="A1324" s="202"/>
      <c r="C1324" s="202"/>
      <c r="D1324" s="207"/>
      <c r="E1324" s="208"/>
      <c r="F1324" s="202"/>
      <c r="G1324" s="202"/>
      <c r="H1324" s="202"/>
      <c r="I1324" s="237"/>
      <c r="J1324" s="237"/>
      <c r="K1324" s="202"/>
      <c r="L1324" s="202"/>
    </row>
    <row r="1325">
      <c r="A1325" s="202"/>
      <c r="C1325" s="202"/>
      <c r="D1325" s="202"/>
      <c r="E1325" s="208"/>
      <c r="F1325" s="202"/>
      <c r="G1325" s="202"/>
      <c r="H1325" s="202"/>
      <c r="I1325" s="237"/>
      <c r="J1325" s="237"/>
      <c r="K1325" s="202"/>
      <c r="L1325" s="202"/>
    </row>
    <row r="1326">
      <c r="A1326" s="202"/>
      <c r="C1326" s="202"/>
      <c r="D1326" s="202"/>
      <c r="E1326" s="208"/>
      <c r="F1326" s="202"/>
      <c r="G1326" s="202"/>
      <c r="H1326" s="202"/>
      <c r="I1326" s="237"/>
      <c r="J1326" s="237"/>
      <c r="K1326" s="202"/>
      <c r="L1326" s="202"/>
    </row>
    <row r="1327">
      <c r="A1327" s="202"/>
      <c r="C1327" s="202"/>
      <c r="D1327" s="202"/>
      <c r="E1327" s="208"/>
      <c r="F1327" s="202"/>
      <c r="G1327" s="202"/>
      <c r="H1327" s="202"/>
      <c r="I1327" s="237"/>
      <c r="J1327" s="237"/>
      <c r="K1327" s="202"/>
      <c r="L1327" s="202"/>
    </row>
    <row r="1328">
      <c r="A1328" s="202"/>
      <c r="C1328" s="202"/>
      <c r="D1328" s="202"/>
      <c r="E1328" s="208"/>
      <c r="F1328" s="202"/>
      <c r="G1328" s="202"/>
      <c r="H1328" s="202"/>
      <c r="I1328" s="237"/>
      <c r="J1328" s="237"/>
      <c r="K1328" s="202"/>
      <c r="L1328" s="202"/>
    </row>
    <row r="1329">
      <c r="A1329" s="202"/>
      <c r="C1329" s="202"/>
      <c r="E1329" s="208"/>
      <c r="F1329" s="202"/>
      <c r="G1329" s="202"/>
      <c r="H1329" s="202"/>
      <c r="I1329" s="237"/>
      <c r="J1329" s="237"/>
      <c r="K1329" s="202"/>
      <c r="L1329" s="202"/>
    </row>
    <row r="1330">
      <c r="A1330" s="202"/>
      <c r="C1330" s="202"/>
      <c r="D1330" s="207"/>
      <c r="E1330" s="208"/>
      <c r="F1330" s="202"/>
      <c r="G1330" s="202"/>
      <c r="H1330" s="202"/>
      <c r="I1330" s="237"/>
      <c r="J1330" s="237"/>
      <c r="K1330" s="202"/>
      <c r="L1330" s="202"/>
    </row>
    <row r="1331" ht="33.0" customHeight="1">
      <c r="A1331" s="202"/>
      <c r="C1331" s="202"/>
      <c r="D1331" s="202"/>
      <c r="E1331" s="204"/>
      <c r="I1331" s="209"/>
      <c r="J1331" s="209"/>
    </row>
    <row r="1332" ht="33.0" customHeight="1">
      <c r="A1332" s="202"/>
      <c r="C1332" s="202"/>
      <c r="D1332" s="202"/>
      <c r="E1332" s="204"/>
      <c r="I1332" s="209"/>
      <c r="J1332" s="209"/>
    </row>
    <row r="1333" ht="33.0" customHeight="1">
      <c r="A1333" s="202"/>
      <c r="C1333" s="202"/>
      <c r="D1333" s="202"/>
      <c r="E1333" s="206"/>
      <c r="I1333" s="209"/>
      <c r="J1333" s="209"/>
    </row>
    <row r="1334" ht="33.0" customHeight="1">
      <c r="A1334" s="202"/>
      <c r="C1334" s="202"/>
      <c r="D1334" s="206"/>
      <c r="E1334" s="206"/>
      <c r="I1334" s="209"/>
      <c r="J1334" s="209"/>
    </row>
    <row r="1335">
      <c r="A1335" s="202"/>
      <c r="C1335" s="202"/>
      <c r="E1335" s="208"/>
      <c r="F1335" s="202"/>
      <c r="G1335" s="202"/>
      <c r="H1335" s="202"/>
      <c r="I1335" s="237"/>
      <c r="J1335" s="237"/>
      <c r="K1335" s="202"/>
      <c r="L1335" s="202"/>
    </row>
    <row r="1336">
      <c r="A1336" s="202"/>
      <c r="C1336" s="202"/>
      <c r="D1336" s="202"/>
      <c r="E1336" s="202"/>
      <c r="F1336" s="202"/>
      <c r="G1336" s="202"/>
      <c r="H1336" s="202"/>
      <c r="I1336" s="237"/>
      <c r="J1336" s="237"/>
      <c r="K1336" s="202"/>
      <c r="L1336" s="202"/>
    </row>
    <row r="1337">
      <c r="A1337" s="202"/>
      <c r="C1337" s="202"/>
      <c r="D1337" s="202"/>
      <c r="E1337" s="204"/>
      <c r="F1337" s="202"/>
      <c r="G1337" s="202"/>
      <c r="H1337" s="202"/>
      <c r="I1337" s="237"/>
      <c r="J1337" s="237"/>
      <c r="K1337" s="202"/>
      <c r="L1337" s="202"/>
    </row>
    <row r="1338">
      <c r="A1338" s="202"/>
      <c r="C1338" s="202"/>
      <c r="D1338" s="202"/>
      <c r="E1338" s="204"/>
      <c r="F1338" s="202"/>
      <c r="G1338" s="202"/>
      <c r="H1338" s="202"/>
      <c r="I1338" s="237"/>
      <c r="J1338" s="237"/>
      <c r="K1338" s="202"/>
      <c r="L1338" s="202"/>
    </row>
    <row r="1339">
      <c r="A1339" s="202"/>
      <c r="C1339" s="202"/>
      <c r="D1339" s="202"/>
      <c r="E1339" s="208"/>
      <c r="F1339" s="202"/>
      <c r="G1339" s="202"/>
      <c r="H1339" s="202"/>
      <c r="I1339" s="237"/>
      <c r="J1339" s="237"/>
      <c r="K1339" s="202"/>
      <c r="L1339" s="202"/>
    </row>
    <row r="1340">
      <c r="A1340" s="202"/>
      <c r="C1340" s="202"/>
      <c r="D1340" s="202"/>
      <c r="E1340" s="208"/>
      <c r="F1340" s="202"/>
      <c r="G1340" s="202"/>
      <c r="H1340" s="202"/>
      <c r="I1340" s="237"/>
      <c r="J1340" s="237"/>
      <c r="K1340" s="202"/>
      <c r="L1340" s="202"/>
    </row>
    <row r="1341">
      <c r="A1341" s="202"/>
      <c r="C1341" s="202"/>
      <c r="D1341" s="202"/>
      <c r="E1341" s="208"/>
      <c r="F1341" s="202"/>
      <c r="G1341" s="202"/>
      <c r="H1341" s="202"/>
      <c r="I1341" s="237"/>
      <c r="J1341" s="237"/>
      <c r="K1341" s="202"/>
      <c r="L1341" s="202"/>
    </row>
    <row r="1342">
      <c r="A1342" s="202"/>
      <c r="C1342" s="202"/>
      <c r="D1342" s="202"/>
      <c r="E1342" s="208"/>
      <c r="F1342" s="202"/>
      <c r="G1342" s="202"/>
      <c r="H1342" s="202"/>
      <c r="I1342" s="237"/>
      <c r="J1342" s="237"/>
      <c r="K1342" s="202"/>
      <c r="L1342" s="202"/>
    </row>
    <row r="1343">
      <c r="A1343" s="202"/>
      <c r="C1343" s="202"/>
      <c r="D1343" s="202"/>
      <c r="E1343" s="208"/>
      <c r="F1343" s="202"/>
      <c r="G1343" s="202"/>
      <c r="H1343" s="202"/>
      <c r="I1343" s="237"/>
      <c r="J1343" s="237"/>
      <c r="K1343" s="202"/>
      <c r="L1343" s="202"/>
    </row>
    <row r="1344">
      <c r="A1344" s="202"/>
      <c r="C1344" s="202"/>
      <c r="D1344" s="202"/>
      <c r="E1344" s="208"/>
      <c r="F1344" s="202"/>
      <c r="G1344" s="202"/>
      <c r="H1344" s="202"/>
      <c r="I1344" s="237"/>
      <c r="J1344" s="237"/>
      <c r="K1344" s="202"/>
      <c r="L1344" s="202"/>
    </row>
    <row r="1345">
      <c r="A1345" s="202"/>
      <c r="C1345" s="202"/>
      <c r="D1345" s="202"/>
      <c r="E1345" s="208"/>
      <c r="F1345" s="202"/>
      <c r="G1345" s="202"/>
      <c r="H1345" s="202"/>
      <c r="I1345" s="237"/>
      <c r="J1345" s="237"/>
      <c r="K1345" s="202"/>
      <c r="L1345" s="202"/>
    </row>
    <row r="1346">
      <c r="A1346" s="202"/>
      <c r="C1346" s="202"/>
      <c r="D1346" s="202"/>
      <c r="E1346" s="208"/>
      <c r="F1346" s="202"/>
      <c r="G1346" s="202"/>
      <c r="H1346" s="202"/>
      <c r="I1346" s="237"/>
      <c r="J1346" s="237"/>
      <c r="K1346" s="202"/>
      <c r="L1346" s="202"/>
    </row>
    <row r="1347">
      <c r="A1347" s="202"/>
      <c r="C1347" s="202"/>
      <c r="D1347" s="202"/>
      <c r="E1347" s="202"/>
      <c r="F1347" s="202"/>
      <c r="G1347" s="202"/>
      <c r="H1347" s="202"/>
      <c r="I1347" s="237"/>
      <c r="J1347" s="237"/>
      <c r="K1347" s="202"/>
      <c r="L1347" s="202"/>
    </row>
    <row r="1348">
      <c r="A1348" s="202"/>
      <c r="C1348" s="202"/>
      <c r="D1348" s="202"/>
      <c r="E1348" s="208"/>
      <c r="F1348" s="202"/>
      <c r="G1348" s="202"/>
      <c r="H1348" s="202"/>
      <c r="I1348" s="237"/>
      <c r="J1348" s="237"/>
      <c r="K1348" s="202"/>
      <c r="L1348" s="202"/>
    </row>
    <row r="1349">
      <c r="A1349" s="202"/>
      <c r="C1349" s="202"/>
      <c r="D1349" s="202"/>
      <c r="E1349" s="208"/>
      <c r="F1349" s="202"/>
      <c r="G1349" s="202"/>
      <c r="H1349" s="202"/>
      <c r="I1349" s="237"/>
      <c r="J1349" s="237"/>
      <c r="K1349" s="202"/>
      <c r="L1349" s="202"/>
    </row>
    <row r="1350">
      <c r="A1350" s="202"/>
      <c r="C1350" s="202"/>
      <c r="D1350" s="202"/>
      <c r="E1350" s="202"/>
      <c r="F1350" s="202"/>
      <c r="G1350" s="202"/>
      <c r="H1350" s="202"/>
      <c r="I1350" s="237"/>
      <c r="J1350" s="237"/>
      <c r="K1350" s="202"/>
      <c r="L1350" s="202"/>
    </row>
    <row r="1351">
      <c r="A1351" s="202"/>
      <c r="C1351" s="202"/>
      <c r="D1351" s="202"/>
      <c r="E1351" s="208"/>
      <c r="F1351" s="202"/>
      <c r="G1351" s="202"/>
      <c r="H1351" s="202"/>
      <c r="I1351" s="237"/>
      <c r="J1351" s="237"/>
      <c r="K1351" s="202"/>
      <c r="L1351" s="202"/>
    </row>
    <row r="1352">
      <c r="A1352" s="202"/>
      <c r="C1352" s="202"/>
      <c r="D1352" s="202"/>
      <c r="E1352" s="208"/>
      <c r="F1352" s="202"/>
      <c r="G1352" s="202"/>
      <c r="H1352" s="202"/>
      <c r="I1352" s="237"/>
      <c r="J1352" s="237"/>
      <c r="K1352" s="202"/>
      <c r="L1352" s="202"/>
    </row>
    <row r="1353" ht="33.75" customHeight="1">
      <c r="A1353" s="202"/>
      <c r="C1353" s="202"/>
      <c r="D1353" s="202"/>
      <c r="E1353" s="204"/>
      <c r="I1353" s="209"/>
      <c r="J1353" s="209"/>
    </row>
    <row r="1354" ht="33.75" customHeight="1">
      <c r="A1354" s="202"/>
      <c r="C1354" s="202"/>
      <c r="D1354" s="202"/>
      <c r="E1354" s="204"/>
      <c r="I1354" s="209"/>
      <c r="J1354" s="209"/>
    </row>
    <row r="1355" ht="33.75" customHeight="1">
      <c r="A1355" s="202"/>
      <c r="C1355" s="202"/>
      <c r="D1355" s="202"/>
      <c r="E1355" s="206"/>
      <c r="I1355" s="209"/>
      <c r="J1355" s="209"/>
    </row>
    <row r="1356" ht="33.75" customHeight="1">
      <c r="A1356" s="202"/>
      <c r="C1356" s="202"/>
      <c r="D1356" s="206"/>
      <c r="E1356" s="206"/>
      <c r="I1356" s="209"/>
      <c r="J1356" s="209"/>
    </row>
    <row r="1357" ht="33.0" customHeight="1">
      <c r="A1357" s="202"/>
      <c r="C1357" s="202"/>
      <c r="D1357" s="202"/>
      <c r="E1357" s="202"/>
      <c r="F1357" s="202"/>
      <c r="G1357" s="202"/>
      <c r="H1357" s="202"/>
      <c r="I1357" s="237"/>
      <c r="J1357" s="237"/>
      <c r="K1357" s="202"/>
      <c r="L1357" s="202"/>
    </row>
    <row r="1358" ht="25.5" customHeight="1">
      <c r="A1358" s="202"/>
      <c r="C1358" s="202"/>
      <c r="D1358" s="202"/>
      <c r="E1358" s="204"/>
      <c r="I1358" s="209"/>
      <c r="J1358" s="209"/>
    </row>
    <row r="1359" ht="25.5" customHeight="1">
      <c r="A1359" s="202"/>
      <c r="C1359" s="202"/>
      <c r="D1359" s="202"/>
      <c r="E1359" s="206"/>
      <c r="I1359" s="209"/>
      <c r="J1359" s="209"/>
    </row>
    <row r="1360" ht="25.5" customHeight="1">
      <c r="A1360" s="202"/>
      <c r="C1360" s="202"/>
      <c r="D1360" s="202"/>
      <c r="E1360" s="208"/>
      <c r="I1360" s="209"/>
      <c r="J1360" s="209"/>
    </row>
    <row r="1361" ht="25.5" customHeight="1">
      <c r="A1361" s="202"/>
      <c r="C1361" s="202"/>
      <c r="D1361" s="202"/>
      <c r="E1361" s="208"/>
      <c r="I1361" s="209"/>
      <c r="J1361" s="209"/>
    </row>
    <row r="1362" ht="25.5" customHeight="1">
      <c r="A1362" s="202"/>
      <c r="C1362" s="202"/>
      <c r="D1362" s="202"/>
      <c r="E1362" s="204"/>
      <c r="I1362" s="209"/>
      <c r="J1362" s="209"/>
    </row>
    <row r="1363" ht="25.5" customHeight="1">
      <c r="A1363" s="202"/>
      <c r="C1363" s="202"/>
      <c r="D1363" s="202"/>
      <c r="E1363" s="208"/>
      <c r="I1363" s="209"/>
      <c r="J1363" s="209"/>
    </row>
    <row r="1364" ht="25.5" customHeight="1">
      <c r="A1364" s="202"/>
      <c r="C1364" s="202"/>
      <c r="D1364" s="202"/>
      <c r="E1364" s="204"/>
      <c r="I1364" s="209"/>
      <c r="J1364" s="209"/>
    </row>
    <row r="1365" ht="25.5" customHeight="1">
      <c r="A1365" s="202"/>
      <c r="C1365" s="202"/>
      <c r="D1365" s="202"/>
      <c r="E1365" s="206"/>
      <c r="I1365" s="209"/>
      <c r="J1365" s="209"/>
    </row>
    <row r="1366" ht="15.75" customHeight="1">
      <c r="A1366" s="202"/>
      <c r="C1366" s="202"/>
      <c r="D1366" s="202"/>
      <c r="E1366" s="202"/>
      <c r="F1366" s="202"/>
      <c r="G1366" s="202"/>
      <c r="H1366" s="202"/>
      <c r="I1366" s="237"/>
      <c r="J1366" s="237"/>
      <c r="K1366" s="202"/>
      <c r="L1366" s="202"/>
    </row>
    <row r="1367" ht="30.75" customHeight="1">
      <c r="A1367" s="202"/>
      <c r="C1367" s="202"/>
      <c r="D1367" s="202"/>
      <c r="E1367" s="202"/>
      <c r="F1367" s="202"/>
      <c r="G1367" s="202"/>
      <c r="H1367" s="202"/>
      <c r="I1367" s="237"/>
      <c r="J1367" s="237"/>
      <c r="K1367" s="202"/>
      <c r="L1367" s="202"/>
      <c r="M1367" s="202"/>
      <c r="N1367" s="202"/>
      <c r="O1367" s="202"/>
      <c r="P1367" s="202"/>
    </row>
    <row r="1368">
      <c r="A1368" s="202"/>
      <c r="C1368" s="202"/>
      <c r="D1368" s="203"/>
      <c r="E1368" s="204"/>
      <c r="F1368" s="202"/>
      <c r="G1368" s="202"/>
      <c r="H1368" s="202"/>
      <c r="I1368" s="237"/>
      <c r="J1368" s="237"/>
      <c r="K1368" s="202"/>
      <c r="L1368" s="202"/>
    </row>
    <row r="1369">
      <c r="A1369" s="202"/>
      <c r="C1369" s="202"/>
      <c r="D1369" s="202"/>
      <c r="E1369" s="202"/>
      <c r="F1369" s="202"/>
      <c r="G1369" s="202"/>
      <c r="H1369" s="202"/>
      <c r="I1369" s="237"/>
      <c r="J1369" s="237"/>
      <c r="K1369" s="202"/>
      <c r="L1369" s="202"/>
    </row>
    <row r="1370">
      <c r="A1370" s="202"/>
      <c r="C1370" s="202"/>
      <c r="D1370" s="202"/>
      <c r="E1370" s="202"/>
      <c r="F1370" s="202"/>
      <c r="G1370" s="202"/>
      <c r="H1370" s="202"/>
      <c r="I1370" s="237"/>
      <c r="J1370" s="237"/>
      <c r="K1370" s="202"/>
      <c r="L1370" s="202"/>
    </row>
    <row r="1371">
      <c r="A1371" s="202"/>
      <c r="C1371" s="202"/>
      <c r="D1371" s="207"/>
      <c r="E1371" s="204"/>
      <c r="F1371" s="202"/>
      <c r="G1371" s="202"/>
      <c r="H1371" s="202"/>
      <c r="I1371" s="237"/>
      <c r="J1371" s="237"/>
      <c r="K1371" s="202"/>
      <c r="L1371" s="202"/>
    </row>
    <row r="1372">
      <c r="A1372" s="202"/>
      <c r="C1372" s="202"/>
      <c r="D1372" s="203"/>
      <c r="E1372" s="204"/>
      <c r="F1372" s="202"/>
      <c r="G1372" s="202"/>
      <c r="H1372" s="202"/>
      <c r="I1372" s="237"/>
      <c r="J1372" s="237"/>
      <c r="K1372" s="202"/>
      <c r="L1372" s="202"/>
    </row>
    <row r="1373">
      <c r="A1373" s="202"/>
      <c r="C1373" s="202"/>
      <c r="D1373" s="203"/>
      <c r="E1373" s="204"/>
      <c r="F1373" s="202"/>
      <c r="G1373" s="202"/>
      <c r="H1373" s="202"/>
      <c r="I1373" s="237"/>
      <c r="J1373" s="237"/>
      <c r="K1373" s="202"/>
      <c r="L1373" s="202"/>
    </row>
    <row r="1374">
      <c r="A1374" s="202"/>
      <c r="C1374" s="202"/>
      <c r="D1374" s="203"/>
      <c r="E1374" s="204"/>
      <c r="F1374" s="202"/>
      <c r="G1374" s="202"/>
      <c r="H1374" s="202"/>
      <c r="I1374" s="237"/>
      <c r="J1374" s="237"/>
      <c r="K1374" s="202"/>
      <c r="L1374" s="202"/>
    </row>
    <row r="1375">
      <c r="A1375" s="202"/>
      <c r="C1375" s="202"/>
      <c r="D1375" s="203"/>
      <c r="E1375" s="204"/>
      <c r="F1375" s="202"/>
      <c r="G1375" s="202"/>
      <c r="H1375" s="202"/>
      <c r="I1375" s="237"/>
      <c r="J1375" s="237"/>
      <c r="K1375" s="202"/>
      <c r="L1375" s="202"/>
    </row>
    <row r="1376">
      <c r="A1376" s="202"/>
      <c r="C1376" s="202"/>
      <c r="D1376" s="202"/>
      <c r="E1376" s="202"/>
      <c r="F1376" s="202"/>
      <c r="G1376" s="202"/>
      <c r="H1376" s="202"/>
      <c r="I1376" s="237"/>
      <c r="J1376" s="237"/>
      <c r="K1376" s="202"/>
      <c r="L1376" s="202"/>
    </row>
    <row r="1377">
      <c r="A1377" s="202"/>
      <c r="C1377" s="202"/>
      <c r="D1377" s="203"/>
      <c r="E1377" s="204"/>
      <c r="F1377" s="202"/>
      <c r="G1377" s="202"/>
      <c r="H1377" s="202"/>
      <c r="I1377" s="237"/>
      <c r="J1377" s="237"/>
      <c r="K1377" s="202"/>
      <c r="L1377" s="202"/>
    </row>
    <row r="1378" ht="33.0" customHeight="1">
      <c r="A1378" s="202"/>
      <c r="C1378" s="202"/>
      <c r="D1378" s="202"/>
      <c r="I1378" s="209"/>
      <c r="J1378" s="209"/>
    </row>
    <row r="1379" ht="33.0" customHeight="1">
      <c r="A1379" s="202"/>
      <c r="C1379" s="202"/>
      <c r="D1379" s="202"/>
      <c r="E1379" s="204"/>
      <c r="I1379" s="209"/>
      <c r="J1379" s="209"/>
    </row>
    <row r="1380" ht="33.0" customHeight="1">
      <c r="A1380" s="202"/>
      <c r="C1380" s="202"/>
      <c r="D1380" s="202"/>
      <c r="E1380" s="206"/>
      <c r="I1380" s="209"/>
      <c r="J1380" s="209"/>
    </row>
    <row r="1381" ht="33.0" customHeight="1">
      <c r="A1381" s="202"/>
      <c r="C1381" s="202"/>
      <c r="D1381" s="206"/>
      <c r="E1381" s="206"/>
      <c r="I1381" s="209"/>
      <c r="J1381" s="209"/>
    </row>
    <row r="1382">
      <c r="A1382" s="202"/>
      <c r="C1382" s="202"/>
      <c r="D1382" s="202"/>
      <c r="E1382" s="202"/>
      <c r="F1382" s="202"/>
      <c r="G1382" s="202"/>
      <c r="H1382" s="202"/>
      <c r="I1382" s="237"/>
      <c r="J1382" s="237"/>
      <c r="K1382" s="202"/>
      <c r="L1382" s="202"/>
    </row>
    <row r="1383">
      <c r="A1383" s="202"/>
      <c r="C1383" s="202"/>
      <c r="D1383" s="207"/>
      <c r="E1383" s="208"/>
      <c r="F1383" s="202"/>
      <c r="G1383" s="202"/>
      <c r="H1383" s="202"/>
      <c r="I1383" s="237"/>
      <c r="J1383" s="237"/>
      <c r="K1383" s="202"/>
      <c r="L1383" s="202"/>
    </row>
    <row r="1384">
      <c r="A1384" s="202"/>
      <c r="C1384" s="202"/>
      <c r="D1384" s="202"/>
      <c r="E1384" s="202"/>
      <c r="F1384" s="202"/>
      <c r="G1384" s="202"/>
      <c r="H1384" s="202"/>
      <c r="I1384" s="237"/>
      <c r="J1384" s="237"/>
      <c r="K1384" s="202"/>
      <c r="L1384" s="202"/>
    </row>
    <row r="1385">
      <c r="A1385" s="202"/>
      <c r="C1385" s="202"/>
      <c r="E1385" s="208"/>
      <c r="F1385" s="202"/>
      <c r="G1385" s="202"/>
      <c r="H1385" s="202"/>
      <c r="I1385" s="237"/>
      <c r="J1385" s="237"/>
      <c r="K1385" s="202"/>
      <c r="L1385" s="202"/>
    </row>
    <row r="1386">
      <c r="A1386" s="202"/>
      <c r="C1386" s="202"/>
      <c r="D1386" s="202"/>
      <c r="E1386" s="208"/>
      <c r="F1386" s="202"/>
      <c r="G1386" s="202"/>
      <c r="H1386" s="202"/>
      <c r="I1386" s="237"/>
      <c r="J1386" s="237"/>
      <c r="K1386" s="202"/>
      <c r="L1386" s="202"/>
    </row>
    <row r="1387">
      <c r="A1387" s="202"/>
      <c r="C1387" s="202"/>
      <c r="D1387" s="202"/>
      <c r="E1387" s="202"/>
      <c r="F1387" s="202"/>
      <c r="G1387" s="202"/>
      <c r="H1387" s="202"/>
      <c r="I1387" s="237"/>
      <c r="J1387" s="237"/>
      <c r="K1387" s="202"/>
      <c r="L1387" s="202"/>
    </row>
    <row r="1388">
      <c r="A1388" s="202"/>
      <c r="C1388" s="202"/>
      <c r="D1388" s="202"/>
      <c r="E1388" s="208"/>
      <c r="F1388" s="202"/>
      <c r="G1388" s="202"/>
      <c r="H1388" s="202"/>
      <c r="I1388" s="237"/>
      <c r="J1388" s="237"/>
      <c r="K1388" s="202"/>
      <c r="L1388" s="202"/>
    </row>
    <row r="1389">
      <c r="A1389" s="202"/>
      <c r="C1389" s="202"/>
      <c r="D1389" s="207"/>
      <c r="E1389" s="208"/>
      <c r="F1389" s="202"/>
      <c r="G1389" s="202"/>
      <c r="H1389" s="202"/>
      <c r="I1389" s="237"/>
      <c r="J1389" s="237"/>
      <c r="K1389" s="202"/>
      <c r="L1389" s="202"/>
    </row>
    <row r="1390">
      <c r="A1390" s="202"/>
      <c r="C1390" s="202"/>
      <c r="D1390" s="202"/>
      <c r="E1390" s="208"/>
      <c r="F1390" s="202"/>
      <c r="G1390" s="202"/>
      <c r="H1390" s="202"/>
      <c r="I1390" s="237"/>
      <c r="J1390" s="237"/>
      <c r="K1390" s="202"/>
      <c r="L1390" s="202"/>
    </row>
    <row r="1391">
      <c r="A1391" s="202"/>
      <c r="C1391" s="202"/>
      <c r="D1391" s="202"/>
      <c r="E1391" s="208"/>
      <c r="F1391" s="202"/>
      <c r="G1391" s="202"/>
      <c r="H1391" s="202"/>
      <c r="I1391" s="237"/>
      <c r="J1391" s="237"/>
      <c r="K1391" s="202"/>
      <c r="L1391" s="202"/>
    </row>
    <row r="1392">
      <c r="A1392" s="202"/>
      <c r="C1392" s="202"/>
      <c r="D1392" s="202"/>
      <c r="E1392" s="208"/>
      <c r="F1392" s="202"/>
      <c r="G1392" s="202"/>
      <c r="H1392" s="202"/>
      <c r="I1392" s="237"/>
      <c r="J1392" s="237"/>
      <c r="K1392" s="202"/>
      <c r="L1392" s="202"/>
    </row>
    <row r="1393">
      <c r="A1393" s="202"/>
      <c r="C1393" s="202"/>
      <c r="D1393" s="202"/>
      <c r="E1393" s="208"/>
      <c r="F1393" s="202"/>
      <c r="G1393" s="202"/>
      <c r="H1393" s="202"/>
      <c r="I1393" s="237"/>
      <c r="J1393" s="237"/>
      <c r="K1393" s="202"/>
      <c r="L1393" s="202"/>
    </row>
    <row r="1394">
      <c r="A1394" s="202"/>
      <c r="C1394" s="202"/>
      <c r="E1394" s="208"/>
      <c r="F1394" s="202"/>
      <c r="G1394" s="202"/>
      <c r="H1394" s="202"/>
      <c r="I1394" s="237"/>
      <c r="J1394" s="237"/>
      <c r="K1394" s="202"/>
      <c r="L1394" s="202"/>
    </row>
    <row r="1395">
      <c r="A1395" s="202"/>
      <c r="C1395" s="202"/>
      <c r="D1395" s="207"/>
      <c r="E1395" s="208"/>
      <c r="F1395" s="202"/>
      <c r="G1395" s="202"/>
      <c r="H1395" s="202"/>
      <c r="I1395" s="237"/>
      <c r="J1395" s="237"/>
      <c r="K1395" s="202"/>
      <c r="L1395" s="202"/>
    </row>
    <row r="1396" ht="33.0" customHeight="1">
      <c r="A1396" s="202"/>
      <c r="C1396" s="202"/>
      <c r="D1396" s="202"/>
      <c r="E1396" s="204"/>
      <c r="I1396" s="209"/>
      <c r="J1396" s="209"/>
    </row>
    <row r="1397" ht="33.0" customHeight="1">
      <c r="A1397" s="202"/>
      <c r="C1397" s="202"/>
      <c r="D1397" s="202"/>
      <c r="E1397" s="204"/>
      <c r="I1397" s="209"/>
      <c r="J1397" s="209"/>
    </row>
    <row r="1398" ht="33.0" customHeight="1">
      <c r="A1398" s="202"/>
      <c r="C1398" s="202"/>
      <c r="D1398" s="202"/>
      <c r="E1398" s="206"/>
      <c r="I1398" s="209"/>
      <c r="J1398" s="209"/>
    </row>
    <row r="1399" ht="33.0" customHeight="1">
      <c r="A1399" s="202"/>
      <c r="C1399" s="202"/>
      <c r="D1399" s="206"/>
      <c r="E1399" s="206"/>
      <c r="I1399" s="209"/>
      <c r="J1399" s="209"/>
    </row>
    <row r="1400">
      <c r="A1400" s="202"/>
      <c r="C1400" s="202"/>
      <c r="E1400" s="208"/>
      <c r="F1400" s="202"/>
      <c r="G1400" s="202"/>
      <c r="H1400" s="202"/>
      <c r="I1400" s="237"/>
      <c r="J1400" s="237"/>
      <c r="K1400" s="202"/>
      <c r="L1400" s="202"/>
    </row>
    <row r="1401">
      <c r="A1401" s="202"/>
      <c r="C1401" s="202"/>
      <c r="D1401" s="202"/>
      <c r="E1401" s="202"/>
      <c r="F1401" s="202"/>
      <c r="G1401" s="202"/>
      <c r="H1401" s="202"/>
      <c r="I1401" s="237"/>
      <c r="J1401" s="237"/>
      <c r="K1401" s="202"/>
      <c r="L1401" s="202"/>
    </row>
    <row r="1402">
      <c r="A1402" s="202"/>
      <c r="C1402" s="202"/>
      <c r="D1402" s="202"/>
      <c r="E1402" s="204"/>
      <c r="F1402" s="202"/>
      <c r="G1402" s="202"/>
      <c r="H1402" s="202"/>
      <c r="I1402" s="237"/>
      <c r="J1402" s="237"/>
      <c r="K1402" s="202"/>
      <c r="L1402" s="202"/>
    </row>
    <row r="1403">
      <c r="A1403" s="202"/>
      <c r="C1403" s="202"/>
      <c r="D1403" s="202"/>
      <c r="E1403" s="204"/>
      <c r="F1403" s="202"/>
      <c r="G1403" s="202"/>
      <c r="H1403" s="202"/>
      <c r="I1403" s="237"/>
      <c r="J1403" s="237"/>
      <c r="K1403" s="202"/>
      <c r="L1403" s="202"/>
    </row>
    <row r="1404">
      <c r="A1404" s="202"/>
      <c r="C1404" s="202"/>
      <c r="D1404" s="202"/>
      <c r="E1404" s="208"/>
      <c r="F1404" s="202"/>
      <c r="G1404" s="202"/>
      <c r="H1404" s="202"/>
      <c r="I1404" s="237"/>
      <c r="J1404" s="237"/>
      <c r="K1404" s="202"/>
      <c r="L1404" s="202"/>
    </row>
    <row r="1405">
      <c r="A1405" s="202"/>
      <c r="C1405" s="202"/>
      <c r="D1405" s="202"/>
      <c r="E1405" s="208"/>
      <c r="F1405" s="202"/>
      <c r="G1405" s="202"/>
      <c r="H1405" s="202"/>
      <c r="I1405" s="237"/>
      <c r="J1405" s="237"/>
      <c r="K1405" s="202"/>
      <c r="L1405" s="202"/>
    </row>
    <row r="1406">
      <c r="A1406" s="202"/>
      <c r="C1406" s="202"/>
      <c r="D1406" s="202"/>
      <c r="E1406" s="208"/>
      <c r="F1406" s="202"/>
      <c r="G1406" s="202"/>
      <c r="H1406" s="202"/>
      <c r="I1406" s="237"/>
      <c r="J1406" s="237"/>
      <c r="K1406" s="202"/>
      <c r="L1406" s="202"/>
    </row>
    <row r="1407">
      <c r="A1407" s="202"/>
      <c r="C1407" s="202"/>
      <c r="D1407" s="202"/>
      <c r="E1407" s="208"/>
      <c r="F1407" s="202"/>
      <c r="G1407" s="202"/>
      <c r="H1407" s="202"/>
      <c r="I1407" s="237"/>
      <c r="J1407" s="237"/>
      <c r="K1407" s="202"/>
      <c r="L1407" s="202"/>
    </row>
    <row r="1408">
      <c r="A1408" s="202"/>
      <c r="C1408" s="202"/>
      <c r="D1408" s="202"/>
      <c r="E1408" s="208"/>
      <c r="F1408" s="202"/>
      <c r="G1408" s="202"/>
      <c r="H1408" s="202"/>
      <c r="I1408" s="237"/>
      <c r="J1408" s="237"/>
      <c r="K1408" s="202"/>
      <c r="L1408" s="202"/>
    </row>
    <row r="1409">
      <c r="A1409" s="202"/>
      <c r="C1409" s="202"/>
      <c r="D1409" s="202"/>
      <c r="E1409" s="208"/>
      <c r="F1409" s="202"/>
      <c r="G1409" s="202"/>
      <c r="H1409" s="202"/>
      <c r="I1409" s="237"/>
      <c r="J1409" s="237"/>
      <c r="K1409" s="202"/>
      <c r="L1409" s="202"/>
    </row>
    <row r="1410">
      <c r="A1410" s="202"/>
      <c r="C1410" s="202"/>
      <c r="D1410" s="202"/>
      <c r="E1410" s="208"/>
      <c r="F1410" s="202"/>
      <c r="G1410" s="202"/>
      <c r="H1410" s="202"/>
      <c r="I1410" s="237"/>
      <c r="J1410" s="237"/>
      <c r="K1410" s="202"/>
      <c r="L1410" s="202"/>
    </row>
    <row r="1411">
      <c r="A1411" s="202"/>
      <c r="C1411" s="202"/>
      <c r="D1411" s="202"/>
      <c r="E1411" s="208"/>
      <c r="F1411" s="202"/>
      <c r="G1411" s="202"/>
      <c r="H1411" s="202"/>
      <c r="I1411" s="237"/>
      <c r="J1411" s="237"/>
      <c r="K1411" s="202"/>
      <c r="L1411" s="202"/>
    </row>
    <row r="1412">
      <c r="A1412" s="202"/>
      <c r="C1412" s="202"/>
      <c r="D1412" s="202"/>
      <c r="E1412" s="202"/>
      <c r="F1412" s="202"/>
      <c r="G1412" s="202"/>
      <c r="H1412" s="202"/>
      <c r="I1412" s="237"/>
      <c r="J1412" s="237"/>
      <c r="K1412" s="202"/>
      <c r="L1412" s="202"/>
    </row>
    <row r="1413">
      <c r="A1413" s="202"/>
      <c r="C1413" s="202"/>
      <c r="D1413" s="202"/>
      <c r="E1413" s="208"/>
      <c r="F1413" s="202"/>
      <c r="G1413" s="202"/>
      <c r="H1413" s="202"/>
      <c r="I1413" s="237"/>
      <c r="J1413" s="237"/>
      <c r="K1413" s="202"/>
      <c r="L1413" s="202"/>
    </row>
    <row r="1414">
      <c r="A1414" s="202"/>
      <c r="C1414" s="202"/>
      <c r="D1414" s="202"/>
      <c r="E1414" s="208"/>
      <c r="F1414" s="202"/>
      <c r="G1414" s="202"/>
      <c r="H1414" s="202"/>
      <c r="I1414" s="237"/>
      <c r="J1414" s="237"/>
      <c r="K1414" s="202"/>
      <c r="L1414" s="202"/>
    </row>
    <row r="1415">
      <c r="A1415" s="202"/>
      <c r="C1415" s="202"/>
      <c r="D1415" s="202"/>
      <c r="E1415" s="202"/>
      <c r="F1415" s="202"/>
      <c r="G1415" s="202"/>
      <c r="H1415" s="202"/>
      <c r="I1415" s="237"/>
      <c r="J1415" s="237"/>
      <c r="K1415" s="202"/>
      <c r="L1415" s="202"/>
    </row>
    <row r="1416">
      <c r="A1416" s="202"/>
      <c r="C1416" s="202"/>
      <c r="D1416" s="202"/>
      <c r="E1416" s="208"/>
      <c r="F1416" s="202"/>
      <c r="G1416" s="202"/>
      <c r="H1416" s="202"/>
      <c r="I1416" s="237"/>
      <c r="J1416" s="237"/>
      <c r="K1416" s="202"/>
      <c r="L1416" s="202"/>
    </row>
    <row r="1417">
      <c r="A1417" s="202"/>
      <c r="C1417" s="202"/>
      <c r="D1417" s="202"/>
      <c r="E1417" s="208"/>
      <c r="F1417" s="202"/>
      <c r="G1417" s="202"/>
      <c r="H1417" s="202"/>
      <c r="I1417" s="237"/>
      <c r="J1417" s="237"/>
      <c r="K1417" s="202"/>
      <c r="L1417" s="202"/>
    </row>
    <row r="1418" ht="33.75" customHeight="1">
      <c r="A1418" s="202"/>
      <c r="C1418" s="202"/>
      <c r="D1418" s="202"/>
      <c r="E1418" s="204"/>
      <c r="I1418" s="209"/>
      <c r="J1418" s="209"/>
    </row>
    <row r="1419" ht="33.75" customHeight="1">
      <c r="A1419" s="202"/>
      <c r="C1419" s="202"/>
      <c r="D1419" s="202"/>
      <c r="E1419" s="204"/>
      <c r="I1419" s="209"/>
      <c r="J1419" s="209"/>
    </row>
    <row r="1420" ht="33.75" customHeight="1">
      <c r="A1420" s="202"/>
      <c r="C1420" s="202"/>
      <c r="D1420" s="202"/>
      <c r="E1420" s="206"/>
      <c r="I1420" s="209"/>
      <c r="J1420" s="209"/>
    </row>
    <row r="1421" ht="33.75" customHeight="1">
      <c r="A1421" s="202"/>
      <c r="C1421" s="202"/>
      <c r="D1421" s="206"/>
      <c r="E1421" s="206"/>
      <c r="I1421" s="209"/>
      <c r="J1421" s="209"/>
    </row>
    <row r="1422" ht="33.0" customHeight="1">
      <c r="A1422" s="202"/>
      <c r="C1422" s="202"/>
      <c r="D1422" s="202"/>
      <c r="E1422" s="202"/>
      <c r="F1422" s="202"/>
      <c r="G1422" s="202"/>
      <c r="H1422" s="202"/>
      <c r="I1422" s="237"/>
      <c r="J1422" s="237"/>
      <c r="K1422" s="202"/>
      <c r="L1422" s="202"/>
    </row>
    <row r="1423" ht="25.5" customHeight="1">
      <c r="A1423" s="202"/>
      <c r="C1423" s="202"/>
      <c r="D1423" s="202"/>
      <c r="E1423" s="204"/>
      <c r="I1423" s="209"/>
      <c r="J1423" s="209"/>
    </row>
    <row r="1424" ht="25.5" customHeight="1">
      <c r="A1424" s="202"/>
      <c r="C1424" s="202"/>
      <c r="D1424" s="202"/>
      <c r="E1424" s="206"/>
      <c r="I1424" s="209"/>
      <c r="J1424" s="209"/>
    </row>
    <row r="1425" ht="25.5" customHeight="1">
      <c r="A1425" s="202"/>
      <c r="C1425" s="202"/>
      <c r="D1425" s="202"/>
      <c r="E1425" s="208"/>
      <c r="I1425" s="209"/>
      <c r="J1425" s="209"/>
    </row>
    <row r="1426" ht="25.5" customHeight="1">
      <c r="A1426" s="202"/>
      <c r="C1426" s="202"/>
      <c r="D1426" s="202"/>
      <c r="E1426" s="208"/>
      <c r="I1426" s="209"/>
      <c r="J1426" s="209"/>
    </row>
    <row r="1427" ht="25.5" customHeight="1">
      <c r="A1427" s="202"/>
      <c r="C1427" s="202"/>
      <c r="D1427" s="202"/>
      <c r="E1427" s="204"/>
      <c r="I1427" s="209"/>
      <c r="J1427" s="209"/>
    </row>
    <row r="1428" ht="25.5" customHeight="1">
      <c r="A1428" s="202"/>
      <c r="C1428" s="202"/>
      <c r="D1428" s="202"/>
      <c r="E1428" s="208"/>
      <c r="I1428" s="209"/>
      <c r="J1428" s="209"/>
    </row>
    <row r="1429" ht="25.5" customHeight="1">
      <c r="A1429" s="202"/>
      <c r="C1429" s="202"/>
      <c r="D1429" s="202"/>
      <c r="E1429" s="204"/>
      <c r="I1429" s="209"/>
      <c r="J1429" s="209"/>
    </row>
    <row r="1430" ht="25.5" customHeight="1">
      <c r="A1430" s="202"/>
      <c r="C1430" s="202"/>
      <c r="D1430" s="202"/>
      <c r="E1430" s="206"/>
      <c r="I1430" s="209"/>
      <c r="J1430" s="209"/>
    </row>
    <row r="1431" ht="15.75" customHeight="1">
      <c r="A1431" s="202"/>
      <c r="C1431" s="202"/>
      <c r="D1431" s="202"/>
      <c r="E1431" s="202"/>
      <c r="F1431" s="202"/>
      <c r="G1431" s="202"/>
      <c r="H1431" s="202"/>
      <c r="I1431" s="237"/>
      <c r="J1431" s="237"/>
      <c r="K1431" s="202"/>
      <c r="L1431" s="202"/>
    </row>
    <row r="1432">
      <c r="I1432" s="209"/>
      <c r="J1432" s="209"/>
    </row>
    <row r="1433">
      <c r="I1433" s="209"/>
      <c r="J1433" s="209"/>
    </row>
    <row r="1434">
      <c r="I1434" s="209"/>
      <c r="J1434" s="209"/>
    </row>
    <row r="1435">
      <c r="I1435" s="209"/>
      <c r="J1435" s="209"/>
    </row>
    <row r="1436">
      <c r="I1436" s="209"/>
      <c r="J1436" s="209"/>
    </row>
    <row r="1437">
      <c r="I1437" s="209"/>
      <c r="J1437" s="209"/>
    </row>
    <row r="1438">
      <c r="I1438" s="209"/>
      <c r="J1438" s="209"/>
    </row>
    <row r="1439">
      <c r="I1439" s="209"/>
      <c r="J1439" s="209"/>
    </row>
    <row r="1440">
      <c r="I1440" s="209"/>
      <c r="J1440" s="209"/>
    </row>
    <row r="1441">
      <c r="I1441" s="209"/>
      <c r="J1441" s="209"/>
    </row>
    <row r="1442">
      <c r="I1442" s="209"/>
      <c r="J1442" s="209"/>
    </row>
    <row r="1443">
      <c r="I1443" s="209"/>
      <c r="J1443" s="209"/>
    </row>
    <row r="1444">
      <c r="I1444" s="209"/>
      <c r="J1444" s="209"/>
    </row>
    <row r="1445">
      <c r="I1445" s="209"/>
      <c r="J1445" s="209"/>
    </row>
    <row r="1446">
      <c r="I1446" s="209"/>
      <c r="J1446" s="209"/>
    </row>
    <row r="1447">
      <c r="I1447" s="209"/>
      <c r="J1447" s="209"/>
    </row>
    <row r="1448">
      <c r="I1448" s="209"/>
      <c r="J1448" s="209"/>
    </row>
    <row r="1449">
      <c r="I1449" s="209"/>
      <c r="J1449" s="209"/>
    </row>
    <row r="1450">
      <c r="I1450" s="209"/>
      <c r="J1450" s="209"/>
    </row>
    <row r="1451">
      <c r="I1451" s="209"/>
      <c r="J1451" s="209"/>
    </row>
    <row r="1452">
      <c r="I1452" s="209"/>
      <c r="J1452" s="209"/>
    </row>
    <row r="1453">
      <c r="I1453" s="209"/>
      <c r="J1453" s="209"/>
    </row>
    <row r="1454">
      <c r="I1454" s="209"/>
      <c r="J1454" s="209"/>
    </row>
    <row r="1455">
      <c r="I1455" s="209"/>
      <c r="J1455" s="209"/>
    </row>
    <row r="1456">
      <c r="I1456" s="209"/>
      <c r="J1456" s="209"/>
    </row>
  </sheetData>
  <mergeCells count="22">
    <mergeCell ref="A3:A309"/>
    <mergeCell ref="K306:L309"/>
    <mergeCell ref="B309:C309"/>
    <mergeCell ref="D309:E309"/>
    <mergeCell ref="A310:L310"/>
    <mergeCell ref="A478:A621"/>
    <mergeCell ref="K622:L625"/>
    <mergeCell ref="A626:L626"/>
    <mergeCell ref="B629:D629"/>
    <mergeCell ref="B630:D630"/>
    <mergeCell ref="A630:A631"/>
    <mergeCell ref="A632:A634"/>
    <mergeCell ref="B632:D632"/>
    <mergeCell ref="B633:D633"/>
    <mergeCell ref="B625:C625"/>
    <mergeCell ref="D625:E625"/>
    <mergeCell ref="A627:A629"/>
    <mergeCell ref="B627:D627"/>
    <mergeCell ref="K627:L634"/>
    <mergeCell ref="B628:D628"/>
    <mergeCell ref="B631:D631"/>
    <mergeCell ref="B634:D634"/>
  </mergeCells>
  <conditionalFormatting sqref="C3:C305 C311:C621">
    <cfRule type="cellIs" dxfId="7" priority="1" operator="equal">
      <formula>"Sent"</formula>
    </cfRule>
  </conditionalFormatting>
  <conditionalFormatting sqref="C3:C305 C311:C621">
    <cfRule type="cellIs" dxfId="1" priority="2" operator="equal">
      <formula>"Verifying recipient information"</formula>
    </cfRule>
  </conditionalFormatting>
  <conditionalFormatting sqref="C3:C305 C311:C621">
    <cfRule type="cellIs" dxfId="2" priority="3" operator="equal">
      <formula>"Processing"</formula>
    </cfRule>
  </conditionalFormatting>
  <conditionalFormatting sqref="C3:C305 C311:C621">
    <cfRule type="cellIs" dxfId="3" priority="4" operator="equal">
      <formula>"Approved"</formula>
    </cfRule>
  </conditionalFormatting>
  <conditionalFormatting sqref="C3:C308 C311:C624">
    <cfRule type="cellIs" dxfId="4" priority="5" operator="equal">
      <formula>"Not-passed"</formula>
    </cfRule>
  </conditionalFormatting>
  <conditionalFormatting sqref="C3:C308 C311:C624">
    <cfRule type="cellIs" dxfId="6" priority="6" operator="equal">
      <formula>"Rejected"</formula>
    </cfRule>
  </conditionalFormatting>
  <conditionalFormatting sqref="C1:C308 C311:C624">
    <cfRule type="cellIs" dxfId="5" priority="7" operator="equal">
      <formula>"Passed"</formula>
    </cfRule>
  </conditionalFormatting>
  <dataValidations>
    <dataValidation type="list" allowBlank="1" sqref="C3:C9 C12:C35 C38:C248 C251 C253 C255:C262 C264:C269 C272:C275 C277:C305 C314:C316 C318:C319 C322 C330:C331 C337:C346 C375:C421 C438:C502 C504:C512 C515:C519 C521:C524 C526:C532 C546:C566 C573:C579 C581:C582 C588:C589 C592:C600 C602:C607 C609:C615 C618:C621">
      <formula1>'Status Key'!$A$17:$A$26</formula1>
    </dataValidation>
    <dataValidation type="list" allowBlank="1" sqref="C10:C11 C36:C37 C249:C250 C252 C254 C263 C270:C271 C276 C311:C313 C317 C320:C321 C323:C329 C332:C336 C348:C374 C422:C437 C503 C513:C514 C520 C525 C533:C545 C567:C572 C580 C583:C587 C590:C591 C601 C608 C616:C617">
      <formula1>'Status Key'!$A$17:$A$26</formula1>
    </dataValidation>
    <dataValidation type="list" allowBlank="1" sqref="C347">
      <formula1>#REF!</formula1>
    </dataValidation>
  </dataValidations>
  <hyperlinks>
    <hyperlink r:id="rId1" location="gid=0" ref="H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62"/>
    <hyperlink r:id="rId262" ref="K263"/>
    <hyperlink r:id="rId263" ref="K264"/>
    <hyperlink r:id="rId264" ref="K265"/>
    <hyperlink r:id="rId265" ref="K266"/>
    <hyperlink r:id="rId266" ref="K267"/>
    <hyperlink r:id="rId267" ref="K268"/>
    <hyperlink r:id="rId268" ref="K269"/>
    <hyperlink r:id="rId269" ref="K270"/>
    <hyperlink r:id="rId270" ref="K271"/>
    <hyperlink r:id="rId271" ref="K272"/>
    <hyperlink r:id="rId272" ref="K273"/>
    <hyperlink r:id="rId273" ref="K274"/>
    <hyperlink r:id="rId274" ref="K275"/>
    <hyperlink r:id="rId275" ref="K276"/>
    <hyperlink r:id="rId276" ref="K277"/>
    <hyperlink r:id="rId277" ref="K278"/>
    <hyperlink r:id="rId278" ref="K279"/>
    <hyperlink r:id="rId279" ref="K280"/>
    <hyperlink r:id="rId280" ref="K281"/>
    <hyperlink r:id="rId281" ref="K282"/>
    <hyperlink r:id="rId282" ref="K283"/>
    <hyperlink r:id="rId283" ref="K284"/>
    <hyperlink r:id="rId284" ref="K285"/>
    <hyperlink r:id="rId285" ref="K286"/>
    <hyperlink r:id="rId286" ref="K287"/>
    <hyperlink r:id="rId287" ref="K288"/>
    <hyperlink r:id="rId288" ref="K289"/>
    <hyperlink r:id="rId289" ref="K290"/>
    <hyperlink r:id="rId290" ref="K291"/>
    <hyperlink r:id="rId291" ref="K292"/>
    <hyperlink r:id="rId292" ref="K293"/>
    <hyperlink r:id="rId293" ref="K294"/>
    <hyperlink r:id="rId294" ref="K295"/>
    <hyperlink r:id="rId295" ref="K296"/>
    <hyperlink r:id="rId296" ref="K297"/>
    <hyperlink r:id="rId297" ref="K298"/>
    <hyperlink r:id="rId298" ref="K299"/>
    <hyperlink r:id="rId299" ref="K300"/>
    <hyperlink r:id="rId300" ref="K301"/>
    <hyperlink r:id="rId301" ref="K302"/>
    <hyperlink r:id="rId302" ref="K303"/>
    <hyperlink r:id="rId303" ref="K304"/>
    <hyperlink r:id="rId304" ref="K305"/>
    <hyperlink r:id="rId305" ref="K312"/>
    <hyperlink r:id="rId306" ref="K313"/>
    <hyperlink r:id="rId307" ref="K314"/>
    <hyperlink r:id="rId308" ref="K315"/>
    <hyperlink r:id="rId309" ref="K316"/>
    <hyperlink r:id="rId310" ref="K318"/>
    <hyperlink r:id="rId311" ref="K319"/>
    <hyperlink r:id="rId312" ref="K321"/>
    <hyperlink r:id="rId313" ref="K322"/>
    <hyperlink r:id="rId314" ref="K324"/>
    <hyperlink r:id="rId315" ref="K326"/>
    <hyperlink r:id="rId316" ref="K327"/>
    <hyperlink r:id="rId317" ref="K328"/>
    <hyperlink r:id="rId318" ref="K329"/>
    <hyperlink r:id="rId319" ref="K330"/>
    <hyperlink r:id="rId320" ref="K331"/>
    <hyperlink r:id="rId321" ref="K333"/>
    <hyperlink r:id="rId322" ref="K334"/>
    <hyperlink r:id="rId323" ref="K335"/>
    <hyperlink r:id="rId324" ref="K336"/>
    <hyperlink r:id="rId325" ref="K337"/>
    <hyperlink r:id="rId326" ref="K338"/>
    <hyperlink r:id="rId327" ref="K339"/>
    <hyperlink r:id="rId328" ref="K340"/>
    <hyperlink r:id="rId329" ref="K341"/>
    <hyperlink r:id="rId330" ref="K342"/>
    <hyperlink r:id="rId331" ref="K343"/>
    <hyperlink r:id="rId332" ref="K344"/>
    <hyperlink r:id="rId333" ref="K345"/>
    <hyperlink r:id="rId334" ref="K346"/>
    <hyperlink r:id="rId335" ref="K348"/>
    <hyperlink r:id="rId336" ref="K349"/>
    <hyperlink r:id="rId337" ref="K350"/>
    <hyperlink r:id="rId338" ref="K351"/>
    <hyperlink r:id="rId339" ref="K352"/>
    <hyperlink r:id="rId340" ref="K353"/>
    <hyperlink r:id="rId341" ref="K354"/>
    <hyperlink r:id="rId342" ref="K355"/>
    <hyperlink r:id="rId343" ref="K356"/>
    <hyperlink r:id="rId344" ref="K357"/>
    <hyperlink r:id="rId345" ref="K358"/>
    <hyperlink r:id="rId346" ref="K359"/>
    <hyperlink r:id="rId347" ref="K360"/>
    <hyperlink r:id="rId348" ref="K361"/>
    <hyperlink r:id="rId349" ref="K362"/>
    <hyperlink r:id="rId350" ref="K363"/>
    <hyperlink r:id="rId351" ref="K364"/>
    <hyperlink r:id="rId352" ref="K365"/>
    <hyperlink r:id="rId353" ref="K366"/>
    <hyperlink r:id="rId354" ref="K367"/>
    <hyperlink r:id="rId355" ref="K368"/>
    <hyperlink r:id="rId356" ref="K369"/>
    <hyperlink r:id="rId357" ref="K370"/>
    <hyperlink r:id="rId358" ref="K371"/>
    <hyperlink r:id="rId359" ref="K372"/>
    <hyperlink r:id="rId360" ref="K373"/>
    <hyperlink r:id="rId361" ref="K374"/>
    <hyperlink r:id="rId362" ref="K375"/>
    <hyperlink r:id="rId363" ref="K376"/>
    <hyperlink r:id="rId364" ref="K377"/>
    <hyperlink r:id="rId365" ref="K378"/>
    <hyperlink r:id="rId366" ref="K379"/>
    <hyperlink r:id="rId367" ref="K380"/>
    <hyperlink r:id="rId368" ref="K381"/>
    <hyperlink r:id="rId369" ref="K382"/>
    <hyperlink r:id="rId370" ref="K383"/>
    <hyperlink r:id="rId371" ref="K384"/>
    <hyperlink r:id="rId372" ref="K385"/>
    <hyperlink r:id="rId373" ref="K386"/>
    <hyperlink r:id="rId374" ref="K387"/>
    <hyperlink r:id="rId375" ref="K388"/>
    <hyperlink r:id="rId376" ref="K389"/>
    <hyperlink r:id="rId377" ref="K390"/>
    <hyperlink r:id="rId378" ref="K391"/>
    <hyperlink r:id="rId379" ref="K392"/>
    <hyperlink r:id="rId380" ref="K393"/>
    <hyperlink r:id="rId381" ref="K394"/>
    <hyperlink r:id="rId382" ref="K395"/>
    <hyperlink r:id="rId383" ref="K396"/>
    <hyperlink r:id="rId384" ref="K397"/>
    <hyperlink r:id="rId385" ref="K398"/>
    <hyperlink r:id="rId386" ref="K399"/>
    <hyperlink r:id="rId387" ref="K400"/>
    <hyperlink r:id="rId388" ref="K401"/>
    <hyperlink r:id="rId389" ref="K402"/>
    <hyperlink r:id="rId390" ref="K403"/>
    <hyperlink r:id="rId391" ref="K404"/>
    <hyperlink r:id="rId392" ref="K405"/>
    <hyperlink r:id="rId393" ref="K406"/>
    <hyperlink r:id="rId394" ref="K407"/>
    <hyperlink r:id="rId395" ref="K408"/>
    <hyperlink r:id="rId396" ref="K409"/>
    <hyperlink r:id="rId397" ref="K410"/>
    <hyperlink r:id="rId398" ref="K411"/>
    <hyperlink r:id="rId399" ref="K412"/>
    <hyperlink r:id="rId400" ref="K413"/>
    <hyperlink r:id="rId401" ref="K414"/>
    <hyperlink r:id="rId402" ref="K415"/>
    <hyperlink r:id="rId403" ref="K416"/>
    <hyperlink r:id="rId404" ref="K417"/>
    <hyperlink r:id="rId405" ref="K418"/>
    <hyperlink r:id="rId406" ref="K419"/>
    <hyperlink r:id="rId407" ref="K420"/>
    <hyperlink r:id="rId408" ref="K421"/>
    <hyperlink r:id="rId409" ref="K423"/>
    <hyperlink r:id="rId410" ref="K424"/>
    <hyperlink r:id="rId411" ref="K425"/>
    <hyperlink r:id="rId412" ref="K426"/>
    <hyperlink r:id="rId413" ref="K427"/>
    <hyperlink r:id="rId414" ref="K428"/>
    <hyperlink r:id="rId415" ref="K429"/>
    <hyperlink r:id="rId416" ref="K430"/>
    <hyperlink r:id="rId417" ref="K431"/>
    <hyperlink r:id="rId418" ref="K432"/>
    <hyperlink r:id="rId419" ref="K433"/>
    <hyperlink r:id="rId420" ref="K434"/>
    <hyperlink r:id="rId421" ref="K435"/>
    <hyperlink r:id="rId422" ref="K436"/>
    <hyperlink r:id="rId423" ref="K437"/>
    <hyperlink r:id="rId424" ref="K438"/>
    <hyperlink r:id="rId425" ref="K439"/>
    <hyperlink r:id="rId426" ref="K440"/>
    <hyperlink r:id="rId427" ref="K441"/>
    <hyperlink r:id="rId428" ref="K442"/>
    <hyperlink r:id="rId429" ref="K443"/>
    <hyperlink r:id="rId430" ref="K444"/>
    <hyperlink r:id="rId431" ref="K445"/>
    <hyperlink r:id="rId432" ref="K446"/>
    <hyperlink r:id="rId433" ref="K447"/>
    <hyperlink r:id="rId434" ref="K448"/>
    <hyperlink r:id="rId435" ref="K449"/>
    <hyperlink r:id="rId436" ref="K450"/>
    <hyperlink r:id="rId437" ref="K451"/>
    <hyperlink r:id="rId438" ref="K452"/>
    <hyperlink r:id="rId439" ref="K453"/>
    <hyperlink r:id="rId440" ref="K454"/>
    <hyperlink r:id="rId441" ref="K455"/>
    <hyperlink r:id="rId442" ref="K456"/>
    <hyperlink r:id="rId443" ref="K457"/>
    <hyperlink r:id="rId444" ref="K458"/>
    <hyperlink r:id="rId445" ref="K459"/>
    <hyperlink r:id="rId446" ref="K460"/>
    <hyperlink r:id="rId447" ref="K461"/>
    <hyperlink r:id="rId448" ref="K462"/>
    <hyperlink r:id="rId449" ref="K463"/>
    <hyperlink r:id="rId450" ref="K464"/>
    <hyperlink r:id="rId451" ref="K465"/>
    <hyperlink r:id="rId452" ref="K466"/>
    <hyperlink r:id="rId453" ref="K467"/>
    <hyperlink r:id="rId454" ref="K468"/>
    <hyperlink r:id="rId455" ref="K469"/>
    <hyperlink r:id="rId456" ref="K470"/>
    <hyperlink r:id="rId457" ref="K471"/>
    <hyperlink r:id="rId458" ref="K472"/>
    <hyperlink r:id="rId459" ref="K473"/>
    <hyperlink r:id="rId460" ref="K474"/>
    <hyperlink r:id="rId461" ref="K475"/>
    <hyperlink r:id="rId462" ref="K476"/>
    <hyperlink r:id="rId463" ref="K477"/>
    <hyperlink r:id="rId464" ref="K478"/>
    <hyperlink r:id="rId465" ref="K479"/>
    <hyperlink r:id="rId466" ref="K480"/>
    <hyperlink r:id="rId467" ref="K481"/>
    <hyperlink r:id="rId468" ref="K482"/>
    <hyperlink r:id="rId469" ref="K483"/>
    <hyperlink r:id="rId470" ref="K484"/>
    <hyperlink r:id="rId471" ref="K485"/>
    <hyperlink r:id="rId472" ref="K486"/>
    <hyperlink r:id="rId473" ref="K487"/>
    <hyperlink r:id="rId474" ref="K488"/>
    <hyperlink r:id="rId475" ref="K489"/>
    <hyperlink r:id="rId476" ref="K490"/>
    <hyperlink r:id="rId477" ref="K491"/>
    <hyperlink r:id="rId478" ref="K492"/>
    <hyperlink r:id="rId479" ref="K493"/>
    <hyperlink r:id="rId480" ref="K494"/>
    <hyperlink r:id="rId481" ref="K495"/>
    <hyperlink r:id="rId482" ref="K496"/>
    <hyperlink r:id="rId483" ref="K497"/>
    <hyperlink r:id="rId484" ref="K498"/>
    <hyperlink r:id="rId485" ref="K499"/>
    <hyperlink r:id="rId486" ref="K500"/>
    <hyperlink r:id="rId487" ref="K501"/>
    <hyperlink r:id="rId488" ref="K503"/>
    <hyperlink r:id="rId489" ref="K504"/>
    <hyperlink r:id="rId490" ref="K505"/>
    <hyperlink r:id="rId491" ref="K506"/>
    <hyperlink r:id="rId492" ref="K507"/>
    <hyperlink r:id="rId493" ref="K508"/>
    <hyperlink r:id="rId494" ref="K509"/>
    <hyperlink r:id="rId495" ref="K510"/>
    <hyperlink r:id="rId496" ref="K511"/>
    <hyperlink r:id="rId497" ref="K513"/>
    <hyperlink r:id="rId498" ref="K514"/>
    <hyperlink r:id="rId499" ref="K515"/>
    <hyperlink r:id="rId500" ref="K516"/>
    <hyperlink r:id="rId501" ref="K517"/>
    <hyperlink r:id="rId502" ref="K518"/>
    <hyperlink r:id="rId503" ref="K520"/>
    <hyperlink r:id="rId504" ref="K521"/>
    <hyperlink r:id="rId505" ref="K522"/>
    <hyperlink r:id="rId506" ref="K523"/>
    <hyperlink r:id="rId507" ref="K525"/>
    <hyperlink r:id="rId508" ref="K526"/>
    <hyperlink r:id="rId509" ref="K527"/>
    <hyperlink r:id="rId510" ref="K528"/>
    <hyperlink r:id="rId511" ref="K529"/>
    <hyperlink r:id="rId512" ref="K531"/>
    <hyperlink r:id="rId513" ref="K533"/>
    <hyperlink r:id="rId514" ref="K534"/>
    <hyperlink r:id="rId515" ref="K535"/>
    <hyperlink r:id="rId516" ref="K536"/>
    <hyperlink r:id="rId517" ref="K537"/>
    <hyperlink r:id="rId518" ref="K538"/>
    <hyperlink r:id="rId519" ref="K539"/>
    <hyperlink r:id="rId520" ref="K540"/>
    <hyperlink r:id="rId521" ref="K541"/>
    <hyperlink r:id="rId522" ref="K542"/>
    <hyperlink r:id="rId523" ref="K543"/>
    <hyperlink r:id="rId524" ref="K544"/>
    <hyperlink r:id="rId525" ref="K545"/>
    <hyperlink r:id="rId526" ref="K546"/>
    <hyperlink r:id="rId527" ref="K547"/>
    <hyperlink r:id="rId528" ref="K548"/>
    <hyperlink r:id="rId529" ref="K549"/>
    <hyperlink r:id="rId530" ref="K550"/>
    <hyperlink r:id="rId531" ref="K551"/>
    <hyperlink r:id="rId532" ref="K552"/>
    <hyperlink r:id="rId533" ref="K553"/>
    <hyperlink r:id="rId534" ref="K554"/>
    <hyperlink r:id="rId535" ref="K555"/>
    <hyperlink r:id="rId536" ref="K556"/>
    <hyperlink r:id="rId537" ref="K557"/>
    <hyperlink r:id="rId538" ref="K558"/>
    <hyperlink r:id="rId539" ref="K559"/>
    <hyperlink r:id="rId540" ref="K560"/>
    <hyperlink r:id="rId541" ref="K561"/>
    <hyperlink r:id="rId542" ref="K562"/>
    <hyperlink r:id="rId543" ref="K563"/>
    <hyperlink r:id="rId544" ref="K564"/>
    <hyperlink r:id="rId545" ref="K565"/>
    <hyperlink r:id="rId546" ref="K567"/>
    <hyperlink r:id="rId547" ref="K568"/>
    <hyperlink r:id="rId548" ref="K569"/>
    <hyperlink r:id="rId549" ref="K570"/>
    <hyperlink r:id="rId550" ref="K571"/>
    <hyperlink r:id="rId551" ref="K572"/>
    <hyperlink r:id="rId552" ref="K573"/>
    <hyperlink r:id="rId553" ref="K574"/>
    <hyperlink r:id="rId554" ref="K575"/>
    <hyperlink r:id="rId555" ref="K576"/>
    <hyperlink r:id="rId556" ref="K577"/>
    <hyperlink r:id="rId557" ref="K578"/>
    <hyperlink r:id="rId558" ref="K580"/>
    <hyperlink r:id="rId559" ref="K581"/>
    <hyperlink r:id="rId560" ref="K583"/>
    <hyperlink r:id="rId561" ref="K584"/>
    <hyperlink r:id="rId562" ref="K585"/>
    <hyperlink r:id="rId563" ref="K586"/>
    <hyperlink r:id="rId564" ref="K587"/>
    <hyperlink r:id="rId565" ref="K588"/>
    <hyperlink r:id="rId566" ref="K590"/>
    <hyperlink r:id="rId567" ref="K591"/>
    <hyperlink r:id="rId568" ref="K592"/>
    <hyperlink r:id="rId569" ref="K593"/>
    <hyperlink r:id="rId570" ref="K594"/>
    <hyperlink r:id="rId571" ref="K595"/>
    <hyperlink r:id="rId572" ref="K596"/>
    <hyperlink r:id="rId573" ref="K597"/>
    <hyperlink r:id="rId574" ref="K598"/>
    <hyperlink r:id="rId575" ref="K599"/>
    <hyperlink r:id="rId576" ref="K601"/>
    <hyperlink r:id="rId577" ref="K602"/>
    <hyperlink r:id="rId578" ref="K604"/>
    <hyperlink r:id="rId579" ref="K605"/>
    <hyperlink r:id="rId580" ref="K606"/>
    <hyperlink r:id="rId581" ref="K608"/>
    <hyperlink r:id="rId582" ref="K609"/>
    <hyperlink r:id="rId583" ref="K610"/>
    <hyperlink r:id="rId584" ref="K611"/>
    <hyperlink r:id="rId585" ref="K612"/>
    <hyperlink r:id="rId586" ref="K613"/>
    <hyperlink r:id="rId587" ref="K614"/>
    <hyperlink r:id="rId588" ref="K616"/>
    <hyperlink r:id="rId589" ref="K617"/>
    <hyperlink r:id="rId590" ref="K618"/>
    <hyperlink r:id="rId591" ref="K619"/>
    <hyperlink r:id="rId592" ref="K620"/>
    <hyperlink r:id="rId593" ref="K621"/>
  </hyperlinks>
  <drawing r:id="rId59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5.38"/>
    <col customWidth="1" min="3" max="3" width="26.13"/>
    <col customWidth="1" min="4" max="4" width="14.88"/>
    <col customWidth="1" min="5" max="5" width="13.25"/>
    <col customWidth="1" min="6" max="10" width="17.5"/>
    <col customWidth="1" min="11" max="11" width="68.25"/>
    <col customWidth="1" min="12" max="12" width="43.0"/>
    <col customWidth="1" hidden="1" min="13" max="13" width="10.38"/>
    <col customWidth="1" hidden="1" min="14" max="14" width="84.75"/>
    <col customWidth="1" hidden="1" min="15" max="15" width="10.38"/>
    <col customWidth="1" hidden="1" min="16" max="16" width="84.75"/>
  </cols>
  <sheetData>
    <row r="1" ht="18.0" customHeight="1">
      <c r="A1" s="34" t="s">
        <v>2661</v>
      </c>
      <c r="B1" s="34"/>
      <c r="C1" s="34"/>
      <c r="D1" s="34"/>
      <c r="E1" s="34"/>
      <c r="F1" s="171"/>
      <c r="G1" s="171">
        <v>0.4</v>
      </c>
      <c r="H1" s="172"/>
      <c r="I1" s="209"/>
      <c r="J1" s="209"/>
      <c r="K1" s="34"/>
      <c r="L1" s="34"/>
      <c r="M1" s="35"/>
      <c r="N1" s="35"/>
      <c r="O1" s="35"/>
      <c r="P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1507</v>
      </c>
      <c r="J2" s="33" t="s">
        <v>39</v>
      </c>
      <c r="K2" s="33" t="s">
        <v>40</v>
      </c>
      <c r="L2" s="33" t="s">
        <v>41</v>
      </c>
      <c r="M2" s="211" t="s">
        <v>42</v>
      </c>
      <c r="N2" s="211" t="s">
        <v>43</v>
      </c>
      <c r="O2" s="35" t="s">
        <v>42</v>
      </c>
      <c r="P2" s="35" t="s">
        <v>43</v>
      </c>
    </row>
    <row r="3">
      <c r="A3" s="212" t="s">
        <v>2662</v>
      </c>
      <c r="B3" s="315" t="s">
        <v>2663</v>
      </c>
      <c r="C3" s="187" t="s">
        <v>32</v>
      </c>
      <c r="E3" s="180"/>
      <c r="F3" s="316">
        <v>150000.0</v>
      </c>
      <c r="G3" s="316"/>
      <c r="H3" s="192"/>
      <c r="I3" s="41" t="s">
        <v>1524</v>
      </c>
      <c r="J3" s="41" t="s">
        <v>353</v>
      </c>
      <c r="K3" s="317" t="s">
        <v>2664</v>
      </c>
      <c r="L3" s="181" t="s">
        <v>2665</v>
      </c>
    </row>
    <row r="4">
      <c r="A4" s="213"/>
      <c r="B4" s="315" t="s">
        <v>2666</v>
      </c>
      <c r="C4" s="187" t="s">
        <v>32</v>
      </c>
      <c r="E4" s="183"/>
      <c r="F4" s="316">
        <v>15000.0</v>
      </c>
      <c r="G4" s="316"/>
      <c r="H4" s="192"/>
      <c r="I4" s="41" t="s">
        <v>1524</v>
      </c>
      <c r="J4" s="41" t="s">
        <v>353</v>
      </c>
      <c r="K4" s="317" t="s">
        <v>2667</v>
      </c>
      <c r="L4" s="181" t="s">
        <v>2668</v>
      </c>
    </row>
    <row r="5">
      <c r="A5" s="213"/>
      <c r="B5" s="315" t="s">
        <v>2669</v>
      </c>
      <c r="C5" s="187" t="s">
        <v>32</v>
      </c>
      <c r="E5" s="180"/>
      <c r="F5" s="316">
        <v>24000.0</v>
      </c>
      <c r="G5" s="316"/>
      <c r="H5" s="192"/>
      <c r="I5" s="41" t="s">
        <v>2670</v>
      </c>
      <c r="J5" s="41" t="s">
        <v>353</v>
      </c>
      <c r="K5" s="317" t="s">
        <v>2671</v>
      </c>
      <c r="L5" s="181" t="s">
        <v>2672</v>
      </c>
    </row>
    <row r="6">
      <c r="A6" s="213"/>
      <c r="B6" s="315" t="s">
        <v>2669</v>
      </c>
      <c r="C6" s="187" t="s">
        <v>33</v>
      </c>
      <c r="D6" s="318">
        <v>45536.0</v>
      </c>
      <c r="E6" s="319">
        <v>57600.0</v>
      </c>
      <c r="F6" s="316">
        <v>96000.0</v>
      </c>
      <c r="H6" s="192"/>
      <c r="I6" s="41" t="s">
        <v>2670</v>
      </c>
      <c r="J6" s="41" t="s">
        <v>1513</v>
      </c>
      <c r="K6" s="317" t="s">
        <v>2671</v>
      </c>
      <c r="L6" s="181" t="s">
        <v>2672</v>
      </c>
    </row>
    <row r="7">
      <c r="A7" s="213"/>
      <c r="B7" s="315" t="s">
        <v>2673</v>
      </c>
      <c r="C7" s="187" t="s">
        <v>33</v>
      </c>
      <c r="D7" s="318">
        <v>45536.0</v>
      </c>
      <c r="E7" s="183">
        <v>48000.0</v>
      </c>
      <c r="F7" s="316">
        <v>120000.0</v>
      </c>
      <c r="H7" s="192"/>
      <c r="I7" s="41" t="s">
        <v>2670</v>
      </c>
      <c r="J7" s="41" t="s">
        <v>1513</v>
      </c>
      <c r="K7" s="317" t="s">
        <v>2674</v>
      </c>
      <c r="L7" s="181" t="s">
        <v>1562</v>
      </c>
    </row>
    <row r="8">
      <c r="A8" s="213"/>
      <c r="B8" s="315" t="s">
        <v>2675</v>
      </c>
      <c r="C8" s="187" t="s">
        <v>32</v>
      </c>
      <c r="E8" s="180"/>
      <c r="F8" s="316">
        <v>40000.0</v>
      </c>
      <c r="G8" s="316"/>
      <c r="H8" s="192"/>
      <c r="I8" s="41" t="s">
        <v>2670</v>
      </c>
      <c r="J8" s="41" t="s">
        <v>353</v>
      </c>
      <c r="K8" s="317" t="s">
        <v>2676</v>
      </c>
      <c r="L8" s="191" t="s">
        <v>1149</v>
      </c>
    </row>
    <row r="9">
      <c r="A9" s="213"/>
      <c r="B9" s="315" t="s">
        <v>2677</v>
      </c>
      <c r="C9" s="187" t="s">
        <v>32</v>
      </c>
      <c r="E9" s="216"/>
      <c r="F9" s="316">
        <v>14999.0</v>
      </c>
      <c r="G9" s="316"/>
      <c r="H9" s="41"/>
      <c r="I9" s="41" t="s">
        <v>1524</v>
      </c>
      <c r="J9" s="41" t="s">
        <v>353</v>
      </c>
      <c r="K9" s="320" t="s">
        <v>2678</v>
      </c>
      <c r="L9" s="181" t="s">
        <v>2474</v>
      </c>
    </row>
    <row r="10">
      <c r="A10" s="213"/>
      <c r="B10" s="315" t="s">
        <v>2679</v>
      </c>
      <c r="C10" s="187" t="s">
        <v>33</v>
      </c>
      <c r="D10" s="318">
        <v>45536.0</v>
      </c>
      <c r="E10" s="189">
        <v>1200.0</v>
      </c>
      <c r="F10" s="316">
        <v>2000.0</v>
      </c>
      <c r="H10" s="41"/>
      <c r="I10" s="41" t="s">
        <v>2670</v>
      </c>
      <c r="J10" s="41" t="s">
        <v>1513</v>
      </c>
      <c r="K10" s="317" t="s">
        <v>2680</v>
      </c>
      <c r="L10" s="181" t="s">
        <v>2681</v>
      </c>
    </row>
    <row r="11">
      <c r="A11" s="213"/>
      <c r="B11" s="315" t="s">
        <v>2682</v>
      </c>
      <c r="C11" s="187" t="s">
        <v>32</v>
      </c>
      <c r="E11" s="216"/>
      <c r="F11" s="316">
        <v>35000.0</v>
      </c>
      <c r="G11" s="316"/>
      <c r="H11" s="41"/>
      <c r="I11" s="41" t="s">
        <v>1524</v>
      </c>
      <c r="J11" s="41" t="s">
        <v>353</v>
      </c>
      <c r="K11" s="320" t="s">
        <v>2683</v>
      </c>
      <c r="L11" s="181" t="s">
        <v>2684</v>
      </c>
    </row>
    <row r="12">
      <c r="A12" s="213"/>
      <c r="B12" s="315" t="s">
        <v>2685</v>
      </c>
      <c r="C12" s="187" t="s">
        <v>32</v>
      </c>
      <c r="E12" s="180"/>
      <c r="F12" s="316">
        <v>32500.0</v>
      </c>
      <c r="G12" s="316"/>
      <c r="H12" s="192"/>
      <c r="I12" s="41" t="s">
        <v>2670</v>
      </c>
      <c r="J12" s="41" t="s">
        <v>353</v>
      </c>
      <c r="K12" s="317" t="s">
        <v>2686</v>
      </c>
      <c r="L12" s="181" t="s">
        <v>2687</v>
      </c>
    </row>
    <row r="13">
      <c r="A13" s="213"/>
      <c r="B13" s="315" t="s">
        <v>2688</v>
      </c>
      <c r="C13" s="187" t="s">
        <v>32</v>
      </c>
      <c r="E13" s="180"/>
      <c r="F13" s="316">
        <v>20000.0</v>
      </c>
      <c r="G13" s="316"/>
      <c r="H13" s="192"/>
      <c r="I13" s="41" t="s">
        <v>1524</v>
      </c>
      <c r="J13" s="41" t="s">
        <v>353</v>
      </c>
      <c r="K13" s="317" t="s">
        <v>2689</v>
      </c>
      <c r="L13" s="181" t="s">
        <v>2474</v>
      </c>
    </row>
    <row r="14">
      <c r="A14" s="213"/>
      <c r="B14" s="315" t="s">
        <v>2688</v>
      </c>
      <c r="C14" s="187" t="s">
        <v>33</v>
      </c>
      <c r="D14" s="318">
        <v>45536.0</v>
      </c>
      <c r="E14" s="183">
        <v>2000.0</v>
      </c>
      <c r="F14" s="316">
        <v>5000.0</v>
      </c>
      <c r="H14" s="192"/>
      <c r="I14" s="41" t="s">
        <v>1524</v>
      </c>
      <c r="J14" s="41" t="s">
        <v>1513</v>
      </c>
      <c r="K14" s="317" t="s">
        <v>2689</v>
      </c>
      <c r="L14" s="181" t="s">
        <v>2474</v>
      </c>
    </row>
    <row r="15">
      <c r="A15" s="213"/>
      <c r="B15" s="315" t="s">
        <v>2690</v>
      </c>
      <c r="C15" s="187" t="s">
        <v>33</v>
      </c>
      <c r="D15" s="318">
        <v>45536.0</v>
      </c>
      <c r="E15" s="183">
        <v>48000.0</v>
      </c>
      <c r="F15" s="316">
        <v>120000.0</v>
      </c>
      <c r="H15" s="192"/>
      <c r="I15" s="41" t="s">
        <v>2670</v>
      </c>
      <c r="J15" s="41" t="s">
        <v>1513</v>
      </c>
      <c r="K15" s="320" t="s">
        <v>2691</v>
      </c>
      <c r="L15" s="181" t="s">
        <v>2692</v>
      </c>
    </row>
    <row r="16">
      <c r="A16" s="213"/>
      <c r="B16" s="315" t="s">
        <v>2693</v>
      </c>
      <c r="C16" s="187" t="s">
        <v>32</v>
      </c>
      <c r="E16" s="180"/>
      <c r="F16" s="316">
        <v>8000.0</v>
      </c>
      <c r="G16" s="316"/>
      <c r="H16" s="192"/>
      <c r="I16" s="41" t="s">
        <v>2670</v>
      </c>
      <c r="J16" s="41" t="s">
        <v>353</v>
      </c>
      <c r="K16" s="320" t="s">
        <v>2694</v>
      </c>
      <c r="L16" s="181" t="s">
        <v>2695</v>
      </c>
    </row>
    <row r="17">
      <c r="A17" s="213"/>
      <c r="B17" s="315" t="s">
        <v>2696</v>
      </c>
      <c r="C17" s="187" t="s">
        <v>32</v>
      </c>
      <c r="E17" s="216"/>
      <c r="F17" s="316">
        <v>35000.0</v>
      </c>
      <c r="G17" s="316"/>
      <c r="H17" s="192"/>
      <c r="I17" s="41" t="s">
        <v>1524</v>
      </c>
      <c r="J17" s="41" t="s">
        <v>353</v>
      </c>
      <c r="K17" s="320" t="s">
        <v>2697</v>
      </c>
      <c r="L17" s="181" t="s">
        <v>2698</v>
      </c>
    </row>
    <row r="18">
      <c r="A18" s="213"/>
      <c r="B18" s="315" t="s">
        <v>2699</v>
      </c>
      <c r="C18" s="187" t="s">
        <v>24</v>
      </c>
      <c r="E18" s="183"/>
      <c r="F18" s="316">
        <v>17500.0</v>
      </c>
      <c r="G18" s="316"/>
      <c r="H18" s="192"/>
      <c r="I18" s="41" t="s">
        <v>2670</v>
      </c>
      <c r="J18" s="41" t="s">
        <v>353</v>
      </c>
      <c r="K18" s="320" t="s">
        <v>2700</v>
      </c>
      <c r="L18" s="181" t="s">
        <v>2701</v>
      </c>
    </row>
    <row r="19">
      <c r="A19" s="213"/>
      <c r="B19" s="315" t="s">
        <v>2702</v>
      </c>
      <c r="C19" s="187" t="s">
        <v>33</v>
      </c>
      <c r="D19" s="318">
        <v>45536.0</v>
      </c>
      <c r="E19" s="216">
        <v>21000.0</v>
      </c>
      <c r="F19" s="316">
        <v>35000.0</v>
      </c>
      <c r="H19" s="192"/>
      <c r="I19" s="41" t="s">
        <v>2670</v>
      </c>
      <c r="J19" s="41" t="s">
        <v>1513</v>
      </c>
      <c r="K19" s="320" t="s">
        <v>2703</v>
      </c>
      <c r="L19" s="181" t="s">
        <v>2704</v>
      </c>
    </row>
    <row r="20" ht="33.0" customHeight="1">
      <c r="A20" s="213"/>
      <c r="B20" s="57" t="s">
        <v>132</v>
      </c>
      <c r="C20" s="58">
        <f>IFERROR(__xludf.DUMMYFUNCTION("COUNTUNIQUE(B3:B19)"),15.0)</f>
        <v>15</v>
      </c>
      <c r="D20" s="58" t="s">
        <v>133</v>
      </c>
      <c r="E20" s="224">
        <f>SUM(F3:F19)</f>
        <v>769999</v>
      </c>
      <c r="F20" s="67"/>
      <c r="G20" s="67"/>
      <c r="H20" s="67"/>
      <c r="I20" s="67"/>
      <c r="J20" s="67"/>
      <c r="K20" s="143"/>
      <c r="M20" s="63"/>
      <c r="N20" s="63"/>
      <c r="O20" s="63"/>
      <c r="P20" s="63"/>
    </row>
    <row r="21" ht="33.0" customHeight="1">
      <c r="A21" s="213"/>
      <c r="B21" s="64" t="s">
        <v>134</v>
      </c>
      <c r="C21" s="65">
        <f>COUNTIF(C3:C19, "Passed")</f>
        <v>0</v>
      </c>
      <c r="D21" s="65" t="s">
        <v>135</v>
      </c>
      <c r="E21" s="66">
        <f>SUMIF(C3:C19,"Sent", E3:E19)</f>
        <v>177800</v>
      </c>
      <c r="F21" s="67"/>
      <c r="G21" s="67"/>
      <c r="H21" s="67"/>
      <c r="I21" s="67"/>
      <c r="J21" s="67"/>
      <c r="M21" s="63"/>
      <c r="N21" s="63"/>
      <c r="O21" s="63"/>
      <c r="P21" s="63"/>
    </row>
    <row r="22" ht="33.0" customHeight="1">
      <c r="A22" s="213"/>
      <c r="B22" s="64" t="s">
        <v>136</v>
      </c>
      <c r="C22" s="65">
        <f>COUNTIF(C3:C19, "Sent")</f>
        <v>6</v>
      </c>
      <c r="D22" s="68" t="s">
        <v>137</v>
      </c>
      <c r="E22" s="69">
        <f>E20/'Status Key'!$A$2</f>
        <v>0.0033199882</v>
      </c>
      <c r="F22" s="67"/>
      <c r="G22" s="67"/>
      <c r="H22" s="67"/>
      <c r="I22" s="67"/>
      <c r="J22" s="67"/>
      <c r="M22" s="70"/>
      <c r="N22" s="70"/>
      <c r="O22" s="70"/>
      <c r="P22" s="70"/>
    </row>
    <row r="23" ht="33.0" customHeight="1">
      <c r="A23" s="225"/>
      <c r="B23" s="196" t="s">
        <v>138</v>
      </c>
      <c r="C23" s="197"/>
      <c r="D23" s="226">
        <f>E20/$E$139</f>
        <v>0.05655638867</v>
      </c>
      <c r="E23" s="197"/>
      <c r="F23" s="227"/>
      <c r="G23" s="33"/>
      <c r="H23" s="33"/>
      <c r="I23" s="33"/>
      <c r="J23" s="33"/>
      <c r="K23" s="75"/>
      <c r="L23" s="75"/>
      <c r="M23" s="63"/>
      <c r="N23" s="63"/>
      <c r="O23" s="63"/>
      <c r="P23" s="63"/>
    </row>
    <row r="24" ht="8.25" customHeight="1">
      <c r="A24" s="228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ht="15.75" customHeight="1">
      <c r="A25" s="212" t="s">
        <v>2705</v>
      </c>
      <c r="B25" s="321" t="s">
        <v>2706</v>
      </c>
      <c r="C25" s="322" t="s">
        <v>33</v>
      </c>
      <c r="D25" s="318">
        <v>45566.0</v>
      </c>
      <c r="E25" s="305">
        <v>6000.0</v>
      </c>
      <c r="F25" s="323">
        <v>15000.0</v>
      </c>
      <c r="G25" s="316"/>
      <c r="H25" s="181"/>
      <c r="I25" s="297" t="s">
        <v>1520</v>
      </c>
      <c r="J25" s="297" t="s">
        <v>1513</v>
      </c>
      <c r="K25" s="311" t="s">
        <v>2707</v>
      </c>
      <c r="L25" s="230" t="s">
        <v>2708</v>
      </c>
    </row>
    <row r="26" ht="15.75" customHeight="1">
      <c r="A26" s="213"/>
      <c r="B26" s="321" t="s">
        <v>2709</v>
      </c>
      <c r="C26" s="187" t="s">
        <v>32</v>
      </c>
      <c r="D26" s="318">
        <v>45566.0</v>
      </c>
      <c r="E26" s="305"/>
      <c r="F26" s="323">
        <v>20000.0</v>
      </c>
      <c r="G26" s="323"/>
      <c r="H26" s="181"/>
      <c r="I26" s="41" t="s">
        <v>1524</v>
      </c>
      <c r="J26" s="232" t="s">
        <v>353</v>
      </c>
      <c r="K26" s="324" t="s">
        <v>2710</v>
      </c>
      <c r="L26" s="230" t="s">
        <v>2711</v>
      </c>
    </row>
    <row r="27" ht="15.75" customHeight="1">
      <c r="A27" s="213"/>
      <c r="B27" s="321" t="s">
        <v>2712</v>
      </c>
      <c r="C27" s="187" t="s">
        <v>32</v>
      </c>
      <c r="E27" s="233"/>
      <c r="F27" s="323">
        <v>18750.0</v>
      </c>
      <c r="G27" s="323"/>
      <c r="H27" s="181"/>
      <c r="I27" s="41" t="s">
        <v>1524</v>
      </c>
      <c r="J27" s="232" t="s">
        <v>353</v>
      </c>
      <c r="K27" s="324" t="s">
        <v>2713</v>
      </c>
      <c r="L27" s="230" t="s">
        <v>2714</v>
      </c>
    </row>
    <row r="28" ht="15.75" customHeight="1">
      <c r="A28" s="213"/>
      <c r="B28" s="321" t="s">
        <v>2712</v>
      </c>
      <c r="C28" s="187" t="s">
        <v>33</v>
      </c>
      <c r="D28" s="318">
        <v>45536.0</v>
      </c>
      <c r="E28" s="305">
        <v>500.0</v>
      </c>
      <c r="F28" s="323">
        <v>1250.0</v>
      </c>
      <c r="H28" s="181"/>
      <c r="I28" s="41" t="s">
        <v>1524</v>
      </c>
      <c r="J28" s="41" t="s">
        <v>1513</v>
      </c>
      <c r="K28" s="324" t="s">
        <v>2713</v>
      </c>
      <c r="L28" s="230" t="s">
        <v>2714</v>
      </c>
    </row>
    <row r="29" ht="15.75" customHeight="1">
      <c r="A29" s="213"/>
      <c r="B29" s="315" t="s">
        <v>2715</v>
      </c>
      <c r="C29" s="187" t="s">
        <v>32</v>
      </c>
      <c r="E29" s="233"/>
      <c r="F29" s="323">
        <v>50000.0</v>
      </c>
      <c r="G29" s="323"/>
      <c r="H29" s="181"/>
      <c r="I29" s="41" t="s">
        <v>1524</v>
      </c>
      <c r="J29" s="232" t="s">
        <v>353</v>
      </c>
      <c r="K29" s="324" t="s">
        <v>2716</v>
      </c>
      <c r="L29" s="230" t="s">
        <v>2717</v>
      </c>
    </row>
    <row r="30" ht="15.75" customHeight="1">
      <c r="A30" s="213"/>
      <c r="B30" s="315" t="s">
        <v>2718</v>
      </c>
      <c r="C30" s="187" t="s">
        <v>33</v>
      </c>
      <c r="D30" s="318">
        <v>45566.0</v>
      </c>
      <c r="E30" s="305">
        <v>48000.0</v>
      </c>
      <c r="F30" s="323">
        <v>120000.0</v>
      </c>
      <c r="H30" s="181"/>
      <c r="I30" s="41" t="s">
        <v>2670</v>
      </c>
      <c r="J30" s="41" t="s">
        <v>1513</v>
      </c>
      <c r="K30" s="324" t="s">
        <v>2719</v>
      </c>
      <c r="L30" s="230" t="s">
        <v>2347</v>
      </c>
    </row>
    <row r="31" ht="15.75" customHeight="1">
      <c r="A31" s="213"/>
      <c r="B31" s="325" t="s">
        <v>1833</v>
      </c>
      <c r="C31" s="187" t="s">
        <v>33</v>
      </c>
      <c r="D31" s="318">
        <v>45566.0</v>
      </c>
      <c r="E31" s="305">
        <v>20000.0</v>
      </c>
      <c r="F31" s="323">
        <v>50000.0</v>
      </c>
      <c r="H31" s="181"/>
      <c r="I31" s="41" t="s">
        <v>2670</v>
      </c>
      <c r="J31" s="41" t="s">
        <v>1513</v>
      </c>
      <c r="K31" s="324" t="s">
        <v>2720</v>
      </c>
      <c r="L31" s="230" t="s">
        <v>2721</v>
      </c>
    </row>
    <row r="32" ht="15.75" customHeight="1">
      <c r="A32" s="213"/>
      <c r="B32" s="315" t="s">
        <v>2722</v>
      </c>
      <c r="C32" s="187" t="s">
        <v>32</v>
      </c>
      <c r="E32" s="233"/>
      <c r="F32" s="323">
        <v>35000.0</v>
      </c>
      <c r="G32" s="323"/>
      <c r="H32" s="181"/>
      <c r="I32" s="41" t="s">
        <v>2670</v>
      </c>
      <c r="J32" s="232" t="s">
        <v>353</v>
      </c>
      <c r="K32" s="324" t="s">
        <v>2723</v>
      </c>
      <c r="L32" s="230" t="s">
        <v>2724</v>
      </c>
    </row>
    <row r="33" ht="15.75" customHeight="1">
      <c r="A33" s="213"/>
      <c r="B33" s="177" t="s">
        <v>2725</v>
      </c>
      <c r="C33" s="187" t="s">
        <v>16</v>
      </c>
      <c r="E33" s="233"/>
      <c r="F33" s="323">
        <v>1586.0</v>
      </c>
      <c r="G33" s="323"/>
      <c r="H33" s="181"/>
      <c r="I33" s="41" t="s">
        <v>2670</v>
      </c>
      <c r="J33" s="232" t="s">
        <v>353</v>
      </c>
      <c r="K33" s="324" t="s">
        <v>2726</v>
      </c>
      <c r="L33" s="230" t="s">
        <v>2727</v>
      </c>
    </row>
    <row r="34" ht="15.75" customHeight="1">
      <c r="A34" s="213"/>
      <c r="B34" s="325" t="s">
        <v>2728</v>
      </c>
      <c r="C34" s="187" t="s">
        <v>16</v>
      </c>
      <c r="E34" s="233"/>
      <c r="F34" s="323">
        <v>29978.0</v>
      </c>
      <c r="H34" s="181"/>
      <c r="I34" s="41" t="s">
        <v>2670</v>
      </c>
      <c r="J34" s="41" t="s">
        <v>1513</v>
      </c>
      <c r="K34" s="324" t="s">
        <v>2729</v>
      </c>
      <c r="L34" s="230" t="s">
        <v>2727</v>
      </c>
    </row>
    <row r="35" ht="15.75" customHeight="1">
      <c r="A35" s="213"/>
      <c r="B35" s="315" t="s">
        <v>2730</v>
      </c>
      <c r="C35" s="187" t="s">
        <v>33</v>
      </c>
      <c r="D35" s="318">
        <v>45536.0</v>
      </c>
      <c r="E35" s="305">
        <v>54000.0</v>
      </c>
      <c r="F35" s="323">
        <v>136000.0</v>
      </c>
      <c r="H35" s="181"/>
      <c r="I35" s="41" t="s">
        <v>2670</v>
      </c>
      <c r="J35" s="41" t="s">
        <v>1513</v>
      </c>
      <c r="K35" s="324" t="s">
        <v>2731</v>
      </c>
      <c r="L35" s="230" t="s">
        <v>728</v>
      </c>
    </row>
    <row r="36" ht="15.75" customHeight="1">
      <c r="A36" s="213"/>
      <c r="B36" s="326" t="s">
        <v>2732</v>
      </c>
      <c r="C36" s="187" t="s">
        <v>33</v>
      </c>
      <c r="D36" s="318">
        <v>45536.0</v>
      </c>
      <c r="E36" s="305">
        <v>46000.0</v>
      </c>
      <c r="F36" s="323">
        <v>115000.0</v>
      </c>
      <c r="H36" s="181"/>
      <c r="I36" s="41" t="s">
        <v>2670</v>
      </c>
      <c r="J36" s="41" t="s">
        <v>1513</v>
      </c>
      <c r="K36" s="324" t="s">
        <v>2733</v>
      </c>
      <c r="L36" s="230" t="s">
        <v>2734</v>
      </c>
    </row>
    <row r="37" ht="15.75" customHeight="1">
      <c r="A37" s="213"/>
      <c r="B37" s="327" t="s">
        <v>2735</v>
      </c>
      <c r="C37" s="187" t="s">
        <v>33</v>
      </c>
      <c r="D37" s="318">
        <v>45536.0</v>
      </c>
      <c r="E37" s="323">
        <v>100000.0</v>
      </c>
      <c r="F37" s="323">
        <v>100000.0</v>
      </c>
      <c r="G37" s="323"/>
      <c r="H37" s="181"/>
      <c r="I37" s="41" t="s">
        <v>2736</v>
      </c>
      <c r="J37" s="232" t="s">
        <v>353</v>
      </c>
      <c r="K37" s="324" t="s">
        <v>2737</v>
      </c>
      <c r="L37" s="230" t="s">
        <v>2738</v>
      </c>
    </row>
    <row r="38" ht="15.75" customHeight="1">
      <c r="A38" s="213"/>
      <c r="B38" s="328" t="s">
        <v>2735</v>
      </c>
      <c r="C38" s="187" t="s">
        <v>33</v>
      </c>
      <c r="D38" s="318">
        <v>45536.0</v>
      </c>
      <c r="E38" s="323">
        <v>900000.0</v>
      </c>
      <c r="F38" s="323">
        <v>900000.0</v>
      </c>
      <c r="H38" s="181"/>
      <c r="I38" s="41" t="s">
        <v>2736</v>
      </c>
      <c r="J38" s="41" t="s">
        <v>1513</v>
      </c>
      <c r="K38" s="324" t="s">
        <v>2737</v>
      </c>
      <c r="L38" s="230" t="s">
        <v>2738</v>
      </c>
    </row>
    <row r="39" ht="15.75" customHeight="1">
      <c r="A39" s="213"/>
      <c r="B39" s="327" t="s">
        <v>2739</v>
      </c>
      <c r="C39" s="187" t="s">
        <v>33</v>
      </c>
      <c r="D39" s="318">
        <v>45536.0</v>
      </c>
      <c r="E39" s="323">
        <v>100000.0</v>
      </c>
      <c r="F39" s="323">
        <v>100000.0</v>
      </c>
      <c r="G39" s="316"/>
      <c r="H39" s="181"/>
      <c r="I39" s="41" t="s">
        <v>2736</v>
      </c>
      <c r="J39" s="232" t="s">
        <v>353</v>
      </c>
      <c r="K39" s="324" t="s">
        <v>2740</v>
      </c>
      <c r="L39" s="230" t="s">
        <v>2741</v>
      </c>
    </row>
    <row r="40" ht="15.75" customHeight="1">
      <c r="A40" s="213"/>
      <c r="B40" s="328" t="s">
        <v>2739</v>
      </c>
      <c r="C40" s="187" t="s">
        <v>33</v>
      </c>
      <c r="D40" s="318">
        <v>45536.0</v>
      </c>
      <c r="E40" s="323">
        <v>400000.0</v>
      </c>
      <c r="F40" s="323">
        <v>400000.0</v>
      </c>
      <c r="H40" s="181"/>
      <c r="I40" s="41" t="s">
        <v>2736</v>
      </c>
      <c r="J40" s="41" t="s">
        <v>1513</v>
      </c>
      <c r="K40" s="324" t="s">
        <v>2740</v>
      </c>
      <c r="L40" s="230" t="s">
        <v>2741</v>
      </c>
    </row>
    <row r="41" ht="15.75" customHeight="1">
      <c r="A41" s="213"/>
      <c r="B41" s="328" t="s">
        <v>2742</v>
      </c>
      <c r="C41" s="187" t="s">
        <v>16</v>
      </c>
      <c r="E41" s="233"/>
      <c r="F41" s="329" t="s">
        <v>2743</v>
      </c>
      <c r="G41" s="323"/>
      <c r="H41" s="181"/>
      <c r="I41" s="41" t="s">
        <v>2670</v>
      </c>
      <c r="J41" s="232" t="s">
        <v>353</v>
      </c>
      <c r="K41" s="324" t="s">
        <v>2744</v>
      </c>
      <c r="L41" s="330" t="s">
        <v>2745</v>
      </c>
    </row>
    <row r="42" ht="15.75" customHeight="1">
      <c r="A42" s="213"/>
      <c r="B42" s="328" t="s">
        <v>2746</v>
      </c>
      <c r="C42" s="187" t="s">
        <v>16</v>
      </c>
      <c r="E42" s="233"/>
      <c r="F42" s="329" t="s">
        <v>2743</v>
      </c>
      <c r="G42" s="323"/>
      <c r="H42" s="181"/>
      <c r="I42" s="41" t="s">
        <v>2670</v>
      </c>
      <c r="J42" s="232" t="s">
        <v>353</v>
      </c>
      <c r="K42" s="324" t="s">
        <v>2747</v>
      </c>
      <c r="L42" s="330" t="s">
        <v>2745</v>
      </c>
    </row>
    <row r="43" ht="15.75" customHeight="1">
      <c r="A43" s="213"/>
      <c r="B43" s="328" t="s">
        <v>2748</v>
      </c>
      <c r="C43" s="187" t="s">
        <v>16</v>
      </c>
      <c r="E43" s="233"/>
      <c r="F43" s="329" t="s">
        <v>2743</v>
      </c>
      <c r="G43" s="323"/>
      <c r="H43" s="181"/>
      <c r="I43" s="41" t="s">
        <v>2670</v>
      </c>
      <c r="J43" s="232" t="s">
        <v>353</v>
      </c>
      <c r="K43" s="324" t="s">
        <v>2749</v>
      </c>
      <c r="L43" s="330" t="s">
        <v>2745</v>
      </c>
    </row>
    <row r="44" ht="15.75" customHeight="1">
      <c r="A44" s="213"/>
      <c r="B44" s="177" t="s">
        <v>2750</v>
      </c>
      <c r="C44" s="187" t="s">
        <v>16</v>
      </c>
      <c r="E44" s="233"/>
      <c r="F44" s="329" t="s">
        <v>2743</v>
      </c>
      <c r="G44" s="323"/>
      <c r="H44" s="181"/>
      <c r="I44" s="41" t="s">
        <v>2670</v>
      </c>
      <c r="J44" s="232" t="s">
        <v>353</v>
      </c>
      <c r="K44" s="324" t="s">
        <v>2751</v>
      </c>
      <c r="L44" s="230" t="s">
        <v>1301</v>
      </c>
    </row>
    <row r="45" ht="15.75" customHeight="1">
      <c r="A45" s="213"/>
      <c r="B45" s="177" t="s">
        <v>2752</v>
      </c>
      <c r="C45" s="187" t="s">
        <v>30</v>
      </c>
      <c r="E45" s="233"/>
      <c r="F45" s="329" t="s">
        <v>2743</v>
      </c>
      <c r="H45" s="181"/>
      <c r="I45" s="41" t="s">
        <v>2670</v>
      </c>
      <c r="J45" s="41" t="s">
        <v>1513</v>
      </c>
      <c r="K45" s="324" t="s">
        <v>2753</v>
      </c>
      <c r="L45" s="230" t="s">
        <v>1301</v>
      </c>
    </row>
    <row r="46" ht="33.0" customHeight="1">
      <c r="A46" s="212"/>
      <c r="B46" s="57" t="s">
        <v>132</v>
      </c>
      <c r="C46" s="58">
        <f>COUNTA(B26:B45)</f>
        <v>20</v>
      </c>
      <c r="D46" s="58" t="s">
        <v>133</v>
      </c>
      <c r="E46" s="224">
        <f>SUM(F26:F45)</f>
        <v>2077564</v>
      </c>
      <c r="F46" s="67"/>
      <c r="G46" s="67"/>
      <c r="H46" s="67"/>
      <c r="I46" s="67"/>
      <c r="J46" s="67"/>
      <c r="K46" s="143"/>
    </row>
    <row r="47" ht="33.0" customHeight="1">
      <c r="A47" s="212"/>
      <c r="B47" s="64" t="s">
        <v>134</v>
      </c>
      <c r="C47" s="65">
        <f>COUNTIF(C26:C45, "Passed")</f>
        <v>6</v>
      </c>
      <c r="D47" s="65" t="s">
        <v>135</v>
      </c>
      <c r="E47" s="66">
        <f>SUMIF(C26:C45,"Sent", E26:E45)</f>
        <v>1668500</v>
      </c>
      <c r="F47" s="67"/>
      <c r="G47" s="67"/>
      <c r="H47" s="67"/>
      <c r="I47" s="67"/>
      <c r="J47" s="67"/>
    </row>
    <row r="48" ht="33.0" customHeight="1">
      <c r="A48" s="212"/>
      <c r="B48" s="64" t="s">
        <v>136</v>
      </c>
      <c r="C48" s="65">
        <f>COUNTIF(C26:C45, "Sent")</f>
        <v>9</v>
      </c>
      <c r="D48" s="68" t="s">
        <v>137</v>
      </c>
      <c r="E48" s="69">
        <f>E46/'Status Key'!$A$2</f>
        <v>0.00895778821</v>
      </c>
      <c r="F48" s="67"/>
      <c r="G48" s="67"/>
      <c r="H48" s="67"/>
      <c r="I48" s="67"/>
      <c r="J48" s="67"/>
    </row>
    <row r="49" ht="33.0" customHeight="1">
      <c r="A49" s="228"/>
      <c r="B49" s="196" t="s">
        <v>138</v>
      </c>
      <c r="C49" s="197"/>
      <c r="D49" s="226">
        <f>E46/$E$139</f>
        <v>0.1525969736</v>
      </c>
      <c r="E49" s="197"/>
      <c r="F49" s="227"/>
      <c r="G49" s="33"/>
      <c r="H49" s="33"/>
      <c r="I49" s="33"/>
      <c r="J49" s="33"/>
      <c r="K49" s="75"/>
      <c r="L49" s="75"/>
    </row>
    <row r="50">
      <c r="A50" s="113"/>
    </row>
    <row r="51">
      <c r="A51" s="212" t="s">
        <v>2754</v>
      </c>
      <c r="B51" s="331" t="s">
        <v>2755</v>
      </c>
      <c r="C51" s="187" t="s">
        <v>32</v>
      </c>
      <c r="D51" s="318">
        <v>45566.0</v>
      </c>
      <c r="E51" s="233"/>
      <c r="F51" s="53">
        <v>42000.0</v>
      </c>
      <c r="G51" s="113"/>
      <c r="H51" s="113"/>
      <c r="I51" s="297" t="s">
        <v>1524</v>
      </c>
      <c r="J51" s="255" t="s">
        <v>353</v>
      </c>
      <c r="K51" s="311" t="s">
        <v>2756</v>
      </c>
      <c r="L51" s="181" t="s">
        <v>2757</v>
      </c>
    </row>
    <row r="52">
      <c r="A52" s="213"/>
      <c r="B52" s="328" t="s">
        <v>2758</v>
      </c>
      <c r="C52" s="187" t="s">
        <v>33</v>
      </c>
      <c r="D52" s="318">
        <v>45566.0</v>
      </c>
      <c r="E52" s="305">
        <v>72000.0</v>
      </c>
      <c r="F52" s="323">
        <v>180000.0</v>
      </c>
      <c r="G52" s="113"/>
      <c r="H52" s="113"/>
      <c r="I52" s="297" t="s">
        <v>2670</v>
      </c>
      <c r="J52" s="255" t="s">
        <v>1513</v>
      </c>
      <c r="K52" s="311" t="s">
        <v>2759</v>
      </c>
      <c r="L52" s="181" t="s">
        <v>2347</v>
      </c>
    </row>
    <row r="53">
      <c r="A53" s="213"/>
      <c r="B53" s="328" t="s">
        <v>2760</v>
      </c>
      <c r="C53" s="187" t="s">
        <v>33</v>
      </c>
      <c r="D53" s="318">
        <v>45566.0</v>
      </c>
      <c r="E53" s="305">
        <v>28000.0</v>
      </c>
      <c r="F53" s="323">
        <v>70000.0</v>
      </c>
      <c r="G53" s="113"/>
      <c r="H53" s="113"/>
      <c r="I53" s="297" t="s">
        <v>2670</v>
      </c>
      <c r="J53" s="255" t="s">
        <v>1513</v>
      </c>
      <c r="K53" s="220" t="s">
        <v>2761</v>
      </c>
      <c r="L53" s="181" t="s">
        <v>217</v>
      </c>
    </row>
    <row r="54">
      <c r="A54" s="213"/>
      <c r="B54" s="328" t="s">
        <v>2762</v>
      </c>
      <c r="C54" s="187" t="s">
        <v>32</v>
      </c>
      <c r="D54" s="318">
        <v>45566.0</v>
      </c>
      <c r="E54" s="233"/>
      <c r="F54" s="323">
        <v>50000.0</v>
      </c>
      <c r="G54" s="113"/>
      <c r="H54" s="113"/>
      <c r="I54" s="297" t="s">
        <v>2670</v>
      </c>
      <c r="J54" s="255" t="s">
        <v>353</v>
      </c>
      <c r="K54" s="311" t="s">
        <v>2763</v>
      </c>
      <c r="L54" s="181" t="s">
        <v>2764</v>
      </c>
    </row>
    <row r="55">
      <c r="A55" s="213"/>
      <c r="B55" s="328" t="s">
        <v>2765</v>
      </c>
      <c r="C55" s="187" t="s">
        <v>32</v>
      </c>
      <c r="D55" s="318">
        <v>45566.0</v>
      </c>
      <c r="E55" s="233"/>
      <c r="F55" s="323">
        <v>50000.0</v>
      </c>
      <c r="G55" s="113"/>
      <c r="H55" s="113"/>
      <c r="I55" s="297" t="s">
        <v>2670</v>
      </c>
      <c r="J55" s="255" t="s">
        <v>353</v>
      </c>
      <c r="K55" s="311" t="s">
        <v>2766</v>
      </c>
      <c r="L55" s="181" t="s">
        <v>2767</v>
      </c>
    </row>
    <row r="56">
      <c r="A56" s="213"/>
      <c r="B56" s="328" t="s">
        <v>2768</v>
      </c>
      <c r="C56" s="187" t="s">
        <v>32</v>
      </c>
      <c r="D56" s="318">
        <v>45566.0</v>
      </c>
      <c r="E56" s="233"/>
      <c r="F56" s="323">
        <v>2500.0</v>
      </c>
      <c r="G56" s="113"/>
      <c r="H56" s="113"/>
      <c r="I56" s="297" t="s">
        <v>2670</v>
      </c>
      <c r="J56" s="255" t="s">
        <v>353</v>
      </c>
      <c r="K56" s="311" t="s">
        <v>2769</v>
      </c>
      <c r="L56" s="181" t="s">
        <v>2770</v>
      </c>
    </row>
    <row r="57">
      <c r="A57" s="213"/>
      <c r="B57" s="328" t="s">
        <v>2771</v>
      </c>
      <c r="C57" s="187" t="s">
        <v>32</v>
      </c>
      <c r="D57" s="318">
        <v>45566.0</v>
      </c>
      <c r="E57" s="233"/>
      <c r="F57" s="323">
        <v>2500.0</v>
      </c>
      <c r="G57" s="113"/>
      <c r="H57" s="113"/>
      <c r="I57" s="297" t="s">
        <v>2670</v>
      </c>
      <c r="J57" s="255" t="s">
        <v>353</v>
      </c>
      <c r="K57" s="311" t="s">
        <v>2772</v>
      </c>
      <c r="L57" s="181" t="s">
        <v>1472</v>
      </c>
    </row>
    <row r="58">
      <c r="A58" s="213"/>
      <c r="B58" s="328" t="s">
        <v>2773</v>
      </c>
      <c r="C58" s="187" t="s">
        <v>16</v>
      </c>
      <c r="E58" s="233"/>
      <c r="F58" s="323">
        <v>2500.0</v>
      </c>
      <c r="G58" s="113"/>
      <c r="H58" s="113"/>
      <c r="I58" s="297" t="s">
        <v>2670</v>
      </c>
      <c r="J58" s="255" t="s">
        <v>1513</v>
      </c>
      <c r="K58" s="311" t="s">
        <v>2774</v>
      </c>
      <c r="L58" s="181" t="s">
        <v>2775</v>
      </c>
    </row>
    <row r="59">
      <c r="A59" s="213"/>
      <c r="B59" s="328" t="s">
        <v>2776</v>
      </c>
      <c r="C59" s="187" t="s">
        <v>33</v>
      </c>
      <c r="D59" s="318">
        <v>45566.0</v>
      </c>
      <c r="E59" s="332">
        <v>250000.0</v>
      </c>
      <c r="F59" s="332">
        <v>250000.0</v>
      </c>
      <c r="G59" s="113"/>
      <c r="H59" s="113"/>
      <c r="I59" s="297" t="s">
        <v>2736</v>
      </c>
      <c r="J59" s="255" t="s">
        <v>353</v>
      </c>
      <c r="K59" s="311" t="s">
        <v>2777</v>
      </c>
      <c r="L59" s="181" t="s">
        <v>2778</v>
      </c>
    </row>
    <row r="60">
      <c r="A60" s="213"/>
      <c r="B60" s="328" t="s">
        <v>2776</v>
      </c>
      <c r="C60" s="187" t="s">
        <v>33</v>
      </c>
      <c r="D60" s="318">
        <v>45566.0</v>
      </c>
      <c r="E60" s="332">
        <v>250000.0</v>
      </c>
      <c r="F60" s="332">
        <v>250000.0</v>
      </c>
      <c r="G60" s="113"/>
      <c r="H60" s="113"/>
      <c r="I60" s="297" t="s">
        <v>2736</v>
      </c>
      <c r="J60" s="255" t="s">
        <v>1513</v>
      </c>
      <c r="K60" s="311" t="s">
        <v>2777</v>
      </c>
      <c r="L60" s="181" t="s">
        <v>2778</v>
      </c>
    </row>
    <row r="61">
      <c r="A61" s="213"/>
      <c r="B61" s="328" t="s">
        <v>2779</v>
      </c>
      <c r="C61" s="187" t="s">
        <v>16</v>
      </c>
      <c r="E61" s="233"/>
      <c r="F61" s="332">
        <v>3000000.0</v>
      </c>
      <c r="G61" s="113"/>
      <c r="H61" s="113"/>
      <c r="I61" s="297" t="s">
        <v>2736</v>
      </c>
      <c r="J61" s="255" t="s">
        <v>353</v>
      </c>
      <c r="K61" s="311" t="s">
        <v>2780</v>
      </c>
      <c r="L61" s="181" t="s">
        <v>2781</v>
      </c>
    </row>
    <row r="62">
      <c r="A62" s="213"/>
      <c r="B62" s="328" t="s">
        <v>2782</v>
      </c>
      <c r="C62" s="187" t="s">
        <v>16</v>
      </c>
      <c r="E62" s="233"/>
      <c r="F62" s="332">
        <v>125000.0</v>
      </c>
      <c r="G62" s="113"/>
      <c r="H62" s="113"/>
      <c r="I62" s="297" t="s">
        <v>2736</v>
      </c>
      <c r="J62" s="255" t="s">
        <v>353</v>
      </c>
      <c r="K62" s="311" t="s">
        <v>2783</v>
      </c>
      <c r="L62" s="181" t="s">
        <v>2784</v>
      </c>
    </row>
    <row r="63">
      <c r="A63" s="213"/>
      <c r="B63" s="328" t="s">
        <v>2782</v>
      </c>
      <c r="C63" s="187" t="s">
        <v>16</v>
      </c>
      <c r="E63" s="233"/>
      <c r="F63" s="332">
        <v>375000.0</v>
      </c>
      <c r="G63" s="113"/>
      <c r="H63" s="113"/>
      <c r="I63" s="297" t="s">
        <v>2736</v>
      </c>
      <c r="J63" s="255" t="s">
        <v>1513</v>
      </c>
      <c r="K63" s="311" t="s">
        <v>2783</v>
      </c>
      <c r="L63" s="181" t="s">
        <v>2784</v>
      </c>
    </row>
    <row r="64">
      <c r="A64" s="213"/>
      <c r="B64" s="328" t="s">
        <v>2785</v>
      </c>
      <c r="C64" s="187" t="s">
        <v>33</v>
      </c>
      <c r="D64" s="318">
        <v>45566.0</v>
      </c>
      <c r="E64" s="332">
        <v>500000.0</v>
      </c>
      <c r="F64" s="332">
        <v>500000.0</v>
      </c>
      <c r="G64" s="113"/>
      <c r="H64" s="113"/>
      <c r="I64" s="297" t="s">
        <v>2736</v>
      </c>
      <c r="J64" s="255" t="s">
        <v>353</v>
      </c>
      <c r="K64" s="311" t="s">
        <v>2786</v>
      </c>
      <c r="L64" s="181" t="s">
        <v>2787</v>
      </c>
    </row>
    <row r="65">
      <c r="A65" s="213"/>
      <c r="B65" s="328" t="s">
        <v>2788</v>
      </c>
      <c r="C65" s="187" t="s">
        <v>33</v>
      </c>
      <c r="D65" s="318">
        <v>45566.0</v>
      </c>
      <c r="E65" s="332">
        <v>100000.0</v>
      </c>
      <c r="F65" s="332">
        <v>100000.0</v>
      </c>
      <c r="G65" s="113"/>
      <c r="H65" s="113"/>
      <c r="I65" s="297" t="s">
        <v>2736</v>
      </c>
      <c r="J65" s="255" t="s">
        <v>353</v>
      </c>
      <c r="K65" s="311" t="s">
        <v>2789</v>
      </c>
      <c r="L65" s="181" t="s">
        <v>2790</v>
      </c>
    </row>
    <row r="66">
      <c r="A66" s="213"/>
      <c r="B66" s="328" t="s">
        <v>2788</v>
      </c>
      <c r="C66" s="187" t="s">
        <v>33</v>
      </c>
      <c r="D66" s="318">
        <v>45566.0</v>
      </c>
      <c r="E66" s="332">
        <v>900000.0</v>
      </c>
      <c r="F66" s="332">
        <v>900000.0</v>
      </c>
      <c r="G66" s="113"/>
      <c r="H66" s="113"/>
      <c r="I66" s="297" t="s">
        <v>2736</v>
      </c>
      <c r="J66" s="255" t="s">
        <v>1513</v>
      </c>
      <c r="K66" s="311" t="s">
        <v>2789</v>
      </c>
      <c r="L66" s="181" t="s">
        <v>2790</v>
      </c>
    </row>
    <row r="67">
      <c r="A67" s="213"/>
      <c r="B67" s="333" t="s">
        <v>2791</v>
      </c>
      <c r="C67" s="187" t="s">
        <v>33</v>
      </c>
      <c r="D67" s="318">
        <v>45566.0</v>
      </c>
      <c r="E67" s="305">
        <v>500000.0</v>
      </c>
      <c r="F67" s="332">
        <v>500000.0</v>
      </c>
      <c r="G67" s="113"/>
      <c r="H67" s="113"/>
      <c r="I67" s="297" t="s">
        <v>2736</v>
      </c>
      <c r="J67" s="232" t="s">
        <v>1513</v>
      </c>
      <c r="K67" s="220" t="s">
        <v>2792</v>
      </c>
      <c r="L67" s="181" t="s">
        <v>2793</v>
      </c>
    </row>
    <row r="68">
      <c r="A68" s="213"/>
      <c r="B68" s="328" t="s">
        <v>2794</v>
      </c>
      <c r="C68" s="187"/>
      <c r="E68" s="233"/>
      <c r="F68" s="329" t="s">
        <v>2743</v>
      </c>
      <c r="G68" s="113"/>
      <c r="H68" s="113"/>
      <c r="I68" s="297" t="s">
        <v>2670</v>
      </c>
      <c r="J68" s="255" t="s">
        <v>353</v>
      </c>
      <c r="K68" s="311" t="s">
        <v>2795</v>
      </c>
      <c r="L68" s="181" t="s">
        <v>1295</v>
      </c>
    </row>
    <row r="69">
      <c r="A69" s="213"/>
      <c r="B69" s="328" t="s">
        <v>2794</v>
      </c>
      <c r="C69" s="187"/>
      <c r="E69" s="233"/>
      <c r="F69" s="329" t="s">
        <v>2743</v>
      </c>
      <c r="G69" s="113"/>
      <c r="H69" s="113"/>
      <c r="I69" s="297" t="s">
        <v>2670</v>
      </c>
      <c r="J69" s="255" t="s">
        <v>1513</v>
      </c>
      <c r="K69" s="311" t="s">
        <v>2795</v>
      </c>
      <c r="L69" s="181" t="s">
        <v>1295</v>
      </c>
    </row>
    <row r="70">
      <c r="A70" s="213"/>
      <c r="B70" s="328" t="s">
        <v>2796</v>
      </c>
      <c r="C70" s="187"/>
      <c r="E70" s="233"/>
      <c r="F70" s="329" t="s">
        <v>2743</v>
      </c>
      <c r="G70" s="113"/>
      <c r="H70" s="113"/>
      <c r="I70" s="297" t="s">
        <v>2670</v>
      </c>
      <c r="J70" s="255" t="s">
        <v>353</v>
      </c>
      <c r="K70" s="311" t="s">
        <v>2797</v>
      </c>
      <c r="L70" s="181" t="s">
        <v>1295</v>
      </c>
    </row>
    <row r="71">
      <c r="A71" s="213"/>
      <c r="B71" s="328" t="s">
        <v>2796</v>
      </c>
      <c r="C71" s="187"/>
      <c r="E71" s="233"/>
      <c r="F71" s="329" t="s">
        <v>2743</v>
      </c>
      <c r="G71" s="113"/>
      <c r="H71" s="113"/>
      <c r="I71" s="297" t="s">
        <v>2670</v>
      </c>
      <c r="J71" s="255" t="s">
        <v>1513</v>
      </c>
      <c r="K71" s="311" t="s">
        <v>2797</v>
      </c>
      <c r="L71" s="181" t="s">
        <v>1295</v>
      </c>
    </row>
    <row r="72">
      <c r="A72" s="213"/>
      <c r="B72" s="223" t="s">
        <v>2798</v>
      </c>
      <c r="C72" s="187"/>
      <c r="E72" s="233"/>
      <c r="F72" s="334" t="s">
        <v>2799</v>
      </c>
      <c r="G72" s="113"/>
      <c r="H72" s="113"/>
      <c r="I72" s="297" t="s">
        <v>2670</v>
      </c>
      <c r="J72" s="255" t="s">
        <v>353</v>
      </c>
      <c r="K72" s="311" t="s">
        <v>2800</v>
      </c>
      <c r="L72" s="335" t="s">
        <v>2801</v>
      </c>
    </row>
    <row r="73">
      <c r="A73" s="213"/>
      <c r="B73" s="336" t="s">
        <v>2798</v>
      </c>
      <c r="C73" s="337"/>
      <c r="D73" s="230"/>
      <c r="E73" s="233"/>
      <c r="F73" s="338">
        <v>72483.0</v>
      </c>
      <c r="G73" s="316"/>
      <c r="H73" s="181"/>
      <c r="I73" s="339" t="s">
        <v>2670</v>
      </c>
      <c r="J73" s="340" t="s">
        <v>353</v>
      </c>
      <c r="K73" s="341" t="s">
        <v>2800</v>
      </c>
      <c r="L73" s="342" t="s">
        <v>2801</v>
      </c>
    </row>
    <row r="74">
      <c r="A74" s="213"/>
      <c r="B74" s="328" t="s">
        <v>2802</v>
      </c>
      <c r="C74" s="187"/>
      <c r="E74" s="233"/>
      <c r="F74" s="329" t="s">
        <v>2743</v>
      </c>
      <c r="G74" s="113"/>
      <c r="H74" s="113"/>
      <c r="I74" s="297" t="s">
        <v>2670</v>
      </c>
      <c r="J74" s="255" t="s">
        <v>353</v>
      </c>
      <c r="K74" s="311" t="s">
        <v>2803</v>
      </c>
      <c r="L74" s="335" t="s">
        <v>2801</v>
      </c>
    </row>
    <row r="75">
      <c r="A75" s="213"/>
      <c r="B75" s="343" t="s">
        <v>132</v>
      </c>
      <c r="C75" s="344">
        <f>COUNTA(B51:B74)</f>
        <v>24</v>
      </c>
      <c r="D75" s="344" t="s">
        <v>133</v>
      </c>
      <c r="E75" s="345">
        <f>SUM(F51:F67)</f>
        <v>6399500</v>
      </c>
      <c r="F75" s="113"/>
      <c r="G75" s="113"/>
      <c r="H75" s="113"/>
      <c r="I75" s="113"/>
      <c r="J75" s="113"/>
      <c r="K75" s="113"/>
      <c r="L75" s="113"/>
    </row>
    <row r="76">
      <c r="A76" s="213"/>
      <c r="B76" s="346" t="s">
        <v>134</v>
      </c>
      <c r="C76" s="347">
        <f>COUNTIF(C51:C74, "Passed")</f>
        <v>4</v>
      </c>
      <c r="D76" s="347" t="s">
        <v>135</v>
      </c>
      <c r="E76" s="348">
        <f>SUMIF(C51:C74,"Sent", E51:E74)</f>
        <v>2600000</v>
      </c>
      <c r="F76" s="113"/>
      <c r="G76" s="113"/>
      <c r="H76" s="113"/>
      <c r="I76" s="113"/>
      <c r="J76" s="113"/>
      <c r="K76" s="113"/>
      <c r="L76" s="113"/>
    </row>
    <row r="77">
      <c r="A77" s="213"/>
      <c r="B77" s="346" t="s">
        <v>136</v>
      </c>
      <c r="C77" s="347">
        <f>COUNTIF(C51:C74, "Sent")</f>
        <v>8</v>
      </c>
      <c r="D77" s="349" t="s">
        <v>137</v>
      </c>
      <c r="E77" s="350">
        <f>E75/'Status Key'!$A$2</f>
        <v>0.02759258711</v>
      </c>
      <c r="F77" s="113"/>
      <c r="G77" s="113"/>
      <c r="H77" s="113"/>
      <c r="I77" s="113"/>
      <c r="J77" s="113"/>
      <c r="K77" s="113"/>
      <c r="L77" s="113"/>
    </row>
    <row r="78">
      <c r="A78" s="225"/>
      <c r="B78" s="351" t="s">
        <v>138</v>
      </c>
      <c r="C78" s="197"/>
      <c r="D78" s="352">
        <f>E75/$E$139</f>
        <v>0.4700429601</v>
      </c>
      <c r="E78" s="197"/>
      <c r="F78" s="113"/>
      <c r="G78" s="113"/>
      <c r="H78" s="113"/>
      <c r="I78" s="113"/>
      <c r="J78" s="113"/>
      <c r="K78" s="113"/>
      <c r="L78" s="113"/>
    </row>
    <row r="79">
      <c r="A79" s="113"/>
    </row>
    <row r="80">
      <c r="A80" s="212" t="s">
        <v>2804</v>
      </c>
      <c r="B80" s="177" t="s">
        <v>2805</v>
      </c>
      <c r="C80" s="187" t="s">
        <v>33</v>
      </c>
      <c r="D80" s="318">
        <v>45566.0</v>
      </c>
      <c r="E80" s="353">
        <v>1000.0</v>
      </c>
      <c r="F80" s="323">
        <v>2500.0</v>
      </c>
      <c r="G80" s="113"/>
      <c r="H80" s="113"/>
      <c r="I80" s="297" t="s">
        <v>2670</v>
      </c>
      <c r="J80" s="255" t="s">
        <v>1513</v>
      </c>
      <c r="K80" s="311" t="s">
        <v>2806</v>
      </c>
      <c r="L80" s="181" t="s">
        <v>2807</v>
      </c>
    </row>
    <row r="81">
      <c r="A81" s="213"/>
      <c r="B81" s="177" t="s">
        <v>2808</v>
      </c>
      <c r="C81" s="187" t="s">
        <v>16</v>
      </c>
      <c r="D81" s="354"/>
      <c r="E81" s="354"/>
      <c r="F81" s="323">
        <v>75000.0</v>
      </c>
      <c r="G81" s="113"/>
      <c r="H81" s="113"/>
      <c r="I81" s="297" t="s">
        <v>2670</v>
      </c>
      <c r="J81" s="255" t="s">
        <v>353</v>
      </c>
      <c r="K81" s="311" t="s">
        <v>2809</v>
      </c>
      <c r="L81" s="191" t="s">
        <v>2810</v>
      </c>
    </row>
    <row r="82">
      <c r="A82" s="213"/>
      <c r="B82" s="177" t="s">
        <v>2811</v>
      </c>
      <c r="C82" s="187" t="s">
        <v>33</v>
      </c>
      <c r="D82" s="318">
        <v>45566.0</v>
      </c>
      <c r="E82" s="146">
        <v>8000.0</v>
      </c>
      <c r="F82" s="323">
        <v>20000.0</v>
      </c>
      <c r="G82" s="113"/>
      <c r="H82" s="113"/>
      <c r="I82" s="297" t="s">
        <v>2670</v>
      </c>
      <c r="J82" s="255" t="s">
        <v>1513</v>
      </c>
      <c r="K82" s="311" t="s">
        <v>2812</v>
      </c>
      <c r="L82" s="181" t="s">
        <v>2813</v>
      </c>
    </row>
    <row r="83">
      <c r="A83" s="213"/>
      <c r="B83" s="177" t="s">
        <v>2814</v>
      </c>
      <c r="C83" s="187" t="s">
        <v>16</v>
      </c>
      <c r="D83" s="354"/>
      <c r="E83" s="354"/>
      <c r="F83" s="323">
        <v>29978.0</v>
      </c>
      <c r="G83" s="113"/>
      <c r="H83" s="113"/>
      <c r="I83" s="297" t="s">
        <v>2670</v>
      </c>
      <c r="J83" s="255" t="s">
        <v>1513</v>
      </c>
      <c r="K83" s="311" t="s">
        <v>2815</v>
      </c>
      <c r="L83" s="181" t="s">
        <v>2727</v>
      </c>
    </row>
    <row r="84">
      <c r="A84" s="213"/>
      <c r="B84" s="177" t="s">
        <v>2816</v>
      </c>
      <c r="C84" s="187" t="s">
        <v>16</v>
      </c>
      <c r="D84" s="354"/>
      <c r="E84" s="354"/>
      <c r="F84" s="323">
        <v>100000.0</v>
      </c>
      <c r="G84" s="113"/>
      <c r="H84" s="113"/>
      <c r="I84" s="297" t="s">
        <v>2670</v>
      </c>
      <c r="J84" s="255" t="s">
        <v>1513</v>
      </c>
      <c r="K84" s="311" t="s">
        <v>2817</v>
      </c>
      <c r="L84" s="181" t="s">
        <v>2348</v>
      </c>
    </row>
    <row r="85">
      <c r="A85" s="213"/>
      <c r="B85" s="177" t="s">
        <v>756</v>
      </c>
      <c r="C85" s="187" t="s">
        <v>33</v>
      </c>
      <c r="D85" s="318">
        <v>45566.0</v>
      </c>
      <c r="E85" s="353">
        <v>80000.0</v>
      </c>
      <c r="F85" s="323">
        <v>200000.0</v>
      </c>
      <c r="G85" s="113"/>
      <c r="H85" s="113"/>
      <c r="I85" s="297" t="s">
        <v>2670</v>
      </c>
      <c r="J85" s="255" t="s">
        <v>1513</v>
      </c>
      <c r="K85" s="311" t="s">
        <v>2818</v>
      </c>
      <c r="L85" s="181" t="s">
        <v>2819</v>
      </c>
    </row>
    <row r="86">
      <c r="A86" s="213"/>
      <c r="B86" s="177" t="s">
        <v>2820</v>
      </c>
      <c r="C86" s="187" t="s">
        <v>33</v>
      </c>
      <c r="D86" s="318">
        <v>45566.0</v>
      </c>
      <c r="E86" s="353">
        <v>80000.0</v>
      </c>
      <c r="F86" s="323">
        <v>180000.0</v>
      </c>
      <c r="G86" s="113"/>
      <c r="H86" s="113"/>
      <c r="I86" s="297" t="s">
        <v>2670</v>
      </c>
      <c r="J86" s="255" t="s">
        <v>1513</v>
      </c>
      <c r="K86" s="311" t="s">
        <v>2821</v>
      </c>
      <c r="L86" s="181" t="s">
        <v>2822</v>
      </c>
    </row>
    <row r="87">
      <c r="A87" s="213"/>
      <c r="B87" s="177" t="s">
        <v>2823</v>
      </c>
      <c r="C87" s="187" t="s">
        <v>33</v>
      </c>
      <c r="D87" s="318">
        <v>45566.0</v>
      </c>
      <c r="E87" s="355">
        <v>72000.0</v>
      </c>
      <c r="F87" s="323">
        <v>120000.0</v>
      </c>
      <c r="G87" s="113"/>
      <c r="H87" s="113"/>
      <c r="I87" s="297" t="s">
        <v>2670</v>
      </c>
      <c r="J87" s="255" t="s">
        <v>1513</v>
      </c>
      <c r="K87" s="311" t="s">
        <v>2824</v>
      </c>
      <c r="L87" s="181" t="s">
        <v>2822</v>
      </c>
    </row>
    <row r="88">
      <c r="A88" s="213"/>
      <c r="B88" s="177" t="s">
        <v>2825</v>
      </c>
      <c r="C88" s="187" t="s">
        <v>16</v>
      </c>
      <c r="D88" s="354"/>
      <c r="E88" s="354"/>
      <c r="F88" s="323">
        <v>500000.0</v>
      </c>
      <c r="G88" s="113"/>
      <c r="H88" s="113"/>
      <c r="I88" s="297" t="s">
        <v>2736</v>
      </c>
      <c r="J88" s="255" t="s">
        <v>353</v>
      </c>
      <c r="K88" s="311" t="s">
        <v>2826</v>
      </c>
      <c r="L88" s="181" t="s">
        <v>2827</v>
      </c>
    </row>
    <row r="89">
      <c r="A89" s="213"/>
      <c r="B89" s="177" t="s">
        <v>2825</v>
      </c>
      <c r="C89" s="187" t="s">
        <v>16</v>
      </c>
      <c r="D89" s="354"/>
      <c r="E89" s="354"/>
      <c r="F89" s="323">
        <v>250000.0</v>
      </c>
      <c r="G89" s="113"/>
      <c r="H89" s="113"/>
      <c r="I89" s="297" t="s">
        <v>2736</v>
      </c>
      <c r="J89" s="255" t="s">
        <v>1513</v>
      </c>
      <c r="K89" s="311" t="s">
        <v>2826</v>
      </c>
      <c r="L89" s="181" t="s">
        <v>2827</v>
      </c>
    </row>
    <row r="90">
      <c r="A90" s="213"/>
      <c r="B90" s="177" t="s">
        <v>2828</v>
      </c>
      <c r="C90" s="187"/>
      <c r="D90" s="354"/>
      <c r="E90" s="354"/>
      <c r="F90" s="329" t="s">
        <v>2743</v>
      </c>
      <c r="G90" s="113"/>
      <c r="H90" s="113"/>
      <c r="I90" s="297" t="s">
        <v>2670</v>
      </c>
      <c r="J90" s="255" t="s">
        <v>353</v>
      </c>
      <c r="K90" s="356" t="s">
        <v>2829</v>
      </c>
      <c r="L90" s="357" t="s">
        <v>1301</v>
      </c>
    </row>
    <row r="91">
      <c r="A91" s="213"/>
      <c r="B91" s="358" t="s">
        <v>132</v>
      </c>
      <c r="C91" s="359">
        <f>COUNTA(B80:B90)</f>
        <v>11</v>
      </c>
      <c r="D91" s="359" t="s">
        <v>133</v>
      </c>
      <c r="E91" s="360">
        <f>SUM(F80:F89)</f>
        <v>1477478</v>
      </c>
      <c r="F91" s="354"/>
      <c r="G91" s="113"/>
      <c r="H91" s="113"/>
      <c r="I91" s="113"/>
      <c r="J91" s="113"/>
      <c r="K91" s="113"/>
      <c r="L91" s="113"/>
    </row>
    <row r="92">
      <c r="A92" s="213"/>
      <c r="B92" s="361" t="s">
        <v>134</v>
      </c>
      <c r="C92" s="362">
        <f>COUNTIF(C67:C90, "Passed")</f>
        <v>5</v>
      </c>
      <c r="D92" s="362" t="s">
        <v>135</v>
      </c>
      <c r="E92" s="363">
        <f>SUMIF(C80:C90,"Sent", E67:E90)</f>
        <v>500000</v>
      </c>
      <c r="F92" s="354"/>
      <c r="G92" s="113"/>
      <c r="H92" s="113"/>
      <c r="I92" s="113"/>
      <c r="J92" s="113"/>
      <c r="K92" s="113"/>
      <c r="L92" s="113"/>
    </row>
    <row r="93">
      <c r="A93" s="213"/>
      <c r="B93" s="361" t="s">
        <v>136</v>
      </c>
      <c r="C93" s="362">
        <f>COUNTIF(C67:C90, "Sent")</f>
        <v>6</v>
      </c>
      <c r="D93" s="364" t="s">
        <v>137</v>
      </c>
      <c r="E93" s="365">
        <f>E91/'Status Key'!$A$2</f>
        <v>0.006370410254</v>
      </c>
      <c r="F93" s="354"/>
      <c r="G93" s="113"/>
      <c r="H93" s="113"/>
      <c r="I93" s="113"/>
      <c r="J93" s="113"/>
      <c r="K93" s="113"/>
      <c r="L93" s="113"/>
    </row>
    <row r="94">
      <c r="A94" s="225"/>
      <c r="B94" s="366" t="s">
        <v>138</v>
      </c>
      <c r="C94" s="73"/>
      <c r="D94" s="367">
        <f>E91/$E$139</f>
        <v>0.1085206864</v>
      </c>
      <c r="E94" s="73"/>
      <c r="F94" s="354"/>
      <c r="G94" s="113"/>
      <c r="H94" s="113"/>
      <c r="I94" s="113"/>
      <c r="J94" s="113"/>
      <c r="K94" s="113"/>
      <c r="L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</row>
    <row r="96">
      <c r="A96" s="354"/>
      <c r="B96" s="336" t="s">
        <v>2830</v>
      </c>
      <c r="C96" s="187" t="s">
        <v>33</v>
      </c>
      <c r="D96" s="368">
        <v>45597.0</v>
      </c>
      <c r="E96" s="353">
        <v>56000.0</v>
      </c>
      <c r="F96" s="338">
        <v>140000.0</v>
      </c>
      <c r="G96" s="181"/>
      <c r="H96" s="354"/>
      <c r="I96" s="339" t="s">
        <v>2670</v>
      </c>
      <c r="J96" s="340" t="s">
        <v>1513</v>
      </c>
      <c r="K96" s="354"/>
      <c r="L96" s="369" t="s">
        <v>955</v>
      </c>
      <c r="M96" s="230"/>
      <c r="N96" s="230"/>
      <c r="O96" s="230"/>
      <c r="P96" s="230"/>
    </row>
    <row r="97">
      <c r="A97" s="354"/>
      <c r="B97" s="336" t="s">
        <v>2831</v>
      </c>
      <c r="C97" s="187" t="s">
        <v>16</v>
      </c>
      <c r="D97" s="354"/>
      <c r="E97" s="354"/>
      <c r="F97" s="338">
        <v>70000.0</v>
      </c>
      <c r="G97" s="181"/>
      <c r="H97" s="354"/>
      <c r="I97" s="339" t="s">
        <v>2670</v>
      </c>
      <c r="J97" s="340" t="s">
        <v>1513</v>
      </c>
      <c r="K97" s="354"/>
      <c r="L97" s="369" t="s">
        <v>2832</v>
      </c>
      <c r="M97" s="230"/>
      <c r="N97" s="230"/>
      <c r="O97" s="230"/>
      <c r="P97" s="230"/>
    </row>
    <row r="98">
      <c r="A98" s="354"/>
      <c r="B98" s="336" t="s">
        <v>2833</v>
      </c>
      <c r="C98" s="187" t="s">
        <v>16</v>
      </c>
      <c r="D98" s="354"/>
      <c r="E98" s="354"/>
      <c r="F98" s="338">
        <v>50000.0</v>
      </c>
      <c r="G98" s="181"/>
      <c r="H98" s="354"/>
      <c r="I98" s="339" t="s">
        <v>2670</v>
      </c>
      <c r="J98" s="340" t="s">
        <v>1513</v>
      </c>
      <c r="K98" s="354"/>
      <c r="L98" s="369" t="s">
        <v>2834</v>
      </c>
      <c r="M98" s="230"/>
      <c r="N98" s="230"/>
      <c r="O98" s="230"/>
      <c r="P98" s="230"/>
    </row>
    <row r="99">
      <c r="A99" s="354"/>
      <c r="B99" s="336" t="s">
        <v>2835</v>
      </c>
      <c r="C99" s="187" t="s">
        <v>16</v>
      </c>
      <c r="D99" s="354"/>
      <c r="E99" s="354"/>
      <c r="F99" s="338">
        <v>15000.0</v>
      </c>
      <c r="G99" s="316"/>
      <c r="H99" s="354"/>
      <c r="I99" s="339" t="s">
        <v>2670</v>
      </c>
      <c r="J99" s="340" t="s">
        <v>353</v>
      </c>
      <c r="K99" s="354"/>
      <c r="L99" s="369" t="s">
        <v>2836</v>
      </c>
      <c r="M99" s="230"/>
      <c r="N99" s="230"/>
      <c r="O99" s="230"/>
      <c r="P99" s="230"/>
    </row>
    <row r="100">
      <c r="A100" s="354"/>
      <c r="B100" s="336" t="s">
        <v>2837</v>
      </c>
      <c r="C100" s="187" t="s">
        <v>16</v>
      </c>
      <c r="D100" s="354"/>
      <c r="E100" s="354"/>
      <c r="F100" s="338">
        <v>2500.0</v>
      </c>
      <c r="G100" s="316"/>
      <c r="H100" s="354"/>
      <c r="I100" s="339" t="s">
        <v>2670</v>
      </c>
      <c r="J100" s="340" t="s">
        <v>353</v>
      </c>
      <c r="K100" s="354"/>
      <c r="L100" s="369" t="s">
        <v>2838</v>
      </c>
      <c r="M100" s="230"/>
      <c r="N100" s="230"/>
      <c r="O100" s="230"/>
      <c r="P100" s="230"/>
    </row>
    <row r="101">
      <c r="A101" s="354"/>
      <c r="B101" s="336" t="s">
        <v>2457</v>
      </c>
      <c r="C101" s="187" t="s">
        <v>33</v>
      </c>
      <c r="D101" s="368">
        <v>45597.0</v>
      </c>
      <c r="E101" s="353">
        <v>20000.0</v>
      </c>
      <c r="F101" s="338">
        <v>50000.0</v>
      </c>
      <c r="G101" s="181"/>
      <c r="H101" s="354"/>
      <c r="I101" s="339" t="s">
        <v>2670</v>
      </c>
      <c r="J101" s="340" t="s">
        <v>1513</v>
      </c>
      <c r="K101" s="354"/>
      <c r="L101" s="369" t="s">
        <v>2839</v>
      </c>
      <c r="M101" s="230"/>
      <c r="N101" s="230"/>
      <c r="O101" s="230"/>
      <c r="P101" s="230"/>
    </row>
    <row r="102">
      <c r="A102" s="354"/>
      <c r="B102" s="370" t="s">
        <v>2840</v>
      </c>
      <c r="C102" s="187" t="s">
        <v>16</v>
      </c>
      <c r="D102" s="354"/>
      <c r="E102" s="354"/>
      <c r="F102" s="338">
        <v>50000.0</v>
      </c>
      <c r="G102" s="181"/>
      <c r="H102" s="354"/>
      <c r="I102" s="339" t="s">
        <v>2670</v>
      </c>
      <c r="J102" s="340" t="s">
        <v>1513</v>
      </c>
      <c r="K102" s="354"/>
      <c r="L102" s="369" t="s">
        <v>1301</v>
      </c>
      <c r="M102" s="230"/>
      <c r="N102" s="230"/>
      <c r="O102" s="230"/>
      <c r="P102" s="230"/>
    </row>
    <row r="103">
      <c r="A103" s="354"/>
      <c r="B103" s="336" t="s">
        <v>2841</v>
      </c>
      <c r="C103" s="187" t="s">
        <v>16</v>
      </c>
      <c r="D103" s="354"/>
      <c r="E103" s="354"/>
      <c r="F103" s="338">
        <v>30000.0</v>
      </c>
      <c r="G103" s="316"/>
      <c r="H103" s="354"/>
      <c r="I103" s="339" t="s">
        <v>2670</v>
      </c>
      <c r="J103" s="340" t="s">
        <v>353</v>
      </c>
      <c r="K103" s="354"/>
      <c r="L103" s="369" t="s">
        <v>1526</v>
      </c>
      <c r="M103" s="230"/>
      <c r="N103" s="230"/>
      <c r="O103" s="230"/>
      <c r="P103" s="230"/>
    </row>
    <row r="104">
      <c r="A104" s="354"/>
      <c r="B104" s="336" t="s">
        <v>2842</v>
      </c>
      <c r="C104" s="187" t="s">
        <v>16</v>
      </c>
      <c r="D104" s="354"/>
      <c r="E104" s="354"/>
      <c r="F104" s="338">
        <v>70000.0</v>
      </c>
      <c r="G104" s="181"/>
      <c r="H104" s="354"/>
      <c r="I104" s="339" t="s">
        <v>2670</v>
      </c>
      <c r="J104" s="340" t="s">
        <v>1513</v>
      </c>
      <c r="K104" s="354"/>
      <c r="L104" s="371" t="s">
        <v>2843</v>
      </c>
      <c r="M104" s="230"/>
      <c r="N104" s="230"/>
      <c r="O104" s="230"/>
      <c r="P104" s="230"/>
    </row>
    <row r="105">
      <c r="A105" s="354"/>
      <c r="B105" s="336" t="s">
        <v>2844</v>
      </c>
      <c r="C105" s="187" t="s">
        <v>16</v>
      </c>
      <c r="D105" s="354"/>
      <c r="E105" s="354"/>
      <c r="F105" s="338">
        <v>27000.0</v>
      </c>
      <c r="G105" s="316"/>
      <c r="H105" s="354"/>
      <c r="I105" s="339" t="s">
        <v>2670</v>
      </c>
      <c r="J105" s="340" t="s">
        <v>353</v>
      </c>
      <c r="K105" s="354"/>
      <c r="L105" s="369" t="s">
        <v>2845</v>
      </c>
      <c r="M105" s="230"/>
      <c r="N105" s="230"/>
      <c r="O105" s="230"/>
      <c r="P105" s="230"/>
    </row>
    <row r="106">
      <c r="A106" s="354"/>
      <c r="B106" s="336" t="s">
        <v>2844</v>
      </c>
      <c r="C106" s="187" t="s">
        <v>16</v>
      </c>
      <c r="D106" s="354"/>
      <c r="E106" s="354"/>
      <c r="F106" s="338">
        <v>3000.0</v>
      </c>
      <c r="G106" s="181"/>
      <c r="H106" s="354"/>
      <c r="I106" s="339" t="s">
        <v>2670</v>
      </c>
      <c r="J106" s="340" t="s">
        <v>1513</v>
      </c>
      <c r="K106" s="354"/>
      <c r="L106" s="371" t="s">
        <v>2845</v>
      </c>
      <c r="M106" s="230"/>
      <c r="N106" s="230"/>
      <c r="O106" s="230"/>
      <c r="P106" s="230"/>
    </row>
    <row r="107">
      <c r="A107" s="354"/>
      <c r="B107" s="336" t="s">
        <v>2846</v>
      </c>
      <c r="C107" s="187" t="s">
        <v>16</v>
      </c>
      <c r="D107" s="354"/>
      <c r="E107" s="354"/>
      <c r="F107" s="338">
        <v>30000.0</v>
      </c>
      <c r="G107" s="316"/>
      <c r="H107" s="354"/>
      <c r="I107" s="339" t="s">
        <v>2670</v>
      </c>
      <c r="J107" s="340" t="s">
        <v>353</v>
      </c>
      <c r="K107" s="354"/>
      <c r="L107" s="369" t="s">
        <v>1526</v>
      </c>
      <c r="M107" s="230"/>
      <c r="N107" s="230"/>
      <c r="O107" s="230"/>
      <c r="P107" s="230"/>
    </row>
    <row r="108">
      <c r="A108" s="354"/>
      <c r="B108" s="336" t="s">
        <v>2847</v>
      </c>
      <c r="C108" s="187" t="s">
        <v>16</v>
      </c>
      <c r="D108" s="354"/>
      <c r="E108" s="354"/>
      <c r="F108" s="338">
        <v>30000.0</v>
      </c>
      <c r="G108" s="316"/>
      <c r="H108" s="354"/>
      <c r="I108" s="339" t="s">
        <v>2670</v>
      </c>
      <c r="J108" s="340" t="s">
        <v>353</v>
      </c>
      <c r="K108" s="354"/>
      <c r="L108" s="369" t="s">
        <v>2848</v>
      </c>
      <c r="M108" s="230"/>
      <c r="N108" s="230"/>
      <c r="O108" s="230"/>
      <c r="P108" s="230"/>
    </row>
    <row r="109">
      <c r="A109" s="354"/>
      <c r="B109" s="336" t="s">
        <v>2849</v>
      </c>
      <c r="C109" s="187" t="s">
        <v>16</v>
      </c>
      <c r="D109" s="354"/>
      <c r="E109" s="354"/>
      <c r="F109" s="338">
        <v>70000.0</v>
      </c>
      <c r="G109" s="181"/>
      <c r="H109" s="354"/>
      <c r="I109" s="339" t="s">
        <v>2670</v>
      </c>
      <c r="J109" s="340" t="s">
        <v>1513</v>
      </c>
      <c r="K109" s="354"/>
      <c r="L109" s="369" t="s">
        <v>2843</v>
      </c>
      <c r="M109" s="230"/>
      <c r="N109" s="230"/>
      <c r="O109" s="230"/>
      <c r="P109" s="230"/>
    </row>
    <row r="110">
      <c r="A110" s="354"/>
      <c r="B110" s="336" t="s">
        <v>1833</v>
      </c>
      <c r="C110" s="187" t="s">
        <v>16</v>
      </c>
      <c r="D110" s="354"/>
      <c r="E110" s="354"/>
      <c r="F110" s="338">
        <v>100000.0</v>
      </c>
      <c r="G110" s="181"/>
      <c r="H110" s="354"/>
      <c r="I110" s="339" t="s">
        <v>2670</v>
      </c>
      <c r="J110" s="340" t="s">
        <v>1513</v>
      </c>
      <c r="K110" s="354"/>
      <c r="L110" s="369" t="s">
        <v>2721</v>
      </c>
      <c r="M110" s="230"/>
      <c r="N110" s="230"/>
      <c r="O110" s="230"/>
      <c r="P110" s="230"/>
    </row>
    <row r="111">
      <c r="A111" s="354"/>
      <c r="B111" s="336" t="s">
        <v>2850</v>
      </c>
      <c r="C111" s="187" t="s">
        <v>16</v>
      </c>
      <c r="D111" s="354"/>
      <c r="E111" s="354"/>
      <c r="F111" s="338">
        <v>500000.0</v>
      </c>
      <c r="G111" s="354"/>
      <c r="H111" s="354"/>
      <c r="I111" s="339" t="s">
        <v>2736</v>
      </c>
      <c r="J111" s="340" t="s">
        <v>1513</v>
      </c>
      <c r="K111" s="354"/>
      <c r="L111" s="369" t="s">
        <v>2851</v>
      </c>
      <c r="M111" s="230"/>
      <c r="N111" s="230"/>
      <c r="O111" s="230"/>
      <c r="P111" s="230"/>
    </row>
    <row r="112">
      <c r="A112" s="354"/>
      <c r="B112" s="336" t="s">
        <v>2852</v>
      </c>
      <c r="C112" s="187" t="s">
        <v>16</v>
      </c>
      <c r="D112" s="354"/>
      <c r="E112" s="354"/>
      <c r="F112" s="338">
        <v>300000.0</v>
      </c>
      <c r="G112" s="354"/>
      <c r="H112" s="354"/>
      <c r="I112" s="339" t="s">
        <v>2736</v>
      </c>
      <c r="J112" s="340" t="s">
        <v>353</v>
      </c>
      <c r="K112" s="354"/>
      <c r="L112" s="369" t="s">
        <v>2741</v>
      </c>
      <c r="M112" s="230"/>
      <c r="N112" s="230"/>
      <c r="O112" s="230"/>
      <c r="P112" s="230"/>
    </row>
    <row r="113">
      <c r="A113" s="354"/>
      <c r="B113" s="336" t="s">
        <v>2852</v>
      </c>
      <c r="C113" s="187" t="s">
        <v>16</v>
      </c>
      <c r="D113" s="354"/>
      <c r="E113" s="354"/>
      <c r="F113" s="338">
        <v>700000.0</v>
      </c>
      <c r="G113" s="354"/>
      <c r="H113" s="354"/>
      <c r="I113" s="339" t="s">
        <v>2736</v>
      </c>
      <c r="J113" s="340" t="s">
        <v>1513</v>
      </c>
      <c r="K113" s="354"/>
      <c r="L113" s="369" t="s">
        <v>2741</v>
      </c>
      <c r="M113" s="230"/>
      <c r="N113" s="230"/>
      <c r="O113" s="230"/>
      <c r="P113" s="230"/>
    </row>
    <row r="114">
      <c r="A114" s="354"/>
      <c r="B114" s="336" t="s">
        <v>2853</v>
      </c>
      <c r="C114" s="187" t="s">
        <v>16</v>
      </c>
      <c r="D114" s="354"/>
      <c r="E114" s="354"/>
      <c r="F114" s="338">
        <v>50000.0</v>
      </c>
      <c r="G114" s="354"/>
      <c r="H114" s="354"/>
      <c r="I114" s="339" t="s">
        <v>2736</v>
      </c>
      <c r="J114" s="340" t="s">
        <v>353</v>
      </c>
      <c r="K114" s="354"/>
      <c r="L114" s="369" t="s">
        <v>2854</v>
      </c>
      <c r="M114" s="230"/>
      <c r="N114" s="230"/>
      <c r="O114" s="230"/>
      <c r="P114" s="230"/>
    </row>
    <row r="115">
      <c r="A115" s="354"/>
      <c r="B115" s="336" t="s">
        <v>2853</v>
      </c>
      <c r="C115" s="187" t="s">
        <v>16</v>
      </c>
      <c r="D115" s="354"/>
      <c r="E115" s="354"/>
      <c r="F115" s="338">
        <v>400000.0</v>
      </c>
      <c r="G115" s="354"/>
      <c r="H115" s="354"/>
      <c r="I115" s="339" t="s">
        <v>2736</v>
      </c>
      <c r="J115" s="340" t="s">
        <v>1513</v>
      </c>
      <c r="K115" s="354"/>
      <c r="L115" s="369" t="s">
        <v>2854</v>
      </c>
      <c r="M115" s="230"/>
      <c r="N115" s="230"/>
      <c r="O115" s="230"/>
      <c r="P115" s="230"/>
    </row>
    <row r="116">
      <c r="A116" s="354"/>
      <c r="B116" s="336" t="s">
        <v>2855</v>
      </c>
      <c r="C116" s="187" t="s">
        <v>16</v>
      </c>
      <c r="D116" s="354"/>
      <c r="E116" s="372"/>
      <c r="F116" s="373" t="s">
        <v>2856</v>
      </c>
      <c r="G116" s="354"/>
      <c r="H116" s="354"/>
      <c r="I116" s="339" t="s">
        <v>2670</v>
      </c>
      <c r="J116" s="340" t="s">
        <v>1513</v>
      </c>
      <c r="K116" s="354"/>
      <c r="L116" s="357" t="s">
        <v>1301</v>
      </c>
      <c r="M116" s="230"/>
      <c r="N116" s="230"/>
      <c r="O116" s="230"/>
      <c r="P116" s="230"/>
    </row>
    <row r="117">
      <c r="A117" s="354"/>
      <c r="B117" s="336" t="s">
        <v>2857</v>
      </c>
      <c r="C117" s="187" t="s">
        <v>16</v>
      </c>
      <c r="D117" s="354"/>
      <c r="E117" s="372"/>
      <c r="F117" s="374">
        <v>39022.0</v>
      </c>
      <c r="G117" s="354"/>
      <c r="H117" s="354"/>
      <c r="I117" s="339" t="s">
        <v>2670</v>
      </c>
      <c r="J117" s="340" t="s">
        <v>1513</v>
      </c>
      <c r="K117" s="354"/>
      <c r="L117" s="357" t="s">
        <v>1295</v>
      </c>
      <c r="M117" s="230"/>
      <c r="N117" s="230"/>
      <c r="O117" s="230"/>
      <c r="P117" s="230"/>
    </row>
    <row r="118">
      <c r="A118" s="354"/>
      <c r="B118" s="336" t="s">
        <v>2857</v>
      </c>
      <c r="C118" s="187" t="s">
        <v>16</v>
      </c>
      <c r="D118" s="354"/>
      <c r="E118" s="372"/>
      <c r="F118" s="375" t="s">
        <v>2858</v>
      </c>
      <c r="G118" s="354"/>
      <c r="H118" s="354"/>
      <c r="I118" s="339" t="s">
        <v>2670</v>
      </c>
      <c r="J118" s="340" t="s">
        <v>1513</v>
      </c>
      <c r="K118" s="354"/>
      <c r="L118" s="357" t="s">
        <v>1295</v>
      </c>
      <c r="M118" s="230"/>
      <c r="N118" s="230"/>
      <c r="O118" s="230"/>
      <c r="P118" s="230"/>
    </row>
    <row r="119">
      <c r="A119" s="354"/>
      <c r="B119" s="376" t="s">
        <v>2859</v>
      </c>
      <c r="C119" s="187" t="s">
        <v>16</v>
      </c>
      <c r="D119" s="354"/>
      <c r="E119" s="181"/>
      <c r="F119" s="374">
        <v>12000.0</v>
      </c>
      <c r="G119" s="354"/>
      <c r="H119" s="354"/>
      <c r="I119" s="339" t="s">
        <v>2670</v>
      </c>
      <c r="J119" s="340" t="s">
        <v>353</v>
      </c>
      <c r="K119" s="354"/>
      <c r="L119" s="357" t="s">
        <v>1295</v>
      </c>
      <c r="M119" s="230"/>
      <c r="N119" s="230"/>
      <c r="O119" s="230"/>
      <c r="P119" s="230"/>
    </row>
    <row r="120">
      <c r="A120" s="354"/>
      <c r="B120" s="376" t="s">
        <v>2859</v>
      </c>
      <c r="C120" s="187" t="s">
        <v>16</v>
      </c>
      <c r="D120" s="354"/>
      <c r="E120" s="372"/>
      <c r="F120" s="374">
        <v>25000.0</v>
      </c>
      <c r="G120" s="354"/>
      <c r="H120" s="354"/>
      <c r="I120" s="339" t="s">
        <v>2670</v>
      </c>
      <c r="J120" s="340" t="s">
        <v>1513</v>
      </c>
      <c r="K120" s="354"/>
      <c r="L120" s="357" t="s">
        <v>1295</v>
      </c>
      <c r="M120" s="230"/>
      <c r="N120" s="230"/>
      <c r="O120" s="230"/>
      <c r="P120" s="230"/>
    </row>
    <row r="121">
      <c r="A121" s="354"/>
      <c r="B121" s="336" t="s">
        <v>2860</v>
      </c>
      <c r="C121" s="187" t="s">
        <v>16</v>
      </c>
      <c r="D121" s="354"/>
      <c r="E121" s="181"/>
      <c r="F121" s="377">
        <v>48000.0</v>
      </c>
      <c r="G121" s="354"/>
      <c r="H121" s="354"/>
      <c r="I121" s="339" t="s">
        <v>2670</v>
      </c>
      <c r="J121" s="340" t="s">
        <v>353</v>
      </c>
      <c r="K121" s="354"/>
      <c r="L121" s="357" t="s">
        <v>2836</v>
      </c>
      <c r="M121" s="230"/>
      <c r="N121" s="230"/>
      <c r="O121" s="230"/>
      <c r="P121" s="230"/>
    </row>
    <row r="122">
      <c r="A122" s="354"/>
      <c r="B122" s="336" t="s">
        <v>2861</v>
      </c>
      <c r="C122" s="187" t="s">
        <v>16</v>
      </c>
      <c r="D122" s="354"/>
      <c r="E122" s="181"/>
      <c r="F122" s="374">
        <v>4800.0</v>
      </c>
      <c r="G122" s="354"/>
      <c r="H122" s="354"/>
      <c r="I122" s="339" t="s">
        <v>2670</v>
      </c>
      <c r="J122" s="340" t="s">
        <v>353</v>
      </c>
      <c r="K122" s="354"/>
      <c r="L122" s="357" t="s">
        <v>1295</v>
      </c>
      <c r="M122" s="230"/>
      <c r="N122" s="230"/>
      <c r="O122" s="230"/>
      <c r="P122" s="230"/>
    </row>
    <row r="123">
      <c r="A123" s="354"/>
      <c r="B123" s="336" t="s">
        <v>2861</v>
      </c>
      <c r="C123" s="187" t="s">
        <v>16</v>
      </c>
      <c r="D123" s="354"/>
      <c r="E123" s="372"/>
      <c r="F123" s="374">
        <v>28850.0</v>
      </c>
      <c r="G123" s="354"/>
      <c r="H123" s="354"/>
      <c r="I123" s="339" t="s">
        <v>2670</v>
      </c>
      <c r="J123" s="340" t="s">
        <v>1513</v>
      </c>
      <c r="K123" s="354"/>
      <c r="L123" s="357" t="s">
        <v>1295</v>
      </c>
      <c r="M123" s="230"/>
      <c r="N123" s="230"/>
      <c r="O123" s="230"/>
      <c r="P123" s="230"/>
    </row>
    <row r="124">
      <c r="A124" s="354"/>
      <c r="B124" s="336" t="s">
        <v>2862</v>
      </c>
      <c r="C124" s="187" t="s">
        <v>16</v>
      </c>
      <c r="D124" s="354"/>
      <c r="E124" s="372"/>
      <c r="F124" s="373" t="s">
        <v>2856</v>
      </c>
      <c r="G124" s="354"/>
      <c r="H124" s="354"/>
      <c r="I124" s="339" t="s">
        <v>2670</v>
      </c>
      <c r="J124" s="340" t="s">
        <v>1513</v>
      </c>
      <c r="K124" s="354"/>
      <c r="L124" s="357" t="s">
        <v>1301</v>
      </c>
      <c r="M124" s="230"/>
      <c r="N124" s="230"/>
      <c r="O124" s="230"/>
      <c r="P124" s="230"/>
    </row>
    <row r="125">
      <c r="A125" s="354"/>
      <c r="B125" s="336" t="s">
        <v>2863</v>
      </c>
      <c r="C125" s="187" t="s">
        <v>16</v>
      </c>
      <c r="D125" s="354"/>
      <c r="E125" s="181"/>
      <c r="F125" s="373" t="s">
        <v>2856</v>
      </c>
      <c r="G125" s="354"/>
      <c r="H125" s="354"/>
      <c r="I125" s="339" t="s">
        <v>2670</v>
      </c>
      <c r="J125" s="340" t="s">
        <v>353</v>
      </c>
      <c r="K125" s="354"/>
      <c r="L125" s="378" t="s">
        <v>2801</v>
      </c>
      <c r="M125" s="230"/>
      <c r="N125" s="230"/>
      <c r="O125" s="230"/>
      <c r="P125" s="230"/>
    </row>
    <row r="126">
      <c r="A126" s="354"/>
      <c r="B126" s="336" t="s">
        <v>2863</v>
      </c>
      <c r="C126" s="187" t="s">
        <v>16</v>
      </c>
      <c r="D126" s="354"/>
      <c r="E126" s="372"/>
      <c r="F126" s="373" t="s">
        <v>2856</v>
      </c>
      <c r="G126" s="354"/>
      <c r="H126" s="354"/>
      <c r="I126" s="339" t="s">
        <v>2670</v>
      </c>
      <c r="J126" s="340" t="s">
        <v>1513</v>
      </c>
      <c r="K126" s="354"/>
      <c r="L126" s="378" t="s">
        <v>2801</v>
      </c>
      <c r="M126" s="230"/>
      <c r="N126" s="230"/>
      <c r="O126" s="230"/>
      <c r="P126" s="230"/>
    </row>
    <row r="127">
      <c r="A127" s="354"/>
      <c r="B127" s="336" t="s">
        <v>2864</v>
      </c>
      <c r="C127" s="187" t="s">
        <v>16</v>
      </c>
      <c r="D127" s="354"/>
      <c r="E127" s="181"/>
      <c r="F127" s="374">
        <v>13500.0</v>
      </c>
      <c r="G127" s="354"/>
      <c r="H127" s="354"/>
      <c r="I127" s="339" t="s">
        <v>2670</v>
      </c>
      <c r="J127" s="340" t="s">
        <v>353</v>
      </c>
      <c r="K127" s="354"/>
      <c r="L127" s="357" t="s">
        <v>1295</v>
      </c>
      <c r="M127" s="230"/>
      <c r="N127" s="230"/>
      <c r="O127" s="230"/>
      <c r="P127" s="230"/>
    </row>
    <row r="128">
      <c r="A128" s="354"/>
      <c r="B128" s="336" t="s">
        <v>2864</v>
      </c>
      <c r="C128" s="187" t="s">
        <v>16</v>
      </c>
      <c r="D128" s="354"/>
      <c r="E128" s="372"/>
      <c r="F128" s="374">
        <v>31500.0</v>
      </c>
      <c r="G128" s="354"/>
      <c r="H128" s="354"/>
      <c r="I128" s="339" t="s">
        <v>2670</v>
      </c>
      <c r="J128" s="340" t="s">
        <v>1513</v>
      </c>
      <c r="K128" s="354"/>
      <c r="L128" s="357" t="s">
        <v>1295</v>
      </c>
      <c r="M128" s="230"/>
      <c r="N128" s="230"/>
      <c r="O128" s="230"/>
      <c r="P128" s="230"/>
    </row>
    <row r="129">
      <c r="A129" s="354"/>
      <c r="B129" s="336" t="s">
        <v>2865</v>
      </c>
      <c r="C129" s="187" t="s">
        <v>16</v>
      </c>
      <c r="D129" s="354"/>
      <c r="E129" s="181"/>
      <c r="F129" s="373" t="s">
        <v>2856</v>
      </c>
      <c r="G129" s="354"/>
      <c r="H129" s="354"/>
      <c r="I129" s="339" t="s">
        <v>2670</v>
      </c>
      <c r="J129" s="340" t="s">
        <v>353</v>
      </c>
      <c r="K129" s="354"/>
      <c r="L129" s="357" t="s">
        <v>1301</v>
      </c>
      <c r="M129" s="230"/>
      <c r="N129" s="230"/>
      <c r="O129" s="230"/>
      <c r="P129" s="230"/>
    </row>
    <row r="130">
      <c r="A130" s="354"/>
      <c r="B130" s="336" t="s">
        <v>2866</v>
      </c>
      <c r="C130" s="187" t="s">
        <v>16</v>
      </c>
      <c r="D130" s="354"/>
      <c r="E130" s="181"/>
      <c r="F130" s="373" t="s">
        <v>2856</v>
      </c>
      <c r="G130" s="354"/>
      <c r="H130" s="354"/>
      <c r="I130" s="339" t="s">
        <v>2670</v>
      </c>
      <c r="J130" s="340" t="s">
        <v>353</v>
      </c>
      <c r="K130" s="354"/>
      <c r="L130" s="357" t="s">
        <v>2767</v>
      </c>
      <c r="M130" s="230"/>
      <c r="N130" s="230"/>
      <c r="O130" s="230"/>
      <c r="P130" s="230"/>
    </row>
    <row r="131">
      <c r="A131" s="354"/>
      <c r="B131" s="336" t="s">
        <v>2867</v>
      </c>
      <c r="C131" s="187" t="s">
        <v>16</v>
      </c>
      <c r="D131" s="354"/>
      <c r="E131" s="181"/>
      <c r="F131" s="373" t="s">
        <v>2856</v>
      </c>
      <c r="G131" s="354"/>
      <c r="H131" s="354"/>
      <c r="I131" s="339" t="s">
        <v>2670</v>
      </c>
      <c r="J131" s="340" t="s">
        <v>353</v>
      </c>
      <c r="K131" s="354"/>
      <c r="L131" s="357" t="s">
        <v>2836</v>
      </c>
      <c r="M131" s="230"/>
      <c r="N131" s="230"/>
      <c r="O131" s="230"/>
      <c r="P131" s="230"/>
    </row>
    <row r="132">
      <c r="A132" s="354"/>
      <c r="B132" s="336" t="s">
        <v>2868</v>
      </c>
      <c r="C132" s="187" t="s">
        <v>16</v>
      </c>
      <c r="D132" s="354"/>
      <c r="E132" s="372"/>
      <c r="F132" s="373" t="s">
        <v>2856</v>
      </c>
      <c r="G132" s="354"/>
      <c r="H132" s="354"/>
      <c r="I132" s="339" t="s">
        <v>2670</v>
      </c>
      <c r="J132" s="340" t="s">
        <v>1513</v>
      </c>
      <c r="K132" s="354"/>
      <c r="L132" s="378" t="s">
        <v>2801</v>
      </c>
      <c r="M132" s="230"/>
      <c r="N132" s="230"/>
      <c r="O132" s="230"/>
      <c r="P132" s="230"/>
    </row>
    <row r="133" ht="15.0" customHeight="1">
      <c r="A133" s="354"/>
      <c r="B133" s="354"/>
      <c r="C133" s="354"/>
      <c r="D133" s="354"/>
      <c r="E133" s="379"/>
      <c r="F133" s="316"/>
      <c r="G133" s="380"/>
      <c r="H133" s="380"/>
      <c r="I133" s="380"/>
      <c r="J133" s="380"/>
      <c r="K133" s="380"/>
      <c r="L133" s="380"/>
      <c r="M133" s="230"/>
      <c r="N133" s="230"/>
      <c r="O133" s="230"/>
      <c r="P133" s="230"/>
    </row>
    <row r="134" ht="18.0" customHeight="1">
      <c r="A134" s="354"/>
      <c r="B134" s="381" t="s">
        <v>132</v>
      </c>
      <c r="C134" s="382">
        <f>COUNTA(B96:B133)</f>
        <v>37</v>
      </c>
      <c r="D134" s="382" t="s">
        <v>133</v>
      </c>
      <c r="E134" s="383">
        <f>SUM(F96:F132)</f>
        <v>2890172</v>
      </c>
      <c r="F134" s="316"/>
      <c r="G134" s="380"/>
      <c r="H134" s="380"/>
      <c r="I134" s="380"/>
      <c r="J134" s="380"/>
      <c r="K134" s="380"/>
      <c r="L134" s="380"/>
      <c r="M134" s="230"/>
      <c r="N134" s="230"/>
      <c r="O134" s="230"/>
      <c r="P134" s="230"/>
    </row>
    <row r="135">
      <c r="A135" s="354"/>
      <c r="B135" s="384" t="s">
        <v>134</v>
      </c>
      <c r="C135" s="385">
        <f>COUNTIF(C111:C133, "Passed")</f>
        <v>22</v>
      </c>
      <c r="D135" s="385" t="s">
        <v>135</v>
      </c>
      <c r="E135" s="386">
        <f>SUMIF(C96:C133,"Sent", E111:E133)</f>
        <v>0</v>
      </c>
      <c r="F135" s="316"/>
      <c r="G135" s="380"/>
      <c r="H135" s="380"/>
      <c r="I135" s="380"/>
      <c r="J135" s="380"/>
      <c r="K135" s="380"/>
      <c r="L135" s="380"/>
      <c r="M135" s="230"/>
      <c r="N135" s="230"/>
      <c r="O135" s="230"/>
      <c r="P135" s="230"/>
    </row>
    <row r="136">
      <c r="A136" s="354"/>
      <c r="B136" s="384" t="s">
        <v>136</v>
      </c>
      <c r="C136" s="385">
        <f>COUNTIF(C111:C133, "Sent")</f>
        <v>0</v>
      </c>
      <c r="D136" s="387" t="s">
        <v>137</v>
      </c>
      <c r="E136" s="388">
        <f>E134/'Status Key'!$A$2</f>
        <v>0.01246149272</v>
      </c>
      <c r="F136" s="316"/>
      <c r="G136" s="380"/>
      <c r="H136" s="380"/>
      <c r="I136" s="380"/>
      <c r="J136" s="380"/>
      <c r="K136" s="380"/>
      <c r="L136" s="380"/>
      <c r="M136" s="230"/>
      <c r="N136" s="230"/>
      <c r="O136" s="230"/>
      <c r="P136" s="230"/>
    </row>
    <row r="137" ht="33.0" customHeight="1">
      <c r="A137" s="354"/>
      <c r="B137" s="389" t="s">
        <v>138</v>
      </c>
      <c r="C137" s="73"/>
      <c r="D137" s="390">
        <f>E134/$E$139</f>
        <v>0.2122829912</v>
      </c>
      <c r="E137" s="73"/>
      <c r="F137" s="316"/>
      <c r="G137" s="380"/>
      <c r="H137" s="380"/>
      <c r="I137" s="380"/>
      <c r="J137" s="380"/>
      <c r="K137" s="380"/>
      <c r="L137" s="380"/>
      <c r="M137" s="230"/>
      <c r="N137" s="230"/>
      <c r="O137" s="230"/>
      <c r="P137" s="230"/>
    </row>
    <row r="138">
      <c r="A138" s="202"/>
      <c r="C138" s="202"/>
      <c r="D138" s="202"/>
      <c r="E138" s="208"/>
      <c r="F138" s="202"/>
      <c r="G138" s="202"/>
      <c r="H138" s="202"/>
      <c r="I138" s="237"/>
      <c r="J138" s="237"/>
      <c r="K138" s="202"/>
      <c r="L138" s="202"/>
    </row>
    <row r="139" ht="33.75" customHeight="1">
      <c r="A139" s="114" t="s">
        <v>227</v>
      </c>
      <c r="B139" s="115" t="s">
        <v>228</v>
      </c>
      <c r="C139" s="116"/>
      <c r="D139" s="117"/>
      <c r="E139" s="118">
        <f>sum(E20,E46,E75,E91,E134)</f>
        <v>13614713</v>
      </c>
      <c r="I139" s="209"/>
      <c r="J139" s="209"/>
    </row>
    <row r="140" ht="33.75" customHeight="1">
      <c r="A140" s="120"/>
      <c r="B140" s="121" t="s">
        <v>229</v>
      </c>
      <c r="D140" s="122"/>
      <c r="E140" s="123">
        <f>(E139/'Status Key'!A2)</f>
        <v>0.0587022665</v>
      </c>
      <c r="I140" s="209"/>
      <c r="J140" s="209"/>
    </row>
    <row r="141" ht="33.75" customHeight="1">
      <c r="A141" s="124"/>
      <c r="B141" s="125" t="s">
        <v>2660</v>
      </c>
      <c r="C141" s="126"/>
      <c r="D141" s="127"/>
      <c r="E141" s="391">
        <v>336.0</v>
      </c>
      <c r="I141" s="209"/>
      <c r="J141" s="209"/>
    </row>
    <row r="142" ht="33.75" customHeight="1">
      <c r="A142" s="129" t="s">
        <v>20</v>
      </c>
      <c r="B142" s="130" t="s">
        <v>231</v>
      </c>
      <c r="D142" s="122"/>
      <c r="E142" s="131">
        <f>SUM(C20,C46,C75,C91,C134)</f>
        <v>107</v>
      </c>
      <c r="I142" s="209"/>
      <c r="J142" s="209"/>
    </row>
    <row r="143" ht="33.0" customHeight="1">
      <c r="A143" s="124"/>
      <c r="B143" s="125" t="s">
        <v>232</v>
      </c>
      <c r="C143" s="126"/>
      <c r="D143" s="127"/>
      <c r="E143" s="132">
        <f>E139</f>
        <v>13614713</v>
      </c>
      <c r="F143" s="202"/>
      <c r="G143" s="202"/>
      <c r="H143" s="202"/>
      <c r="I143" s="237"/>
      <c r="J143" s="237"/>
      <c r="K143" s="202"/>
      <c r="L143" s="202"/>
    </row>
    <row r="144" ht="25.5" customHeight="1">
      <c r="A144" s="129" t="s">
        <v>233</v>
      </c>
      <c r="B144" s="130" t="s">
        <v>234</v>
      </c>
      <c r="D144" s="122"/>
      <c r="E144" s="131">
        <f>SUM(C22,C48,C77,C93,C136)</f>
        <v>29</v>
      </c>
      <c r="I144" s="209"/>
      <c r="J144" s="209"/>
    </row>
    <row r="145" ht="25.5" customHeight="1">
      <c r="A145" s="120"/>
      <c r="B145" s="121" t="s">
        <v>235</v>
      </c>
      <c r="D145" s="122"/>
      <c r="E145" s="133">
        <f>sum(E21,E47,E76,E92,E135)</f>
        <v>4946300</v>
      </c>
      <c r="I145" s="209"/>
      <c r="J145" s="209"/>
    </row>
    <row r="146" ht="25.5" customHeight="1">
      <c r="A146" s="134"/>
      <c r="B146" s="135" t="s">
        <v>236</v>
      </c>
      <c r="C146" s="112"/>
      <c r="D146" s="136"/>
      <c r="E146" s="137">
        <f>E145/E139</f>
        <v>0.3633054916</v>
      </c>
      <c r="I146" s="209"/>
      <c r="J146" s="209"/>
    </row>
    <row r="147" ht="25.5" customHeight="1">
      <c r="A147" s="202"/>
      <c r="C147" s="202"/>
      <c r="D147" s="202"/>
      <c r="E147" s="208"/>
      <c r="I147" s="209"/>
      <c r="J147" s="209"/>
    </row>
    <row r="148" ht="25.5" customHeight="1">
      <c r="A148" s="202"/>
      <c r="C148" s="202"/>
      <c r="D148" s="202"/>
      <c r="E148" s="204"/>
      <c r="I148" s="209"/>
      <c r="J148" s="209"/>
    </row>
    <row r="149" ht="25.5" customHeight="1">
      <c r="A149" s="202"/>
      <c r="C149" s="202"/>
      <c r="D149" s="202"/>
      <c r="E149" s="208"/>
      <c r="I149" s="209"/>
      <c r="J149" s="209"/>
    </row>
    <row r="150" ht="25.5" customHeight="1">
      <c r="A150" s="202"/>
      <c r="C150" s="202"/>
      <c r="D150" s="202"/>
      <c r="E150" s="204"/>
      <c r="I150" s="209"/>
      <c r="J150" s="209"/>
    </row>
    <row r="151" ht="25.5" customHeight="1">
      <c r="A151" s="202"/>
      <c r="C151" s="202"/>
      <c r="D151" s="202"/>
      <c r="E151" s="206"/>
      <c r="I151" s="209"/>
      <c r="J151" s="209"/>
    </row>
    <row r="152" ht="15.75" customHeight="1">
      <c r="A152" s="202"/>
      <c r="C152" s="202"/>
      <c r="D152" s="202"/>
      <c r="E152" s="202"/>
      <c r="F152" s="202"/>
      <c r="G152" s="202"/>
      <c r="H152" s="202"/>
      <c r="I152" s="237"/>
      <c r="J152" s="237"/>
      <c r="K152" s="202"/>
      <c r="L152" s="202"/>
    </row>
    <row r="153" ht="30.75" customHeight="1">
      <c r="A153" s="202"/>
      <c r="C153" s="202"/>
      <c r="D153" s="202"/>
      <c r="E153" s="202"/>
      <c r="F153" s="202"/>
      <c r="G153" s="202"/>
      <c r="H153" s="202"/>
      <c r="I153" s="237"/>
      <c r="J153" s="237"/>
      <c r="K153" s="202"/>
      <c r="L153" s="202"/>
      <c r="M153" s="202"/>
      <c r="N153" s="202"/>
      <c r="O153" s="202"/>
      <c r="P153" s="202"/>
    </row>
    <row r="154">
      <c r="A154" s="202"/>
      <c r="C154" s="202"/>
      <c r="D154" s="203"/>
      <c r="E154" s="204"/>
      <c r="F154" s="202"/>
      <c r="G154" s="202"/>
      <c r="H154" s="202"/>
      <c r="I154" s="237"/>
      <c r="J154" s="237"/>
      <c r="K154" s="202"/>
      <c r="L154" s="202"/>
    </row>
    <row r="155">
      <c r="A155" s="202"/>
      <c r="C155" s="202"/>
      <c r="D155" s="202"/>
      <c r="E155" s="202"/>
      <c r="F155" s="202"/>
      <c r="G155" s="202"/>
      <c r="H155" s="202"/>
      <c r="I155" s="237"/>
      <c r="J155" s="237"/>
      <c r="K155" s="202"/>
      <c r="L155" s="202"/>
    </row>
    <row r="156">
      <c r="A156" s="202"/>
      <c r="C156" s="202"/>
      <c r="D156" s="202"/>
      <c r="E156" s="202"/>
      <c r="F156" s="202"/>
      <c r="G156" s="202"/>
      <c r="H156" s="202"/>
      <c r="I156" s="237"/>
      <c r="J156" s="237"/>
      <c r="K156" s="202"/>
      <c r="L156" s="202"/>
    </row>
    <row r="157">
      <c r="A157" s="202"/>
      <c r="C157" s="202"/>
      <c r="D157" s="207"/>
      <c r="E157" s="204"/>
      <c r="F157" s="202"/>
      <c r="G157" s="202"/>
      <c r="H157" s="202"/>
      <c r="I157" s="237"/>
      <c r="J157" s="237"/>
      <c r="K157" s="202"/>
      <c r="L157" s="202"/>
    </row>
    <row r="158">
      <c r="A158" s="202"/>
      <c r="C158" s="202"/>
      <c r="D158" s="203"/>
      <c r="E158" s="204"/>
      <c r="F158" s="202"/>
      <c r="G158" s="202"/>
      <c r="H158" s="202"/>
      <c r="I158" s="237"/>
      <c r="J158" s="237"/>
      <c r="K158" s="202"/>
      <c r="L158" s="202"/>
    </row>
    <row r="159">
      <c r="A159" s="202"/>
      <c r="C159" s="202"/>
      <c r="D159" s="203"/>
      <c r="E159" s="204"/>
      <c r="F159" s="202"/>
      <c r="G159" s="202"/>
      <c r="H159" s="202"/>
      <c r="I159" s="237"/>
      <c r="J159" s="237"/>
      <c r="K159" s="202"/>
      <c r="L159" s="202"/>
    </row>
    <row r="160">
      <c r="A160" s="202"/>
      <c r="C160" s="202"/>
      <c r="D160" s="203"/>
      <c r="E160" s="204"/>
      <c r="F160" s="202"/>
      <c r="G160" s="202"/>
      <c r="H160" s="202"/>
      <c r="I160" s="237"/>
      <c r="J160" s="237"/>
      <c r="K160" s="202"/>
      <c r="L160" s="202"/>
    </row>
    <row r="161">
      <c r="A161" s="202"/>
      <c r="C161" s="202"/>
      <c r="D161" s="203"/>
      <c r="E161" s="204"/>
      <c r="F161" s="202"/>
      <c r="G161" s="202"/>
      <c r="H161" s="202"/>
      <c r="I161" s="237"/>
      <c r="J161" s="237"/>
      <c r="K161" s="202"/>
      <c r="L161" s="202"/>
    </row>
    <row r="162">
      <c r="A162" s="202"/>
      <c r="C162" s="202"/>
      <c r="D162" s="202"/>
      <c r="E162" s="202"/>
      <c r="F162" s="202"/>
      <c r="G162" s="202"/>
      <c r="H162" s="202"/>
      <c r="I162" s="237"/>
      <c r="J162" s="237"/>
      <c r="K162" s="202"/>
      <c r="L162" s="202"/>
    </row>
    <row r="163">
      <c r="A163" s="202"/>
      <c r="C163" s="202"/>
      <c r="D163" s="203"/>
      <c r="E163" s="204"/>
      <c r="F163" s="202"/>
      <c r="G163" s="202"/>
      <c r="H163" s="202"/>
      <c r="I163" s="237"/>
      <c r="J163" s="237"/>
      <c r="K163" s="202"/>
      <c r="L163" s="202"/>
    </row>
    <row r="164" ht="33.0" customHeight="1">
      <c r="A164" s="202"/>
      <c r="C164" s="202"/>
      <c r="D164" s="202"/>
      <c r="I164" s="209"/>
      <c r="J164" s="209"/>
    </row>
    <row r="165" ht="33.0" customHeight="1">
      <c r="A165" s="202"/>
      <c r="C165" s="202"/>
      <c r="D165" s="202"/>
      <c r="E165" s="204"/>
      <c r="I165" s="209"/>
      <c r="J165" s="209"/>
    </row>
    <row r="166" ht="33.0" customHeight="1">
      <c r="A166" s="202"/>
      <c r="C166" s="202"/>
      <c r="D166" s="202"/>
      <c r="E166" s="206"/>
      <c r="I166" s="209"/>
      <c r="J166" s="209"/>
    </row>
    <row r="167" ht="33.0" customHeight="1">
      <c r="A167" s="202"/>
      <c r="C167" s="202"/>
      <c r="D167" s="206"/>
      <c r="E167" s="206"/>
      <c r="I167" s="209"/>
      <c r="J167" s="209"/>
    </row>
    <row r="168">
      <c r="A168" s="202"/>
      <c r="C168" s="202"/>
      <c r="D168" s="202"/>
      <c r="E168" s="202"/>
      <c r="F168" s="202"/>
      <c r="G168" s="202"/>
      <c r="H168" s="202"/>
      <c r="I168" s="237"/>
      <c r="J168" s="237"/>
      <c r="K168" s="202"/>
      <c r="L168" s="202"/>
    </row>
    <row r="169">
      <c r="A169" s="202"/>
      <c r="C169" s="202"/>
      <c r="D169" s="207"/>
      <c r="E169" s="208"/>
      <c r="F169" s="202"/>
      <c r="G169" s="202"/>
      <c r="H169" s="202"/>
      <c r="I169" s="237"/>
      <c r="J169" s="237"/>
      <c r="K169" s="202"/>
      <c r="L169" s="202"/>
    </row>
    <row r="170">
      <c r="A170" s="202"/>
      <c r="C170" s="202"/>
      <c r="D170" s="202"/>
      <c r="E170" s="202"/>
      <c r="F170" s="202"/>
      <c r="G170" s="202"/>
      <c r="H170" s="202"/>
      <c r="I170" s="237"/>
      <c r="J170" s="237"/>
      <c r="K170" s="202"/>
      <c r="L170" s="202"/>
    </row>
    <row r="171">
      <c r="A171" s="202"/>
      <c r="C171" s="202"/>
      <c r="E171" s="208"/>
      <c r="F171" s="202"/>
      <c r="G171" s="202"/>
      <c r="H171" s="202"/>
      <c r="I171" s="237"/>
      <c r="J171" s="237"/>
      <c r="K171" s="202"/>
      <c r="L171" s="202"/>
    </row>
    <row r="172">
      <c r="A172" s="202"/>
      <c r="C172" s="202"/>
      <c r="D172" s="202"/>
      <c r="E172" s="208"/>
      <c r="F172" s="202"/>
      <c r="G172" s="202"/>
      <c r="H172" s="202"/>
      <c r="I172" s="237"/>
      <c r="J172" s="237"/>
      <c r="K172" s="202"/>
      <c r="L172" s="202"/>
    </row>
    <row r="173">
      <c r="A173" s="202"/>
      <c r="C173" s="202"/>
      <c r="D173" s="202"/>
      <c r="E173" s="202"/>
      <c r="F173" s="202"/>
      <c r="G173" s="202"/>
      <c r="H173" s="202"/>
      <c r="I173" s="237"/>
      <c r="J173" s="237"/>
      <c r="K173" s="202"/>
      <c r="L173" s="202"/>
    </row>
    <row r="174">
      <c r="A174" s="202"/>
      <c r="C174" s="202"/>
      <c r="D174" s="202"/>
      <c r="E174" s="208"/>
      <c r="F174" s="202"/>
      <c r="G174" s="202"/>
      <c r="H174" s="202"/>
      <c r="I174" s="237"/>
      <c r="J174" s="237"/>
      <c r="K174" s="202"/>
      <c r="L174" s="202"/>
    </row>
    <row r="175">
      <c r="A175" s="202"/>
      <c r="C175" s="202"/>
      <c r="D175" s="207"/>
      <c r="E175" s="208"/>
      <c r="F175" s="202"/>
      <c r="G175" s="202"/>
      <c r="H175" s="202"/>
      <c r="I175" s="237"/>
      <c r="J175" s="237"/>
      <c r="K175" s="202"/>
      <c r="L175" s="202"/>
    </row>
    <row r="176">
      <c r="A176" s="202"/>
      <c r="C176" s="202"/>
      <c r="D176" s="202"/>
      <c r="E176" s="208"/>
      <c r="F176" s="202"/>
      <c r="G176" s="202"/>
      <c r="H176" s="202"/>
      <c r="I176" s="237"/>
      <c r="J176" s="237"/>
      <c r="K176" s="202"/>
      <c r="L176" s="202"/>
    </row>
    <row r="177">
      <c r="A177" s="202"/>
      <c r="C177" s="202"/>
      <c r="D177" s="202"/>
      <c r="E177" s="208"/>
      <c r="F177" s="202"/>
      <c r="G177" s="202"/>
      <c r="H177" s="202"/>
      <c r="I177" s="237"/>
      <c r="J177" s="237"/>
      <c r="K177" s="202"/>
      <c r="L177" s="202"/>
    </row>
    <row r="178">
      <c r="A178" s="202"/>
      <c r="C178" s="202"/>
      <c r="D178" s="202"/>
      <c r="E178" s="208"/>
      <c r="F178" s="202"/>
      <c r="G178" s="202"/>
      <c r="H178" s="202"/>
      <c r="I178" s="237"/>
      <c r="J178" s="237"/>
      <c r="K178" s="202"/>
      <c r="L178" s="202"/>
    </row>
    <row r="179">
      <c r="A179" s="202"/>
      <c r="C179" s="202"/>
      <c r="D179" s="202"/>
      <c r="E179" s="208"/>
      <c r="F179" s="202"/>
      <c r="G179" s="202"/>
      <c r="H179" s="202"/>
      <c r="I179" s="237"/>
      <c r="J179" s="237"/>
      <c r="K179" s="202"/>
      <c r="L179" s="202"/>
    </row>
    <row r="180">
      <c r="A180" s="202"/>
      <c r="C180" s="202"/>
      <c r="E180" s="208"/>
      <c r="F180" s="202"/>
      <c r="G180" s="202"/>
      <c r="H180" s="202"/>
      <c r="I180" s="237"/>
      <c r="J180" s="237"/>
      <c r="K180" s="202"/>
      <c r="L180" s="202"/>
    </row>
    <row r="181">
      <c r="A181" s="202"/>
      <c r="C181" s="202"/>
      <c r="D181" s="207"/>
      <c r="E181" s="208"/>
      <c r="F181" s="202"/>
      <c r="G181" s="202"/>
      <c r="H181" s="202"/>
      <c r="I181" s="237"/>
      <c r="J181" s="237"/>
      <c r="K181" s="202"/>
      <c r="L181" s="202"/>
    </row>
    <row r="182" ht="33.0" customHeight="1">
      <c r="A182" s="202"/>
      <c r="C182" s="202"/>
      <c r="D182" s="202"/>
      <c r="E182" s="204"/>
      <c r="I182" s="209"/>
      <c r="J182" s="209"/>
    </row>
    <row r="183" ht="33.0" customHeight="1">
      <c r="A183" s="202"/>
      <c r="C183" s="202"/>
      <c r="D183" s="202"/>
      <c r="E183" s="204"/>
      <c r="I183" s="209"/>
      <c r="J183" s="209"/>
    </row>
    <row r="184" ht="33.0" customHeight="1">
      <c r="A184" s="202"/>
      <c r="C184" s="202"/>
      <c r="D184" s="202"/>
      <c r="E184" s="206"/>
      <c r="I184" s="209"/>
      <c r="J184" s="209"/>
    </row>
    <row r="185" ht="33.0" customHeight="1">
      <c r="A185" s="202"/>
      <c r="C185" s="202"/>
      <c r="D185" s="206"/>
      <c r="E185" s="206"/>
      <c r="I185" s="209"/>
      <c r="J185" s="209"/>
    </row>
    <row r="186">
      <c r="A186" s="202"/>
      <c r="C186" s="202"/>
      <c r="E186" s="208"/>
      <c r="F186" s="202"/>
      <c r="G186" s="202"/>
      <c r="H186" s="202"/>
      <c r="I186" s="237"/>
      <c r="J186" s="237"/>
      <c r="K186" s="202"/>
      <c r="L186" s="202"/>
    </row>
    <row r="187">
      <c r="A187" s="202"/>
      <c r="C187" s="202"/>
      <c r="D187" s="202"/>
      <c r="E187" s="202"/>
      <c r="F187" s="202"/>
      <c r="G187" s="202"/>
      <c r="H187" s="202"/>
      <c r="I187" s="237"/>
      <c r="J187" s="237"/>
      <c r="K187" s="202"/>
      <c r="L187" s="202"/>
    </row>
    <row r="188">
      <c r="A188" s="202"/>
      <c r="C188" s="202"/>
      <c r="D188" s="202"/>
      <c r="E188" s="204"/>
      <c r="F188" s="202"/>
      <c r="G188" s="202"/>
      <c r="H188" s="202"/>
      <c r="I188" s="237"/>
      <c r="J188" s="237"/>
      <c r="K188" s="202"/>
      <c r="L188" s="202"/>
    </row>
    <row r="189">
      <c r="A189" s="202"/>
      <c r="C189" s="202"/>
      <c r="D189" s="202"/>
      <c r="E189" s="204"/>
      <c r="F189" s="202"/>
      <c r="G189" s="202"/>
      <c r="H189" s="202"/>
      <c r="I189" s="237"/>
      <c r="J189" s="237"/>
      <c r="K189" s="202"/>
      <c r="L189" s="202"/>
    </row>
    <row r="190">
      <c r="A190" s="202"/>
      <c r="C190" s="202"/>
      <c r="D190" s="202"/>
      <c r="E190" s="208"/>
      <c r="F190" s="202"/>
      <c r="G190" s="202"/>
      <c r="H190" s="202"/>
      <c r="I190" s="237"/>
      <c r="J190" s="237"/>
      <c r="K190" s="202"/>
      <c r="L190" s="202"/>
    </row>
    <row r="191">
      <c r="A191" s="202"/>
      <c r="C191" s="202"/>
      <c r="D191" s="202"/>
      <c r="E191" s="208"/>
      <c r="F191" s="202"/>
      <c r="G191" s="202"/>
      <c r="H191" s="202"/>
      <c r="I191" s="237"/>
      <c r="J191" s="237"/>
      <c r="K191" s="202"/>
      <c r="L191" s="202"/>
    </row>
    <row r="192">
      <c r="A192" s="202"/>
      <c r="C192" s="202"/>
      <c r="D192" s="202"/>
      <c r="E192" s="208"/>
      <c r="F192" s="202"/>
      <c r="G192" s="202"/>
      <c r="H192" s="202"/>
      <c r="I192" s="237"/>
      <c r="J192" s="237"/>
      <c r="K192" s="202"/>
      <c r="L192" s="202"/>
    </row>
    <row r="193">
      <c r="A193" s="202"/>
      <c r="C193" s="202"/>
      <c r="D193" s="202"/>
      <c r="E193" s="208"/>
      <c r="F193" s="202"/>
      <c r="G193" s="202"/>
      <c r="H193" s="202"/>
      <c r="I193" s="237"/>
      <c r="J193" s="237"/>
      <c r="K193" s="202"/>
      <c r="L193" s="202"/>
    </row>
    <row r="194">
      <c r="A194" s="202"/>
      <c r="C194" s="202"/>
      <c r="D194" s="202"/>
      <c r="E194" s="208"/>
      <c r="F194" s="202"/>
      <c r="G194" s="202"/>
      <c r="H194" s="202"/>
      <c r="I194" s="237"/>
      <c r="J194" s="237"/>
      <c r="K194" s="202"/>
      <c r="L194" s="202"/>
    </row>
    <row r="195">
      <c r="A195" s="202"/>
      <c r="C195" s="202"/>
      <c r="D195" s="202"/>
      <c r="E195" s="208"/>
      <c r="F195" s="202"/>
      <c r="G195" s="202"/>
      <c r="H195" s="202"/>
      <c r="I195" s="237"/>
      <c r="J195" s="237"/>
      <c r="K195" s="202"/>
      <c r="L195" s="202"/>
    </row>
    <row r="196">
      <c r="A196" s="202"/>
      <c r="C196" s="202"/>
      <c r="D196" s="202"/>
      <c r="E196" s="208"/>
      <c r="F196" s="202"/>
      <c r="G196" s="202"/>
      <c r="H196" s="202"/>
      <c r="I196" s="237"/>
      <c r="J196" s="237"/>
      <c r="K196" s="202"/>
      <c r="L196" s="202"/>
    </row>
    <row r="197">
      <c r="A197" s="202"/>
      <c r="C197" s="202"/>
      <c r="D197" s="202"/>
      <c r="E197" s="208"/>
      <c r="F197" s="202"/>
      <c r="G197" s="202"/>
      <c r="H197" s="202"/>
      <c r="I197" s="237"/>
      <c r="J197" s="237"/>
      <c r="K197" s="202"/>
      <c r="L197" s="202"/>
    </row>
    <row r="198">
      <c r="A198" s="202"/>
      <c r="C198" s="202"/>
      <c r="D198" s="202"/>
      <c r="E198" s="202"/>
      <c r="F198" s="202"/>
      <c r="G198" s="202"/>
      <c r="H198" s="202"/>
      <c r="I198" s="237"/>
      <c r="J198" s="237"/>
      <c r="K198" s="202"/>
      <c r="L198" s="202"/>
    </row>
    <row r="199">
      <c r="A199" s="202"/>
      <c r="C199" s="202"/>
      <c r="D199" s="202"/>
      <c r="E199" s="208"/>
      <c r="F199" s="202"/>
      <c r="G199" s="202"/>
      <c r="H199" s="202"/>
      <c r="I199" s="237"/>
      <c r="J199" s="237"/>
      <c r="K199" s="202"/>
      <c r="L199" s="202"/>
    </row>
    <row r="200">
      <c r="A200" s="202"/>
      <c r="C200" s="202"/>
      <c r="D200" s="202"/>
      <c r="E200" s="208"/>
      <c r="F200" s="202"/>
      <c r="G200" s="202"/>
      <c r="H200" s="202"/>
      <c r="I200" s="237"/>
      <c r="J200" s="237"/>
      <c r="K200" s="202"/>
      <c r="L200" s="202"/>
    </row>
    <row r="201">
      <c r="A201" s="202"/>
      <c r="C201" s="202"/>
      <c r="D201" s="202"/>
      <c r="E201" s="202"/>
      <c r="F201" s="202"/>
      <c r="G201" s="202"/>
      <c r="H201" s="202"/>
      <c r="I201" s="237"/>
      <c r="J201" s="237"/>
      <c r="K201" s="202"/>
      <c r="L201" s="202"/>
    </row>
    <row r="202">
      <c r="A202" s="202"/>
      <c r="C202" s="202"/>
      <c r="D202" s="202"/>
      <c r="E202" s="208"/>
      <c r="F202" s="202"/>
      <c r="G202" s="202"/>
      <c r="H202" s="202"/>
      <c r="I202" s="237"/>
      <c r="J202" s="237"/>
      <c r="K202" s="202"/>
      <c r="L202" s="202"/>
    </row>
    <row r="203">
      <c r="A203" s="202"/>
      <c r="C203" s="202"/>
      <c r="D203" s="202"/>
      <c r="E203" s="208"/>
      <c r="F203" s="202"/>
      <c r="G203" s="202"/>
      <c r="H203" s="202"/>
      <c r="I203" s="237"/>
      <c r="J203" s="237"/>
      <c r="K203" s="202"/>
      <c r="L203" s="202"/>
    </row>
    <row r="204" ht="33.75" customHeight="1">
      <c r="A204" s="202"/>
      <c r="C204" s="202"/>
      <c r="D204" s="202"/>
      <c r="E204" s="204"/>
      <c r="I204" s="209"/>
      <c r="J204" s="209"/>
    </row>
    <row r="205" ht="33.75" customHeight="1">
      <c r="A205" s="202"/>
      <c r="C205" s="202"/>
      <c r="D205" s="202"/>
      <c r="E205" s="204"/>
      <c r="I205" s="209"/>
      <c r="J205" s="209"/>
    </row>
    <row r="206" ht="33.75" customHeight="1">
      <c r="A206" s="202"/>
      <c r="C206" s="202"/>
      <c r="D206" s="202"/>
      <c r="E206" s="206"/>
      <c r="I206" s="209"/>
      <c r="J206" s="209"/>
    </row>
    <row r="207" ht="33.75" customHeight="1">
      <c r="A207" s="202"/>
      <c r="C207" s="202"/>
      <c r="D207" s="206"/>
      <c r="E207" s="206"/>
      <c r="I207" s="209"/>
      <c r="J207" s="209"/>
    </row>
    <row r="208" ht="33.0" customHeight="1">
      <c r="A208" s="202"/>
      <c r="C208" s="202"/>
      <c r="D208" s="202"/>
      <c r="E208" s="202"/>
      <c r="F208" s="202"/>
      <c r="G208" s="202"/>
      <c r="H208" s="202"/>
      <c r="I208" s="237"/>
      <c r="J208" s="237"/>
      <c r="K208" s="202"/>
      <c r="L208" s="202"/>
    </row>
    <row r="209" ht="25.5" customHeight="1">
      <c r="A209" s="202"/>
      <c r="C209" s="202"/>
      <c r="D209" s="202"/>
      <c r="E209" s="204"/>
      <c r="I209" s="209"/>
      <c r="J209" s="209"/>
    </row>
    <row r="210" ht="25.5" customHeight="1">
      <c r="A210" s="202"/>
      <c r="C210" s="202"/>
      <c r="D210" s="202"/>
      <c r="E210" s="206"/>
      <c r="I210" s="209"/>
      <c r="J210" s="209"/>
    </row>
    <row r="211" ht="25.5" customHeight="1">
      <c r="A211" s="202"/>
      <c r="C211" s="202"/>
      <c r="D211" s="202"/>
      <c r="E211" s="208"/>
      <c r="I211" s="209"/>
      <c r="J211" s="209"/>
    </row>
    <row r="212" ht="25.5" customHeight="1">
      <c r="A212" s="202"/>
      <c r="C212" s="202"/>
      <c r="D212" s="202"/>
      <c r="E212" s="208"/>
      <c r="I212" s="209"/>
      <c r="J212" s="209"/>
    </row>
    <row r="213" ht="25.5" customHeight="1">
      <c r="A213" s="202"/>
      <c r="C213" s="202"/>
      <c r="D213" s="202"/>
      <c r="E213" s="204"/>
      <c r="I213" s="209"/>
      <c r="J213" s="209"/>
    </row>
    <row r="214" ht="25.5" customHeight="1">
      <c r="A214" s="202"/>
      <c r="C214" s="202"/>
      <c r="D214" s="202"/>
      <c r="E214" s="208"/>
      <c r="I214" s="209"/>
      <c r="J214" s="209"/>
    </row>
    <row r="215" ht="25.5" customHeight="1">
      <c r="A215" s="202"/>
      <c r="C215" s="202"/>
      <c r="D215" s="202"/>
      <c r="E215" s="204"/>
      <c r="I215" s="209"/>
      <c r="J215" s="209"/>
    </row>
    <row r="216" ht="25.5" customHeight="1">
      <c r="A216" s="202"/>
      <c r="C216" s="202"/>
      <c r="D216" s="202"/>
      <c r="E216" s="206"/>
      <c r="I216" s="209"/>
      <c r="J216" s="209"/>
    </row>
    <row r="217" ht="15.75" customHeight="1">
      <c r="A217" s="202"/>
      <c r="C217" s="202"/>
      <c r="D217" s="202"/>
      <c r="E217" s="202"/>
      <c r="F217" s="202"/>
      <c r="G217" s="202"/>
      <c r="H217" s="202"/>
      <c r="I217" s="237"/>
      <c r="J217" s="237"/>
      <c r="K217" s="202"/>
      <c r="L217" s="202"/>
    </row>
    <row r="218" ht="30.75" customHeight="1">
      <c r="A218" s="202"/>
      <c r="C218" s="202"/>
      <c r="D218" s="202"/>
      <c r="E218" s="202"/>
      <c r="F218" s="202"/>
      <c r="G218" s="202"/>
      <c r="H218" s="202"/>
      <c r="I218" s="237"/>
      <c r="J218" s="237"/>
      <c r="K218" s="202"/>
      <c r="L218" s="202"/>
      <c r="M218" s="202"/>
      <c r="N218" s="202"/>
      <c r="O218" s="202"/>
      <c r="P218" s="202"/>
    </row>
    <row r="219">
      <c r="A219" s="202"/>
      <c r="C219" s="202"/>
      <c r="D219" s="203"/>
      <c r="E219" s="204"/>
      <c r="F219" s="202"/>
      <c r="G219" s="202"/>
      <c r="H219" s="202"/>
      <c r="I219" s="237"/>
      <c r="J219" s="237"/>
      <c r="K219" s="202"/>
      <c r="L219" s="202"/>
    </row>
    <row r="220">
      <c r="A220" s="202"/>
      <c r="C220" s="202"/>
      <c r="D220" s="202"/>
      <c r="E220" s="202"/>
      <c r="F220" s="202"/>
      <c r="G220" s="202"/>
      <c r="H220" s="202"/>
      <c r="I220" s="237"/>
      <c r="J220" s="237"/>
      <c r="K220" s="202"/>
      <c r="L220" s="202"/>
    </row>
    <row r="221">
      <c r="A221" s="202"/>
      <c r="C221" s="202"/>
      <c r="D221" s="202"/>
      <c r="E221" s="202"/>
      <c r="F221" s="202"/>
      <c r="G221" s="202"/>
      <c r="H221" s="202"/>
      <c r="I221" s="237"/>
      <c r="J221" s="237"/>
      <c r="K221" s="202"/>
      <c r="L221" s="202"/>
    </row>
    <row r="222">
      <c r="A222" s="202"/>
      <c r="C222" s="202"/>
      <c r="D222" s="207"/>
      <c r="E222" s="204"/>
      <c r="F222" s="202"/>
      <c r="G222" s="202"/>
      <c r="H222" s="202"/>
      <c r="I222" s="237"/>
      <c r="J222" s="237"/>
      <c r="K222" s="202"/>
      <c r="L222" s="202"/>
    </row>
    <row r="223">
      <c r="A223" s="202"/>
      <c r="C223" s="202"/>
      <c r="D223" s="203"/>
      <c r="E223" s="204"/>
      <c r="F223" s="202"/>
      <c r="G223" s="202"/>
      <c r="H223" s="202"/>
      <c r="I223" s="237"/>
      <c r="J223" s="237"/>
      <c r="K223" s="202"/>
      <c r="L223" s="202"/>
    </row>
    <row r="224">
      <c r="A224" s="202"/>
      <c r="C224" s="202"/>
      <c r="D224" s="203"/>
      <c r="E224" s="204"/>
      <c r="F224" s="202"/>
      <c r="G224" s="202"/>
      <c r="H224" s="202"/>
      <c r="I224" s="237"/>
      <c r="J224" s="237"/>
      <c r="K224" s="202"/>
      <c r="L224" s="202"/>
    </row>
    <row r="225">
      <c r="A225" s="202"/>
      <c r="C225" s="202"/>
      <c r="D225" s="203"/>
      <c r="E225" s="204"/>
      <c r="F225" s="202"/>
      <c r="G225" s="202"/>
      <c r="H225" s="202"/>
      <c r="I225" s="237"/>
      <c r="J225" s="237"/>
      <c r="K225" s="202"/>
      <c r="L225" s="202"/>
    </row>
    <row r="226">
      <c r="A226" s="202"/>
      <c r="C226" s="202"/>
      <c r="D226" s="203"/>
      <c r="E226" s="204"/>
      <c r="F226" s="202"/>
      <c r="G226" s="202"/>
      <c r="H226" s="202"/>
      <c r="I226" s="237"/>
      <c r="J226" s="237"/>
      <c r="K226" s="202"/>
      <c r="L226" s="202"/>
    </row>
    <row r="227">
      <c r="A227" s="202"/>
      <c r="C227" s="202"/>
      <c r="D227" s="202"/>
      <c r="E227" s="202"/>
      <c r="F227" s="202"/>
      <c r="G227" s="202"/>
      <c r="H227" s="202"/>
      <c r="I227" s="237"/>
      <c r="J227" s="237"/>
      <c r="K227" s="202"/>
      <c r="L227" s="202"/>
    </row>
    <row r="228">
      <c r="A228" s="202"/>
      <c r="C228" s="202"/>
      <c r="D228" s="203"/>
      <c r="E228" s="204"/>
      <c r="F228" s="202"/>
      <c r="G228" s="202"/>
      <c r="H228" s="202"/>
      <c r="I228" s="237"/>
      <c r="J228" s="237"/>
      <c r="K228" s="202"/>
      <c r="L228" s="202"/>
    </row>
    <row r="229" ht="33.0" customHeight="1">
      <c r="A229" s="202"/>
      <c r="C229" s="202"/>
      <c r="D229" s="202"/>
      <c r="I229" s="209"/>
      <c r="J229" s="209"/>
    </row>
    <row r="230" ht="33.0" customHeight="1">
      <c r="A230" s="202"/>
      <c r="C230" s="202"/>
      <c r="D230" s="202"/>
      <c r="E230" s="204"/>
      <c r="I230" s="209"/>
      <c r="J230" s="209"/>
    </row>
    <row r="231" ht="33.0" customHeight="1">
      <c r="A231" s="202"/>
      <c r="C231" s="202"/>
      <c r="D231" s="202"/>
      <c r="E231" s="206"/>
      <c r="I231" s="209"/>
      <c r="J231" s="209"/>
    </row>
    <row r="232" ht="33.0" customHeight="1">
      <c r="A232" s="202"/>
      <c r="C232" s="202"/>
      <c r="D232" s="206"/>
      <c r="E232" s="206"/>
      <c r="I232" s="209"/>
      <c r="J232" s="209"/>
    </row>
    <row r="233">
      <c r="A233" s="202"/>
      <c r="C233" s="202"/>
      <c r="D233" s="202"/>
      <c r="E233" s="202"/>
      <c r="F233" s="202"/>
      <c r="G233" s="202"/>
      <c r="H233" s="202"/>
      <c r="I233" s="237"/>
      <c r="J233" s="237"/>
      <c r="K233" s="202"/>
      <c r="L233" s="202"/>
    </row>
    <row r="234">
      <c r="A234" s="202"/>
      <c r="C234" s="202"/>
      <c r="D234" s="207"/>
      <c r="E234" s="208"/>
      <c r="F234" s="202"/>
      <c r="G234" s="202"/>
      <c r="H234" s="202"/>
      <c r="I234" s="237"/>
      <c r="J234" s="237"/>
      <c r="K234" s="202"/>
      <c r="L234" s="202"/>
    </row>
    <row r="235">
      <c r="A235" s="202"/>
      <c r="C235" s="202"/>
      <c r="D235" s="202"/>
      <c r="E235" s="202"/>
      <c r="F235" s="202"/>
      <c r="G235" s="202"/>
      <c r="H235" s="202"/>
      <c r="I235" s="237"/>
      <c r="J235" s="237"/>
      <c r="K235" s="202"/>
      <c r="L235" s="202"/>
    </row>
    <row r="236">
      <c r="A236" s="202"/>
      <c r="C236" s="202"/>
      <c r="E236" s="208"/>
      <c r="F236" s="202"/>
      <c r="G236" s="202"/>
      <c r="H236" s="202"/>
      <c r="I236" s="237"/>
      <c r="J236" s="237"/>
      <c r="K236" s="202"/>
      <c r="L236" s="202"/>
    </row>
    <row r="237">
      <c r="A237" s="202"/>
      <c r="C237" s="202"/>
      <c r="D237" s="202"/>
      <c r="E237" s="208"/>
      <c r="F237" s="202"/>
      <c r="G237" s="202"/>
      <c r="H237" s="202"/>
      <c r="I237" s="237"/>
      <c r="J237" s="237"/>
      <c r="K237" s="202"/>
      <c r="L237" s="202"/>
    </row>
    <row r="238">
      <c r="A238" s="202"/>
      <c r="C238" s="202"/>
      <c r="D238" s="202"/>
      <c r="E238" s="202"/>
      <c r="F238" s="202"/>
      <c r="G238" s="202"/>
      <c r="H238" s="202"/>
      <c r="I238" s="237"/>
      <c r="J238" s="237"/>
      <c r="K238" s="202"/>
      <c r="L238" s="202"/>
    </row>
    <row r="239">
      <c r="A239" s="202"/>
      <c r="C239" s="202"/>
      <c r="D239" s="202"/>
      <c r="E239" s="208"/>
      <c r="F239" s="202"/>
      <c r="G239" s="202"/>
      <c r="H239" s="202"/>
      <c r="I239" s="237"/>
      <c r="J239" s="237"/>
      <c r="K239" s="202"/>
      <c r="L239" s="202"/>
    </row>
    <row r="240">
      <c r="A240" s="202"/>
      <c r="C240" s="202"/>
      <c r="D240" s="207"/>
      <c r="E240" s="208"/>
      <c r="F240" s="202"/>
      <c r="G240" s="202"/>
      <c r="H240" s="202"/>
      <c r="I240" s="237"/>
      <c r="J240" s="237"/>
      <c r="K240" s="202"/>
      <c r="L240" s="202"/>
    </row>
    <row r="241">
      <c r="A241" s="202"/>
      <c r="C241" s="202"/>
      <c r="D241" s="202"/>
      <c r="E241" s="208"/>
      <c r="F241" s="202"/>
      <c r="G241" s="202"/>
      <c r="H241" s="202"/>
      <c r="I241" s="237"/>
      <c r="J241" s="237"/>
      <c r="K241" s="202"/>
      <c r="L241" s="202"/>
    </row>
    <row r="242">
      <c r="A242" s="202"/>
      <c r="C242" s="202"/>
      <c r="D242" s="202"/>
      <c r="E242" s="208"/>
      <c r="F242" s="202"/>
      <c r="G242" s="202"/>
      <c r="H242" s="202"/>
      <c r="I242" s="237"/>
      <c r="J242" s="237"/>
      <c r="K242" s="202"/>
      <c r="L242" s="202"/>
    </row>
    <row r="243">
      <c r="A243" s="202"/>
      <c r="C243" s="202"/>
      <c r="D243" s="202"/>
      <c r="E243" s="208"/>
      <c r="F243" s="202"/>
      <c r="G243" s="202"/>
      <c r="H243" s="202"/>
      <c r="I243" s="237"/>
      <c r="J243" s="237"/>
      <c r="K243" s="202"/>
      <c r="L243" s="202"/>
    </row>
    <row r="244">
      <c r="A244" s="202"/>
      <c r="C244" s="202"/>
      <c r="D244" s="202"/>
      <c r="E244" s="208"/>
      <c r="F244" s="202"/>
      <c r="G244" s="202"/>
      <c r="H244" s="202"/>
      <c r="I244" s="237"/>
      <c r="J244" s="237"/>
      <c r="K244" s="202"/>
      <c r="L244" s="202"/>
    </row>
    <row r="245">
      <c r="A245" s="202"/>
      <c r="C245" s="202"/>
      <c r="E245" s="208"/>
      <c r="F245" s="202"/>
      <c r="G245" s="202"/>
      <c r="H245" s="202"/>
      <c r="I245" s="237"/>
      <c r="J245" s="237"/>
      <c r="K245" s="202"/>
      <c r="L245" s="202"/>
    </row>
    <row r="246">
      <c r="A246" s="202"/>
      <c r="C246" s="202"/>
      <c r="D246" s="207"/>
      <c r="E246" s="208"/>
      <c r="F246" s="202"/>
      <c r="G246" s="202"/>
      <c r="H246" s="202"/>
      <c r="I246" s="237"/>
      <c r="J246" s="237"/>
      <c r="K246" s="202"/>
      <c r="L246" s="202"/>
    </row>
    <row r="247" ht="33.0" customHeight="1">
      <c r="A247" s="202"/>
      <c r="C247" s="202"/>
      <c r="D247" s="202"/>
      <c r="E247" s="204"/>
      <c r="I247" s="209"/>
      <c r="J247" s="209"/>
    </row>
    <row r="248" ht="33.0" customHeight="1">
      <c r="A248" s="202"/>
      <c r="C248" s="202"/>
      <c r="D248" s="202"/>
      <c r="E248" s="204"/>
      <c r="I248" s="209"/>
      <c r="J248" s="209"/>
    </row>
    <row r="249" ht="33.0" customHeight="1">
      <c r="A249" s="202"/>
      <c r="C249" s="202"/>
      <c r="D249" s="202"/>
      <c r="E249" s="206"/>
      <c r="I249" s="209"/>
      <c r="J249" s="209"/>
    </row>
    <row r="250" ht="33.0" customHeight="1">
      <c r="A250" s="202"/>
      <c r="C250" s="202"/>
      <c r="D250" s="206"/>
      <c r="E250" s="206"/>
      <c r="I250" s="209"/>
      <c r="J250" s="209"/>
    </row>
    <row r="251">
      <c r="A251" s="202"/>
      <c r="C251" s="202"/>
      <c r="E251" s="208"/>
      <c r="F251" s="202"/>
      <c r="G251" s="202"/>
      <c r="H251" s="202"/>
      <c r="I251" s="237"/>
      <c r="J251" s="237"/>
      <c r="K251" s="202"/>
      <c r="L251" s="202"/>
    </row>
    <row r="252">
      <c r="A252" s="202"/>
      <c r="C252" s="202"/>
      <c r="D252" s="202"/>
      <c r="E252" s="202"/>
      <c r="F252" s="202"/>
      <c r="G252" s="202"/>
      <c r="H252" s="202"/>
      <c r="I252" s="237"/>
      <c r="J252" s="237"/>
      <c r="K252" s="202"/>
      <c r="L252" s="202"/>
    </row>
    <row r="253">
      <c r="A253" s="202"/>
      <c r="C253" s="202"/>
      <c r="D253" s="202"/>
      <c r="E253" s="204"/>
      <c r="F253" s="202"/>
      <c r="G253" s="202"/>
      <c r="H253" s="202"/>
      <c r="I253" s="237"/>
      <c r="J253" s="237"/>
      <c r="K253" s="202"/>
      <c r="L253" s="202"/>
    </row>
    <row r="254">
      <c r="A254" s="202"/>
      <c r="C254" s="202"/>
      <c r="D254" s="202"/>
      <c r="E254" s="204"/>
      <c r="F254" s="202"/>
      <c r="G254" s="202"/>
      <c r="H254" s="202"/>
      <c r="I254" s="237"/>
      <c r="J254" s="237"/>
      <c r="K254" s="202"/>
      <c r="L254" s="202"/>
    </row>
    <row r="255">
      <c r="A255" s="202"/>
      <c r="C255" s="202"/>
      <c r="D255" s="202"/>
      <c r="E255" s="208"/>
      <c r="F255" s="202"/>
      <c r="G255" s="202"/>
      <c r="H255" s="202"/>
      <c r="I255" s="237"/>
      <c r="J255" s="237"/>
      <c r="K255" s="202"/>
      <c r="L255" s="202"/>
    </row>
    <row r="256">
      <c r="A256" s="202"/>
      <c r="C256" s="202"/>
      <c r="D256" s="202"/>
      <c r="E256" s="208"/>
      <c r="F256" s="202"/>
      <c r="G256" s="202"/>
      <c r="H256" s="202"/>
      <c r="I256" s="237"/>
      <c r="J256" s="237"/>
      <c r="K256" s="202"/>
      <c r="L256" s="202"/>
    </row>
    <row r="257">
      <c r="A257" s="202"/>
      <c r="C257" s="202"/>
      <c r="D257" s="202"/>
      <c r="E257" s="208"/>
      <c r="F257" s="202"/>
      <c r="G257" s="202"/>
      <c r="H257" s="202"/>
      <c r="I257" s="237"/>
      <c r="J257" s="237"/>
      <c r="K257" s="202"/>
      <c r="L257" s="202"/>
    </row>
    <row r="258">
      <c r="A258" s="202"/>
      <c r="C258" s="202"/>
      <c r="D258" s="202"/>
      <c r="E258" s="208"/>
      <c r="F258" s="202"/>
      <c r="G258" s="202"/>
      <c r="H258" s="202"/>
      <c r="I258" s="237"/>
      <c r="J258" s="237"/>
      <c r="K258" s="202"/>
      <c r="L258" s="202"/>
    </row>
    <row r="259">
      <c r="A259" s="202"/>
      <c r="C259" s="202"/>
      <c r="D259" s="202"/>
      <c r="E259" s="208"/>
      <c r="F259" s="202"/>
      <c r="G259" s="202"/>
      <c r="H259" s="202"/>
      <c r="I259" s="237"/>
      <c r="J259" s="237"/>
      <c r="K259" s="202"/>
      <c r="L259" s="202"/>
    </row>
    <row r="260">
      <c r="A260" s="202"/>
      <c r="C260" s="202"/>
      <c r="D260" s="202"/>
      <c r="E260" s="208"/>
      <c r="F260" s="202"/>
      <c r="G260" s="202"/>
      <c r="H260" s="202"/>
      <c r="I260" s="237"/>
      <c r="J260" s="237"/>
      <c r="K260" s="202"/>
      <c r="L260" s="202"/>
    </row>
    <row r="261">
      <c r="A261" s="202"/>
      <c r="C261" s="202"/>
      <c r="D261" s="202"/>
      <c r="E261" s="208"/>
      <c r="F261" s="202"/>
      <c r="G261" s="202"/>
      <c r="H261" s="202"/>
      <c r="I261" s="237"/>
      <c r="J261" s="237"/>
      <c r="K261" s="202"/>
      <c r="L261" s="202"/>
    </row>
    <row r="262">
      <c r="A262" s="202"/>
      <c r="C262" s="202"/>
      <c r="D262" s="202"/>
      <c r="E262" s="208"/>
      <c r="F262" s="202"/>
      <c r="G262" s="202"/>
      <c r="H262" s="202"/>
      <c r="I262" s="237"/>
      <c r="J262" s="237"/>
      <c r="K262" s="202"/>
      <c r="L262" s="202"/>
    </row>
    <row r="263">
      <c r="A263" s="202"/>
      <c r="C263" s="202"/>
      <c r="D263" s="202"/>
      <c r="E263" s="202"/>
      <c r="F263" s="202"/>
      <c r="G263" s="202"/>
      <c r="H263" s="202"/>
      <c r="I263" s="237"/>
      <c r="J263" s="237"/>
      <c r="K263" s="202"/>
      <c r="L263" s="202"/>
    </row>
    <row r="264">
      <c r="A264" s="202"/>
      <c r="C264" s="202"/>
      <c r="D264" s="202"/>
      <c r="E264" s="208"/>
      <c r="F264" s="202"/>
      <c r="G264" s="202"/>
      <c r="H264" s="202"/>
      <c r="I264" s="237"/>
      <c r="J264" s="237"/>
      <c r="K264" s="202"/>
      <c r="L264" s="202"/>
    </row>
    <row r="265">
      <c r="A265" s="202"/>
      <c r="C265" s="202"/>
      <c r="D265" s="202"/>
      <c r="E265" s="208"/>
      <c r="F265" s="202"/>
      <c r="G265" s="202"/>
      <c r="H265" s="202"/>
      <c r="I265" s="237"/>
      <c r="J265" s="237"/>
      <c r="K265" s="202"/>
      <c r="L265" s="202"/>
    </row>
    <row r="266">
      <c r="A266" s="202"/>
      <c r="C266" s="202"/>
      <c r="D266" s="202"/>
      <c r="E266" s="202"/>
      <c r="F266" s="202"/>
      <c r="G266" s="202"/>
      <c r="H266" s="202"/>
      <c r="I266" s="237"/>
      <c r="J266" s="237"/>
      <c r="K266" s="202"/>
      <c r="L266" s="202"/>
    </row>
    <row r="267">
      <c r="A267" s="202"/>
      <c r="C267" s="202"/>
      <c r="D267" s="202"/>
      <c r="E267" s="208"/>
      <c r="F267" s="202"/>
      <c r="G267" s="202"/>
      <c r="H267" s="202"/>
      <c r="I267" s="237"/>
      <c r="J267" s="237"/>
      <c r="K267" s="202"/>
      <c r="L267" s="202"/>
    </row>
    <row r="268">
      <c r="A268" s="202"/>
      <c r="C268" s="202"/>
      <c r="D268" s="202"/>
      <c r="E268" s="208"/>
      <c r="F268" s="202"/>
      <c r="G268" s="202"/>
      <c r="H268" s="202"/>
      <c r="I268" s="237"/>
      <c r="J268" s="237"/>
      <c r="K268" s="202"/>
      <c r="L268" s="202"/>
    </row>
    <row r="269" ht="33.75" customHeight="1">
      <c r="A269" s="202"/>
      <c r="C269" s="202"/>
      <c r="D269" s="202"/>
      <c r="E269" s="204"/>
      <c r="I269" s="209"/>
      <c r="J269" s="209"/>
    </row>
    <row r="270" ht="33.75" customHeight="1">
      <c r="A270" s="202"/>
      <c r="C270" s="202"/>
      <c r="D270" s="202"/>
      <c r="E270" s="204"/>
      <c r="I270" s="209"/>
      <c r="J270" s="209"/>
    </row>
    <row r="271" ht="33.75" customHeight="1">
      <c r="A271" s="202"/>
      <c r="C271" s="202"/>
      <c r="D271" s="202"/>
      <c r="E271" s="206"/>
      <c r="I271" s="209"/>
      <c r="J271" s="209"/>
    </row>
    <row r="272" ht="33.75" customHeight="1">
      <c r="A272" s="202"/>
      <c r="C272" s="202"/>
      <c r="D272" s="206"/>
      <c r="E272" s="206"/>
      <c r="I272" s="209"/>
      <c r="J272" s="209"/>
    </row>
    <row r="273" ht="33.0" customHeight="1">
      <c r="A273" s="202"/>
      <c r="C273" s="202"/>
      <c r="D273" s="202"/>
      <c r="E273" s="202"/>
      <c r="F273" s="202"/>
      <c r="G273" s="202"/>
      <c r="H273" s="202"/>
      <c r="I273" s="237"/>
      <c r="J273" s="237"/>
      <c r="K273" s="202"/>
      <c r="L273" s="202"/>
    </row>
    <row r="274" ht="25.5" customHeight="1">
      <c r="A274" s="202"/>
      <c r="C274" s="202"/>
      <c r="D274" s="202"/>
      <c r="E274" s="204"/>
      <c r="I274" s="209"/>
      <c r="J274" s="209"/>
    </row>
    <row r="275" ht="25.5" customHeight="1">
      <c r="A275" s="202"/>
      <c r="C275" s="202"/>
      <c r="D275" s="202"/>
      <c r="E275" s="206"/>
      <c r="I275" s="209"/>
      <c r="J275" s="209"/>
    </row>
    <row r="276" ht="25.5" customHeight="1">
      <c r="A276" s="202"/>
      <c r="C276" s="202"/>
      <c r="D276" s="202"/>
      <c r="E276" s="208"/>
      <c r="I276" s="209"/>
      <c r="J276" s="209"/>
    </row>
    <row r="277" ht="25.5" customHeight="1">
      <c r="A277" s="202"/>
      <c r="C277" s="202"/>
      <c r="D277" s="202"/>
      <c r="E277" s="208"/>
      <c r="I277" s="209"/>
      <c r="J277" s="209"/>
    </row>
    <row r="278" ht="25.5" customHeight="1">
      <c r="A278" s="202"/>
      <c r="C278" s="202"/>
      <c r="D278" s="202"/>
      <c r="E278" s="204"/>
      <c r="I278" s="209"/>
      <c r="J278" s="209"/>
    </row>
    <row r="279" ht="25.5" customHeight="1">
      <c r="A279" s="202"/>
      <c r="C279" s="202"/>
      <c r="D279" s="202"/>
      <c r="E279" s="208"/>
      <c r="I279" s="209"/>
      <c r="J279" s="209"/>
    </row>
    <row r="280" ht="25.5" customHeight="1">
      <c r="A280" s="202"/>
      <c r="C280" s="202"/>
      <c r="D280" s="202"/>
      <c r="E280" s="204"/>
      <c r="I280" s="209"/>
      <c r="J280" s="209"/>
    </row>
    <row r="281" ht="25.5" customHeight="1">
      <c r="A281" s="202"/>
      <c r="C281" s="202"/>
      <c r="D281" s="202"/>
      <c r="E281" s="206"/>
      <c r="I281" s="209"/>
      <c r="J281" s="209"/>
    </row>
    <row r="282" ht="15.75" customHeight="1">
      <c r="A282" s="202"/>
      <c r="C282" s="202"/>
      <c r="D282" s="202"/>
      <c r="E282" s="202"/>
      <c r="F282" s="202"/>
      <c r="G282" s="202"/>
      <c r="H282" s="202"/>
      <c r="I282" s="237"/>
      <c r="J282" s="237"/>
      <c r="K282" s="202"/>
      <c r="L282" s="202"/>
    </row>
    <row r="283" ht="30.75" customHeight="1">
      <c r="A283" s="202"/>
      <c r="C283" s="202"/>
      <c r="D283" s="202"/>
      <c r="E283" s="202"/>
      <c r="F283" s="202"/>
      <c r="G283" s="202"/>
      <c r="H283" s="202"/>
      <c r="I283" s="237"/>
      <c r="J283" s="237"/>
      <c r="K283" s="202"/>
      <c r="L283" s="202"/>
      <c r="M283" s="202"/>
      <c r="N283" s="202"/>
      <c r="O283" s="202"/>
      <c r="P283" s="202"/>
    </row>
    <row r="284">
      <c r="A284" s="202"/>
      <c r="C284" s="202"/>
      <c r="D284" s="203"/>
      <c r="E284" s="204"/>
      <c r="F284" s="202"/>
      <c r="G284" s="202"/>
      <c r="H284" s="202"/>
      <c r="I284" s="237"/>
      <c r="J284" s="237"/>
      <c r="K284" s="202"/>
      <c r="L284" s="202"/>
    </row>
    <row r="285">
      <c r="A285" s="202"/>
      <c r="C285" s="202"/>
      <c r="D285" s="202"/>
      <c r="E285" s="202"/>
      <c r="F285" s="202"/>
      <c r="G285" s="202"/>
      <c r="H285" s="202"/>
      <c r="I285" s="237"/>
      <c r="J285" s="237"/>
      <c r="K285" s="202"/>
      <c r="L285" s="202"/>
    </row>
    <row r="286">
      <c r="A286" s="202"/>
      <c r="C286" s="202"/>
      <c r="D286" s="202"/>
      <c r="E286" s="202"/>
      <c r="F286" s="202"/>
      <c r="G286" s="202"/>
      <c r="H286" s="202"/>
      <c r="I286" s="237"/>
      <c r="J286" s="237"/>
      <c r="K286" s="202"/>
      <c r="L286" s="202"/>
    </row>
    <row r="287">
      <c r="A287" s="202"/>
      <c r="C287" s="202"/>
      <c r="D287" s="207"/>
      <c r="E287" s="204"/>
      <c r="F287" s="202"/>
      <c r="G287" s="202"/>
      <c r="H287" s="202"/>
      <c r="I287" s="237"/>
      <c r="J287" s="237"/>
      <c r="K287" s="202"/>
      <c r="L287" s="202"/>
    </row>
    <row r="288">
      <c r="A288" s="202"/>
      <c r="C288" s="202"/>
      <c r="D288" s="203"/>
      <c r="E288" s="204"/>
      <c r="F288" s="202"/>
      <c r="G288" s="202"/>
      <c r="H288" s="202"/>
      <c r="I288" s="237"/>
      <c r="J288" s="237"/>
      <c r="K288" s="202"/>
      <c r="L288" s="202"/>
    </row>
    <row r="289">
      <c r="A289" s="202"/>
      <c r="C289" s="202"/>
      <c r="D289" s="203"/>
      <c r="E289" s="204"/>
      <c r="F289" s="202"/>
      <c r="G289" s="202"/>
      <c r="H289" s="202"/>
      <c r="I289" s="237"/>
      <c r="J289" s="237"/>
      <c r="K289" s="202"/>
      <c r="L289" s="202"/>
    </row>
    <row r="290">
      <c r="A290" s="202"/>
      <c r="C290" s="202"/>
      <c r="D290" s="203"/>
      <c r="E290" s="204"/>
      <c r="F290" s="202"/>
      <c r="G290" s="202"/>
      <c r="H290" s="202"/>
      <c r="I290" s="237"/>
      <c r="J290" s="237"/>
      <c r="K290" s="202"/>
      <c r="L290" s="202"/>
    </row>
    <row r="291">
      <c r="A291" s="202"/>
      <c r="C291" s="202"/>
      <c r="D291" s="203"/>
      <c r="E291" s="204"/>
      <c r="F291" s="202"/>
      <c r="G291" s="202"/>
      <c r="H291" s="202"/>
      <c r="I291" s="237"/>
      <c r="J291" s="237"/>
      <c r="K291" s="202"/>
      <c r="L291" s="202"/>
    </row>
    <row r="292">
      <c r="A292" s="202"/>
      <c r="C292" s="202"/>
      <c r="D292" s="202"/>
      <c r="E292" s="202"/>
      <c r="F292" s="202"/>
      <c r="G292" s="202"/>
      <c r="H292" s="202"/>
      <c r="I292" s="237"/>
      <c r="J292" s="237"/>
      <c r="K292" s="202"/>
      <c r="L292" s="202"/>
    </row>
    <row r="293">
      <c r="A293" s="202"/>
      <c r="C293" s="202"/>
      <c r="D293" s="203"/>
      <c r="E293" s="204"/>
      <c r="F293" s="202"/>
      <c r="G293" s="202"/>
      <c r="H293" s="202"/>
      <c r="I293" s="237"/>
      <c r="J293" s="237"/>
      <c r="K293" s="202"/>
      <c r="L293" s="202"/>
    </row>
    <row r="294" ht="33.0" customHeight="1">
      <c r="A294" s="202"/>
      <c r="C294" s="202"/>
      <c r="D294" s="202"/>
      <c r="I294" s="209"/>
      <c r="J294" s="209"/>
    </row>
    <row r="295" ht="33.0" customHeight="1">
      <c r="A295" s="202"/>
      <c r="C295" s="202"/>
      <c r="D295" s="202"/>
      <c r="E295" s="204"/>
      <c r="I295" s="209"/>
      <c r="J295" s="209"/>
    </row>
    <row r="296" ht="33.0" customHeight="1">
      <c r="A296" s="202"/>
      <c r="C296" s="202"/>
      <c r="D296" s="202"/>
      <c r="E296" s="206"/>
      <c r="I296" s="209"/>
      <c r="J296" s="209"/>
    </row>
    <row r="297" ht="33.0" customHeight="1">
      <c r="A297" s="202"/>
      <c r="C297" s="202"/>
      <c r="D297" s="206"/>
      <c r="E297" s="206"/>
      <c r="I297" s="209"/>
      <c r="J297" s="209"/>
    </row>
    <row r="298">
      <c r="A298" s="202"/>
      <c r="C298" s="202"/>
      <c r="D298" s="202"/>
      <c r="E298" s="202"/>
      <c r="F298" s="202"/>
      <c r="G298" s="202"/>
      <c r="H298" s="202"/>
      <c r="I298" s="237"/>
      <c r="J298" s="237"/>
      <c r="K298" s="202"/>
      <c r="L298" s="202"/>
    </row>
    <row r="299">
      <c r="A299" s="202"/>
      <c r="C299" s="202"/>
      <c r="D299" s="207"/>
      <c r="E299" s="208"/>
      <c r="F299" s="202"/>
      <c r="G299" s="202"/>
      <c r="H299" s="202"/>
      <c r="I299" s="237"/>
      <c r="J299" s="237"/>
      <c r="K299" s="202"/>
      <c r="L299" s="202"/>
    </row>
    <row r="300">
      <c r="A300" s="202"/>
      <c r="C300" s="202"/>
      <c r="D300" s="202"/>
      <c r="E300" s="202"/>
      <c r="F300" s="202"/>
      <c r="G300" s="202"/>
      <c r="H300" s="202"/>
      <c r="I300" s="237"/>
      <c r="J300" s="237"/>
      <c r="K300" s="202"/>
      <c r="L300" s="202"/>
    </row>
    <row r="301">
      <c r="A301" s="202"/>
      <c r="C301" s="202"/>
      <c r="E301" s="208"/>
      <c r="F301" s="202"/>
      <c r="G301" s="202"/>
      <c r="H301" s="202"/>
      <c r="I301" s="237"/>
      <c r="J301" s="237"/>
      <c r="K301" s="202"/>
      <c r="L301" s="202"/>
    </row>
    <row r="302">
      <c r="A302" s="202"/>
      <c r="C302" s="202"/>
      <c r="D302" s="202"/>
      <c r="E302" s="208"/>
      <c r="F302" s="202"/>
      <c r="G302" s="202"/>
      <c r="H302" s="202"/>
      <c r="I302" s="237"/>
      <c r="J302" s="237"/>
      <c r="K302" s="202"/>
      <c r="L302" s="202"/>
    </row>
    <row r="303">
      <c r="A303" s="202"/>
      <c r="C303" s="202"/>
      <c r="D303" s="202"/>
      <c r="E303" s="202"/>
      <c r="F303" s="202"/>
      <c r="G303" s="202"/>
      <c r="H303" s="202"/>
      <c r="I303" s="237"/>
      <c r="J303" s="237"/>
      <c r="K303" s="202"/>
      <c r="L303" s="202"/>
    </row>
    <row r="304">
      <c r="A304" s="202"/>
      <c r="C304" s="202"/>
      <c r="D304" s="202"/>
      <c r="E304" s="208"/>
      <c r="F304" s="202"/>
      <c r="G304" s="202"/>
      <c r="H304" s="202"/>
      <c r="I304" s="237"/>
      <c r="J304" s="237"/>
      <c r="K304" s="202"/>
      <c r="L304" s="202"/>
    </row>
    <row r="305">
      <c r="A305" s="202"/>
      <c r="C305" s="202"/>
      <c r="D305" s="207"/>
      <c r="E305" s="208"/>
      <c r="F305" s="202"/>
      <c r="G305" s="202"/>
      <c r="H305" s="202"/>
      <c r="I305" s="237"/>
      <c r="J305" s="237"/>
      <c r="K305" s="202"/>
      <c r="L305" s="202"/>
    </row>
    <row r="306">
      <c r="A306" s="202"/>
      <c r="C306" s="202"/>
      <c r="D306" s="202"/>
      <c r="E306" s="208"/>
      <c r="F306" s="202"/>
      <c r="G306" s="202"/>
      <c r="H306" s="202"/>
      <c r="I306" s="237"/>
      <c r="J306" s="237"/>
      <c r="K306" s="202"/>
      <c r="L306" s="202"/>
    </row>
    <row r="307">
      <c r="A307" s="202"/>
      <c r="C307" s="202"/>
      <c r="D307" s="202"/>
      <c r="E307" s="208"/>
      <c r="F307" s="202"/>
      <c r="G307" s="202"/>
      <c r="H307" s="202"/>
      <c r="I307" s="237"/>
      <c r="J307" s="237"/>
      <c r="K307" s="202"/>
      <c r="L307" s="202"/>
    </row>
    <row r="308">
      <c r="A308" s="202"/>
      <c r="C308" s="202"/>
      <c r="D308" s="202"/>
      <c r="E308" s="208"/>
      <c r="F308" s="202"/>
      <c r="G308" s="202"/>
      <c r="H308" s="202"/>
      <c r="I308" s="237"/>
      <c r="J308" s="237"/>
      <c r="K308" s="202"/>
      <c r="L308" s="202"/>
    </row>
    <row r="309">
      <c r="A309" s="202"/>
      <c r="C309" s="202"/>
      <c r="D309" s="202"/>
      <c r="E309" s="208"/>
      <c r="F309" s="202"/>
      <c r="G309" s="202"/>
      <c r="H309" s="202"/>
      <c r="I309" s="237"/>
      <c r="J309" s="237"/>
      <c r="K309" s="202"/>
      <c r="L309" s="202"/>
    </row>
    <row r="310">
      <c r="A310" s="202"/>
      <c r="C310" s="202"/>
      <c r="E310" s="208"/>
      <c r="F310" s="202"/>
      <c r="G310" s="202"/>
      <c r="H310" s="202"/>
      <c r="I310" s="237"/>
      <c r="J310" s="237"/>
      <c r="K310" s="202"/>
      <c r="L310" s="202"/>
    </row>
    <row r="311">
      <c r="A311" s="202"/>
      <c r="C311" s="202"/>
      <c r="D311" s="207"/>
      <c r="E311" s="208"/>
      <c r="F311" s="202"/>
      <c r="G311" s="202"/>
      <c r="H311" s="202"/>
      <c r="I311" s="237"/>
      <c r="J311" s="237"/>
      <c r="K311" s="202"/>
      <c r="L311" s="202"/>
    </row>
    <row r="312" ht="33.0" customHeight="1">
      <c r="A312" s="202"/>
      <c r="C312" s="202"/>
      <c r="D312" s="202"/>
      <c r="E312" s="204"/>
      <c r="I312" s="209"/>
      <c r="J312" s="209"/>
    </row>
    <row r="313" ht="33.0" customHeight="1">
      <c r="A313" s="202"/>
      <c r="C313" s="202"/>
      <c r="D313" s="202"/>
      <c r="E313" s="204"/>
      <c r="I313" s="209"/>
      <c r="J313" s="209"/>
    </row>
    <row r="314" ht="33.0" customHeight="1">
      <c r="A314" s="202"/>
      <c r="C314" s="202"/>
      <c r="D314" s="202"/>
      <c r="E314" s="206"/>
      <c r="I314" s="209"/>
      <c r="J314" s="209"/>
    </row>
    <row r="315" ht="33.0" customHeight="1">
      <c r="A315" s="202"/>
      <c r="C315" s="202"/>
      <c r="D315" s="206"/>
      <c r="E315" s="206"/>
      <c r="I315" s="209"/>
      <c r="J315" s="209"/>
    </row>
    <row r="316">
      <c r="A316" s="202"/>
      <c r="C316" s="202"/>
      <c r="E316" s="208"/>
      <c r="F316" s="202"/>
      <c r="G316" s="202"/>
      <c r="H316" s="202"/>
      <c r="I316" s="237"/>
      <c r="J316" s="237"/>
      <c r="K316" s="202"/>
      <c r="L316" s="202"/>
    </row>
    <row r="317">
      <c r="A317" s="202"/>
      <c r="C317" s="202"/>
      <c r="D317" s="202"/>
      <c r="E317" s="202"/>
      <c r="F317" s="202"/>
      <c r="G317" s="202"/>
      <c r="H317" s="202"/>
      <c r="I317" s="237"/>
      <c r="J317" s="237"/>
      <c r="K317" s="202"/>
      <c r="L317" s="202"/>
    </row>
    <row r="318">
      <c r="A318" s="202"/>
      <c r="C318" s="202"/>
      <c r="D318" s="202"/>
      <c r="E318" s="204"/>
      <c r="F318" s="202"/>
      <c r="G318" s="202"/>
      <c r="H318" s="202"/>
      <c r="I318" s="237"/>
      <c r="J318" s="237"/>
      <c r="K318" s="202"/>
      <c r="L318" s="202"/>
    </row>
    <row r="319">
      <c r="A319" s="202"/>
      <c r="C319" s="202"/>
      <c r="D319" s="202"/>
      <c r="E319" s="204"/>
      <c r="F319" s="202"/>
      <c r="G319" s="202"/>
      <c r="H319" s="202"/>
      <c r="I319" s="237"/>
      <c r="J319" s="237"/>
      <c r="K319" s="202"/>
      <c r="L319" s="202"/>
    </row>
    <row r="320">
      <c r="A320" s="202"/>
      <c r="C320" s="202"/>
      <c r="D320" s="202"/>
      <c r="E320" s="208"/>
      <c r="F320" s="202"/>
      <c r="G320" s="202"/>
      <c r="H320" s="202"/>
      <c r="I320" s="237"/>
      <c r="J320" s="237"/>
      <c r="K320" s="202"/>
      <c r="L320" s="202"/>
    </row>
    <row r="321">
      <c r="A321" s="202"/>
      <c r="C321" s="202"/>
      <c r="D321" s="202"/>
      <c r="E321" s="208"/>
      <c r="F321" s="202"/>
      <c r="G321" s="202"/>
      <c r="H321" s="202"/>
      <c r="I321" s="237"/>
      <c r="J321" s="237"/>
      <c r="K321" s="202"/>
      <c r="L321" s="202"/>
    </row>
    <row r="322">
      <c r="A322" s="202"/>
      <c r="C322" s="202"/>
      <c r="D322" s="202"/>
      <c r="E322" s="208"/>
      <c r="F322" s="202"/>
      <c r="G322" s="202"/>
      <c r="H322" s="202"/>
      <c r="I322" s="237"/>
      <c r="J322" s="237"/>
      <c r="K322" s="202"/>
      <c r="L322" s="202"/>
    </row>
    <row r="323">
      <c r="A323" s="202"/>
      <c r="C323" s="202"/>
      <c r="D323" s="202"/>
      <c r="E323" s="208"/>
      <c r="F323" s="202"/>
      <c r="G323" s="202"/>
      <c r="H323" s="202"/>
      <c r="I323" s="237"/>
      <c r="J323" s="237"/>
      <c r="K323" s="202"/>
      <c r="L323" s="202"/>
    </row>
    <row r="324">
      <c r="A324" s="202"/>
      <c r="C324" s="202"/>
      <c r="D324" s="202"/>
      <c r="E324" s="208"/>
      <c r="F324" s="202"/>
      <c r="G324" s="202"/>
      <c r="H324" s="202"/>
      <c r="I324" s="237"/>
      <c r="J324" s="237"/>
      <c r="K324" s="202"/>
      <c r="L324" s="202"/>
    </row>
    <row r="325">
      <c r="A325" s="202"/>
      <c r="C325" s="202"/>
      <c r="D325" s="202"/>
      <c r="E325" s="208"/>
      <c r="F325" s="202"/>
      <c r="G325" s="202"/>
      <c r="H325" s="202"/>
      <c r="I325" s="237"/>
      <c r="J325" s="237"/>
      <c r="K325" s="202"/>
      <c r="L325" s="202"/>
    </row>
    <row r="326">
      <c r="A326" s="202"/>
      <c r="C326" s="202"/>
      <c r="D326" s="202"/>
      <c r="E326" s="208"/>
      <c r="F326" s="202"/>
      <c r="G326" s="202"/>
      <c r="H326" s="202"/>
      <c r="I326" s="237"/>
      <c r="J326" s="237"/>
      <c r="K326" s="202"/>
      <c r="L326" s="202"/>
    </row>
    <row r="327">
      <c r="A327" s="202"/>
      <c r="C327" s="202"/>
      <c r="D327" s="202"/>
      <c r="E327" s="208"/>
      <c r="F327" s="202"/>
      <c r="G327" s="202"/>
      <c r="H327" s="202"/>
      <c r="I327" s="237"/>
      <c r="J327" s="237"/>
      <c r="K327" s="202"/>
      <c r="L327" s="202"/>
    </row>
    <row r="328">
      <c r="A328" s="202"/>
      <c r="C328" s="202"/>
      <c r="D328" s="202"/>
      <c r="E328" s="202"/>
      <c r="F328" s="202"/>
      <c r="G328" s="202"/>
      <c r="H328" s="202"/>
      <c r="I328" s="237"/>
      <c r="J328" s="237"/>
      <c r="K328" s="202"/>
      <c r="L328" s="202"/>
    </row>
    <row r="329">
      <c r="A329" s="202"/>
      <c r="C329" s="202"/>
      <c r="D329" s="202"/>
      <c r="E329" s="208"/>
      <c r="F329" s="202"/>
      <c r="G329" s="202"/>
      <c r="H329" s="202"/>
      <c r="I329" s="237"/>
      <c r="J329" s="237"/>
      <c r="K329" s="202"/>
      <c r="L329" s="202"/>
    </row>
    <row r="330">
      <c r="A330" s="202"/>
      <c r="C330" s="202"/>
      <c r="D330" s="202"/>
      <c r="E330" s="208"/>
      <c r="F330" s="202"/>
      <c r="G330" s="202"/>
      <c r="H330" s="202"/>
      <c r="I330" s="237"/>
      <c r="J330" s="237"/>
      <c r="K330" s="202"/>
      <c r="L330" s="202"/>
    </row>
    <row r="331">
      <c r="A331" s="202"/>
      <c r="C331" s="202"/>
      <c r="D331" s="202"/>
      <c r="E331" s="202"/>
      <c r="F331" s="202"/>
      <c r="G331" s="202"/>
      <c r="H331" s="202"/>
      <c r="I331" s="237"/>
      <c r="J331" s="237"/>
      <c r="K331" s="202"/>
      <c r="L331" s="202"/>
    </row>
    <row r="332">
      <c r="A332" s="202"/>
      <c r="C332" s="202"/>
      <c r="D332" s="202"/>
      <c r="E332" s="208"/>
      <c r="F332" s="202"/>
      <c r="G332" s="202"/>
      <c r="H332" s="202"/>
      <c r="I332" s="237"/>
      <c r="J332" s="237"/>
      <c r="K332" s="202"/>
      <c r="L332" s="202"/>
    </row>
    <row r="333">
      <c r="A333" s="202"/>
      <c r="C333" s="202"/>
      <c r="D333" s="202"/>
      <c r="E333" s="208"/>
      <c r="F333" s="202"/>
      <c r="G333" s="202"/>
      <c r="H333" s="202"/>
      <c r="I333" s="237"/>
      <c r="J333" s="237"/>
      <c r="K333" s="202"/>
      <c r="L333" s="202"/>
    </row>
    <row r="334" ht="33.75" customHeight="1">
      <c r="A334" s="202"/>
      <c r="C334" s="202"/>
      <c r="D334" s="202"/>
      <c r="E334" s="204"/>
      <c r="I334" s="209"/>
      <c r="J334" s="209"/>
    </row>
    <row r="335" ht="33.75" customHeight="1">
      <c r="A335" s="202"/>
      <c r="C335" s="202"/>
      <c r="D335" s="202"/>
      <c r="E335" s="204"/>
      <c r="I335" s="209"/>
      <c r="J335" s="209"/>
    </row>
    <row r="336" ht="33.75" customHeight="1">
      <c r="A336" s="202"/>
      <c r="C336" s="202"/>
      <c r="D336" s="202"/>
      <c r="E336" s="206"/>
      <c r="I336" s="209"/>
      <c r="J336" s="209"/>
    </row>
    <row r="337" ht="33.75" customHeight="1">
      <c r="A337" s="202"/>
      <c r="C337" s="202"/>
      <c r="D337" s="206"/>
      <c r="E337" s="206"/>
      <c r="I337" s="209"/>
      <c r="J337" s="209"/>
    </row>
    <row r="338" ht="33.0" customHeight="1">
      <c r="A338" s="202"/>
      <c r="C338" s="202"/>
      <c r="D338" s="202"/>
      <c r="E338" s="202"/>
      <c r="F338" s="202"/>
      <c r="G338" s="202"/>
      <c r="H338" s="202"/>
      <c r="I338" s="237"/>
      <c r="J338" s="237"/>
      <c r="K338" s="202"/>
      <c r="L338" s="202"/>
    </row>
    <row r="339" ht="25.5" customHeight="1">
      <c r="A339" s="202"/>
      <c r="C339" s="202"/>
      <c r="D339" s="202"/>
      <c r="E339" s="204"/>
      <c r="I339" s="209"/>
      <c r="J339" s="209"/>
    </row>
    <row r="340" ht="25.5" customHeight="1">
      <c r="A340" s="202"/>
      <c r="C340" s="202"/>
      <c r="D340" s="202"/>
      <c r="E340" s="206"/>
      <c r="I340" s="209"/>
      <c r="J340" s="209"/>
    </row>
    <row r="341" ht="25.5" customHeight="1">
      <c r="A341" s="202"/>
      <c r="C341" s="202"/>
      <c r="D341" s="202"/>
      <c r="E341" s="208"/>
      <c r="I341" s="209"/>
      <c r="J341" s="209"/>
    </row>
    <row r="342" ht="25.5" customHeight="1">
      <c r="A342" s="202"/>
      <c r="C342" s="202"/>
      <c r="D342" s="202"/>
      <c r="E342" s="208"/>
      <c r="I342" s="209"/>
      <c r="J342" s="209"/>
    </row>
    <row r="343" ht="25.5" customHeight="1">
      <c r="A343" s="202"/>
      <c r="C343" s="202"/>
      <c r="D343" s="202"/>
      <c r="E343" s="204"/>
      <c r="I343" s="209"/>
      <c r="J343" s="209"/>
    </row>
    <row r="344" ht="25.5" customHeight="1">
      <c r="A344" s="202"/>
      <c r="C344" s="202"/>
      <c r="D344" s="202"/>
      <c r="E344" s="208"/>
      <c r="I344" s="209"/>
      <c r="J344" s="209"/>
    </row>
    <row r="345" ht="25.5" customHeight="1">
      <c r="A345" s="202"/>
      <c r="C345" s="202"/>
      <c r="D345" s="202"/>
      <c r="E345" s="204"/>
      <c r="I345" s="209"/>
      <c r="J345" s="209"/>
    </row>
    <row r="346" ht="25.5" customHeight="1">
      <c r="A346" s="202"/>
      <c r="C346" s="202"/>
      <c r="D346" s="202"/>
      <c r="E346" s="206"/>
      <c r="I346" s="209"/>
      <c r="J346" s="209"/>
    </row>
    <row r="347" ht="15.75" customHeight="1">
      <c r="A347" s="202"/>
      <c r="C347" s="202"/>
      <c r="D347" s="202"/>
      <c r="E347" s="202"/>
      <c r="F347" s="202"/>
      <c r="G347" s="202"/>
      <c r="H347" s="202"/>
      <c r="I347" s="237"/>
      <c r="J347" s="237"/>
      <c r="K347" s="202"/>
      <c r="L347" s="202"/>
    </row>
    <row r="348" ht="30.75" customHeight="1">
      <c r="A348" s="202"/>
      <c r="C348" s="202"/>
      <c r="D348" s="202"/>
      <c r="E348" s="202"/>
      <c r="F348" s="202"/>
      <c r="G348" s="202"/>
      <c r="H348" s="202"/>
      <c r="I348" s="237"/>
      <c r="J348" s="237"/>
      <c r="K348" s="202"/>
      <c r="L348" s="202"/>
      <c r="M348" s="202"/>
      <c r="N348" s="202"/>
      <c r="O348" s="202"/>
      <c r="P348" s="202"/>
    </row>
    <row r="349">
      <c r="A349" s="202"/>
      <c r="C349" s="202"/>
      <c r="D349" s="203"/>
      <c r="E349" s="204"/>
      <c r="F349" s="202"/>
      <c r="G349" s="202"/>
      <c r="H349" s="202"/>
      <c r="I349" s="237"/>
      <c r="J349" s="237"/>
      <c r="K349" s="202"/>
      <c r="L349" s="202"/>
    </row>
    <row r="350">
      <c r="A350" s="202"/>
      <c r="C350" s="202"/>
      <c r="D350" s="202"/>
      <c r="E350" s="202"/>
      <c r="F350" s="202"/>
      <c r="G350" s="202"/>
      <c r="H350" s="202"/>
      <c r="I350" s="237"/>
      <c r="J350" s="237"/>
      <c r="K350" s="202"/>
      <c r="L350" s="202"/>
    </row>
    <row r="351">
      <c r="A351" s="202"/>
      <c r="C351" s="202"/>
      <c r="D351" s="202"/>
      <c r="E351" s="202"/>
      <c r="F351" s="202"/>
      <c r="G351" s="202"/>
      <c r="H351" s="202"/>
      <c r="I351" s="237"/>
      <c r="J351" s="237"/>
      <c r="K351" s="202"/>
      <c r="L351" s="202"/>
    </row>
    <row r="352">
      <c r="A352" s="202"/>
      <c r="C352" s="202"/>
      <c r="D352" s="207"/>
      <c r="E352" s="204"/>
      <c r="F352" s="202"/>
      <c r="G352" s="202"/>
      <c r="H352" s="202"/>
      <c r="I352" s="237"/>
      <c r="J352" s="237"/>
      <c r="K352" s="202"/>
      <c r="L352" s="202"/>
    </row>
    <row r="353">
      <c r="A353" s="202"/>
      <c r="C353" s="202"/>
      <c r="D353" s="203"/>
      <c r="E353" s="204"/>
      <c r="F353" s="202"/>
      <c r="G353" s="202"/>
      <c r="H353" s="202"/>
      <c r="I353" s="237"/>
      <c r="J353" s="237"/>
      <c r="K353" s="202"/>
      <c r="L353" s="202"/>
    </row>
    <row r="354">
      <c r="A354" s="202"/>
      <c r="C354" s="202"/>
      <c r="D354" s="203"/>
      <c r="E354" s="204"/>
      <c r="F354" s="202"/>
      <c r="G354" s="202"/>
      <c r="H354" s="202"/>
      <c r="I354" s="237"/>
      <c r="J354" s="237"/>
      <c r="K354" s="202"/>
      <c r="L354" s="202"/>
    </row>
    <row r="355">
      <c r="A355" s="202"/>
      <c r="C355" s="202"/>
      <c r="D355" s="203"/>
      <c r="E355" s="204"/>
      <c r="F355" s="202"/>
      <c r="G355" s="202"/>
      <c r="H355" s="202"/>
      <c r="I355" s="237"/>
      <c r="J355" s="237"/>
      <c r="K355" s="202"/>
      <c r="L355" s="202"/>
    </row>
    <row r="356">
      <c r="A356" s="202"/>
      <c r="C356" s="202"/>
      <c r="D356" s="203"/>
      <c r="E356" s="204"/>
      <c r="F356" s="202"/>
      <c r="G356" s="202"/>
      <c r="H356" s="202"/>
      <c r="I356" s="237"/>
      <c r="J356" s="237"/>
      <c r="K356" s="202"/>
      <c r="L356" s="202"/>
    </row>
    <row r="357">
      <c r="A357" s="202"/>
      <c r="C357" s="202"/>
      <c r="D357" s="202"/>
      <c r="E357" s="202"/>
      <c r="F357" s="202"/>
      <c r="G357" s="202"/>
      <c r="H357" s="202"/>
      <c r="I357" s="237"/>
      <c r="J357" s="237"/>
      <c r="K357" s="202"/>
      <c r="L357" s="202"/>
    </row>
    <row r="358">
      <c r="A358" s="202"/>
      <c r="C358" s="202"/>
      <c r="D358" s="203"/>
      <c r="E358" s="204"/>
      <c r="F358" s="202"/>
      <c r="G358" s="202"/>
      <c r="H358" s="202"/>
      <c r="I358" s="237"/>
      <c r="J358" s="237"/>
      <c r="K358" s="202"/>
      <c r="L358" s="202"/>
    </row>
    <row r="359" ht="33.0" customHeight="1">
      <c r="A359" s="202"/>
      <c r="C359" s="202"/>
      <c r="D359" s="202"/>
      <c r="I359" s="209"/>
      <c r="J359" s="209"/>
    </row>
    <row r="360" ht="33.0" customHeight="1">
      <c r="A360" s="202"/>
      <c r="C360" s="202"/>
      <c r="D360" s="202"/>
      <c r="E360" s="204"/>
      <c r="I360" s="209"/>
      <c r="J360" s="209"/>
    </row>
    <row r="361" ht="33.0" customHeight="1">
      <c r="A361" s="202"/>
      <c r="C361" s="202"/>
      <c r="D361" s="202"/>
      <c r="E361" s="206"/>
      <c r="I361" s="209"/>
      <c r="J361" s="209"/>
    </row>
    <row r="362" ht="33.0" customHeight="1">
      <c r="A362" s="202"/>
      <c r="C362" s="202"/>
      <c r="D362" s="206"/>
      <c r="E362" s="206"/>
      <c r="I362" s="209"/>
      <c r="J362" s="209"/>
    </row>
    <row r="363">
      <c r="A363" s="202"/>
      <c r="C363" s="202"/>
      <c r="D363" s="202"/>
      <c r="E363" s="202"/>
      <c r="F363" s="202"/>
      <c r="G363" s="202"/>
      <c r="H363" s="202"/>
      <c r="I363" s="237"/>
      <c r="J363" s="237"/>
      <c r="K363" s="202"/>
      <c r="L363" s="202"/>
    </row>
    <row r="364">
      <c r="A364" s="202"/>
      <c r="C364" s="202"/>
      <c r="D364" s="207"/>
      <c r="E364" s="208"/>
      <c r="F364" s="202"/>
      <c r="G364" s="202"/>
      <c r="H364" s="202"/>
      <c r="I364" s="237"/>
      <c r="J364" s="237"/>
      <c r="K364" s="202"/>
      <c r="L364" s="202"/>
    </row>
    <row r="365">
      <c r="A365" s="202"/>
      <c r="C365" s="202"/>
      <c r="D365" s="202"/>
      <c r="E365" s="202"/>
      <c r="F365" s="202"/>
      <c r="G365" s="202"/>
      <c r="H365" s="202"/>
      <c r="I365" s="237"/>
      <c r="J365" s="237"/>
      <c r="K365" s="202"/>
      <c r="L365" s="202"/>
    </row>
    <row r="366">
      <c r="A366" s="202"/>
      <c r="C366" s="202"/>
      <c r="E366" s="208"/>
      <c r="F366" s="202"/>
      <c r="G366" s="202"/>
      <c r="H366" s="202"/>
      <c r="I366" s="237"/>
      <c r="J366" s="237"/>
      <c r="K366" s="202"/>
      <c r="L366" s="202"/>
    </row>
    <row r="367">
      <c r="A367" s="202"/>
      <c r="C367" s="202"/>
      <c r="D367" s="202"/>
      <c r="E367" s="208"/>
      <c r="F367" s="202"/>
      <c r="G367" s="202"/>
      <c r="H367" s="202"/>
      <c r="I367" s="237"/>
      <c r="J367" s="237"/>
      <c r="K367" s="202"/>
      <c r="L367" s="202"/>
    </row>
    <row r="368">
      <c r="A368" s="202"/>
      <c r="C368" s="202"/>
      <c r="D368" s="202"/>
      <c r="E368" s="202"/>
      <c r="F368" s="202"/>
      <c r="G368" s="202"/>
      <c r="H368" s="202"/>
      <c r="I368" s="237"/>
      <c r="J368" s="237"/>
      <c r="K368" s="202"/>
      <c r="L368" s="202"/>
    </row>
    <row r="369">
      <c r="A369" s="202"/>
      <c r="C369" s="202"/>
      <c r="D369" s="202"/>
      <c r="E369" s="208"/>
      <c r="F369" s="202"/>
      <c r="G369" s="202"/>
      <c r="H369" s="202"/>
      <c r="I369" s="237"/>
      <c r="J369" s="237"/>
      <c r="K369" s="202"/>
      <c r="L369" s="202"/>
    </row>
    <row r="370">
      <c r="A370" s="202"/>
      <c r="C370" s="202"/>
      <c r="D370" s="207"/>
      <c r="E370" s="208"/>
      <c r="F370" s="202"/>
      <c r="G370" s="202"/>
      <c r="H370" s="202"/>
      <c r="I370" s="237"/>
      <c r="J370" s="237"/>
      <c r="K370" s="202"/>
      <c r="L370" s="202"/>
    </row>
    <row r="371">
      <c r="A371" s="202"/>
      <c r="C371" s="202"/>
      <c r="D371" s="202"/>
      <c r="E371" s="208"/>
      <c r="F371" s="202"/>
      <c r="G371" s="202"/>
      <c r="H371" s="202"/>
      <c r="I371" s="237"/>
      <c r="J371" s="237"/>
      <c r="K371" s="202"/>
      <c r="L371" s="202"/>
    </row>
    <row r="372">
      <c r="A372" s="202"/>
      <c r="C372" s="202"/>
      <c r="D372" s="202"/>
      <c r="E372" s="208"/>
      <c r="F372" s="202"/>
      <c r="G372" s="202"/>
      <c r="H372" s="202"/>
      <c r="I372" s="237"/>
      <c r="J372" s="237"/>
      <c r="K372" s="202"/>
      <c r="L372" s="202"/>
    </row>
    <row r="373">
      <c r="A373" s="202"/>
      <c r="C373" s="202"/>
      <c r="D373" s="202"/>
      <c r="E373" s="208"/>
      <c r="F373" s="202"/>
      <c r="G373" s="202"/>
      <c r="H373" s="202"/>
      <c r="I373" s="237"/>
      <c r="J373" s="237"/>
      <c r="K373" s="202"/>
      <c r="L373" s="202"/>
    </row>
    <row r="374">
      <c r="A374" s="202"/>
      <c r="C374" s="202"/>
      <c r="D374" s="202"/>
      <c r="E374" s="208"/>
      <c r="F374" s="202"/>
      <c r="G374" s="202"/>
      <c r="H374" s="202"/>
      <c r="I374" s="237"/>
      <c r="J374" s="237"/>
      <c r="K374" s="202"/>
      <c r="L374" s="202"/>
    </row>
    <row r="375">
      <c r="A375" s="202"/>
      <c r="C375" s="202"/>
      <c r="E375" s="208"/>
      <c r="F375" s="202"/>
      <c r="G375" s="202"/>
      <c r="H375" s="202"/>
      <c r="I375" s="237"/>
      <c r="J375" s="237"/>
      <c r="K375" s="202"/>
      <c r="L375" s="202"/>
    </row>
    <row r="376">
      <c r="A376" s="202"/>
      <c r="C376" s="202"/>
      <c r="D376" s="207"/>
      <c r="E376" s="208"/>
      <c r="F376" s="202"/>
      <c r="G376" s="202"/>
      <c r="H376" s="202"/>
      <c r="I376" s="237"/>
      <c r="J376" s="237"/>
      <c r="K376" s="202"/>
      <c r="L376" s="202"/>
    </row>
    <row r="377" ht="33.0" customHeight="1">
      <c r="A377" s="202"/>
      <c r="C377" s="202"/>
      <c r="D377" s="202"/>
      <c r="E377" s="204"/>
      <c r="I377" s="209"/>
      <c r="J377" s="209"/>
    </row>
    <row r="378" ht="33.0" customHeight="1">
      <c r="A378" s="202"/>
      <c r="C378" s="202"/>
      <c r="D378" s="202"/>
      <c r="E378" s="204"/>
      <c r="I378" s="209"/>
      <c r="J378" s="209"/>
    </row>
    <row r="379" ht="33.0" customHeight="1">
      <c r="A379" s="202"/>
      <c r="C379" s="202"/>
      <c r="D379" s="202"/>
      <c r="E379" s="206"/>
      <c r="I379" s="209"/>
      <c r="J379" s="209"/>
    </row>
    <row r="380" ht="33.0" customHeight="1">
      <c r="A380" s="202"/>
      <c r="C380" s="202"/>
      <c r="D380" s="206"/>
      <c r="E380" s="206"/>
      <c r="I380" s="209"/>
      <c r="J380" s="209"/>
    </row>
    <row r="381">
      <c r="A381" s="202"/>
      <c r="C381" s="202"/>
      <c r="E381" s="208"/>
      <c r="F381" s="202"/>
      <c r="G381" s="202"/>
      <c r="H381" s="202"/>
      <c r="I381" s="237"/>
      <c r="J381" s="237"/>
      <c r="K381" s="202"/>
      <c r="L381" s="202"/>
    </row>
    <row r="382">
      <c r="A382" s="202"/>
      <c r="C382" s="202"/>
      <c r="D382" s="202"/>
      <c r="E382" s="202"/>
      <c r="F382" s="202"/>
      <c r="G382" s="202"/>
      <c r="H382" s="202"/>
      <c r="I382" s="237"/>
      <c r="J382" s="237"/>
      <c r="K382" s="202"/>
      <c r="L382" s="202"/>
    </row>
    <row r="383">
      <c r="A383" s="202"/>
      <c r="C383" s="202"/>
      <c r="D383" s="202"/>
      <c r="E383" s="204"/>
      <c r="F383" s="202"/>
      <c r="G383" s="202"/>
      <c r="H383" s="202"/>
      <c r="I383" s="237"/>
      <c r="J383" s="237"/>
      <c r="K383" s="202"/>
      <c r="L383" s="202"/>
    </row>
    <row r="384">
      <c r="A384" s="202"/>
      <c r="C384" s="202"/>
      <c r="D384" s="202"/>
      <c r="E384" s="204"/>
      <c r="F384" s="202"/>
      <c r="G384" s="202"/>
      <c r="H384" s="202"/>
      <c r="I384" s="237"/>
      <c r="J384" s="237"/>
      <c r="K384" s="202"/>
      <c r="L384" s="202"/>
    </row>
    <row r="385">
      <c r="A385" s="202"/>
      <c r="C385" s="202"/>
      <c r="D385" s="202"/>
      <c r="E385" s="208"/>
      <c r="F385" s="202"/>
      <c r="G385" s="202"/>
      <c r="H385" s="202"/>
      <c r="I385" s="237"/>
      <c r="J385" s="237"/>
      <c r="K385" s="202"/>
      <c r="L385" s="202"/>
    </row>
    <row r="386">
      <c r="A386" s="202"/>
      <c r="C386" s="202"/>
      <c r="D386" s="202"/>
      <c r="E386" s="208"/>
      <c r="F386" s="202"/>
      <c r="G386" s="202"/>
      <c r="H386" s="202"/>
      <c r="I386" s="237"/>
      <c r="J386" s="237"/>
      <c r="K386" s="202"/>
      <c r="L386" s="202"/>
    </row>
    <row r="387">
      <c r="A387" s="202"/>
      <c r="C387" s="202"/>
      <c r="D387" s="202"/>
      <c r="E387" s="208"/>
      <c r="F387" s="202"/>
      <c r="G387" s="202"/>
      <c r="H387" s="202"/>
      <c r="I387" s="237"/>
      <c r="J387" s="237"/>
      <c r="K387" s="202"/>
      <c r="L387" s="202"/>
    </row>
    <row r="388">
      <c r="A388" s="202"/>
      <c r="C388" s="202"/>
      <c r="D388" s="202"/>
      <c r="E388" s="208"/>
      <c r="F388" s="202"/>
      <c r="G388" s="202"/>
      <c r="H388" s="202"/>
      <c r="I388" s="237"/>
      <c r="J388" s="237"/>
      <c r="K388" s="202"/>
      <c r="L388" s="202"/>
    </row>
    <row r="389">
      <c r="A389" s="202"/>
      <c r="C389" s="202"/>
      <c r="D389" s="202"/>
      <c r="E389" s="208"/>
      <c r="F389" s="202"/>
      <c r="G389" s="202"/>
      <c r="H389" s="202"/>
      <c r="I389" s="237"/>
      <c r="J389" s="237"/>
      <c r="K389" s="202"/>
      <c r="L389" s="202"/>
    </row>
    <row r="390">
      <c r="A390" s="202"/>
      <c r="C390" s="202"/>
      <c r="D390" s="202"/>
      <c r="E390" s="208"/>
      <c r="F390" s="202"/>
      <c r="G390" s="202"/>
      <c r="H390" s="202"/>
      <c r="I390" s="237"/>
      <c r="J390" s="237"/>
      <c r="K390" s="202"/>
      <c r="L390" s="202"/>
    </row>
    <row r="391">
      <c r="A391" s="202"/>
      <c r="C391" s="202"/>
      <c r="D391" s="202"/>
      <c r="E391" s="208"/>
      <c r="F391" s="202"/>
      <c r="G391" s="202"/>
      <c r="H391" s="202"/>
      <c r="I391" s="237"/>
      <c r="J391" s="237"/>
      <c r="K391" s="202"/>
      <c r="L391" s="202"/>
    </row>
    <row r="392">
      <c r="A392" s="202"/>
      <c r="C392" s="202"/>
      <c r="D392" s="202"/>
      <c r="E392" s="208"/>
      <c r="F392" s="202"/>
      <c r="G392" s="202"/>
      <c r="H392" s="202"/>
      <c r="I392" s="237"/>
      <c r="J392" s="237"/>
      <c r="K392" s="202"/>
      <c r="L392" s="202"/>
    </row>
    <row r="393">
      <c r="A393" s="202"/>
      <c r="C393" s="202"/>
      <c r="D393" s="202"/>
      <c r="E393" s="202"/>
      <c r="F393" s="202"/>
      <c r="G393" s="202"/>
      <c r="H393" s="202"/>
      <c r="I393" s="237"/>
      <c r="J393" s="237"/>
      <c r="K393" s="202"/>
      <c r="L393" s="202"/>
    </row>
    <row r="394">
      <c r="A394" s="202"/>
      <c r="C394" s="202"/>
      <c r="D394" s="202"/>
      <c r="E394" s="208"/>
      <c r="F394" s="202"/>
      <c r="G394" s="202"/>
      <c r="H394" s="202"/>
      <c r="I394" s="237"/>
      <c r="J394" s="237"/>
      <c r="K394" s="202"/>
      <c r="L394" s="202"/>
    </row>
    <row r="395">
      <c r="A395" s="202"/>
      <c r="C395" s="202"/>
      <c r="D395" s="202"/>
      <c r="E395" s="208"/>
      <c r="F395" s="202"/>
      <c r="G395" s="202"/>
      <c r="H395" s="202"/>
      <c r="I395" s="237"/>
      <c r="J395" s="237"/>
      <c r="K395" s="202"/>
      <c r="L395" s="202"/>
    </row>
    <row r="396">
      <c r="A396" s="202"/>
      <c r="C396" s="202"/>
      <c r="D396" s="202"/>
      <c r="E396" s="202"/>
      <c r="F396" s="202"/>
      <c r="G396" s="202"/>
      <c r="H396" s="202"/>
      <c r="I396" s="237"/>
      <c r="J396" s="237"/>
      <c r="K396" s="202"/>
      <c r="L396" s="202"/>
    </row>
    <row r="397">
      <c r="A397" s="202"/>
      <c r="C397" s="202"/>
      <c r="D397" s="202"/>
      <c r="E397" s="208"/>
      <c r="F397" s="202"/>
      <c r="G397" s="202"/>
      <c r="H397" s="202"/>
      <c r="I397" s="237"/>
      <c r="J397" s="237"/>
      <c r="K397" s="202"/>
      <c r="L397" s="202"/>
    </row>
    <row r="398">
      <c r="A398" s="202"/>
      <c r="C398" s="202"/>
      <c r="D398" s="202"/>
      <c r="E398" s="208"/>
      <c r="F398" s="202"/>
      <c r="G398" s="202"/>
      <c r="H398" s="202"/>
      <c r="I398" s="237"/>
      <c r="J398" s="237"/>
      <c r="K398" s="202"/>
      <c r="L398" s="202"/>
    </row>
    <row r="399" ht="33.75" customHeight="1">
      <c r="A399" s="202"/>
      <c r="C399" s="202"/>
      <c r="D399" s="202"/>
      <c r="E399" s="204"/>
      <c r="I399" s="209"/>
      <c r="J399" s="209"/>
    </row>
    <row r="400" ht="33.75" customHeight="1">
      <c r="A400" s="202"/>
      <c r="C400" s="202"/>
      <c r="D400" s="202"/>
      <c r="E400" s="204"/>
      <c r="I400" s="209"/>
      <c r="J400" s="209"/>
    </row>
    <row r="401" ht="33.75" customHeight="1">
      <c r="A401" s="202"/>
      <c r="C401" s="202"/>
      <c r="D401" s="202"/>
      <c r="E401" s="206"/>
      <c r="I401" s="209"/>
      <c r="J401" s="209"/>
    </row>
    <row r="402" ht="33.75" customHeight="1">
      <c r="A402" s="202"/>
      <c r="C402" s="202"/>
      <c r="D402" s="206"/>
      <c r="E402" s="206"/>
      <c r="I402" s="209"/>
      <c r="J402" s="209"/>
    </row>
    <row r="403" ht="33.0" customHeight="1">
      <c r="A403" s="202"/>
      <c r="C403" s="202"/>
      <c r="D403" s="202"/>
      <c r="E403" s="202"/>
      <c r="F403" s="202"/>
      <c r="G403" s="202"/>
      <c r="H403" s="202"/>
      <c r="I403" s="237"/>
      <c r="J403" s="237"/>
      <c r="K403" s="202"/>
      <c r="L403" s="202"/>
    </row>
    <row r="404" ht="25.5" customHeight="1">
      <c r="A404" s="202"/>
      <c r="C404" s="202"/>
      <c r="D404" s="202"/>
      <c r="E404" s="204"/>
      <c r="I404" s="209"/>
      <c r="J404" s="209"/>
    </row>
    <row r="405" ht="25.5" customHeight="1">
      <c r="A405" s="202"/>
      <c r="C405" s="202"/>
      <c r="D405" s="202"/>
      <c r="E405" s="206"/>
      <c r="I405" s="209"/>
      <c r="J405" s="209"/>
    </row>
    <row r="406" ht="25.5" customHeight="1">
      <c r="A406" s="202"/>
      <c r="C406" s="202"/>
      <c r="D406" s="202"/>
      <c r="E406" s="208"/>
      <c r="I406" s="209"/>
      <c r="J406" s="209"/>
    </row>
    <row r="407" ht="25.5" customHeight="1">
      <c r="A407" s="202"/>
      <c r="C407" s="202"/>
      <c r="D407" s="202"/>
      <c r="E407" s="208"/>
      <c r="I407" s="209"/>
      <c r="J407" s="209"/>
    </row>
    <row r="408" ht="25.5" customHeight="1">
      <c r="A408" s="202"/>
      <c r="C408" s="202"/>
      <c r="D408" s="202"/>
      <c r="E408" s="204"/>
      <c r="I408" s="209"/>
      <c r="J408" s="209"/>
    </row>
    <row r="409" ht="25.5" customHeight="1">
      <c r="A409" s="202"/>
      <c r="C409" s="202"/>
      <c r="D409" s="202"/>
      <c r="E409" s="208"/>
      <c r="I409" s="209"/>
      <c r="J409" s="209"/>
    </row>
    <row r="410" ht="25.5" customHeight="1">
      <c r="A410" s="202"/>
      <c r="C410" s="202"/>
      <c r="D410" s="202"/>
      <c r="E410" s="204"/>
      <c r="I410" s="209"/>
      <c r="J410" s="209"/>
    </row>
    <row r="411" ht="25.5" customHeight="1">
      <c r="A411" s="202"/>
      <c r="C411" s="202"/>
      <c r="D411" s="202"/>
      <c r="E411" s="206"/>
      <c r="I411" s="209"/>
      <c r="J411" s="209"/>
    </row>
    <row r="412" ht="15.75" customHeight="1">
      <c r="A412" s="202"/>
      <c r="C412" s="202"/>
      <c r="D412" s="202"/>
      <c r="E412" s="202"/>
      <c r="F412" s="202"/>
      <c r="G412" s="202"/>
      <c r="H412" s="202"/>
      <c r="I412" s="237"/>
      <c r="J412" s="237"/>
      <c r="K412" s="202"/>
      <c r="L412" s="202"/>
    </row>
    <row r="413" ht="30.75" customHeight="1">
      <c r="A413" s="202"/>
      <c r="C413" s="202"/>
      <c r="D413" s="202"/>
      <c r="E413" s="202"/>
      <c r="F413" s="202"/>
      <c r="G413" s="202"/>
      <c r="H413" s="202"/>
      <c r="I413" s="237"/>
      <c r="J413" s="237"/>
      <c r="K413" s="202"/>
      <c r="L413" s="202"/>
      <c r="M413" s="202"/>
      <c r="N413" s="202"/>
      <c r="O413" s="202"/>
      <c r="P413" s="202"/>
    </row>
    <row r="414">
      <c r="A414" s="202"/>
      <c r="C414" s="202"/>
      <c r="D414" s="203"/>
      <c r="E414" s="204"/>
      <c r="F414" s="202"/>
      <c r="G414" s="202"/>
      <c r="H414" s="202"/>
      <c r="I414" s="237"/>
      <c r="J414" s="237"/>
      <c r="K414" s="202"/>
      <c r="L414" s="202"/>
    </row>
    <row r="415">
      <c r="A415" s="202"/>
      <c r="C415" s="202"/>
      <c r="D415" s="202"/>
      <c r="E415" s="202"/>
      <c r="F415" s="202"/>
      <c r="G415" s="202"/>
      <c r="H415" s="202"/>
      <c r="I415" s="237"/>
      <c r="J415" s="237"/>
      <c r="K415" s="202"/>
      <c r="L415" s="202"/>
    </row>
    <row r="416">
      <c r="A416" s="202"/>
      <c r="C416" s="202"/>
      <c r="D416" s="202"/>
      <c r="E416" s="202"/>
      <c r="F416" s="202"/>
      <c r="G416" s="202"/>
      <c r="H416" s="202"/>
      <c r="I416" s="237"/>
      <c r="J416" s="237"/>
      <c r="K416" s="202"/>
      <c r="L416" s="202"/>
    </row>
    <row r="417">
      <c r="A417" s="202"/>
      <c r="C417" s="202"/>
      <c r="D417" s="207"/>
      <c r="E417" s="204"/>
      <c r="F417" s="202"/>
      <c r="G417" s="202"/>
      <c r="H417" s="202"/>
      <c r="I417" s="237"/>
      <c r="J417" s="237"/>
      <c r="K417" s="202"/>
      <c r="L417" s="202"/>
    </row>
    <row r="418">
      <c r="A418" s="202"/>
      <c r="C418" s="202"/>
      <c r="D418" s="203"/>
      <c r="E418" s="204"/>
      <c r="F418" s="202"/>
      <c r="G418" s="202"/>
      <c r="H418" s="202"/>
      <c r="I418" s="237"/>
      <c r="J418" s="237"/>
      <c r="K418" s="202"/>
      <c r="L418" s="202"/>
    </row>
    <row r="419">
      <c r="A419" s="202"/>
      <c r="C419" s="202"/>
      <c r="D419" s="203"/>
      <c r="E419" s="204"/>
      <c r="F419" s="202"/>
      <c r="G419" s="202"/>
      <c r="H419" s="202"/>
      <c r="I419" s="237"/>
      <c r="J419" s="237"/>
      <c r="K419" s="202"/>
      <c r="L419" s="202"/>
    </row>
    <row r="420">
      <c r="A420" s="202"/>
      <c r="C420" s="202"/>
      <c r="D420" s="203"/>
      <c r="E420" s="204"/>
      <c r="F420" s="202"/>
      <c r="G420" s="202"/>
      <c r="H420" s="202"/>
      <c r="I420" s="237"/>
      <c r="J420" s="237"/>
      <c r="K420" s="202"/>
      <c r="L420" s="202"/>
    </row>
    <row r="421">
      <c r="A421" s="202"/>
      <c r="C421" s="202"/>
      <c r="D421" s="203"/>
      <c r="E421" s="204"/>
      <c r="F421" s="202"/>
      <c r="G421" s="202"/>
      <c r="H421" s="202"/>
      <c r="I421" s="237"/>
      <c r="J421" s="237"/>
      <c r="K421" s="202"/>
      <c r="L421" s="202"/>
    </row>
    <row r="422">
      <c r="A422" s="202"/>
      <c r="C422" s="202"/>
      <c r="D422" s="202"/>
      <c r="E422" s="202"/>
      <c r="F422" s="202"/>
      <c r="G422" s="202"/>
      <c r="H422" s="202"/>
      <c r="I422" s="237"/>
      <c r="J422" s="237"/>
      <c r="K422" s="202"/>
      <c r="L422" s="202"/>
    </row>
    <row r="423">
      <c r="A423" s="202"/>
      <c r="C423" s="202"/>
      <c r="D423" s="203"/>
      <c r="E423" s="204"/>
      <c r="F423" s="202"/>
      <c r="G423" s="202"/>
      <c r="H423" s="202"/>
      <c r="I423" s="237"/>
      <c r="J423" s="237"/>
      <c r="K423" s="202"/>
      <c r="L423" s="202"/>
    </row>
    <row r="424" ht="33.0" customHeight="1">
      <c r="A424" s="202"/>
      <c r="C424" s="202"/>
      <c r="D424" s="202"/>
      <c r="I424" s="209"/>
      <c r="J424" s="209"/>
    </row>
    <row r="425" ht="33.0" customHeight="1">
      <c r="A425" s="202"/>
      <c r="C425" s="202"/>
      <c r="D425" s="202"/>
      <c r="E425" s="204"/>
      <c r="I425" s="209"/>
      <c r="J425" s="209"/>
    </row>
    <row r="426" ht="33.0" customHeight="1">
      <c r="A426" s="202"/>
      <c r="C426" s="202"/>
      <c r="D426" s="202"/>
      <c r="E426" s="206"/>
      <c r="I426" s="209"/>
      <c r="J426" s="209"/>
    </row>
    <row r="427" ht="33.0" customHeight="1">
      <c r="A427" s="202"/>
      <c r="C427" s="202"/>
      <c r="D427" s="206"/>
      <c r="E427" s="206"/>
      <c r="I427" s="209"/>
      <c r="J427" s="209"/>
    </row>
    <row r="428">
      <c r="A428" s="202"/>
      <c r="C428" s="202"/>
      <c r="D428" s="202"/>
      <c r="E428" s="202"/>
      <c r="F428" s="202"/>
      <c r="G428" s="202"/>
      <c r="H428" s="202"/>
      <c r="I428" s="237"/>
      <c r="J428" s="237"/>
      <c r="K428" s="202"/>
      <c r="L428" s="202"/>
    </row>
    <row r="429">
      <c r="A429" s="202"/>
      <c r="C429" s="202"/>
      <c r="D429" s="207"/>
      <c r="E429" s="208"/>
      <c r="F429" s="202"/>
      <c r="G429" s="202"/>
      <c r="H429" s="202"/>
      <c r="I429" s="237"/>
      <c r="J429" s="237"/>
      <c r="K429" s="202"/>
      <c r="L429" s="202"/>
    </row>
    <row r="430">
      <c r="A430" s="202"/>
      <c r="C430" s="202"/>
      <c r="D430" s="202"/>
      <c r="E430" s="202"/>
      <c r="F430" s="202"/>
      <c r="G430" s="202"/>
      <c r="H430" s="202"/>
      <c r="I430" s="237"/>
      <c r="J430" s="237"/>
      <c r="K430" s="202"/>
      <c r="L430" s="202"/>
    </row>
    <row r="431">
      <c r="A431" s="202"/>
      <c r="C431" s="202"/>
      <c r="E431" s="208"/>
      <c r="F431" s="202"/>
      <c r="G431" s="202"/>
      <c r="H431" s="202"/>
      <c r="I431" s="237"/>
      <c r="J431" s="237"/>
      <c r="K431" s="202"/>
      <c r="L431" s="202"/>
    </row>
    <row r="432">
      <c r="A432" s="202"/>
      <c r="C432" s="202"/>
      <c r="D432" s="202"/>
      <c r="E432" s="208"/>
      <c r="F432" s="202"/>
      <c r="G432" s="202"/>
      <c r="H432" s="202"/>
      <c r="I432" s="237"/>
      <c r="J432" s="237"/>
      <c r="K432" s="202"/>
      <c r="L432" s="202"/>
    </row>
    <row r="433">
      <c r="A433" s="202"/>
      <c r="C433" s="202"/>
      <c r="D433" s="202"/>
      <c r="E433" s="202"/>
      <c r="F433" s="202"/>
      <c r="G433" s="202"/>
      <c r="H433" s="202"/>
      <c r="I433" s="237"/>
      <c r="J433" s="237"/>
      <c r="K433" s="202"/>
      <c r="L433" s="202"/>
    </row>
    <row r="434">
      <c r="A434" s="202"/>
      <c r="C434" s="202"/>
      <c r="D434" s="202"/>
      <c r="E434" s="208"/>
      <c r="F434" s="202"/>
      <c r="G434" s="202"/>
      <c r="H434" s="202"/>
      <c r="I434" s="237"/>
      <c r="J434" s="237"/>
      <c r="K434" s="202"/>
      <c r="L434" s="202"/>
    </row>
    <row r="435">
      <c r="A435" s="202"/>
      <c r="C435" s="202"/>
      <c r="D435" s="207"/>
      <c r="E435" s="208"/>
      <c r="F435" s="202"/>
      <c r="G435" s="202"/>
      <c r="H435" s="202"/>
      <c r="I435" s="237"/>
      <c r="J435" s="237"/>
      <c r="K435" s="202"/>
      <c r="L435" s="202"/>
    </row>
    <row r="436">
      <c r="A436" s="202"/>
      <c r="C436" s="202"/>
      <c r="D436" s="202"/>
      <c r="E436" s="208"/>
      <c r="F436" s="202"/>
      <c r="G436" s="202"/>
      <c r="H436" s="202"/>
      <c r="I436" s="237"/>
      <c r="J436" s="237"/>
      <c r="K436" s="202"/>
      <c r="L436" s="202"/>
    </row>
    <row r="437">
      <c r="A437" s="202"/>
      <c r="C437" s="202"/>
      <c r="D437" s="202"/>
      <c r="E437" s="208"/>
      <c r="F437" s="202"/>
      <c r="G437" s="202"/>
      <c r="H437" s="202"/>
      <c r="I437" s="237"/>
      <c r="J437" s="237"/>
      <c r="K437" s="202"/>
      <c r="L437" s="202"/>
    </row>
    <row r="438">
      <c r="A438" s="202"/>
      <c r="C438" s="202"/>
      <c r="D438" s="202"/>
      <c r="E438" s="208"/>
      <c r="F438" s="202"/>
      <c r="G438" s="202"/>
      <c r="H438" s="202"/>
      <c r="I438" s="237"/>
      <c r="J438" s="237"/>
      <c r="K438" s="202"/>
      <c r="L438" s="202"/>
    </row>
    <row r="439">
      <c r="A439" s="202"/>
      <c r="C439" s="202"/>
      <c r="D439" s="202"/>
      <c r="E439" s="208"/>
      <c r="F439" s="202"/>
      <c r="G439" s="202"/>
      <c r="H439" s="202"/>
      <c r="I439" s="237"/>
      <c r="J439" s="237"/>
      <c r="K439" s="202"/>
      <c r="L439" s="202"/>
    </row>
    <row r="440">
      <c r="A440" s="202"/>
      <c r="C440" s="202"/>
      <c r="E440" s="208"/>
      <c r="F440" s="202"/>
      <c r="G440" s="202"/>
      <c r="H440" s="202"/>
      <c r="I440" s="237"/>
      <c r="J440" s="237"/>
      <c r="K440" s="202"/>
      <c r="L440" s="202"/>
    </row>
    <row r="441">
      <c r="A441" s="202"/>
      <c r="C441" s="202"/>
      <c r="D441" s="207"/>
      <c r="E441" s="208"/>
      <c r="F441" s="202"/>
      <c r="G441" s="202"/>
      <c r="H441" s="202"/>
      <c r="I441" s="237"/>
      <c r="J441" s="237"/>
      <c r="K441" s="202"/>
      <c r="L441" s="202"/>
    </row>
    <row r="442" ht="33.0" customHeight="1">
      <c r="A442" s="202"/>
      <c r="C442" s="202"/>
      <c r="D442" s="202"/>
      <c r="E442" s="204"/>
      <c r="I442" s="209"/>
      <c r="J442" s="209"/>
    </row>
    <row r="443" ht="33.0" customHeight="1">
      <c r="A443" s="202"/>
      <c r="C443" s="202"/>
      <c r="D443" s="202"/>
      <c r="E443" s="204"/>
      <c r="I443" s="209"/>
      <c r="J443" s="209"/>
    </row>
    <row r="444" ht="33.0" customHeight="1">
      <c r="A444" s="202"/>
      <c r="C444" s="202"/>
      <c r="D444" s="202"/>
      <c r="E444" s="206"/>
      <c r="I444" s="209"/>
      <c r="J444" s="209"/>
    </row>
    <row r="445" ht="33.0" customHeight="1">
      <c r="A445" s="202"/>
      <c r="C445" s="202"/>
      <c r="D445" s="206"/>
      <c r="E445" s="206"/>
      <c r="I445" s="209"/>
      <c r="J445" s="209"/>
    </row>
    <row r="446">
      <c r="A446" s="202"/>
      <c r="C446" s="202"/>
      <c r="E446" s="208"/>
      <c r="F446" s="202"/>
      <c r="G446" s="202"/>
      <c r="H446" s="202"/>
      <c r="I446" s="237"/>
      <c r="J446" s="237"/>
      <c r="K446" s="202"/>
      <c r="L446" s="202"/>
    </row>
    <row r="447">
      <c r="A447" s="202"/>
      <c r="C447" s="202"/>
      <c r="D447" s="202"/>
      <c r="E447" s="202"/>
      <c r="F447" s="202"/>
      <c r="G447" s="202"/>
      <c r="H447" s="202"/>
      <c r="I447" s="237"/>
      <c r="J447" s="237"/>
      <c r="K447" s="202"/>
      <c r="L447" s="202"/>
    </row>
    <row r="448">
      <c r="A448" s="202"/>
      <c r="C448" s="202"/>
      <c r="D448" s="202"/>
      <c r="E448" s="204"/>
      <c r="F448" s="202"/>
      <c r="G448" s="202"/>
      <c r="H448" s="202"/>
      <c r="I448" s="237"/>
      <c r="J448" s="237"/>
      <c r="K448" s="202"/>
      <c r="L448" s="202"/>
    </row>
    <row r="449">
      <c r="A449" s="202"/>
      <c r="C449" s="202"/>
      <c r="D449" s="202"/>
      <c r="E449" s="204"/>
      <c r="F449" s="202"/>
      <c r="G449" s="202"/>
      <c r="H449" s="202"/>
      <c r="I449" s="237"/>
      <c r="J449" s="237"/>
      <c r="K449" s="202"/>
      <c r="L449" s="202"/>
    </row>
    <row r="450">
      <c r="A450" s="202"/>
      <c r="C450" s="202"/>
      <c r="D450" s="202"/>
      <c r="E450" s="208"/>
      <c r="F450" s="202"/>
      <c r="G450" s="202"/>
      <c r="H450" s="202"/>
      <c r="I450" s="237"/>
      <c r="J450" s="237"/>
      <c r="K450" s="202"/>
      <c r="L450" s="202"/>
    </row>
    <row r="451">
      <c r="A451" s="202"/>
      <c r="C451" s="202"/>
      <c r="D451" s="202"/>
      <c r="E451" s="208"/>
      <c r="F451" s="202"/>
      <c r="G451" s="202"/>
      <c r="H451" s="202"/>
      <c r="I451" s="237"/>
      <c r="J451" s="237"/>
      <c r="K451" s="202"/>
      <c r="L451" s="202"/>
    </row>
    <row r="452">
      <c r="A452" s="202"/>
      <c r="C452" s="202"/>
      <c r="D452" s="202"/>
      <c r="E452" s="208"/>
      <c r="F452" s="202"/>
      <c r="G452" s="202"/>
      <c r="H452" s="202"/>
      <c r="I452" s="237"/>
      <c r="J452" s="237"/>
      <c r="K452" s="202"/>
      <c r="L452" s="202"/>
    </row>
    <row r="453">
      <c r="A453" s="202"/>
      <c r="C453" s="202"/>
      <c r="D453" s="202"/>
      <c r="E453" s="208"/>
      <c r="F453" s="202"/>
      <c r="G453" s="202"/>
      <c r="H453" s="202"/>
      <c r="I453" s="237"/>
      <c r="J453" s="237"/>
      <c r="K453" s="202"/>
      <c r="L453" s="202"/>
    </row>
    <row r="454">
      <c r="A454" s="202"/>
      <c r="C454" s="202"/>
      <c r="D454" s="202"/>
      <c r="E454" s="208"/>
      <c r="F454" s="202"/>
      <c r="G454" s="202"/>
      <c r="H454" s="202"/>
      <c r="I454" s="237"/>
      <c r="J454" s="237"/>
      <c r="K454" s="202"/>
      <c r="L454" s="202"/>
    </row>
    <row r="455">
      <c r="A455" s="202"/>
      <c r="C455" s="202"/>
      <c r="D455" s="202"/>
      <c r="E455" s="208"/>
      <c r="F455" s="202"/>
      <c r="G455" s="202"/>
      <c r="H455" s="202"/>
      <c r="I455" s="237"/>
      <c r="J455" s="237"/>
      <c r="K455" s="202"/>
      <c r="L455" s="202"/>
    </row>
    <row r="456">
      <c r="A456" s="202"/>
      <c r="C456" s="202"/>
      <c r="D456" s="202"/>
      <c r="E456" s="208"/>
      <c r="F456" s="202"/>
      <c r="G456" s="202"/>
      <c r="H456" s="202"/>
      <c r="I456" s="237"/>
      <c r="J456" s="237"/>
      <c r="K456" s="202"/>
      <c r="L456" s="202"/>
    </row>
    <row r="457">
      <c r="A457" s="202"/>
      <c r="C457" s="202"/>
      <c r="D457" s="202"/>
      <c r="E457" s="208"/>
      <c r="F457" s="202"/>
      <c r="G457" s="202"/>
      <c r="H457" s="202"/>
      <c r="I457" s="237"/>
      <c r="J457" s="237"/>
      <c r="K457" s="202"/>
      <c r="L457" s="202"/>
    </row>
    <row r="458">
      <c r="A458" s="202"/>
      <c r="C458" s="202"/>
      <c r="D458" s="202"/>
      <c r="E458" s="202"/>
      <c r="F458" s="202"/>
      <c r="G458" s="202"/>
      <c r="H458" s="202"/>
      <c r="I458" s="237"/>
      <c r="J458" s="237"/>
      <c r="K458" s="202"/>
      <c r="L458" s="202"/>
    </row>
    <row r="459">
      <c r="A459" s="202"/>
      <c r="C459" s="202"/>
      <c r="D459" s="202"/>
      <c r="E459" s="208"/>
      <c r="F459" s="202"/>
      <c r="G459" s="202"/>
      <c r="H459" s="202"/>
      <c r="I459" s="237"/>
      <c r="J459" s="237"/>
      <c r="K459" s="202"/>
      <c r="L459" s="202"/>
    </row>
    <row r="460">
      <c r="A460" s="202"/>
      <c r="C460" s="202"/>
      <c r="D460" s="202"/>
      <c r="E460" s="208"/>
      <c r="F460" s="202"/>
      <c r="G460" s="202"/>
      <c r="H460" s="202"/>
      <c r="I460" s="237"/>
      <c r="J460" s="237"/>
      <c r="K460" s="202"/>
      <c r="L460" s="202"/>
    </row>
    <row r="461">
      <c r="A461" s="202"/>
      <c r="C461" s="202"/>
      <c r="D461" s="202"/>
      <c r="E461" s="202"/>
      <c r="F461" s="202"/>
      <c r="G461" s="202"/>
      <c r="H461" s="202"/>
      <c r="I461" s="237"/>
      <c r="J461" s="237"/>
      <c r="K461" s="202"/>
      <c r="L461" s="202"/>
    </row>
    <row r="462">
      <c r="A462" s="202"/>
      <c r="C462" s="202"/>
      <c r="D462" s="202"/>
      <c r="E462" s="208"/>
      <c r="F462" s="202"/>
      <c r="G462" s="202"/>
      <c r="H462" s="202"/>
      <c r="I462" s="237"/>
      <c r="J462" s="237"/>
      <c r="K462" s="202"/>
      <c r="L462" s="202"/>
    </row>
    <row r="463">
      <c r="A463" s="202"/>
      <c r="C463" s="202"/>
      <c r="D463" s="202"/>
      <c r="E463" s="208"/>
      <c r="F463" s="202"/>
      <c r="G463" s="202"/>
      <c r="H463" s="202"/>
      <c r="I463" s="237"/>
      <c r="J463" s="237"/>
      <c r="K463" s="202"/>
      <c r="L463" s="202"/>
    </row>
    <row r="464" ht="33.75" customHeight="1">
      <c r="A464" s="202"/>
      <c r="C464" s="202"/>
      <c r="D464" s="202"/>
      <c r="E464" s="204"/>
      <c r="I464" s="209"/>
      <c r="J464" s="209"/>
    </row>
    <row r="465" ht="33.75" customHeight="1">
      <c r="A465" s="202"/>
      <c r="C465" s="202"/>
      <c r="D465" s="202"/>
      <c r="E465" s="204"/>
      <c r="I465" s="209"/>
      <c r="J465" s="209"/>
    </row>
    <row r="466" ht="33.75" customHeight="1">
      <c r="A466" s="202"/>
      <c r="C466" s="202"/>
      <c r="D466" s="202"/>
      <c r="E466" s="206"/>
      <c r="I466" s="209"/>
      <c r="J466" s="209"/>
    </row>
    <row r="467" ht="33.75" customHeight="1">
      <c r="A467" s="202"/>
      <c r="C467" s="202"/>
      <c r="D467" s="206"/>
      <c r="E467" s="206"/>
      <c r="I467" s="209"/>
      <c r="J467" s="209"/>
    </row>
    <row r="468" ht="33.0" customHeight="1">
      <c r="A468" s="202"/>
      <c r="C468" s="202"/>
      <c r="D468" s="202"/>
      <c r="E468" s="202"/>
      <c r="F468" s="202"/>
      <c r="G468" s="202"/>
      <c r="H468" s="202"/>
      <c r="I468" s="237"/>
      <c r="J468" s="237"/>
      <c r="K468" s="202"/>
      <c r="L468" s="202"/>
    </row>
    <row r="469" ht="25.5" customHeight="1">
      <c r="A469" s="202"/>
      <c r="C469" s="202"/>
      <c r="D469" s="202"/>
      <c r="E469" s="204"/>
      <c r="I469" s="209"/>
      <c r="J469" s="209"/>
    </row>
    <row r="470" ht="25.5" customHeight="1">
      <c r="A470" s="202"/>
      <c r="C470" s="202"/>
      <c r="D470" s="202"/>
      <c r="E470" s="206"/>
      <c r="I470" s="209"/>
      <c r="J470" s="209"/>
    </row>
    <row r="471" ht="25.5" customHeight="1">
      <c r="A471" s="202"/>
      <c r="C471" s="202"/>
      <c r="D471" s="202"/>
      <c r="E471" s="208"/>
      <c r="I471" s="209"/>
      <c r="J471" s="209"/>
    </row>
    <row r="472" ht="25.5" customHeight="1">
      <c r="A472" s="202"/>
      <c r="C472" s="202"/>
      <c r="D472" s="202"/>
      <c r="E472" s="208"/>
      <c r="I472" s="209"/>
      <c r="J472" s="209"/>
    </row>
    <row r="473" ht="25.5" customHeight="1">
      <c r="A473" s="202"/>
      <c r="C473" s="202"/>
      <c r="D473" s="202"/>
      <c r="E473" s="204"/>
      <c r="I473" s="209"/>
      <c r="J473" s="209"/>
    </row>
    <row r="474" ht="25.5" customHeight="1">
      <c r="A474" s="202"/>
      <c r="C474" s="202"/>
      <c r="D474" s="202"/>
      <c r="E474" s="208"/>
      <c r="I474" s="209"/>
      <c r="J474" s="209"/>
    </row>
    <row r="475" ht="25.5" customHeight="1">
      <c r="A475" s="202"/>
      <c r="C475" s="202"/>
      <c r="D475" s="202"/>
      <c r="E475" s="204"/>
      <c r="I475" s="209"/>
      <c r="J475" s="209"/>
    </row>
    <row r="476" ht="25.5" customHeight="1">
      <c r="A476" s="202"/>
      <c r="C476" s="202"/>
      <c r="D476" s="202"/>
      <c r="E476" s="206"/>
      <c r="I476" s="209"/>
      <c r="J476" s="209"/>
    </row>
    <row r="477" ht="15.75" customHeight="1">
      <c r="A477" s="202"/>
      <c r="C477" s="202"/>
      <c r="D477" s="202"/>
      <c r="E477" s="202"/>
      <c r="F477" s="202"/>
      <c r="G477" s="202"/>
      <c r="H477" s="202"/>
      <c r="I477" s="237"/>
      <c r="J477" s="237"/>
      <c r="K477" s="202"/>
      <c r="L477" s="202"/>
    </row>
    <row r="478" ht="30.75" customHeight="1">
      <c r="A478" s="202"/>
      <c r="C478" s="202"/>
      <c r="D478" s="202"/>
      <c r="E478" s="202"/>
      <c r="F478" s="202"/>
      <c r="G478" s="202"/>
      <c r="H478" s="202"/>
      <c r="I478" s="237"/>
      <c r="J478" s="237"/>
      <c r="K478" s="202"/>
      <c r="L478" s="202"/>
      <c r="M478" s="202"/>
      <c r="N478" s="202"/>
      <c r="O478" s="202"/>
      <c r="P478" s="202"/>
    </row>
    <row r="479">
      <c r="A479" s="202"/>
      <c r="C479" s="202"/>
      <c r="D479" s="203"/>
      <c r="E479" s="204"/>
      <c r="F479" s="202"/>
      <c r="G479" s="202"/>
      <c r="H479" s="202"/>
      <c r="I479" s="237"/>
      <c r="J479" s="237"/>
      <c r="K479" s="202"/>
      <c r="L479" s="202"/>
    </row>
    <row r="480">
      <c r="A480" s="202"/>
      <c r="C480" s="202"/>
      <c r="D480" s="202"/>
      <c r="E480" s="202"/>
      <c r="F480" s="202"/>
      <c r="G480" s="202"/>
      <c r="H480" s="202"/>
      <c r="I480" s="237"/>
      <c r="J480" s="237"/>
      <c r="K480" s="202"/>
      <c r="L480" s="202"/>
    </row>
    <row r="481">
      <c r="A481" s="202"/>
      <c r="C481" s="202"/>
      <c r="D481" s="202"/>
      <c r="E481" s="202"/>
      <c r="F481" s="202"/>
      <c r="G481" s="202"/>
      <c r="H481" s="202"/>
      <c r="I481" s="237"/>
      <c r="J481" s="237"/>
      <c r="K481" s="202"/>
      <c r="L481" s="202"/>
    </row>
    <row r="482">
      <c r="A482" s="202"/>
      <c r="C482" s="202"/>
      <c r="D482" s="207"/>
      <c r="E482" s="204"/>
      <c r="F482" s="202"/>
      <c r="G482" s="202"/>
      <c r="H482" s="202"/>
      <c r="I482" s="237"/>
      <c r="J482" s="237"/>
      <c r="K482" s="202"/>
      <c r="L482" s="202"/>
    </row>
    <row r="483">
      <c r="A483" s="202"/>
      <c r="C483" s="202"/>
      <c r="D483" s="203"/>
      <c r="E483" s="204"/>
      <c r="F483" s="202"/>
      <c r="G483" s="202"/>
      <c r="H483" s="202"/>
      <c r="I483" s="237"/>
      <c r="J483" s="237"/>
      <c r="K483" s="202"/>
      <c r="L483" s="202"/>
    </row>
    <row r="484">
      <c r="A484" s="202"/>
      <c r="C484" s="202"/>
      <c r="D484" s="203"/>
      <c r="E484" s="204"/>
      <c r="F484" s="202"/>
      <c r="G484" s="202"/>
      <c r="H484" s="202"/>
      <c r="I484" s="237"/>
      <c r="J484" s="237"/>
      <c r="K484" s="202"/>
      <c r="L484" s="202"/>
    </row>
    <row r="485">
      <c r="A485" s="202"/>
      <c r="C485" s="202"/>
      <c r="D485" s="203"/>
      <c r="E485" s="204"/>
      <c r="F485" s="202"/>
      <c r="G485" s="202"/>
      <c r="H485" s="202"/>
      <c r="I485" s="237"/>
      <c r="J485" s="237"/>
      <c r="K485" s="202"/>
      <c r="L485" s="202"/>
    </row>
    <row r="486">
      <c r="A486" s="202"/>
      <c r="C486" s="202"/>
      <c r="D486" s="203"/>
      <c r="E486" s="204"/>
      <c r="F486" s="202"/>
      <c r="G486" s="202"/>
      <c r="H486" s="202"/>
      <c r="I486" s="237"/>
      <c r="J486" s="237"/>
      <c r="K486" s="202"/>
      <c r="L486" s="202"/>
    </row>
    <row r="487">
      <c r="A487" s="202"/>
      <c r="C487" s="202"/>
      <c r="D487" s="202"/>
      <c r="E487" s="202"/>
      <c r="F487" s="202"/>
      <c r="G487" s="202"/>
      <c r="H487" s="202"/>
      <c r="I487" s="237"/>
      <c r="J487" s="237"/>
      <c r="K487" s="202"/>
      <c r="L487" s="202"/>
    </row>
    <row r="488">
      <c r="A488" s="202"/>
      <c r="C488" s="202"/>
      <c r="D488" s="203"/>
      <c r="E488" s="204"/>
      <c r="F488" s="202"/>
      <c r="G488" s="202"/>
      <c r="H488" s="202"/>
      <c r="I488" s="237"/>
      <c r="J488" s="237"/>
      <c r="K488" s="202"/>
      <c r="L488" s="202"/>
    </row>
    <row r="489" ht="33.0" customHeight="1">
      <c r="A489" s="202"/>
      <c r="C489" s="202"/>
      <c r="D489" s="202"/>
      <c r="I489" s="209"/>
      <c r="J489" s="209"/>
    </row>
    <row r="490" ht="33.0" customHeight="1">
      <c r="A490" s="202"/>
      <c r="C490" s="202"/>
      <c r="D490" s="202"/>
      <c r="E490" s="204"/>
      <c r="I490" s="209"/>
      <c r="J490" s="209"/>
    </row>
    <row r="491" ht="33.0" customHeight="1">
      <c r="A491" s="202"/>
      <c r="C491" s="202"/>
      <c r="D491" s="202"/>
      <c r="E491" s="206"/>
      <c r="I491" s="209"/>
      <c r="J491" s="209"/>
    </row>
    <row r="492" ht="33.0" customHeight="1">
      <c r="A492" s="202"/>
      <c r="C492" s="202"/>
      <c r="D492" s="206"/>
      <c r="E492" s="206"/>
      <c r="I492" s="209"/>
      <c r="J492" s="209"/>
    </row>
    <row r="493">
      <c r="A493" s="202"/>
      <c r="C493" s="202"/>
      <c r="D493" s="202"/>
      <c r="E493" s="202"/>
      <c r="F493" s="202"/>
      <c r="G493" s="202"/>
      <c r="H493" s="202"/>
      <c r="I493" s="237"/>
      <c r="J493" s="237"/>
      <c r="K493" s="202"/>
      <c r="L493" s="202"/>
    </row>
    <row r="494">
      <c r="A494" s="202"/>
      <c r="C494" s="202"/>
      <c r="D494" s="207"/>
      <c r="E494" s="208"/>
      <c r="F494" s="202"/>
      <c r="G494" s="202"/>
      <c r="H494" s="202"/>
      <c r="I494" s="237"/>
      <c r="J494" s="237"/>
      <c r="K494" s="202"/>
      <c r="L494" s="202"/>
    </row>
    <row r="495">
      <c r="A495" s="202"/>
      <c r="C495" s="202"/>
      <c r="D495" s="202"/>
      <c r="E495" s="202"/>
      <c r="F495" s="202"/>
      <c r="G495" s="202"/>
      <c r="H495" s="202"/>
      <c r="I495" s="237"/>
      <c r="J495" s="237"/>
      <c r="K495" s="202"/>
      <c r="L495" s="202"/>
    </row>
    <row r="496">
      <c r="A496" s="202"/>
      <c r="C496" s="202"/>
      <c r="E496" s="208"/>
      <c r="F496" s="202"/>
      <c r="G496" s="202"/>
      <c r="H496" s="202"/>
      <c r="I496" s="237"/>
      <c r="J496" s="237"/>
      <c r="K496" s="202"/>
      <c r="L496" s="202"/>
    </row>
    <row r="497">
      <c r="A497" s="202"/>
      <c r="C497" s="202"/>
      <c r="D497" s="202"/>
      <c r="E497" s="208"/>
      <c r="F497" s="202"/>
      <c r="G497" s="202"/>
      <c r="H497" s="202"/>
      <c r="I497" s="237"/>
      <c r="J497" s="237"/>
      <c r="K497" s="202"/>
      <c r="L497" s="202"/>
    </row>
    <row r="498">
      <c r="A498" s="202"/>
      <c r="C498" s="202"/>
      <c r="D498" s="202"/>
      <c r="E498" s="202"/>
      <c r="F498" s="202"/>
      <c r="G498" s="202"/>
      <c r="H498" s="202"/>
      <c r="I498" s="237"/>
      <c r="J498" s="237"/>
      <c r="K498" s="202"/>
      <c r="L498" s="202"/>
    </row>
    <row r="499">
      <c r="A499" s="202"/>
      <c r="C499" s="202"/>
      <c r="D499" s="202"/>
      <c r="E499" s="208"/>
      <c r="F499" s="202"/>
      <c r="G499" s="202"/>
      <c r="H499" s="202"/>
      <c r="I499" s="237"/>
      <c r="J499" s="237"/>
      <c r="K499" s="202"/>
      <c r="L499" s="202"/>
    </row>
    <row r="500">
      <c r="A500" s="202"/>
      <c r="C500" s="202"/>
      <c r="D500" s="207"/>
      <c r="E500" s="208"/>
      <c r="F500" s="202"/>
      <c r="G500" s="202"/>
      <c r="H500" s="202"/>
      <c r="I500" s="237"/>
      <c r="J500" s="237"/>
      <c r="K500" s="202"/>
      <c r="L500" s="202"/>
    </row>
    <row r="501">
      <c r="A501" s="202"/>
      <c r="C501" s="202"/>
      <c r="D501" s="202"/>
      <c r="E501" s="208"/>
      <c r="F501" s="202"/>
      <c r="G501" s="202"/>
      <c r="H501" s="202"/>
      <c r="I501" s="237"/>
      <c r="J501" s="237"/>
      <c r="K501" s="202"/>
      <c r="L501" s="202"/>
    </row>
    <row r="502">
      <c r="A502" s="202"/>
      <c r="C502" s="202"/>
      <c r="D502" s="202"/>
      <c r="E502" s="208"/>
      <c r="F502" s="202"/>
      <c r="G502" s="202"/>
      <c r="H502" s="202"/>
      <c r="I502" s="237"/>
      <c r="J502" s="237"/>
      <c r="K502" s="202"/>
      <c r="L502" s="202"/>
    </row>
    <row r="503">
      <c r="A503" s="202"/>
      <c r="C503" s="202"/>
      <c r="D503" s="202"/>
      <c r="E503" s="208"/>
      <c r="F503" s="202"/>
      <c r="G503" s="202"/>
      <c r="H503" s="202"/>
      <c r="I503" s="237"/>
      <c r="J503" s="237"/>
      <c r="K503" s="202"/>
      <c r="L503" s="202"/>
    </row>
    <row r="504">
      <c r="A504" s="202"/>
      <c r="C504" s="202"/>
      <c r="D504" s="202"/>
      <c r="E504" s="208"/>
      <c r="F504" s="202"/>
      <c r="G504" s="202"/>
      <c r="H504" s="202"/>
      <c r="I504" s="237"/>
      <c r="J504" s="237"/>
      <c r="K504" s="202"/>
      <c r="L504" s="202"/>
    </row>
    <row r="505">
      <c r="A505" s="202"/>
      <c r="C505" s="202"/>
      <c r="E505" s="208"/>
      <c r="F505" s="202"/>
      <c r="G505" s="202"/>
      <c r="H505" s="202"/>
      <c r="I505" s="237"/>
      <c r="J505" s="237"/>
      <c r="K505" s="202"/>
      <c r="L505" s="202"/>
    </row>
    <row r="506">
      <c r="A506" s="202"/>
      <c r="C506" s="202"/>
      <c r="D506" s="207"/>
      <c r="E506" s="208"/>
      <c r="F506" s="202"/>
      <c r="G506" s="202"/>
      <c r="H506" s="202"/>
      <c r="I506" s="237"/>
      <c r="J506" s="237"/>
      <c r="K506" s="202"/>
      <c r="L506" s="202"/>
    </row>
    <row r="507" ht="33.0" customHeight="1">
      <c r="A507" s="202"/>
      <c r="C507" s="202"/>
      <c r="D507" s="202"/>
      <c r="E507" s="204"/>
      <c r="I507" s="209"/>
      <c r="J507" s="209"/>
    </row>
    <row r="508" ht="33.0" customHeight="1">
      <c r="A508" s="202"/>
      <c r="C508" s="202"/>
      <c r="D508" s="202"/>
      <c r="E508" s="204"/>
      <c r="I508" s="209"/>
      <c r="J508" s="209"/>
    </row>
    <row r="509" ht="33.0" customHeight="1">
      <c r="A509" s="202"/>
      <c r="C509" s="202"/>
      <c r="D509" s="202"/>
      <c r="E509" s="206"/>
      <c r="I509" s="209"/>
      <c r="J509" s="209"/>
    </row>
    <row r="510" ht="33.0" customHeight="1">
      <c r="A510" s="202"/>
      <c r="C510" s="202"/>
      <c r="D510" s="206"/>
      <c r="E510" s="206"/>
      <c r="I510" s="209"/>
      <c r="J510" s="209"/>
    </row>
    <row r="511">
      <c r="A511" s="202"/>
      <c r="C511" s="202"/>
      <c r="E511" s="208"/>
      <c r="F511" s="202"/>
      <c r="G511" s="202"/>
      <c r="H511" s="202"/>
      <c r="I511" s="237"/>
      <c r="J511" s="237"/>
      <c r="K511" s="202"/>
      <c r="L511" s="202"/>
    </row>
    <row r="512">
      <c r="A512" s="202"/>
      <c r="C512" s="202"/>
      <c r="D512" s="202"/>
      <c r="E512" s="202"/>
      <c r="F512" s="202"/>
      <c r="G512" s="202"/>
      <c r="H512" s="202"/>
      <c r="I512" s="237"/>
      <c r="J512" s="237"/>
      <c r="K512" s="202"/>
      <c r="L512" s="202"/>
    </row>
    <row r="513">
      <c r="A513" s="202"/>
      <c r="C513" s="202"/>
      <c r="D513" s="202"/>
      <c r="E513" s="204"/>
      <c r="F513" s="202"/>
      <c r="G513" s="202"/>
      <c r="H513" s="202"/>
      <c r="I513" s="237"/>
      <c r="J513" s="237"/>
      <c r="K513" s="202"/>
      <c r="L513" s="202"/>
    </row>
    <row r="514">
      <c r="A514" s="202"/>
      <c r="C514" s="202"/>
      <c r="D514" s="202"/>
      <c r="E514" s="204"/>
      <c r="F514" s="202"/>
      <c r="G514" s="202"/>
      <c r="H514" s="202"/>
      <c r="I514" s="237"/>
      <c r="J514" s="237"/>
      <c r="K514" s="202"/>
      <c r="L514" s="202"/>
    </row>
    <row r="515">
      <c r="A515" s="202"/>
      <c r="C515" s="202"/>
      <c r="D515" s="202"/>
      <c r="E515" s="208"/>
      <c r="F515" s="202"/>
      <c r="G515" s="202"/>
      <c r="H515" s="202"/>
      <c r="I515" s="237"/>
      <c r="J515" s="237"/>
      <c r="K515" s="202"/>
      <c r="L515" s="202"/>
    </row>
    <row r="516">
      <c r="A516" s="202"/>
      <c r="C516" s="202"/>
      <c r="D516" s="202"/>
      <c r="E516" s="208"/>
      <c r="F516" s="202"/>
      <c r="G516" s="202"/>
      <c r="H516" s="202"/>
      <c r="I516" s="237"/>
      <c r="J516" s="237"/>
      <c r="K516" s="202"/>
      <c r="L516" s="202"/>
    </row>
    <row r="517">
      <c r="A517" s="202"/>
      <c r="C517" s="202"/>
      <c r="D517" s="202"/>
      <c r="E517" s="208"/>
      <c r="F517" s="202"/>
      <c r="G517" s="202"/>
      <c r="H517" s="202"/>
      <c r="I517" s="237"/>
      <c r="J517" s="237"/>
      <c r="K517" s="202"/>
      <c r="L517" s="202"/>
    </row>
    <row r="518">
      <c r="A518" s="202"/>
      <c r="C518" s="202"/>
      <c r="D518" s="202"/>
      <c r="E518" s="208"/>
      <c r="F518" s="202"/>
      <c r="G518" s="202"/>
      <c r="H518" s="202"/>
      <c r="I518" s="237"/>
      <c r="J518" s="237"/>
      <c r="K518" s="202"/>
      <c r="L518" s="202"/>
    </row>
    <row r="519">
      <c r="A519" s="202"/>
      <c r="C519" s="202"/>
      <c r="D519" s="202"/>
      <c r="E519" s="208"/>
      <c r="F519" s="202"/>
      <c r="G519" s="202"/>
      <c r="H519" s="202"/>
      <c r="I519" s="237"/>
      <c r="J519" s="237"/>
      <c r="K519" s="202"/>
      <c r="L519" s="202"/>
    </row>
    <row r="520">
      <c r="A520" s="202"/>
      <c r="C520" s="202"/>
      <c r="D520" s="202"/>
      <c r="E520" s="208"/>
      <c r="F520" s="202"/>
      <c r="G520" s="202"/>
      <c r="H520" s="202"/>
      <c r="I520" s="237"/>
      <c r="J520" s="237"/>
      <c r="K520" s="202"/>
      <c r="L520" s="202"/>
    </row>
    <row r="521">
      <c r="A521" s="202"/>
      <c r="C521" s="202"/>
      <c r="D521" s="202"/>
      <c r="E521" s="208"/>
      <c r="F521" s="202"/>
      <c r="G521" s="202"/>
      <c r="H521" s="202"/>
      <c r="I521" s="237"/>
      <c r="J521" s="237"/>
      <c r="K521" s="202"/>
      <c r="L521" s="202"/>
    </row>
    <row r="522">
      <c r="A522" s="202"/>
      <c r="C522" s="202"/>
      <c r="D522" s="202"/>
      <c r="E522" s="208"/>
      <c r="F522" s="202"/>
      <c r="G522" s="202"/>
      <c r="H522" s="202"/>
      <c r="I522" s="237"/>
      <c r="J522" s="237"/>
      <c r="K522" s="202"/>
      <c r="L522" s="202"/>
    </row>
    <row r="523">
      <c r="A523" s="202"/>
      <c r="C523" s="202"/>
      <c r="D523" s="202"/>
      <c r="E523" s="202"/>
      <c r="F523" s="202"/>
      <c r="G523" s="202"/>
      <c r="H523" s="202"/>
      <c r="I523" s="237"/>
      <c r="J523" s="237"/>
      <c r="K523" s="202"/>
      <c r="L523" s="202"/>
    </row>
    <row r="524">
      <c r="A524" s="202"/>
      <c r="C524" s="202"/>
      <c r="D524" s="202"/>
      <c r="E524" s="208"/>
      <c r="F524" s="202"/>
      <c r="G524" s="202"/>
      <c r="H524" s="202"/>
      <c r="I524" s="237"/>
      <c r="J524" s="237"/>
      <c r="K524" s="202"/>
      <c r="L524" s="202"/>
    </row>
    <row r="525">
      <c r="A525" s="202"/>
      <c r="C525" s="202"/>
      <c r="D525" s="202"/>
      <c r="E525" s="208"/>
      <c r="F525" s="202"/>
      <c r="G525" s="202"/>
      <c r="H525" s="202"/>
      <c r="I525" s="237"/>
      <c r="J525" s="237"/>
      <c r="K525" s="202"/>
      <c r="L525" s="202"/>
    </row>
    <row r="526">
      <c r="A526" s="202"/>
      <c r="C526" s="202"/>
      <c r="D526" s="202"/>
      <c r="E526" s="202"/>
      <c r="F526" s="202"/>
      <c r="G526" s="202"/>
      <c r="H526" s="202"/>
      <c r="I526" s="237"/>
      <c r="J526" s="237"/>
      <c r="K526" s="202"/>
      <c r="L526" s="202"/>
    </row>
    <row r="527">
      <c r="A527" s="202"/>
      <c r="C527" s="202"/>
      <c r="D527" s="202"/>
      <c r="E527" s="208"/>
      <c r="F527" s="202"/>
      <c r="G527" s="202"/>
      <c r="H527" s="202"/>
      <c r="I527" s="237"/>
      <c r="J527" s="237"/>
      <c r="K527" s="202"/>
      <c r="L527" s="202"/>
    </row>
    <row r="528">
      <c r="A528" s="202"/>
      <c r="C528" s="202"/>
      <c r="D528" s="202"/>
      <c r="E528" s="208"/>
      <c r="F528" s="202"/>
      <c r="G528" s="202"/>
      <c r="H528" s="202"/>
      <c r="I528" s="237"/>
      <c r="J528" s="237"/>
      <c r="K528" s="202"/>
      <c r="L528" s="202"/>
    </row>
    <row r="529" ht="33.75" customHeight="1">
      <c r="A529" s="202"/>
      <c r="C529" s="202"/>
      <c r="D529" s="202"/>
      <c r="E529" s="204"/>
      <c r="I529" s="209"/>
      <c r="J529" s="209"/>
    </row>
    <row r="530" ht="33.75" customHeight="1">
      <c r="A530" s="202"/>
      <c r="C530" s="202"/>
      <c r="D530" s="202"/>
      <c r="E530" s="204"/>
      <c r="I530" s="209"/>
      <c r="J530" s="209"/>
    </row>
    <row r="531" ht="33.75" customHeight="1">
      <c r="A531" s="202"/>
      <c r="C531" s="202"/>
      <c r="D531" s="202"/>
      <c r="E531" s="206"/>
      <c r="I531" s="209"/>
      <c r="J531" s="209"/>
    </row>
    <row r="532" ht="33.75" customHeight="1">
      <c r="A532" s="202"/>
      <c r="C532" s="202"/>
      <c r="D532" s="206"/>
      <c r="E532" s="206"/>
      <c r="I532" s="209"/>
      <c r="J532" s="209"/>
    </row>
    <row r="533" ht="33.0" customHeight="1">
      <c r="A533" s="202"/>
      <c r="C533" s="202"/>
      <c r="D533" s="202"/>
      <c r="E533" s="202"/>
      <c r="F533" s="202"/>
      <c r="G533" s="202"/>
      <c r="H533" s="202"/>
      <c r="I533" s="237"/>
      <c r="J533" s="237"/>
      <c r="K533" s="202"/>
      <c r="L533" s="202"/>
    </row>
    <row r="534" ht="25.5" customHeight="1">
      <c r="A534" s="202"/>
      <c r="C534" s="202"/>
      <c r="D534" s="202"/>
      <c r="E534" s="204"/>
      <c r="I534" s="209"/>
      <c r="J534" s="209"/>
    </row>
    <row r="535" ht="25.5" customHeight="1">
      <c r="A535" s="202"/>
      <c r="C535" s="202"/>
      <c r="D535" s="202"/>
      <c r="E535" s="206"/>
      <c r="I535" s="209"/>
      <c r="J535" s="209"/>
    </row>
    <row r="536" ht="25.5" customHeight="1">
      <c r="A536" s="202"/>
      <c r="C536" s="202"/>
      <c r="D536" s="202"/>
      <c r="E536" s="208"/>
      <c r="I536" s="209"/>
      <c r="J536" s="209"/>
    </row>
    <row r="537" ht="25.5" customHeight="1">
      <c r="A537" s="202"/>
      <c r="C537" s="202"/>
      <c r="D537" s="202"/>
      <c r="E537" s="208"/>
      <c r="I537" s="209"/>
      <c r="J537" s="209"/>
    </row>
    <row r="538" ht="25.5" customHeight="1">
      <c r="A538" s="202"/>
      <c r="C538" s="202"/>
      <c r="D538" s="202"/>
      <c r="E538" s="204"/>
      <c r="I538" s="209"/>
      <c r="J538" s="209"/>
    </row>
    <row r="539" ht="25.5" customHeight="1">
      <c r="A539" s="202"/>
      <c r="C539" s="202"/>
      <c r="D539" s="202"/>
      <c r="E539" s="208"/>
      <c r="I539" s="209"/>
      <c r="J539" s="209"/>
    </row>
    <row r="540" ht="25.5" customHeight="1">
      <c r="A540" s="202"/>
      <c r="C540" s="202"/>
      <c r="D540" s="202"/>
      <c r="E540" s="204"/>
      <c r="I540" s="209"/>
      <c r="J540" s="209"/>
    </row>
    <row r="541" ht="25.5" customHeight="1">
      <c r="A541" s="202"/>
      <c r="C541" s="202"/>
      <c r="D541" s="202"/>
      <c r="E541" s="206"/>
      <c r="I541" s="209"/>
      <c r="J541" s="209"/>
    </row>
    <row r="542" ht="15.75" customHeight="1">
      <c r="A542" s="202"/>
      <c r="C542" s="202"/>
      <c r="D542" s="202"/>
      <c r="E542" s="202"/>
      <c r="F542" s="202"/>
      <c r="G542" s="202"/>
      <c r="H542" s="202"/>
      <c r="I542" s="237"/>
      <c r="J542" s="237"/>
      <c r="K542" s="202"/>
      <c r="L542" s="202"/>
    </row>
    <row r="543" ht="30.75" customHeight="1">
      <c r="A543" s="202"/>
      <c r="C543" s="202"/>
      <c r="D543" s="202"/>
      <c r="E543" s="202"/>
      <c r="F543" s="202"/>
      <c r="G543" s="202"/>
      <c r="H543" s="202"/>
      <c r="I543" s="237"/>
      <c r="J543" s="237"/>
      <c r="K543" s="202"/>
      <c r="L543" s="202"/>
      <c r="M543" s="202"/>
      <c r="N543" s="202"/>
      <c r="O543" s="202"/>
      <c r="P543" s="202"/>
    </row>
    <row r="544">
      <c r="A544" s="202"/>
      <c r="C544" s="202"/>
      <c r="D544" s="203"/>
      <c r="E544" s="204"/>
      <c r="F544" s="202"/>
      <c r="G544" s="202"/>
      <c r="H544" s="202"/>
      <c r="I544" s="237"/>
      <c r="J544" s="237"/>
      <c r="K544" s="202"/>
      <c r="L544" s="202"/>
    </row>
    <row r="545">
      <c r="A545" s="202"/>
      <c r="C545" s="202"/>
      <c r="D545" s="202"/>
      <c r="E545" s="202"/>
      <c r="F545" s="202"/>
      <c r="G545" s="202"/>
      <c r="H545" s="202"/>
      <c r="I545" s="237"/>
      <c r="J545" s="237"/>
      <c r="K545" s="202"/>
      <c r="L545" s="202"/>
    </row>
    <row r="546">
      <c r="A546" s="202"/>
      <c r="C546" s="202"/>
      <c r="D546" s="202"/>
      <c r="E546" s="202"/>
      <c r="F546" s="202"/>
      <c r="G546" s="202"/>
      <c r="H546" s="202"/>
      <c r="I546" s="237"/>
      <c r="J546" s="237"/>
      <c r="K546" s="202"/>
      <c r="L546" s="202"/>
    </row>
    <row r="547">
      <c r="A547" s="202"/>
      <c r="C547" s="202"/>
      <c r="D547" s="207"/>
      <c r="E547" s="204"/>
      <c r="F547" s="202"/>
      <c r="G547" s="202"/>
      <c r="H547" s="202"/>
      <c r="I547" s="237"/>
      <c r="J547" s="237"/>
      <c r="K547" s="202"/>
      <c r="L547" s="202"/>
    </row>
    <row r="548">
      <c r="A548" s="202"/>
      <c r="C548" s="202"/>
      <c r="D548" s="203"/>
      <c r="E548" s="204"/>
      <c r="F548" s="202"/>
      <c r="G548" s="202"/>
      <c r="H548" s="202"/>
      <c r="I548" s="237"/>
      <c r="J548" s="237"/>
      <c r="K548" s="202"/>
      <c r="L548" s="202"/>
    </row>
    <row r="549">
      <c r="A549" s="202"/>
      <c r="C549" s="202"/>
      <c r="D549" s="203"/>
      <c r="E549" s="204"/>
      <c r="F549" s="202"/>
      <c r="G549" s="202"/>
      <c r="H549" s="202"/>
      <c r="I549" s="237"/>
      <c r="J549" s="237"/>
      <c r="K549" s="202"/>
      <c r="L549" s="202"/>
    </row>
    <row r="550">
      <c r="A550" s="202"/>
      <c r="C550" s="202"/>
      <c r="D550" s="203"/>
      <c r="E550" s="204"/>
      <c r="F550" s="202"/>
      <c r="G550" s="202"/>
      <c r="H550" s="202"/>
      <c r="I550" s="237"/>
      <c r="J550" s="237"/>
      <c r="K550" s="202"/>
      <c r="L550" s="202"/>
    </row>
    <row r="551">
      <c r="A551" s="202"/>
      <c r="C551" s="202"/>
      <c r="D551" s="203"/>
      <c r="E551" s="204"/>
      <c r="F551" s="202"/>
      <c r="G551" s="202"/>
      <c r="H551" s="202"/>
      <c r="I551" s="237"/>
      <c r="J551" s="237"/>
      <c r="K551" s="202"/>
      <c r="L551" s="202"/>
    </row>
    <row r="552">
      <c r="A552" s="202"/>
      <c r="C552" s="202"/>
      <c r="D552" s="202"/>
      <c r="E552" s="202"/>
      <c r="F552" s="202"/>
      <c r="G552" s="202"/>
      <c r="H552" s="202"/>
      <c r="I552" s="237"/>
      <c r="J552" s="237"/>
      <c r="K552" s="202"/>
      <c r="L552" s="202"/>
    </row>
    <row r="553">
      <c r="A553" s="202"/>
      <c r="C553" s="202"/>
      <c r="D553" s="203"/>
      <c r="E553" s="204"/>
      <c r="F553" s="202"/>
      <c r="G553" s="202"/>
      <c r="H553" s="202"/>
      <c r="I553" s="237"/>
      <c r="J553" s="237"/>
      <c r="K553" s="202"/>
      <c r="L553" s="202"/>
    </row>
    <row r="554" ht="33.0" customHeight="1">
      <c r="A554" s="202"/>
      <c r="C554" s="202"/>
      <c r="D554" s="202"/>
      <c r="I554" s="209"/>
      <c r="J554" s="209"/>
    </row>
    <row r="555" ht="33.0" customHeight="1">
      <c r="A555" s="202"/>
      <c r="C555" s="202"/>
      <c r="D555" s="202"/>
      <c r="E555" s="204"/>
      <c r="I555" s="209"/>
      <c r="J555" s="209"/>
    </row>
    <row r="556" ht="33.0" customHeight="1">
      <c r="A556" s="202"/>
      <c r="C556" s="202"/>
      <c r="D556" s="202"/>
      <c r="E556" s="206"/>
      <c r="I556" s="209"/>
      <c r="J556" s="209"/>
    </row>
    <row r="557" ht="33.0" customHeight="1">
      <c r="A557" s="202"/>
      <c r="C557" s="202"/>
      <c r="D557" s="206"/>
      <c r="E557" s="206"/>
      <c r="I557" s="209"/>
      <c r="J557" s="209"/>
    </row>
    <row r="558">
      <c r="A558" s="202"/>
      <c r="C558" s="202"/>
      <c r="D558" s="202"/>
      <c r="E558" s="202"/>
      <c r="F558" s="202"/>
      <c r="G558" s="202"/>
      <c r="H558" s="202"/>
      <c r="I558" s="237"/>
      <c r="J558" s="237"/>
      <c r="K558" s="202"/>
      <c r="L558" s="202"/>
    </row>
    <row r="559">
      <c r="A559" s="202"/>
      <c r="C559" s="202"/>
      <c r="D559" s="207"/>
      <c r="E559" s="208"/>
      <c r="F559" s="202"/>
      <c r="G559" s="202"/>
      <c r="H559" s="202"/>
      <c r="I559" s="237"/>
      <c r="J559" s="237"/>
      <c r="K559" s="202"/>
      <c r="L559" s="202"/>
    </row>
    <row r="560">
      <c r="A560" s="202"/>
      <c r="C560" s="202"/>
      <c r="D560" s="202"/>
      <c r="E560" s="202"/>
      <c r="F560" s="202"/>
      <c r="G560" s="202"/>
      <c r="H560" s="202"/>
      <c r="I560" s="237"/>
      <c r="J560" s="237"/>
      <c r="K560" s="202"/>
      <c r="L560" s="202"/>
    </row>
    <row r="561">
      <c r="A561" s="202"/>
      <c r="C561" s="202"/>
      <c r="E561" s="208"/>
      <c r="F561" s="202"/>
      <c r="G561" s="202"/>
      <c r="H561" s="202"/>
      <c r="I561" s="237"/>
      <c r="J561" s="237"/>
      <c r="K561" s="202"/>
      <c r="L561" s="202"/>
    </row>
    <row r="562">
      <c r="A562" s="202"/>
      <c r="C562" s="202"/>
      <c r="D562" s="202"/>
      <c r="E562" s="208"/>
      <c r="F562" s="202"/>
      <c r="G562" s="202"/>
      <c r="H562" s="202"/>
      <c r="I562" s="237"/>
      <c r="J562" s="237"/>
      <c r="K562" s="202"/>
      <c r="L562" s="202"/>
    </row>
    <row r="563">
      <c r="A563" s="202"/>
      <c r="C563" s="202"/>
      <c r="D563" s="202"/>
      <c r="E563" s="202"/>
      <c r="F563" s="202"/>
      <c r="G563" s="202"/>
      <c r="H563" s="202"/>
      <c r="I563" s="237"/>
      <c r="J563" s="237"/>
      <c r="K563" s="202"/>
      <c r="L563" s="202"/>
    </row>
    <row r="564">
      <c r="A564" s="202"/>
      <c r="C564" s="202"/>
      <c r="D564" s="202"/>
      <c r="E564" s="208"/>
      <c r="F564" s="202"/>
      <c r="G564" s="202"/>
      <c r="H564" s="202"/>
      <c r="I564" s="237"/>
      <c r="J564" s="237"/>
      <c r="K564" s="202"/>
      <c r="L564" s="202"/>
    </row>
    <row r="565">
      <c r="A565" s="202"/>
      <c r="C565" s="202"/>
      <c r="D565" s="207"/>
      <c r="E565" s="208"/>
      <c r="F565" s="202"/>
      <c r="G565" s="202"/>
      <c r="H565" s="202"/>
      <c r="I565" s="237"/>
      <c r="J565" s="237"/>
      <c r="K565" s="202"/>
      <c r="L565" s="202"/>
    </row>
    <row r="566">
      <c r="A566" s="202"/>
      <c r="C566" s="202"/>
      <c r="D566" s="202"/>
      <c r="E566" s="208"/>
      <c r="F566" s="202"/>
      <c r="G566" s="202"/>
      <c r="H566" s="202"/>
      <c r="I566" s="237"/>
      <c r="J566" s="237"/>
      <c r="K566" s="202"/>
      <c r="L566" s="202"/>
    </row>
    <row r="567">
      <c r="A567" s="202"/>
      <c r="C567" s="202"/>
      <c r="D567" s="202"/>
      <c r="E567" s="208"/>
      <c r="F567" s="202"/>
      <c r="G567" s="202"/>
      <c r="H567" s="202"/>
      <c r="I567" s="237"/>
      <c r="J567" s="237"/>
      <c r="K567" s="202"/>
      <c r="L567" s="202"/>
    </row>
    <row r="568">
      <c r="A568" s="202"/>
      <c r="C568" s="202"/>
      <c r="D568" s="202"/>
      <c r="E568" s="208"/>
      <c r="F568" s="202"/>
      <c r="G568" s="202"/>
      <c r="H568" s="202"/>
      <c r="I568" s="237"/>
      <c r="J568" s="237"/>
      <c r="K568" s="202"/>
      <c r="L568" s="202"/>
    </row>
    <row r="569">
      <c r="A569" s="202"/>
      <c r="C569" s="202"/>
      <c r="D569" s="202"/>
      <c r="E569" s="208"/>
      <c r="F569" s="202"/>
      <c r="G569" s="202"/>
      <c r="H569" s="202"/>
      <c r="I569" s="237"/>
      <c r="J569" s="237"/>
      <c r="K569" s="202"/>
      <c r="L569" s="202"/>
    </row>
    <row r="570">
      <c r="A570" s="202"/>
      <c r="C570" s="202"/>
      <c r="E570" s="208"/>
      <c r="F570" s="202"/>
      <c r="G570" s="202"/>
      <c r="H570" s="202"/>
      <c r="I570" s="237"/>
      <c r="J570" s="237"/>
      <c r="K570" s="202"/>
      <c r="L570" s="202"/>
    </row>
    <row r="571">
      <c r="A571" s="202"/>
      <c r="C571" s="202"/>
      <c r="D571" s="207"/>
      <c r="E571" s="208"/>
      <c r="F571" s="202"/>
      <c r="G571" s="202"/>
      <c r="H571" s="202"/>
      <c r="I571" s="237"/>
      <c r="J571" s="237"/>
      <c r="K571" s="202"/>
      <c r="L571" s="202"/>
    </row>
    <row r="572" ht="33.0" customHeight="1">
      <c r="A572" s="202"/>
      <c r="C572" s="202"/>
      <c r="D572" s="202"/>
      <c r="E572" s="204"/>
      <c r="I572" s="209"/>
      <c r="J572" s="209"/>
    </row>
    <row r="573" ht="33.0" customHeight="1">
      <c r="A573" s="202"/>
      <c r="C573" s="202"/>
      <c r="D573" s="202"/>
      <c r="E573" s="204"/>
      <c r="I573" s="209"/>
      <c r="J573" s="209"/>
    </row>
    <row r="574" ht="33.0" customHeight="1">
      <c r="A574" s="202"/>
      <c r="C574" s="202"/>
      <c r="D574" s="202"/>
      <c r="E574" s="206"/>
      <c r="I574" s="209"/>
      <c r="J574" s="209"/>
    </row>
    <row r="575" ht="33.0" customHeight="1">
      <c r="A575" s="202"/>
      <c r="C575" s="202"/>
      <c r="D575" s="206"/>
      <c r="E575" s="206"/>
      <c r="I575" s="209"/>
      <c r="J575" s="209"/>
    </row>
    <row r="576">
      <c r="A576" s="202"/>
      <c r="C576" s="202"/>
      <c r="E576" s="208"/>
      <c r="F576" s="202"/>
      <c r="G576" s="202"/>
      <c r="H576" s="202"/>
      <c r="I576" s="237"/>
      <c r="J576" s="237"/>
      <c r="K576" s="202"/>
      <c r="L576" s="202"/>
    </row>
    <row r="577">
      <c r="A577" s="202"/>
      <c r="C577" s="202"/>
      <c r="D577" s="202"/>
      <c r="E577" s="202"/>
      <c r="F577" s="202"/>
      <c r="G577" s="202"/>
      <c r="H577" s="202"/>
      <c r="I577" s="237"/>
      <c r="J577" s="237"/>
      <c r="K577" s="202"/>
      <c r="L577" s="202"/>
    </row>
    <row r="578">
      <c r="A578" s="202"/>
      <c r="C578" s="202"/>
      <c r="D578" s="202"/>
      <c r="E578" s="204"/>
      <c r="F578" s="202"/>
      <c r="G578" s="202"/>
      <c r="H578" s="202"/>
      <c r="I578" s="237"/>
      <c r="J578" s="237"/>
      <c r="K578" s="202"/>
      <c r="L578" s="202"/>
    </row>
    <row r="579">
      <c r="A579" s="202"/>
      <c r="C579" s="202"/>
      <c r="D579" s="202"/>
      <c r="E579" s="204"/>
      <c r="F579" s="202"/>
      <c r="G579" s="202"/>
      <c r="H579" s="202"/>
      <c r="I579" s="237"/>
      <c r="J579" s="237"/>
      <c r="K579" s="202"/>
      <c r="L579" s="202"/>
    </row>
    <row r="580">
      <c r="A580" s="202"/>
      <c r="C580" s="202"/>
      <c r="D580" s="202"/>
      <c r="E580" s="208"/>
      <c r="F580" s="202"/>
      <c r="G580" s="202"/>
      <c r="H580" s="202"/>
      <c r="I580" s="237"/>
      <c r="J580" s="237"/>
      <c r="K580" s="202"/>
      <c r="L580" s="202"/>
    </row>
    <row r="581">
      <c r="A581" s="202"/>
      <c r="C581" s="202"/>
      <c r="D581" s="202"/>
      <c r="E581" s="208"/>
      <c r="F581" s="202"/>
      <c r="G581" s="202"/>
      <c r="H581" s="202"/>
      <c r="I581" s="237"/>
      <c r="J581" s="237"/>
      <c r="K581" s="202"/>
      <c r="L581" s="202"/>
    </row>
    <row r="582">
      <c r="A582" s="202"/>
      <c r="C582" s="202"/>
      <c r="D582" s="202"/>
      <c r="E582" s="208"/>
      <c r="F582" s="202"/>
      <c r="G582" s="202"/>
      <c r="H582" s="202"/>
      <c r="I582" s="237"/>
      <c r="J582" s="237"/>
      <c r="K582" s="202"/>
      <c r="L582" s="202"/>
    </row>
    <row r="583">
      <c r="A583" s="202"/>
      <c r="C583" s="202"/>
      <c r="D583" s="202"/>
      <c r="E583" s="208"/>
      <c r="F583" s="202"/>
      <c r="G583" s="202"/>
      <c r="H583" s="202"/>
      <c r="I583" s="237"/>
      <c r="J583" s="237"/>
      <c r="K583" s="202"/>
      <c r="L583" s="202"/>
    </row>
    <row r="584">
      <c r="A584" s="202"/>
      <c r="C584" s="202"/>
      <c r="D584" s="202"/>
      <c r="E584" s="208"/>
      <c r="F584" s="202"/>
      <c r="G584" s="202"/>
      <c r="H584" s="202"/>
      <c r="I584" s="237"/>
      <c r="J584" s="237"/>
      <c r="K584" s="202"/>
      <c r="L584" s="202"/>
    </row>
    <row r="585">
      <c r="A585" s="202"/>
      <c r="C585" s="202"/>
      <c r="D585" s="202"/>
      <c r="E585" s="208"/>
      <c r="F585" s="202"/>
      <c r="G585" s="202"/>
      <c r="H585" s="202"/>
      <c r="I585" s="237"/>
      <c r="J585" s="237"/>
      <c r="K585" s="202"/>
      <c r="L585" s="202"/>
    </row>
    <row r="586">
      <c r="A586" s="202"/>
      <c r="C586" s="202"/>
      <c r="D586" s="202"/>
      <c r="E586" s="208"/>
      <c r="F586" s="202"/>
      <c r="G586" s="202"/>
      <c r="H586" s="202"/>
      <c r="I586" s="237"/>
      <c r="J586" s="237"/>
      <c r="K586" s="202"/>
      <c r="L586" s="202"/>
    </row>
    <row r="587">
      <c r="A587" s="202"/>
      <c r="C587" s="202"/>
      <c r="D587" s="202"/>
      <c r="E587" s="208"/>
      <c r="F587" s="202"/>
      <c r="G587" s="202"/>
      <c r="H587" s="202"/>
      <c r="I587" s="237"/>
      <c r="J587" s="237"/>
      <c r="K587" s="202"/>
      <c r="L587" s="202"/>
    </row>
    <row r="588">
      <c r="A588" s="202"/>
      <c r="C588" s="202"/>
      <c r="D588" s="202"/>
      <c r="E588" s="202"/>
      <c r="F588" s="202"/>
      <c r="G588" s="202"/>
      <c r="H588" s="202"/>
      <c r="I588" s="237"/>
      <c r="J588" s="237"/>
      <c r="K588" s="202"/>
      <c r="L588" s="202"/>
    </row>
    <row r="589">
      <c r="A589" s="202"/>
      <c r="C589" s="202"/>
      <c r="D589" s="202"/>
      <c r="E589" s="208"/>
      <c r="F589" s="202"/>
      <c r="G589" s="202"/>
      <c r="H589" s="202"/>
      <c r="I589" s="237"/>
      <c r="J589" s="237"/>
      <c r="K589" s="202"/>
      <c r="L589" s="202"/>
    </row>
    <row r="590">
      <c r="A590" s="202"/>
      <c r="C590" s="202"/>
      <c r="D590" s="202"/>
      <c r="E590" s="208"/>
      <c r="F590" s="202"/>
      <c r="G590" s="202"/>
      <c r="H590" s="202"/>
      <c r="I590" s="237"/>
      <c r="J590" s="237"/>
      <c r="K590" s="202"/>
      <c r="L590" s="202"/>
    </row>
    <row r="591">
      <c r="A591" s="202"/>
      <c r="C591" s="202"/>
      <c r="D591" s="202"/>
      <c r="E591" s="202"/>
      <c r="F591" s="202"/>
      <c r="G591" s="202"/>
      <c r="H591" s="202"/>
      <c r="I591" s="237"/>
      <c r="J591" s="237"/>
      <c r="K591" s="202"/>
      <c r="L591" s="202"/>
    </row>
    <row r="592">
      <c r="A592" s="202"/>
      <c r="C592" s="202"/>
      <c r="D592" s="202"/>
      <c r="E592" s="208"/>
      <c r="F592" s="202"/>
      <c r="G592" s="202"/>
      <c r="H592" s="202"/>
      <c r="I592" s="237"/>
      <c r="J592" s="237"/>
      <c r="K592" s="202"/>
      <c r="L592" s="202"/>
    </row>
    <row r="593">
      <c r="A593" s="202"/>
      <c r="C593" s="202"/>
      <c r="D593" s="202"/>
      <c r="E593" s="208"/>
      <c r="F593" s="202"/>
      <c r="G593" s="202"/>
      <c r="H593" s="202"/>
      <c r="I593" s="237"/>
      <c r="J593" s="237"/>
      <c r="K593" s="202"/>
      <c r="L593" s="202"/>
    </row>
    <row r="594" ht="33.75" customHeight="1">
      <c r="A594" s="202"/>
      <c r="C594" s="202"/>
      <c r="D594" s="202"/>
      <c r="E594" s="204"/>
      <c r="I594" s="209"/>
      <c r="J594" s="209"/>
    </row>
    <row r="595" ht="33.75" customHeight="1">
      <c r="A595" s="202"/>
      <c r="C595" s="202"/>
      <c r="D595" s="202"/>
      <c r="E595" s="204"/>
      <c r="I595" s="209"/>
      <c r="J595" s="209"/>
    </row>
    <row r="596" ht="33.75" customHeight="1">
      <c r="A596" s="202"/>
      <c r="C596" s="202"/>
      <c r="D596" s="202"/>
      <c r="E596" s="206"/>
      <c r="I596" s="209"/>
      <c r="J596" s="209"/>
    </row>
    <row r="597" ht="33.75" customHeight="1">
      <c r="A597" s="202"/>
      <c r="C597" s="202"/>
      <c r="D597" s="206"/>
      <c r="E597" s="206"/>
      <c r="I597" s="209"/>
      <c r="J597" s="209"/>
    </row>
    <row r="598" ht="33.0" customHeight="1">
      <c r="A598" s="202"/>
      <c r="C598" s="202"/>
      <c r="D598" s="202"/>
      <c r="E598" s="202"/>
      <c r="F598" s="202"/>
      <c r="G598" s="202"/>
      <c r="H598" s="202"/>
      <c r="I598" s="237"/>
      <c r="J598" s="237"/>
      <c r="K598" s="202"/>
      <c r="L598" s="202"/>
    </row>
    <row r="599" ht="25.5" customHeight="1">
      <c r="A599" s="202"/>
      <c r="C599" s="202"/>
      <c r="D599" s="202"/>
      <c r="E599" s="204"/>
      <c r="I599" s="209"/>
      <c r="J599" s="209"/>
    </row>
    <row r="600" ht="25.5" customHeight="1">
      <c r="A600" s="202"/>
      <c r="C600" s="202"/>
      <c r="D600" s="202"/>
      <c r="E600" s="206"/>
      <c r="I600" s="209"/>
      <c r="J600" s="209"/>
    </row>
    <row r="601" ht="25.5" customHeight="1">
      <c r="A601" s="202"/>
      <c r="C601" s="202"/>
      <c r="D601" s="202"/>
      <c r="E601" s="208"/>
      <c r="I601" s="209"/>
      <c r="J601" s="209"/>
    </row>
    <row r="602" ht="25.5" customHeight="1">
      <c r="A602" s="202"/>
      <c r="C602" s="202"/>
      <c r="D602" s="202"/>
      <c r="E602" s="208"/>
      <c r="I602" s="209"/>
      <c r="J602" s="209"/>
    </row>
    <row r="603" ht="25.5" customHeight="1">
      <c r="A603" s="202"/>
      <c r="C603" s="202"/>
      <c r="D603" s="202"/>
      <c r="E603" s="204"/>
      <c r="I603" s="209"/>
      <c r="J603" s="209"/>
    </row>
    <row r="604" ht="25.5" customHeight="1">
      <c r="A604" s="202"/>
      <c r="C604" s="202"/>
      <c r="D604" s="202"/>
      <c r="E604" s="208"/>
      <c r="I604" s="209"/>
      <c r="J604" s="209"/>
    </row>
    <row r="605" ht="25.5" customHeight="1">
      <c r="A605" s="202"/>
      <c r="C605" s="202"/>
      <c r="D605" s="202"/>
      <c r="E605" s="204"/>
      <c r="I605" s="209"/>
      <c r="J605" s="209"/>
    </row>
    <row r="606" ht="25.5" customHeight="1">
      <c r="A606" s="202"/>
      <c r="C606" s="202"/>
      <c r="D606" s="202"/>
      <c r="E606" s="206"/>
      <c r="I606" s="209"/>
      <c r="J606" s="209"/>
    </row>
    <row r="607" ht="15.75" customHeight="1">
      <c r="A607" s="202"/>
      <c r="C607" s="202"/>
      <c r="D607" s="202"/>
      <c r="E607" s="202"/>
      <c r="F607" s="202"/>
      <c r="G607" s="202"/>
      <c r="H607" s="202"/>
      <c r="I607" s="237"/>
      <c r="J607" s="237"/>
      <c r="K607" s="202"/>
      <c r="L607" s="202"/>
    </row>
    <row r="608" ht="30.75" customHeight="1">
      <c r="A608" s="202"/>
      <c r="C608" s="202"/>
      <c r="D608" s="202"/>
      <c r="E608" s="202"/>
      <c r="F608" s="202"/>
      <c r="G608" s="202"/>
      <c r="H608" s="202"/>
      <c r="I608" s="237"/>
      <c r="J608" s="237"/>
      <c r="K608" s="202"/>
      <c r="L608" s="202"/>
      <c r="M608" s="202"/>
      <c r="N608" s="202"/>
      <c r="O608" s="202"/>
      <c r="P608" s="202"/>
    </row>
    <row r="609">
      <c r="A609" s="202"/>
      <c r="C609" s="202"/>
      <c r="D609" s="203"/>
      <c r="E609" s="204"/>
      <c r="F609" s="202"/>
      <c r="G609" s="202"/>
      <c r="H609" s="202"/>
      <c r="I609" s="237"/>
      <c r="J609" s="237"/>
      <c r="K609" s="202"/>
      <c r="L609" s="202"/>
    </row>
    <row r="610">
      <c r="A610" s="202"/>
      <c r="C610" s="202"/>
      <c r="D610" s="202"/>
      <c r="E610" s="202"/>
      <c r="F610" s="202"/>
      <c r="G610" s="202"/>
      <c r="H610" s="202"/>
      <c r="I610" s="237"/>
      <c r="J610" s="237"/>
      <c r="K610" s="202"/>
      <c r="L610" s="202"/>
    </row>
    <row r="611">
      <c r="A611" s="202"/>
      <c r="C611" s="202"/>
      <c r="D611" s="202"/>
      <c r="E611" s="202"/>
      <c r="F611" s="202"/>
      <c r="G611" s="202"/>
      <c r="H611" s="202"/>
      <c r="I611" s="237"/>
      <c r="J611" s="237"/>
      <c r="K611" s="202"/>
      <c r="L611" s="202"/>
    </row>
    <row r="612">
      <c r="A612" s="202"/>
      <c r="C612" s="202"/>
      <c r="D612" s="207"/>
      <c r="E612" s="204"/>
      <c r="F612" s="202"/>
      <c r="G612" s="202"/>
      <c r="H612" s="202"/>
      <c r="I612" s="237"/>
      <c r="J612" s="237"/>
      <c r="K612" s="202"/>
      <c r="L612" s="202"/>
    </row>
    <row r="613">
      <c r="A613" s="202"/>
      <c r="C613" s="202"/>
      <c r="D613" s="203"/>
      <c r="E613" s="204"/>
      <c r="F613" s="202"/>
      <c r="G613" s="202"/>
      <c r="H613" s="202"/>
      <c r="I613" s="237"/>
      <c r="J613" s="237"/>
      <c r="K613" s="202"/>
      <c r="L613" s="202"/>
    </row>
    <row r="614">
      <c r="A614" s="202"/>
      <c r="C614" s="202"/>
      <c r="D614" s="203"/>
      <c r="E614" s="204"/>
      <c r="F614" s="202"/>
      <c r="G614" s="202"/>
      <c r="H614" s="202"/>
      <c r="I614" s="237"/>
      <c r="J614" s="237"/>
      <c r="K614" s="202"/>
      <c r="L614" s="202"/>
    </row>
    <row r="615">
      <c r="A615" s="202"/>
      <c r="C615" s="202"/>
      <c r="D615" s="203"/>
      <c r="E615" s="204"/>
      <c r="F615" s="202"/>
      <c r="G615" s="202"/>
      <c r="H615" s="202"/>
      <c r="I615" s="237"/>
      <c r="J615" s="237"/>
      <c r="K615" s="202"/>
      <c r="L615" s="202"/>
    </row>
    <row r="616">
      <c r="A616" s="202"/>
      <c r="C616" s="202"/>
      <c r="D616" s="203"/>
      <c r="E616" s="204"/>
      <c r="F616" s="202"/>
      <c r="G616" s="202"/>
      <c r="H616" s="202"/>
      <c r="I616" s="237"/>
      <c r="J616" s="237"/>
      <c r="K616" s="202"/>
      <c r="L616" s="202"/>
    </row>
    <row r="617">
      <c r="A617" s="202"/>
      <c r="C617" s="202"/>
      <c r="D617" s="202"/>
      <c r="E617" s="202"/>
      <c r="F617" s="202"/>
      <c r="G617" s="202"/>
      <c r="H617" s="202"/>
      <c r="I617" s="237"/>
      <c r="J617" s="237"/>
      <c r="K617" s="202"/>
      <c r="L617" s="202"/>
    </row>
    <row r="618">
      <c r="A618" s="202"/>
      <c r="C618" s="202"/>
      <c r="D618" s="203"/>
      <c r="E618" s="204"/>
      <c r="F618" s="202"/>
      <c r="G618" s="202"/>
      <c r="H618" s="202"/>
      <c r="I618" s="237"/>
      <c r="J618" s="237"/>
      <c r="K618" s="202"/>
      <c r="L618" s="202"/>
    </row>
    <row r="619" ht="33.0" customHeight="1">
      <c r="A619" s="202"/>
      <c r="C619" s="202"/>
      <c r="D619" s="202"/>
      <c r="I619" s="209"/>
      <c r="J619" s="209"/>
    </row>
    <row r="620" ht="33.0" customHeight="1">
      <c r="A620" s="202"/>
      <c r="C620" s="202"/>
      <c r="D620" s="202"/>
      <c r="E620" s="204"/>
      <c r="I620" s="209"/>
      <c r="J620" s="209"/>
    </row>
    <row r="621" ht="33.0" customHeight="1">
      <c r="A621" s="202"/>
      <c r="C621" s="202"/>
      <c r="D621" s="202"/>
      <c r="E621" s="206"/>
      <c r="I621" s="209"/>
      <c r="J621" s="209"/>
    </row>
    <row r="622" ht="33.0" customHeight="1">
      <c r="A622" s="202"/>
      <c r="C622" s="202"/>
      <c r="D622" s="206"/>
      <c r="E622" s="206"/>
      <c r="I622" s="209"/>
      <c r="J622" s="209"/>
    </row>
    <row r="623">
      <c r="A623" s="202"/>
      <c r="C623" s="202"/>
      <c r="D623" s="202"/>
      <c r="E623" s="202"/>
      <c r="F623" s="202"/>
      <c r="G623" s="202"/>
      <c r="H623" s="202"/>
      <c r="I623" s="237"/>
      <c r="J623" s="237"/>
      <c r="K623" s="202"/>
      <c r="L623" s="202"/>
    </row>
    <row r="624">
      <c r="A624" s="202"/>
      <c r="C624" s="202"/>
      <c r="D624" s="207"/>
      <c r="E624" s="208"/>
      <c r="F624" s="202"/>
      <c r="G624" s="202"/>
      <c r="H624" s="202"/>
      <c r="I624" s="237"/>
      <c r="J624" s="237"/>
      <c r="K624" s="202"/>
      <c r="L624" s="202"/>
    </row>
    <row r="625">
      <c r="A625" s="202"/>
      <c r="C625" s="202"/>
      <c r="D625" s="202"/>
      <c r="E625" s="202"/>
      <c r="F625" s="202"/>
      <c r="G625" s="202"/>
      <c r="H625" s="202"/>
      <c r="I625" s="237"/>
      <c r="J625" s="237"/>
      <c r="K625" s="202"/>
      <c r="L625" s="202"/>
    </row>
    <row r="626">
      <c r="A626" s="202"/>
      <c r="C626" s="202"/>
      <c r="E626" s="208"/>
      <c r="F626" s="202"/>
      <c r="G626" s="202"/>
      <c r="H626" s="202"/>
      <c r="I626" s="237"/>
      <c r="J626" s="237"/>
      <c r="K626" s="202"/>
      <c r="L626" s="202"/>
    </row>
    <row r="627">
      <c r="A627" s="202"/>
      <c r="C627" s="202"/>
      <c r="D627" s="202"/>
      <c r="E627" s="208"/>
      <c r="F627" s="202"/>
      <c r="G627" s="202"/>
      <c r="H627" s="202"/>
      <c r="I627" s="237"/>
      <c r="J627" s="237"/>
      <c r="K627" s="202"/>
      <c r="L627" s="202"/>
    </row>
    <row r="628">
      <c r="A628" s="202"/>
      <c r="C628" s="202"/>
      <c r="D628" s="202"/>
      <c r="E628" s="202"/>
      <c r="F628" s="202"/>
      <c r="G628" s="202"/>
      <c r="H628" s="202"/>
      <c r="I628" s="237"/>
      <c r="J628" s="237"/>
      <c r="K628" s="202"/>
      <c r="L628" s="202"/>
    </row>
    <row r="629">
      <c r="A629" s="202"/>
      <c r="C629" s="202"/>
      <c r="D629" s="202"/>
      <c r="E629" s="208"/>
      <c r="F629" s="202"/>
      <c r="G629" s="202"/>
      <c r="H629" s="202"/>
      <c r="I629" s="237"/>
      <c r="J629" s="237"/>
      <c r="K629" s="202"/>
      <c r="L629" s="202"/>
    </row>
    <row r="630">
      <c r="A630" s="202"/>
      <c r="C630" s="202"/>
      <c r="D630" s="207"/>
      <c r="E630" s="208"/>
      <c r="F630" s="202"/>
      <c r="G630" s="202"/>
      <c r="H630" s="202"/>
      <c r="I630" s="237"/>
      <c r="J630" s="237"/>
      <c r="K630" s="202"/>
      <c r="L630" s="202"/>
    </row>
    <row r="631">
      <c r="A631" s="202"/>
      <c r="C631" s="202"/>
      <c r="D631" s="202"/>
      <c r="E631" s="208"/>
      <c r="F631" s="202"/>
      <c r="G631" s="202"/>
      <c r="H631" s="202"/>
      <c r="I631" s="237"/>
      <c r="J631" s="237"/>
      <c r="K631" s="202"/>
      <c r="L631" s="202"/>
    </row>
    <row r="632">
      <c r="A632" s="202"/>
      <c r="C632" s="202"/>
      <c r="D632" s="202"/>
      <c r="E632" s="208"/>
      <c r="F632" s="202"/>
      <c r="G632" s="202"/>
      <c r="H632" s="202"/>
      <c r="I632" s="237"/>
      <c r="J632" s="237"/>
      <c r="K632" s="202"/>
      <c r="L632" s="202"/>
    </row>
    <row r="633">
      <c r="A633" s="202"/>
      <c r="C633" s="202"/>
      <c r="D633" s="202"/>
      <c r="E633" s="208"/>
      <c r="F633" s="202"/>
      <c r="G633" s="202"/>
      <c r="H633" s="202"/>
      <c r="I633" s="237"/>
      <c r="J633" s="237"/>
      <c r="K633" s="202"/>
      <c r="L633" s="202"/>
    </row>
    <row r="634">
      <c r="A634" s="202"/>
      <c r="C634" s="202"/>
      <c r="D634" s="202"/>
      <c r="E634" s="208"/>
      <c r="F634" s="202"/>
      <c r="G634" s="202"/>
      <c r="H634" s="202"/>
      <c r="I634" s="237"/>
      <c r="J634" s="237"/>
      <c r="K634" s="202"/>
      <c r="L634" s="202"/>
    </row>
    <row r="635">
      <c r="A635" s="202"/>
      <c r="C635" s="202"/>
      <c r="E635" s="208"/>
      <c r="F635" s="202"/>
      <c r="G635" s="202"/>
      <c r="H635" s="202"/>
      <c r="I635" s="237"/>
      <c r="J635" s="237"/>
      <c r="K635" s="202"/>
      <c r="L635" s="202"/>
    </row>
    <row r="636">
      <c r="A636" s="202"/>
      <c r="C636" s="202"/>
      <c r="D636" s="207"/>
      <c r="E636" s="208"/>
      <c r="F636" s="202"/>
      <c r="G636" s="202"/>
      <c r="H636" s="202"/>
      <c r="I636" s="237"/>
      <c r="J636" s="237"/>
      <c r="K636" s="202"/>
      <c r="L636" s="202"/>
    </row>
    <row r="637" ht="33.0" customHeight="1">
      <c r="A637" s="202"/>
      <c r="C637" s="202"/>
      <c r="D637" s="202"/>
      <c r="E637" s="204"/>
      <c r="I637" s="209"/>
      <c r="J637" s="209"/>
    </row>
    <row r="638" ht="33.0" customHeight="1">
      <c r="A638" s="202"/>
      <c r="C638" s="202"/>
      <c r="D638" s="202"/>
      <c r="E638" s="204"/>
      <c r="I638" s="209"/>
      <c r="J638" s="209"/>
    </row>
    <row r="639" ht="33.0" customHeight="1">
      <c r="A639" s="202"/>
      <c r="C639" s="202"/>
      <c r="D639" s="202"/>
      <c r="E639" s="206"/>
      <c r="I639" s="209"/>
      <c r="J639" s="209"/>
    </row>
    <row r="640" ht="33.0" customHeight="1">
      <c r="A640" s="202"/>
      <c r="C640" s="202"/>
      <c r="D640" s="206"/>
      <c r="E640" s="206"/>
      <c r="I640" s="209"/>
      <c r="J640" s="209"/>
    </row>
    <row r="641">
      <c r="A641" s="202"/>
      <c r="C641" s="202"/>
      <c r="E641" s="208"/>
      <c r="F641" s="202"/>
      <c r="G641" s="202"/>
      <c r="H641" s="202"/>
      <c r="I641" s="237"/>
      <c r="J641" s="237"/>
      <c r="K641" s="202"/>
      <c r="L641" s="202"/>
    </row>
    <row r="642">
      <c r="A642" s="202"/>
      <c r="C642" s="202"/>
      <c r="D642" s="202"/>
      <c r="E642" s="202"/>
      <c r="F642" s="202"/>
      <c r="G642" s="202"/>
      <c r="H642" s="202"/>
      <c r="I642" s="237"/>
      <c r="J642" s="237"/>
      <c r="K642" s="202"/>
      <c r="L642" s="202"/>
    </row>
    <row r="643">
      <c r="A643" s="202"/>
      <c r="C643" s="202"/>
      <c r="D643" s="202"/>
      <c r="E643" s="204"/>
      <c r="F643" s="202"/>
      <c r="G643" s="202"/>
      <c r="H643" s="202"/>
      <c r="I643" s="237"/>
      <c r="J643" s="237"/>
      <c r="K643" s="202"/>
      <c r="L643" s="202"/>
    </row>
    <row r="644">
      <c r="A644" s="202"/>
      <c r="C644" s="202"/>
      <c r="D644" s="202"/>
      <c r="E644" s="204"/>
      <c r="F644" s="202"/>
      <c r="G644" s="202"/>
      <c r="H644" s="202"/>
      <c r="I644" s="237"/>
      <c r="J644" s="237"/>
      <c r="K644" s="202"/>
      <c r="L644" s="202"/>
    </row>
    <row r="645">
      <c r="A645" s="202"/>
      <c r="C645" s="202"/>
      <c r="D645" s="202"/>
      <c r="E645" s="208"/>
      <c r="F645" s="202"/>
      <c r="G645" s="202"/>
      <c r="H645" s="202"/>
      <c r="I645" s="237"/>
      <c r="J645" s="237"/>
      <c r="K645" s="202"/>
      <c r="L645" s="202"/>
    </row>
    <row r="646">
      <c r="A646" s="202"/>
      <c r="C646" s="202"/>
      <c r="D646" s="202"/>
      <c r="E646" s="208"/>
      <c r="F646" s="202"/>
      <c r="G646" s="202"/>
      <c r="H646" s="202"/>
      <c r="I646" s="237"/>
      <c r="J646" s="237"/>
      <c r="K646" s="202"/>
      <c r="L646" s="202"/>
    </row>
    <row r="647">
      <c r="A647" s="202"/>
      <c r="C647" s="202"/>
      <c r="D647" s="202"/>
      <c r="E647" s="208"/>
      <c r="F647" s="202"/>
      <c r="G647" s="202"/>
      <c r="H647" s="202"/>
      <c r="I647" s="237"/>
      <c r="J647" s="237"/>
      <c r="K647" s="202"/>
      <c r="L647" s="202"/>
    </row>
    <row r="648">
      <c r="A648" s="202"/>
      <c r="C648" s="202"/>
      <c r="D648" s="202"/>
      <c r="E648" s="208"/>
      <c r="F648" s="202"/>
      <c r="G648" s="202"/>
      <c r="H648" s="202"/>
      <c r="I648" s="237"/>
      <c r="J648" s="237"/>
      <c r="K648" s="202"/>
      <c r="L648" s="202"/>
    </row>
    <row r="649">
      <c r="A649" s="202"/>
      <c r="C649" s="202"/>
      <c r="D649" s="202"/>
      <c r="E649" s="208"/>
      <c r="F649" s="202"/>
      <c r="G649" s="202"/>
      <c r="H649" s="202"/>
      <c r="I649" s="237"/>
      <c r="J649" s="237"/>
      <c r="K649" s="202"/>
      <c r="L649" s="202"/>
    </row>
    <row r="650">
      <c r="A650" s="202"/>
      <c r="C650" s="202"/>
      <c r="D650" s="202"/>
      <c r="E650" s="208"/>
      <c r="F650" s="202"/>
      <c r="G650" s="202"/>
      <c r="H650" s="202"/>
      <c r="I650" s="237"/>
      <c r="J650" s="237"/>
      <c r="K650" s="202"/>
      <c r="L650" s="202"/>
    </row>
    <row r="651">
      <c r="A651" s="202"/>
      <c r="C651" s="202"/>
      <c r="D651" s="202"/>
      <c r="E651" s="208"/>
      <c r="F651" s="202"/>
      <c r="G651" s="202"/>
      <c r="H651" s="202"/>
      <c r="I651" s="237"/>
      <c r="J651" s="237"/>
      <c r="K651" s="202"/>
      <c r="L651" s="202"/>
    </row>
    <row r="652">
      <c r="A652" s="202"/>
      <c r="C652" s="202"/>
      <c r="D652" s="202"/>
      <c r="E652" s="208"/>
      <c r="F652" s="202"/>
      <c r="G652" s="202"/>
      <c r="H652" s="202"/>
      <c r="I652" s="237"/>
      <c r="J652" s="237"/>
      <c r="K652" s="202"/>
      <c r="L652" s="202"/>
    </row>
    <row r="653">
      <c r="A653" s="202"/>
      <c r="C653" s="202"/>
      <c r="D653" s="202"/>
      <c r="E653" s="202"/>
      <c r="F653" s="202"/>
      <c r="G653" s="202"/>
      <c r="H653" s="202"/>
      <c r="I653" s="237"/>
      <c r="J653" s="237"/>
      <c r="K653" s="202"/>
      <c r="L653" s="202"/>
    </row>
    <row r="654">
      <c r="A654" s="202"/>
      <c r="C654" s="202"/>
      <c r="D654" s="202"/>
      <c r="E654" s="208"/>
      <c r="F654" s="202"/>
      <c r="G654" s="202"/>
      <c r="H654" s="202"/>
      <c r="I654" s="237"/>
      <c r="J654" s="237"/>
      <c r="K654" s="202"/>
      <c r="L654" s="202"/>
    </row>
    <row r="655">
      <c r="A655" s="202"/>
      <c r="C655" s="202"/>
      <c r="D655" s="202"/>
      <c r="E655" s="208"/>
      <c r="F655" s="202"/>
      <c r="G655" s="202"/>
      <c r="H655" s="202"/>
      <c r="I655" s="237"/>
      <c r="J655" s="237"/>
      <c r="K655" s="202"/>
      <c r="L655" s="202"/>
    </row>
    <row r="656">
      <c r="A656" s="202"/>
      <c r="C656" s="202"/>
      <c r="D656" s="202"/>
      <c r="E656" s="202"/>
      <c r="F656" s="202"/>
      <c r="G656" s="202"/>
      <c r="H656" s="202"/>
      <c r="I656" s="237"/>
      <c r="J656" s="237"/>
      <c r="K656" s="202"/>
      <c r="L656" s="202"/>
    </row>
    <row r="657">
      <c r="A657" s="202"/>
      <c r="C657" s="202"/>
      <c r="D657" s="202"/>
      <c r="E657" s="208"/>
      <c r="F657" s="202"/>
      <c r="G657" s="202"/>
      <c r="H657" s="202"/>
      <c r="I657" s="237"/>
      <c r="J657" s="237"/>
      <c r="K657" s="202"/>
      <c r="L657" s="202"/>
    </row>
    <row r="658">
      <c r="A658" s="202"/>
      <c r="C658" s="202"/>
      <c r="D658" s="202"/>
      <c r="E658" s="208"/>
      <c r="F658" s="202"/>
      <c r="G658" s="202"/>
      <c r="H658" s="202"/>
      <c r="I658" s="237"/>
      <c r="J658" s="237"/>
      <c r="K658" s="202"/>
      <c r="L658" s="202"/>
    </row>
    <row r="659" ht="33.75" customHeight="1">
      <c r="A659" s="202"/>
      <c r="C659" s="202"/>
      <c r="D659" s="202"/>
      <c r="E659" s="204"/>
      <c r="I659" s="209"/>
      <c r="J659" s="209"/>
    </row>
    <row r="660" ht="33.75" customHeight="1">
      <c r="A660" s="202"/>
      <c r="C660" s="202"/>
      <c r="D660" s="202"/>
      <c r="E660" s="204"/>
      <c r="I660" s="209"/>
      <c r="J660" s="209"/>
    </row>
    <row r="661" ht="33.75" customHeight="1">
      <c r="A661" s="202"/>
      <c r="C661" s="202"/>
      <c r="D661" s="202"/>
      <c r="E661" s="206"/>
      <c r="I661" s="209"/>
      <c r="J661" s="209"/>
    </row>
    <row r="662" ht="33.75" customHeight="1">
      <c r="A662" s="202"/>
      <c r="C662" s="202"/>
      <c r="D662" s="206"/>
      <c r="E662" s="206"/>
      <c r="I662" s="209"/>
      <c r="J662" s="209"/>
    </row>
    <row r="663" ht="33.0" customHeight="1">
      <c r="A663" s="202"/>
      <c r="C663" s="202"/>
      <c r="D663" s="202"/>
      <c r="E663" s="202"/>
      <c r="F663" s="202"/>
      <c r="G663" s="202"/>
      <c r="H663" s="202"/>
      <c r="I663" s="237"/>
      <c r="J663" s="237"/>
      <c r="K663" s="202"/>
      <c r="L663" s="202"/>
    </row>
    <row r="664" ht="25.5" customHeight="1">
      <c r="A664" s="202"/>
      <c r="C664" s="202"/>
      <c r="D664" s="202"/>
      <c r="E664" s="204"/>
      <c r="I664" s="209"/>
      <c r="J664" s="209"/>
    </row>
    <row r="665" ht="25.5" customHeight="1">
      <c r="A665" s="202"/>
      <c r="C665" s="202"/>
      <c r="D665" s="202"/>
      <c r="E665" s="206"/>
      <c r="I665" s="209"/>
      <c r="J665" s="209"/>
    </row>
    <row r="666" ht="25.5" customHeight="1">
      <c r="A666" s="202"/>
      <c r="C666" s="202"/>
      <c r="D666" s="202"/>
      <c r="E666" s="208"/>
      <c r="I666" s="209"/>
      <c r="J666" s="209"/>
    </row>
    <row r="667" ht="25.5" customHeight="1">
      <c r="A667" s="202"/>
      <c r="C667" s="202"/>
      <c r="D667" s="202"/>
      <c r="E667" s="208"/>
      <c r="I667" s="209"/>
      <c r="J667" s="209"/>
    </row>
    <row r="668" ht="25.5" customHeight="1">
      <c r="A668" s="202"/>
      <c r="C668" s="202"/>
      <c r="D668" s="202"/>
      <c r="E668" s="204"/>
      <c r="I668" s="209"/>
      <c r="J668" s="209"/>
    </row>
    <row r="669" ht="25.5" customHeight="1">
      <c r="A669" s="202"/>
      <c r="C669" s="202"/>
      <c r="D669" s="202"/>
      <c r="E669" s="208"/>
      <c r="I669" s="209"/>
      <c r="J669" s="209"/>
    </row>
    <row r="670" ht="25.5" customHeight="1">
      <c r="A670" s="202"/>
      <c r="C670" s="202"/>
      <c r="D670" s="202"/>
      <c r="E670" s="204"/>
      <c r="I670" s="209"/>
      <c r="J670" s="209"/>
    </row>
    <row r="671" ht="25.5" customHeight="1">
      <c r="A671" s="202"/>
      <c r="C671" s="202"/>
      <c r="D671" s="202"/>
      <c r="E671" s="206"/>
      <c r="I671" s="209"/>
      <c r="J671" s="209"/>
    </row>
    <row r="672" ht="15.75" customHeight="1">
      <c r="A672" s="202"/>
      <c r="C672" s="202"/>
      <c r="D672" s="202"/>
      <c r="E672" s="202"/>
      <c r="F672" s="202"/>
      <c r="G672" s="202"/>
      <c r="H672" s="202"/>
      <c r="I672" s="237"/>
      <c r="J672" s="237"/>
      <c r="K672" s="202"/>
      <c r="L672" s="202"/>
    </row>
    <row r="673" ht="30.75" customHeight="1">
      <c r="A673" s="202"/>
      <c r="C673" s="202"/>
      <c r="D673" s="202"/>
      <c r="E673" s="202"/>
      <c r="F673" s="202"/>
      <c r="G673" s="202"/>
      <c r="H673" s="202"/>
      <c r="I673" s="237"/>
      <c r="J673" s="237"/>
      <c r="K673" s="202"/>
      <c r="L673" s="202"/>
      <c r="M673" s="202"/>
      <c r="N673" s="202"/>
      <c r="O673" s="202"/>
      <c r="P673" s="202"/>
    </row>
    <row r="674">
      <c r="A674" s="202"/>
      <c r="C674" s="202"/>
      <c r="D674" s="203"/>
      <c r="E674" s="204"/>
      <c r="F674" s="202"/>
      <c r="G674" s="202"/>
      <c r="H674" s="202"/>
      <c r="I674" s="237"/>
      <c r="J674" s="237"/>
      <c r="K674" s="202"/>
      <c r="L674" s="202"/>
    </row>
    <row r="675">
      <c r="A675" s="202"/>
      <c r="C675" s="202"/>
      <c r="D675" s="202"/>
      <c r="E675" s="202"/>
      <c r="F675" s="202"/>
      <c r="G675" s="202"/>
      <c r="H675" s="202"/>
      <c r="I675" s="237"/>
      <c r="J675" s="237"/>
      <c r="K675" s="202"/>
      <c r="L675" s="202"/>
    </row>
    <row r="676">
      <c r="A676" s="202"/>
      <c r="C676" s="202"/>
      <c r="D676" s="202"/>
      <c r="E676" s="202"/>
      <c r="F676" s="202"/>
      <c r="G676" s="202"/>
      <c r="H676" s="202"/>
      <c r="I676" s="237"/>
      <c r="J676" s="237"/>
      <c r="K676" s="202"/>
      <c r="L676" s="202"/>
    </row>
    <row r="677">
      <c r="A677" s="202"/>
      <c r="C677" s="202"/>
      <c r="D677" s="207"/>
      <c r="E677" s="204"/>
      <c r="F677" s="202"/>
      <c r="G677" s="202"/>
      <c r="H677" s="202"/>
      <c r="I677" s="237"/>
      <c r="J677" s="237"/>
      <c r="K677" s="202"/>
      <c r="L677" s="202"/>
    </row>
    <row r="678">
      <c r="A678" s="202"/>
      <c r="C678" s="202"/>
      <c r="D678" s="203"/>
      <c r="E678" s="204"/>
      <c r="F678" s="202"/>
      <c r="G678" s="202"/>
      <c r="H678" s="202"/>
      <c r="I678" s="237"/>
      <c r="J678" s="237"/>
      <c r="K678" s="202"/>
      <c r="L678" s="202"/>
    </row>
    <row r="679">
      <c r="A679" s="202"/>
      <c r="C679" s="202"/>
      <c r="D679" s="203"/>
      <c r="E679" s="204"/>
      <c r="F679" s="202"/>
      <c r="G679" s="202"/>
      <c r="H679" s="202"/>
      <c r="I679" s="237"/>
      <c r="J679" s="237"/>
      <c r="K679" s="202"/>
      <c r="L679" s="202"/>
    </row>
    <row r="680">
      <c r="A680" s="202"/>
      <c r="C680" s="202"/>
      <c r="D680" s="203"/>
      <c r="E680" s="204"/>
      <c r="F680" s="202"/>
      <c r="G680" s="202"/>
      <c r="H680" s="202"/>
      <c r="I680" s="237"/>
      <c r="J680" s="237"/>
      <c r="K680" s="202"/>
      <c r="L680" s="202"/>
    </row>
    <row r="681">
      <c r="A681" s="202"/>
      <c r="C681" s="202"/>
      <c r="D681" s="203"/>
      <c r="E681" s="204"/>
      <c r="F681" s="202"/>
      <c r="G681" s="202"/>
      <c r="H681" s="202"/>
      <c r="I681" s="237"/>
      <c r="J681" s="237"/>
      <c r="K681" s="202"/>
      <c r="L681" s="202"/>
    </row>
    <row r="682">
      <c r="A682" s="202"/>
      <c r="C682" s="202"/>
      <c r="D682" s="202"/>
      <c r="E682" s="202"/>
      <c r="F682" s="202"/>
      <c r="G682" s="202"/>
      <c r="H682" s="202"/>
      <c r="I682" s="237"/>
      <c r="J682" s="237"/>
      <c r="K682" s="202"/>
      <c r="L682" s="202"/>
    </row>
    <row r="683">
      <c r="A683" s="202"/>
      <c r="C683" s="202"/>
      <c r="D683" s="203"/>
      <c r="E683" s="204"/>
      <c r="F683" s="202"/>
      <c r="G683" s="202"/>
      <c r="H683" s="202"/>
      <c r="I683" s="237"/>
      <c r="J683" s="237"/>
      <c r="K683" s="202"/>
      <c r="L683" s="202"/>
    </row>
    <row r="684" ht="33.0" customHeight="1">
      <c r="A684" s="202"/>
      <c r="C684" s="202"/>
      <c r="D684" s="202"/>
      <c r="I684" s="209"/>
      <c r="J684" s="209"/>
    </row>
    <row r="685" ht="33.0" customHeight="1">
      <c r="A685" s="202"/>
      <c r="C685" s="202"/>
      <c r="D685" s="202"/>
      <c r="E685" s="204"/>
      <c r="I685" s="209"/>
      <c r="J685" s="209"/>
    </row>
    <row r="686" ht="33.0" customHeight="1">
      <c r="A686" s="202"/>
      <c r="C686" s="202"/>
      <c r="D686" s="202"/>
      <c r="E686" s="206"/>
      <c r="I686" s="209"/>
      <c r="J686" s="209"/>
    </row>
    <row r="687" ht="33.0" customHeight="1">
      <c r="A687" s="202"/>
      <c r="C687" s="202"/>
      <c r="D687" s="206"/>
      <c r="E687" s="206"/>
      <c r="I687" s="209"/>
      <c r="J687" s="209"/>
    </row>
    <row r="688">
      <c r="A688" s="202"/>
      <c r="C688" s="202"/>
      <c r="D688" s="202"/>
      <c r="E688" s="202"/>
      <c r="F688" s="202"/>
      <c r="G688" s="202"/>
      <c r="H688" s="202"/>
      <c r="I688" s="237"/>
      <c r="J688" s="237"/>
      <c r="K688" s="202"/>
      <c r="L688" s="202"/>
    </row>
    <row r="689">
      <c r="A689" s="202"/>
      <c r="C689" s="202"/>
      <c r="D689" s="207"/>
      <c r="E689" s="208"/>
      <c r="F689" s="202"/>
      <c r="G689" s="202"/>
      <c r="H689" s="202"/>
      <c r="I689" s="237"/>
      <c r="J689" s="237"/>
      <c r="K689" s="202"/>
      <c r="L689" s="202"/>
    </row>
    <row r="690">
      <c r="A690" s="202"/>
      <c r="C690" s="202"/>
      <c r="D690" s="202"/>
      <c r="E690" s="202"/>
      <c r="F690" s="202"/>
      <c r="G690" s="202"/>
      <c r="H690" s="202"/>
      <c r="I690" s="237"/>
      <c r="J690" s="237"/>
      <c r="K690" s="202"/>
      <c r="L690" s="202"/>
    </row>
    <row r="691">
      <c r="A691" s="202"/>
      <c r="C691" s="202"/>
      <c r="E691" s="208"/>
      <c r="F691" s="202"/>
      <c r="G691" s="202"/>
      <c r="H691" s="202"/>
      <c r="I691" s="237"/>
      <c r="J691" s="237"/>
      <c r="K691" s="202"/>
      <c r="L691" s="202"/>
    </row>
    <row r="692">
      <c r="A692" s="202"/>
      <c r="C692" s="202"/>
      <c r="D692" s="202"/>
      <c r="E692" s="208"/>
      <c r="F692" s="202"/>
      <c r="G692" s="202"/>
      <c r="H692" s="202"/>
      <c r="I692" s="237"/>
      <c r="J692" s="237"/>
      <c r="K692" s="202"/>
      <c r="L692" s="202"/>
    </row>
    <row r="693">
      <c r="A693" s="202"/>
      <c r="C693" s="202"/>
      <c r="D693" s="202"/>
      <c r="E693" s="202"/>
      <c r="F693" s="202"/>
      <c r="G693" s="202"/>
      <c r="H693" s="202"/>
      <c r="I693" s="237"/>
      <c r="J693" s="237"/>
      <c r="K693" s="202"/>
      <c r="L693" s="202"/>
    </row>
    <row r="694">
      <c r="A694" s="202"/>
      <c r="C694" s="202"/>
      <c r="D694" s="202"/>
      <c r="E694" s="208"/>
      <c r="F694" s="202"/>
      <c r="G694" s="202"/>
      <c r="H694" s="202"/>
      <c r="I694" s="237"/>
      <c r="J694" s="237"/>
      <c r="K694" s="202"/>
      <c r="L694" s="202"/>
    </row>
    <row r="695">
      <c r="A695" s="202"/>
      <c r="C695" s="202"/>
      <c r="D695" s="207"/>
      <c r="E695" s="208"/>
      <c r="F695" s="202"/>
      <c r="G695" s="202"/>
      <c r="H695" s="202"/>
      <c r="I695" s="237"/>
      <c r="J695" s="237"/>
      <c r="K695" s="202"/>
      <c r="L695" s="202"/>
    </row>
    <row r="696">
      <c r="A696" s="202"/>
      <c r="C696" s="202"/>
      <c r="D696" s="202"/>
      <c r="E696" s="208"/>
      <c r="F696" s="202"/>
      <c r="G696" s="202"/>
      <c r="H696" s="202"/>
      <c r="I696" s="237"/>
      <c r="J696" s="237"/>
      <c r="K696" s="202"/>
      <c r="L696" s="202"/>
    </row>
    <row r="697">
      <c r="A697" s="202"/>
      <c r="C697" s="202"/>
      <c r="D697" s="202"/>
      <c r="E697" s="208"/>
      <c r="F697" s="202"/>
      <c r="G697" s="202"/>
      <c r="H697" s="202"/>
      <c r="I697" s="237"/>
      <c r="J697" s="237"/>
      <c r="K697" s="202"/>
      <c r="L697" s="202"/>
    </row>
    <row r="698">
      <c r="A698" s="202"/>
      <c r="C698" s="202"/>
      <c r="D698" s="202"/>
      <c r="E698" s="208"/>
      <c r="F698" s="202"/>
      <c r="G698" s="202"/>
      <c r="H698" s="202"/>
      <c r="I698" s="237"/>
      <c r="J698" s="237"/>
      <c r="K698" s="202"/>
      <c r="L698" s="202"/>
    </row>
    <row r="699">
      <c r="A699" s="202"/>
      <c r="C699" s="202"/>
      <c r="D699" s="202"/>
      <c r="E699" s="208"/>
      <c r="F699" s="202"/>
      <c r="G699" s="202"/>
      <c r="H699" s="202"/>
      <c r="I699" s="237"/>
      <c r="J699" s="237"/>
      <c r="K699" s="202"/>
      <c r="L699" s="202"/>
    </row>
    <row r="700">
      <c r="A700" s="202"/>
      <c r="C700" s="202"/>
      <c r="E700" s="208"/>
      <c r="F700" s="202"/>
      <c r="G700" s="202"/>
      <c r="H700" s="202"/>
      <c r="I700" s="237"/>
      <c r="J700" s="237"/>
      <c r="K700" s="202"/>
      <c r="L700" s="202"/>
    </row>
    <row r="701">
      <c r="A701" s="202"/>
      <c r="C701" s="202"/>
      <c r="D701" s="207"/>
      <c r="E701" s="208"/>
      <c r="F701" s="202"/>
      <c r="G701" s="202"/>
      <c r="H701" s="202"/>
      <c r="I701" s="237"/>
      <c r="J701" s="237"/>
      <c r="K701" s="202"/>
      <c r="L701" s="202"/>
    </row>
    <row r="702" ht="33.0" customHeight="1">
      <c r="A702" s="202"/>
      <c r="C702" s="202"/>
      <c r="D702" s="202"/>
      <c r="E702" s="204"/>
      <c r="I702" s="209"/>
      <c r="J702" s="209"/>
    </row>
    <row r="703" ht="33.0" customHeight="1">
      <c r="A703" s="202"/>
      <c r="C703" s="202"/>
      <c r="D703" s="202"/>
      <c r="E703" s="204"/>
      <c r="I703" s="209"/>
      <c r="J703" s="209"/>
    </row>
    <row r="704" ht="33.0" customHeight="1">
      <c r="A704" s="202"/>
      <c r="C704" s="202"/>
      <c r="D704" s="202"/>
      <c r="E704" s="206"/>
      <c r="I704" s="209"/>
      <c r="J704" s="209"/>
    </row>
    <row r="705" ht="33.0" customHeight="1">
      <c r="A705" s="202"/>
      <c r="C705" s="202"/>
      <c r="D705" s="206"/>
      <c r="E705" s="206"/>
      <c r="I705" s="209"/>
      <c r="J705" s="209"/>
    </row>
    <row r="706">
      <c r="A706" s="202"/>
      <c r="C706" s="202"/>
      <c r="E706" s="208"/>
      <c r="F706" s="202"/>
      <c r="G706" s="202"/>
      <c r="H706" s="202"/>
      <c r="I706" s="237"/>
      <c r="J706" s="237"/>
      <c r="K706" s="202"/>
      <c r="L706" s="202"/>
    </row>
    <row r="707">
      <c r="A707" s="202"/>
      <c r="C707" s="202"/>
      <c r="D707" s="202"/>
      <c r="E707" s="202"/>
      <c r="F707" s="202"/>
      <c r="G707" s="202"/>
      <c r="H707" s="202"/>
      <c r="I707" s="237"/>
      <c r="J707" s="237"/>
      <c r="K707" s="202"/>
      <c r="L707" s="202"/>
    </row>
    <row r="708">
      <c r="A708" s="202"/>
      <c r="C708" s="202"/>
      <c r="D708" s="202"/>
      <c r="E708" s="204"/>
      <c r="F708" s="202"/>
      <c r="G708" s="202"/>
      <c r="H708" s="202"/>
      <c r="I708" s="237"/>
      <c r="J708" s="237"/>
      <c r="K708" s="202"/>
      <c r="L708" s="202"/>
    </row>
    <row r="709">
      <c r="A709" s="202"/>
      <c r="C709" s="202"/>
      <c r="D709" s="202"/>
      <c r="E709" s="204"/>
      <c r="F709" s="202"/>
      <c r="G709" s="202"/>
      <c r="H709" s="202"/>
      <c r="I709" s="237"/>
      <c r="J709" s="237"/>
      <c r="K709" s="202"/>
      <c r="L709" s="202"/>
    </row>
    <row r="710">
      <c r="A710" s="202"/>
      <c r="C710" s="202"/>
      <c r="D710" s="202"/>
      <c r="E710" s="208"/>
      <c r="F710" s="202"/>
      <c r="G710" s="202"/>
      <c r="H710" s="202"/>
      <c r="I710" s="237"/>
      <c r="J710" s="237"/>
      <c r="K710" s="202"/>
      <c r="L710" s="202"/>
    </row>
    <row r="711">
      <c r="A711" s="202"/>
      <c r="C711" s="202"/>
      <c r="D711" s="202"/>
      <c r="E711" s="208"/>
      <c r="F711" s="202"/>
      <c r="G711" s="202"/>
      <c r="H711" s="202"/>
      <c r="I711" s="237"/>
      <c r="J711" s="237"/>
      <c r="K711" s="202"/>
      <c r="L711" s="202"/>
    </row>
    <row r="712">
      <c r="A712" s="202"/>
      <c r="C712" s="202"/>
      <c r="D712" s="202"/>
      <c r="E712" s="208"/>
      <c r="F712" s="202"/>
      <c r="G712" s="202"/>
      <c r="H712" s="202"/>
      <c r="I712" s="237"/>
      <c r="J712" s="237"/>
      <c r="K712" s="202"/>
      <c r="L712" s="202"/>
    </row>
    <row r="713">
      <c r="A713" s="202"/>
      <c r="C713" s="202"/>
      <c r="D713" s="202"/>
      <c r="E713" s="208"/>
      <c r="F713" s="202"/>
      <c r="G713" s="202"/>
      <c r="H713" s="202"/>
      <c r="I713" s="237"/>
      <c r="J713" s="237"/>
      <c r="K713" s="202"/>
      <c r="L713" s="202"/>
    </row>
    <row r="714">
      <c r="A714" s="202"/>
      <c r="C714" s="202"/>
      <c r="D714" s="202"/>
      <c r="E714" s="208"/>
      <c r="F714" s="202"/>
      <c r="G714" s="202"/>
      <c r="H714" s="202"/>
      <c r="I714" s="237"/>
      <c r="J714" s="237"/>
      <c r="K714" s="202"/>
      <c r="L714" s="202"/>
    </row>
    <row r="715">
      <c r="A715" s="202"/>
      <c r="C715" s="202"/>
      <c r="D715" s="202"/>
      <c r="E715" s="208"/>
      <c r="F715" s="202"/>
      <c r="G715" s="202"/>
      <c r="H715" s="202"/>
      <c r="I715" s="237"/>
      <c r="J715" s="237"/>
      <c r="K715" s="202"/>
      <c r="L715" s="202"/>
    </row>
    <row r="716">
      <c r="A716" s="202"/>
      <c r="C716" s="202"/>
      <c r="D716" s="202"/>
      <c r="E716" s="208"/>
      <c r="F716" s="202"/>
      <c r="G716" s="202"/>
      <c r="H716" s="202"/>
      <c r="I716" s="237"/>
      <c r="J716" s="237"/>
      <c r="K716" s="202"/>
      <c r="L716" s="202"/>
    </row>
    <row r="717">
      <c r="A717" s="202"/>
      <c r="C717" s="202"/>
      <c r="D717" s="202"/>
      <c r="E717" s="208"/>
      <c r="F717" s="202"/>
      <c r="G717" s="202"/>
      <c r="H717" s="202"/>
      <c r="I717" s="237"/>
      <c r="J717" s="237"/>
      <c r="K717" s="202"/>
      <c r="L717" s="202"/>
    </row>
    <row r="718">
      <c r="A718" s="202"/>
      <c r="C718" s="202"/>
      <c r="D718" s="202"/>
      <c r="E718" s="202"/>
      <c r="F718" s="202"/>
      <c r="G718" s="202"/>
      <c r="H718" s="202"/>
      <c r="I718" s="237"/>
      <c r="J718" s="237"/>
      <c r="K718" s="202"/>
      <c r="L718" s="202"/>
    </row>
    <row r="719">
      <c r="A719" s="202"/>
      <c r="C719" s="202"/>
      <c r="D719" s="202"/>
      <c r="E719" s="208"/>
      <c r="F719" s="202"/>
      <c r="G719" s="202"/>
      <c r="H719" s="202"/>
      <c r="I719" s="237"/>
      <c r="J719" s="237"/>
      <c r="K719" s="202"/>
      <c r="L719" s="202"/>
    </row>
    <row r="720">
      <c r="A720" s="202"/>
      <c r="C720" s="202"/>
      <c r="D720" s="202"/>
      <c r="E720" s="208"/>
      <c r="F720" s="202"/>
      <c r="G720" s="202"/>
      <c r="H720" s="202"/>
      <c r="I720" s="237"/>
      <c r="J720" s="237"/>
      <c r="K720" s="202"/>
      <c r="L720" s="202"/>
    </row>
    <row r="721">
      <c r="A721" s="202"/>
      <c r="C721" s="202"/>
      <c r="D721" s="202"/>
      <c r="E721" s="202"/>
      <c r="F721" s="202"/>
      <c r="G721" s="202"/>
      <c r="H721" s="202"/>
      <c r="I721" s="237"/>
      <c r="J721" s="237"/>
      <c r="K721" s="202"/>
      <c r="L721" s="202"/>
    </row>
    <row r="722">
      <c r="A722" s="202"/>
      <c r="C722" s="202"/>
      <c r="D722" s="202"/>
      <c r="E722" s="208"/>
      <c r="F722" s="202"/>
      <c r="G722" s="202"/>
      <c r="H722" s="202"/>
      <c r="I722" s="237"/>
      <c r="J722" s="237"/>
      <c r="K722" s="202"/>
      <c r="L722" s="202"/>
    </row>
    <row r="723">
      <c r="A723" s="202"/>
      <c r="C723" s="202"/>
      <c r="D723" s="202"/>
      <c r="E723" s="208"/>
      <c r="F723" s="202"/>
      <c r="G723" s="202"/>
      <c r="H723" s="202"/>
      <c r="I723" s="237"/>
      <c r="J723" s="237"/>
      <c r="K723" s="202"/>
      <c r="L723" s="202"/>
    </row>
    <row r="724" ht="33.75" customHeight="1">
      <c r="A724" s="202"/>
      <c r="C724" s="202"/>
      <c r="D724" s="202"/>
      <c r="E724" s="204"/>
      <c r="I724" s="209"/>
      <c r="J724" s="209"/>
    </row>
    <row r="725" ht="33.75" customHeight="1">
      <c r="A725" s="202"/>
      <c r="C725" s="202"/>
      <c r="D725" s="202"/>
      <c r="E725" s="204"/>
      <c r="I725" s="209"/>
      <c r="J725" s="209"/>
    </row>
    <row r="726" ht="33.75" customHeight="1">
      <c r="A726" s="202"/>
      <c r="C726" s="202"/>
      <c r="D726" s="202"/>
      <c r="E726" s="206"/>
      <c r="I726" s="209"/>
      <c r="J726" s="209"/>
    </row>
    <row r="727" ht="33.75" customHeight="1">
      <c r="A727" s="202"/>
      <c r="C727" s="202"/>
      <c r="D727" s="206"/>
      <c r="E727" s="206"/>
      <c r="I727" s="209"/>
      <c r="J727" s="209"/>
    </row>
    <row r="728" ht="33.0" customHeight="1">
      <c r="A728" s="202"/>
      <c r="C728" s="202"/>
      <c r="D728" s="202"/>
      <c r="E728" s="202"/>
      <c r="F728" s="202"/>
      <c r="G728" s="202"/>
      <c r="H728" s="202"/>
      <c r="I728" s="237"/>
      <c r="J728" s="237"/>
      <c r="K728" s="202"/>
      <c r="L728" s="202"/>
    </row>
    <row r="729" ht="25.5" customHeight="1">
      <c r="A729" s="202"/>
      <c r="C729" s="202"/>
      <c r="D729" s="202"/>
      <c r="E729" s="204"/>
      <c r="I729" s="209"/>
      <c r="J729" s="209"/>
    </row>
    <row r="730" ht="25.5" customHeight="1">
      <c r="A730" s="202"/>
      <c r="C730" s="202"/>
      <c r="D730" s="202"/>
      <c r="E730" s="206"/>
      <c r="I730" s="209"/>
      <c r="J730" s="209"/>
    </row>
    <row r="731" ht="25.5" customHeight="1">
      <c r="A731" s="202"/>
      <c r="C731" s="202"/>
      <c r="D731" s="202"/>
      <c r="E731" s="208"/>
      <c r="I731" s="209"/>
      <c r="J731" s="209"/>
    </row>
    <row r="732" ht="25.5" customHeight="1">
      <c r="A732" s="202"/>
      <c r="C732" s="202"/>
      <c r="D732" s="202"/>
      <c r="E732" s="208"/>
      <c r="I732" s="209"/>
      <c r="J732" s="209"/>
    </row>
    <row r="733" ht="25.5" customHeight="1">
      <c r="A733" s="202"/>
      <c r="C733" s="202"/>
      <c r="D733" s="202"/>
      <c r="E733" s="204"/>
      <c r="I733" s="209"/>
      <c r="J733" s="209"/>
    </row>
    <row r="734" ht="25.5" customHeight="1">
      <c r="A734" s="202"/>
      <c r="C734" s="202"/>
      <c r="D734" s="202"/>
      <c r="E734" s="208"/>
      <c r="I734" s="209"/>
      <c r="J734" s="209"/>
    </row>
    <row r="735" ht="25.5" customHeight="1">
      <c r="A735" s="202"/>
      <c r="C735" s="202"/>
      <c r="D735" s="202"/>
      <c r="E735" s="204"/>
      <c r="I735" s="209"/>
      <c r="J735" s="209"/>
    </row>
    <row r="736" ht="25.5" customHeight="1">
      <c r="A736" s="202"/>
      <c r="C736" s="202"/>
      <c r="D736" s="202"/>
      <c r="E736" s="206"/>
      <c r="I736" s="209"/>
      <c r="J736" s="209"/>
    </row>
    <row r="737" ht="15.75" customHeight="1">
      <c r="A737" s="202"/>
      <c r="C737" s="202"/>
      <c r="D737" s="202"/>
      <c r="E737" s="202"/>
      <c r="F737" s="202"/>
      <c r="G737" s="202"/>
      <c r="H737" s="202"/>
      <c r="I737" s="237"/>
      <c r="J737" s="237"/>
      <c r="K737" s="202"/>
      <c r="L737" s="202"/>
    </row>
    <row r="738" ht="30.75" customHeight="1">
      <c r="A738" s="202"/>
      <c r="C738" s="202"/>
      <c r="D738" s="202"/>
      <c r="E738" s="202"/>
      <c r="F738" s="202"/>
      <c r="G738" s="202"/>
      <c r="H738" s="202"/>
      <c r="I738" s="237"/>
      <c r="J738" s="237"/>
      <c r="K738" s="202"/>
      <c r="L738" s="202"/>
      <c r="M738" s="202"/>
      <c r="N738" s="202"/>
      <c r="O738" s="202"/>
      <c r="P738" s="202"/>
    </row>
    <row r="739">
      <c r="A739" s="202"/>
      <c r="C739" s="202"/>
      <c r="D739" s="203"/>
      <c r="E739" s="204"/>
      <c r="F739" s="202"/>
      <c r="G739" s="202"/>
      <c r="H739" s="202"/>
      <c r="I739" s="237"/>
      <c r="J739" s="237"/>
      <c r="K739" s="202"/>
      <c r="L739" s="202"/>
    </row>
    <row r="740">
      <c r="A740" s="202"/>
      <c r="C740" s="202"/>
      <c r="D740" s="202"/>
      <c r="E740" s="202"/>
      <c r="F740" s="202"/>
      <c r="G740" s="202"/>
      <c r="H740" s="202"/>
      <c r="I740" s="237"/>
      <c r="J740" s="237"/>
      <c r="K740" s="202"/>
      <c r="L740" s="202"/>
    </row>
    <row r="741">
      <c r="A741" s="202"/>
      <c r="C741" s="202"/>
      <c r="D741" s="202"/>
      <c r="E741" s="202"/>
      <c r="F741" s="202"/>
      <c r="G741" s="202"/>
      <c r="H741" s="202"/>
      <c r="I741" s="237"/>
      <c r="J741" s="237"/>
      <c r="K741" s="202"/>
      <c r="L741" s="202"/>
    </row>
    <row r="742">
      <c r="A742" s="202"/>
      <c r="C742" s="202"/>
      <c r="D742" s="207"/>
      <c r="E742" s="204"/>
      <c r="F742" s="202"/>
      <c r="G742" s="202"/>
      <c r="H742" s="202"/>
      <c r="I742" s="237"/>
      <c r="J742" s="237"/>
      <c r="K742" s="202"/>
      <c r="L742" s="202"/>
    </row>
    <row r="743">
      <c r="A743" s="202"/>
      <c r="C743" s="202"/>
      <c r="D743" s="203"/>
      <c r="E743" s="204"/>
      <c r="F743" s="202"/>
      <c r="G743" s="202"/>
      <c r="H743" s="202"/>
      <c r="I743" s="237"/>
      <c r="J743" s="237"/>
      <c r="K743" s="202"/>
      <c r="L743" s="202"/>
    </row>
    <row r="744">
      <c r="A744" s="202"/>
      <c r="C744" s="202"/>
      <c r="D744" s="203"/>
      <c r="E744" s="204"/>
      <c r="F744" s="202"/>
      <c r="G744" s="202"/>
      <c r="H744" s="202"/>
      <c r="I744" s="237"/>
      <c r="J744" s="237"/>
      <c r="K744" s="202"/>
      <c r="L744" s="202"/>
    </row>
    <row r="745">
      <c r="A745" s="202"/>
      <c r="C745" s="202"/>
      <c r="D745" s="203"/>
      <c r="E745" s="204"/>
      <c r="F745" s="202"/>
      <c r="G745" s="202"/>
      <c r="H745" s="202"/>
      <c r="I745" s="237"/>
      <c r="J745" s="237"/>
      <c r="K745" s="202"/>
      <c r="L745" s="202"/>
    </row>
    <row r="746">
      <c r="A746" s="202"/>
      <c r="C746" s="202"/>
      <c r="D746" s="203"/>
      <c r="E746" s="204"/>
      <c r="F746" s="202"/>
      <c r="G746" s="202"/>
      <c r="H746" s="202"/>
      <c r="I746" s="237"/>
      <c r="J746" s="237"/>
      <c r="K746" s="202"/>
      <c r="L746" s="202"/>
    </row>
    <row r="747">
      <c r="A747" s="202"/>
      <c r="C747" s="202"/>
      <c r="D747" s="202"/>
      <c r="E747" s="202"/>
      <c r="F747" s="202"/>
      <c r="G747" s="202"/>
      <c r="H747" s="202"/>
      <c r="I747" s="237"/>
      <c r="J747" s="237"/>
      <c r="K747" s="202"/>
      <c r="L747" s="202"/>
    </row>
    <row r="748">
      <c r="A748" s="202"/>
      <c r="C748" s="202"/>
      <c r="D748" s="203"/>
      <c r="E748" s="204"/>
      <c r="F748" s="202"/>
      <c r="G748" s="202"/>
      <c r="H748" s="202"/>
      <c r="I748" s="237"/>
      <c r="J748" s="237"/>
      <c r="K748" s="202"/>
      <c r="L748" s="202"/>
    </row>
    <row r="749" ht="33.0" customHeight="1">
      <c r="A749" s="202"/>
      <c r="C749" s="202"/>
      <c r="D749" s="202"/>
      <c r="I749" s="209"/>
      <c r="J749" s="209"/>
    </row>
    <row r="750" ht="33.0" customHeight="1">
      <c r="A750" s="202"/>
      <c r="C750" s="202"/>
      <c r="D750" s="202"/>
      <c r="E750" s="204"/>
      <c r="I750" s="209"/>
      <c r="J750" s="209"/>
    </row>
    <row r="751" ht="33.0" customHeight="1">
      <c r="A751" s="202"/>
      <c r="C751" s="202"/>
      <c r="D751" s="202"/>
      <c r="E751" s="206"/>
      <c r="I751" s="209"/>
      <c r="J751" s="209"/>
    </row>
    <row r="752" ht="33.0" customHeight="1">
      <c r="A752" s="202"/>
      <c r="C752" s="202"/>
      <c r="D752" s="206"/>
      <c r="E752" s="206"/>
      <c r="I752" s="209"/>
      <c r="J752" s="209"/>
    </row>
    <row r="753">
      <c r="A753" s="202"/>
      <c r="C753" s="202"/>
      <c r="D753" s="202"/>
      <c r="E753" s="202"/>
      <c r="F753" s="202"/>
      <c r="G753" s="202"/>
      <c r="H753" s="202"/>
      <c r="I753" s="237"/>
      <c r="J753" s="237"/>
      <c r="K753" s="202"/>
      <c r="L753" s="202"/>
    </row>
    <row r="754">
      <c r="A754" s="202"/>
      <c r="C754" s="202"/>
      <c r="D754" s="207"/>
      <c r="E754" s="208"/>
      <c r="F754" s="202"/>
      <c r="G754" s="202"/>
      <c r="H754" s="202"/>
      <c r="I754" s="237"/>
      <c r="J754" s="237"/>
      <c r="K754" s="202"/>
      <c r="L754" s="202"/>
    </row>
    <row r="755">
      <c r="A755" s="202"/>
      <c r="C755" s="202"/>
      <c r="D755" s="202"/>
      <c r="E755" s="202"/>
      <c r="F755" s="202"/>
      <c r="G755" s="202"/>
      <c r="H755" s="202"/>
      <c r="I755" s="237"/>
      <c r="J755" s="237"/>
      <c r="K755" s="202"/>
      <c r="L755" s="202"/>
    </row>
    <row r="756">
      <c r="A756" s="202"/>
      <c r="C756" s="202"/>
      <c r="E756" s="208"/>
      <c r="F756" s="202"/>
      <c r="G756" s="202"/>
      <c r="H756" s="202"/>
      <c r="I756" s="237"/>
      <c r="J756" s="237"/>
      <c r="K756" s="202"/>
      <c r="L756" s="202"/>
    </row>
    <row r="757">
      <c r="A757" s="202"/>
      <c r="C757" s="202"/>
      <c r="D757" s="202"/>
      <c r="E757" s="208"/>
      <c r="F757" s="202"/>
      <c r="G757" s="202"/>
      <c r="H757" s="202"/>
      <c r="I757" s="237"/>
      <c r="J757" s="237"/>
      <c r="K757" s="202"/>
      <c r="L757" s="202"/>
    </row>
    <row r="758">
      <c r="A758" s="202"/>
      <c r="C758" s="202"/>
      <c r="D758" s="202"/>
      <c r="E758" s="202"/>
      <c r="F758" s="202"/>
      <c r="G758" s="202"/>
      <c r="H758" s="202"/>
      <c r="I758" s="237"/>
      <c r="J758" s="237"/>
      <c r="K758" s="202"/>
      <c r="L758" s="202"/>
    </row>
    <row r="759">
      <c r="A759" s="202"/>
      <c r="C759" s="202"/>
      <c r="D759" s="202"/>
      <c r="E759" s="208"/>
      <c r="F759" s="202"/>
      <c r="G759" s="202"/>
      <c r="H759" s="202"/>
      <c r="I759" s="237"/>
      <c r="J759" s="237"/>
      <c r="K759" s="202"/>
      <c r="L759" s="202"/>
    </row>
    <row r="760">
      <c r="A760" s="202"/>
      <c r="C760" s="202"/>
      <c r="D760" s="207"/>
      <c r="E760" s="208"/>
      <c r="F760" s="202"/>
      <c r="G760" s="202"/>
      <c r="H760" s="202"/>
      <c r="I760" s="237"/>
      <c r="J760" s="237"/>
      <c r="K760" s="202"/>
      <c r="L760" s="202"/>
    </row>
    <row r="761">
      <c r="A761" s="202"/>
      <c r="C761" s="202"/>
      <c r="D761" s="202"/>
      <c r="E761" s="208"/>
      <c r="F761" s="202"/>
      <c r="G761" s="202"/>
      <c r="H761" s="202"/>
      <c r="I761" s="237"/>
      <c r="J761" s="237"/>
      <c r="K761" s="202"/>
      <c r="L761" s="202"/>
    </row>
    <row r="762">
      <c r="A762" s="202"/>
      <c r="C762" s="202"/>
      <c r="D762" s="202"/>
      <c r="E762" s="208"/>
      <c r="F762" s="202"/>
      <c r="G762" s="202"/>
      <c r="H762" s="202"/>
      <c r="I762" s="237"/>
      <c r="J762" s="237"/>
      <c r="K762" s="202"/>
      <c r="L762" s="202"/>
    </row>
    <row r="763">
      <c r="A763" s="202"/>
      <c r="C763" s="202"/>
      <c r="D763" s="202"/>
      <c r="E763" s="208"/>
      <c r="F763" s="202"/>
      <c r="G763" s="202"/>
      <c r="H763" s="202"/>
      <c r="I763" s="237"/>
      <c r="J763" s="237"/>
      <c r="K763" s="202"/>
      <c r="L763" s="202"/>
    </row>
    <row r="764">
      <c r="A764" s="202"/>
      <c r="C764" s="202"/>
      <c r="D764" s="202"/>
      <c r="E764" s="208"/>
      <c r="F764" s="202"/>
      <c r="G764" s="202"/>
      <c r="H764" s="202"/>
      <c r="I764" s="237"/>
      <c r="J764" s="237"/>
      <c r="K764" s="202"/>
      <c r="L764" s="202"/>
    </row>
    <row r="765">
      <c r="A765" s="202"/>
      <c r="C765" s="202"/>
      <c r="E765" s="208"/>
      <c r="F765" s="202"/>
      <c r="G765" s="202"/>
      <c r="H765" s="202"/>
      <c r="I765" s="237"/>
      <c r="J765" s="237"/>
      <c r="K765" s="202"/>
      <c r="L765" s="202"/>
    </row>
    <row r="766">
      <c r="A766" s="202"/>
      <c r="C766" s="202"/>
      <c r="D766" s="207"/>
      <c r="E766" s="208"/>
      <c r="F766" s="202"/>
      <c r="G766" s="202"/>
      <c r="H766" s="202"/>
      <c r="I766" s="237"/>
      <c r="J766" s="237"/>
      <c r="K766" s="202"/>
      <c r="L766" s="202"/>
    </row>
    <row r="767" ht="33.0" customHeight="1">
      <c r="A767" s="202"/>
      <c r="C767" s="202"/>
      <c r="D767" s="202"/>
      <c r="E767" s="204"/>
      <c r="I767" s="209"/>
      <c r="J767" s="209"/>
    </row>
    <row r="768" ht="33.0" customHeight="1">
      <c r="A768" s="202"/>
      <c r="C768" s="202"/>
      <c r="D768" s="202"/>
      <c r="E768" s="204"/>
      <c r="I768" s="209"/>
      <c r="J768" s="209"/>
    </row>
    <row r="769" ht="33.0" customHeight="1">
      <c r="A769" s="202"/>
      <c r="C769" s="202"/>
      <c r="D769" s="202"/>
      <c r="E769" s="206"/>
      <c r="I769" s="209"/>
      <c r="J769" s="209"/>
    </row>
    <row r="770" ht="33.0" customHeight="1">
      <c r="A770" s="202"/>
      <c r="C770" s="202"/>
      <c r="D770" s="206"/>
      <c r="E770" s="206"/>
      <c r="I770" s="209"/>
      <c r="J770" s="209"/>
    </row>
    <row r="771">
      <c r="A771" s="202"/>
      <c r="C771" s="202"/>
      <c r="E771" s="208"/>
      <c r="F771" s="202"/>
      <c r="G771" s="202"/>
      <c r="H771" s="202"/>
      <c r="I771" s="237"/>
      <c r="J771" s="237"/>
      <c r="K771" s="202"/>
      <c r="L771" s="202"/>
    </row>
    <row r="772">
      <c r="A772" s="202"/>
      <c r="C772" s="202"/>
      <c r="D772" s="202"/>
      <c r="E772" s="202"/>
      <c r="F772" s="202"/>
      <c r="G772" s="202"/>
      <c r="H772" s="202"/>
      <c r="I772" s="237"/>
      <c r="J772" s="237"/>
      <c r="K772" s="202"/>
      <c r="L772" s="202"/>
    </row>
    <row r="773">
      <c r="A773" s="202"/>
      <c r="C773" s="202"/>
      <c r="D773" s="202"/>
      <c r="E773" s="204"/>
      <c r="F773" s="202"/>
      <c r="G773" s="202"/>
      <c r="H773" s="202"/>
      <c r="I773" s="237"/>
      <c r="J773" s="237"/>
      <c r="K773" s="202"/>
      <c r="L773" s="202"/>
    </row>
    <row r="774">
      <c r="A774" s="202"/>
      <c r="C774" s="202"/>
      <c r="D774" s="202"/>
      <c r="E774" s="204"/>
      <c r="F774" s="202"/>
      <c r="G774" s="202"/>
      <c r="H774" s="202"/>
      <c r="I774" s="237"/>
      <c r="J774" s="237"/>
      <c r="K774" s="202"/>
      <c r="L774" s="202"/>
    </row>
    <row r="775">
      <c r="A775" s="202"/>
      <c r="C775" s="202"/>
      <c r="D775" s="202"/>
      <c r="E775" s="208"/>
      <c r="F775" s="202"/>
      <c r="G775" s="202"/>
      <c r="H775" s="202"/>
      <c r="I775" s="237"/>
      <c r="J775" s="237"/>
      <c r="K775" s="202"/>
      <c r="L775" s="202"/>
    </row>
    <row r="776">
      <c r="A776" s="202"/>
      <c r="C776" s="202"/>
      <c r="D776" s="202"/>
      <c r="E776" s="208"/>
      <c r="F776" s="202"/>
      <c r="G776" s="202"/>
      <c r="H776" s="202"/>
      <c r="I776" s="237"/>
      <c r="J776" s="237"/>
      <c r="K776" s="202"/>
      <c r="L776" s="202"/>
    </row>
    <row r="777">
      <c r="A777" s="202"/>
      <c r="C777" s="202"/>
      <c r="D777" s="202"/>
      <c r="E777" s="208"/>
      <c r="F777" s="202"/>
      <c r="G777" s="202"/>
      <c r="H777" s="202"/>
      <c r="I777" s="237"/>
      <c r="J777" s="237"/>
      <c r="K777" s="202"/>
      <c r="L777" s="202"/>
    </row>
    <row r="778">
      <c r="A778" s="202"/>
      <c r="C778" s="202"/>
      <c r="D778" s="202"/>
      <c r="E778" s="208"/>
      <c r="F778" s="202"/>
      <c r="G778" s="202"/>
      <c r="H778" s="202"/>
      <c r="I778" s="237"/>
      <c r="J778" s="237"/>
      <c r="K778" s="202"/>
      <c r="L778" s="202"/>
    </row>
    <row r="779">
      <c r="A779" s="202"/>
      <c r="C779" s="202"/>
      <c r="D779" s="202"/>
      <c r="E779" s="208"/>
      <c r="F779" s="202"/>
      <c r="G779" s="202"/>
      <c r="H779" s="202"/>
      <c r="I779" s="237"/>
      <c r="J779" s="237"/>
      <c r="K779" s="202"/>
      <c r="L779" s="202"/>
    </row>
    <row r="780">
      <c r="A780" s="202"/>
      <c r="C780" s="202"/>
      <c r="D780" s="202"/>
      <c r="E780" s="208"/>
      <c r="F780" s="202"/>
      <c r="G780" s="202"/>
      <c r="H780" s="202"/>
      <c r="I780" s="237"/>
      <c r="J780" s="237"/>
      <c r="K780" s="202"/>
      <c r="L780" s="202"/>
    </row>
    <row r="781">
      <c r="A781" s="202"/>
      <c r="C781" s="202"/>
      <c r="D781" s="202"/>
      <c r="E781" s="208"/>
      <c r="F781" s="202"/>
      <c r="G781" s="202"/>
      <c r="H781" s="202"/>
      <c r="I781" s="237"/>
      <c r="J781" s="237"/>
      <c r="K781" s="202"/>
      <c r="L781" s="202"/>
    </row>
    <row r="782">
      <c r="A782" s="202"/>
      <c r="C782" s="202"/>
      <c r="D782" s="202"/>
      <c r="E782" s="208"/>
      <c r="F782" s="202"/>
      <c r="G782" s="202"/>
      <c r="H782" s="202"/>
      <c r="I782" s="237"/>
      <c r="J782" s="237"/>
      <c r="K782" s="202"/>
      <c r="L782" s="202"/>
    </row>
    <row r="783">
      <c r="A783" s="202"/>
      <c r="C783" s="202"/>
      <c r="D783" s="202"/>
      <c r="E783" s="202"/>
      <c r="F783" s="202"/>
      <c r="G783" s="202"/>
      <c r="H783" s="202"/>
      <c r="I783" s="237"/>
      <c r="J783" s="237"/>
      <c r="K783" s="202"/>
      <c r="L783" s="202"/>
    </row>
    <row r="784">
      <c r="A784" s="202"/>
      <c r="C784" s="202"/>
      <c r="D784" s="202"/>
      <c r="E784" s="208"/>
      <c r="F784" s="202"/>
      <c r="G784" s="202"/>
      <c r="H784" s="202"/>
      <c r="I784" s="237"/>
      <c r="J784" s="237"/>
      <c r="K784" s="202"/>
      <c r="L784" s="202"/>
    </row>
    <row r="785">
      <c r="A785" s="202"/>
      <c r="C785" s="202"/>
      <c r="D785" s="202"/>
      <c r="E785" s="208"/>
      <c r="F785" s="202"/>
      <c r="G785" s="202"/>
      <c r="H785" s="202"/>
      <c r="I785" s="237"/>
      <c r="J785" s="237"/>
      <c r="K785" s="202"/>
      <c r="L785" s="202"/>
    </row>
    <row r="786">
      <c r="A786" s="202"/>
      <c r="C786" s="202"/>
      <c r="D786" s="202"/>
      <c r="E786" s="202"/>
      <c r="F786" s="202"/>
      <c r="G786" s="202"/>
      <c r="H786" s="202"/>
      <c r="I786" s="237"/>
      <c r="J786" s="237"/>
      <c r="K786" s="202"/>
      <c r="L786" s="202"/>
    </row>
    <row r="787">
      <c r="A787" s="202"/>
      <c r="C787" s="202"/>
      <c r="D787" s="202"/>
      <c r="E787" s="208"/>
      <c r="F787" s="202"/>
      <c r="G787" s="202"/>
      <c r="H787" s="202"/>
      <c r="I787" s="237"/>
      <c r="J787" s="237"/>
      <c r="K787" s="202"/>
      <c r="L787" s="202"/>
    </row>
    <row r="788">
      <c r="A788" s="202"/>
      <c r="C788" s="202"/>
      <c r="D788" s="202"/>
      <c r="E788" s="208"/>
      <c r="F788" s="202"/>
      <c r="G788" s="202"/>
      <c r="H788" s="202"/>
      <c r="I788" s="237"/>
      <c r="J788" s="237"/>
      <c r="K788" s="202"/>
      <c r="L788" s="202"/>
    </row>
    <row r="789" ht="33.75" customHeight="1">
      <c r="A789" s="202"/>
      <c r="C789" s="202"/>
      <c r="D789" s="202"/>
      <c r="E789" s="204"/>
      <c r="I789" s="209"/>
      <c r="J789" s="209"/>
    </row>
    <row r="790" ht="33.75" customHeight="1">
      <c r="A790" s="202"/>
      <c r="C790" s="202"/>
      <c r="D790" s="202"/>
      <c r="E790" s="204"/>
      <c r="I790" s="209"/>
      <c r="J790" s="209"/>
    </row>
    <row r="791" ht="33.75" customHeight="1">
      <c r="A791" s="202"/>
      <c r="C791" s="202"/>
      <c r="D791" s="202"/>
      <c r="E791" s="206"/>
      <c r="I791" s="209"/>
      <c r="J791" s="209"/>
    </row>
    <row r="792" ht="33.75" customHeight="1">
      <c r="A792" s="202"/>
      <c r="C792" s="202"/>
      <c r="D792" s="206"/>
      <c r="E792" s="206"/>
      <c r="I792" s="209"/>
      <c r="J792" s="209"/>
    </row>
    <row r="793" ht="33.0" customHeight="1">
      <c r="A793" s="202"/>
      <c r="C793" s="202"/>
      <c r="D793" s="202"/>
      <c r="E793" s="202"/>
      <c r="F793" s="202"/>
      <c r="G793" s="202"/>
      <c r="H793" s="202"/>
      <c r="I793" s="237"/>
      <c r="J793" s="237"/>
      <c r="K793" s="202"/>
      <c r="L793" s="202"/>
    </row>
    <row r="794" ht="25.5" customHeight="1">
      <c r="A794" s="202"/>
      <c r="C794" s="202"/>
      <c r="D794" s="202"/>
      <c r="E794" s="204"/>
      <c r="I794" s="209"/>
      <c r="J794" s="209"/>
    </row>
    <row r="795" ht="25.5" customHeight="1">
      <c r="A795" s="202"/>
      <c r="C795" s="202"/>
      <c r="D795" s="202"/>
      <c r="E795" s="206"/>
      <c r="I795" s="209"/>
      <c r="J795" s="209"/>
    </row>
    <row r="796" ht="25.5" customHeight="1">
      <c r="A796" s="202"/>
      <c r="C796" s="202"/>
      <c r="D796" s="202"/>
      <c r="E796" s="208"/>
      <c r="I796" s="209"/>
      <c r="J796" s="209"/>
    </row>
    <row r="797" ht="25.5" customHeight="1">
      <c r="A797" s="202"/>
      <c r="C797" s="202"/>
      <c r="D797" s="202"/>
      <c r="E797" s="208"/>
      <c r="I797" s="209"/>
      <c r="J797" s="209"/>
    </row>
    <row r="798" ht="25.5" customHeight="1">
      <c r="A798" s="202"/>
      <c r="C798" s="202"/>
      <c r="D798" s="202"/>
      <c r="E798" s="204"/>
      <c r="I798" s="209"/>
      <c r="J798" s="209"/>
    </row>
    <row r="799" ht="25.5" customHeight="1">
      <c r="A799" s="202"/>
      <c r="C799" s="202"/>
      <c r="D799" s="202"/>
      <c r="E799" s="208"/>
      <c r="I799" s="209"/>
      <c r="J799" s="209"/>
    </row>
    <row r="800" ht="25.5" customHeight="1">
      <c r="A800" s="202"/>
      <c r="C800" s="202"/>
      <c r="D800" s="202"/>
      <c r="E800" s="204"/>
      <c r="I800" s="209"/>
      <c r="J800" s="209"/>
    </row>
    <row r="801" ht="25.5" customHeight="1">
      <c r="A801" s="202"/>
      <c r="C801" s="202"/>
      <c r="D801" s="202"/>
      <c r="E801" s="206"/>
      <c r="I801" s="209"/>
      <c r="J801" s="209"/>
    </row>
    <row r="802" ht="15.75" customHeight="1">
      <c r="A802" s="202"/>
      <c r="C802" s="202"/>
      <c r="D802" s="202"/>
      <c r="E802" s="202"/>
      <c r="F802" s="202"/>
      <c r="G802" s="202"/>
      <c r="H802" s="202"/>
      <c r="I802" s="237"/>
      <c r="J802" s="237"/>
      <c r="K802" s="202"/>
      <c r="L802" s="202"/>
    </row>
    <row r="803" ht="30.75" customHeight="1">
      <c r="A803" s="202"/>
      <c r="C803" s="202"/>
      <c r="D803" s="202"/>
      <c r="E803" s="202"/>
      <c r="F803" s="202"/>
      <c r="G803" s="202"/>
      <c r="H803" s="202"/>
      <c r="I803" s="237"/>
      <c r="J803" s="237"/>
      <c r="K803" s="202"/>
      <c r="L803" s="202"/>
      <c r="M803" s="202"/>
      <c r="N803" s="202"/>
      <c r="O803" s="202"/>
      <c r="P803" s="202"/>
    </row>
    <row r="804">
      <c r="A804" s="202"/>
      <c r="C804" s="202"/>
      <c r="D804" s="203"/>
      <c r="E804" s="204"/>
      <c r="F804" s="202"/>
      <c r="G804" s="202"/>
      <c r="H804" s="202"/>
      <c r="I804" s="237"/>
      <c r="J804" s="237"/>
      <c r="K804" s="202"/>
      <c r="L804" s="202"/>
    </row>
    <row r="805">
      <c r="A805" s="202"/>
      <c r="C805" s="202"/>
      <c r="D805" s="202"/>
      <c r="E805" s="202"/>
      <c r="F805" s="202"/>
      <c r="G805" s="202"/>
      <c r="H805" s="202"/>
      <c r="I805" s="237"/>
      <c r="J805" s="237"/>
      <c r="K805" s="202"/>
      <c r="L805" s="202"/>
    </row>
    <row r="806">
      <c r="A806" s="202"/>
      <c r="C806" s="202"/>
      <c r="D806" s="202"/>
      <c r="E806" s="202"/>
      <c r="F806" s="202"/>
      <c r="G806" s="202"/>
      <c r="H806" s="202"/>
      <c r="I806" s="237"/>
      <c r="J806" s="237"/>
      <c r="K806" s="202"/>
      <c r="L806" s="202"/>
    </row>
    <row r="807">
      <c r="A807" s="202"/>
      <c r="C807" s="202"/>
      <c r="D807" s="207"/>
      <c r="E807" s="204"/>
      <c r="F807" s="202"/>
      <c r="G807" s="202"/>
      <c r="H807" s="202"/>
      <c r="I807" s="237"/>
      <c r="J807" s="237"/>
      <c r="K807" s="202"/>
      <c r="L807" s="202"/>
    </row>
    <row r="808">
      <c r="A808" s="202"/>
      <c r="C808" s="202"/>
      <c r="D808" s="203"/>
      <c r="E808" s="204"/>
      <c r="F808" s="202"/>
      <c r="G808" s="202"/>
      <c r="H808" s="202"/>
      <c r="I808" s="237"/>
      <c r="J808" s="237"/>
      <c r="K808" s="202"/>
      <c r="L808" s="202"/>
    </row>
    <row r="809">
      <c r="A809" s="202"/>
      <c r="C809" s="202"/>
      <c r="D809" s="203"/>
      <c r="E809" s="204"/>
      <c r="F809" s="202"/>
      <c r="G809" s="202"/>
      <c r="H809" s="202"/>
      <c r="I809" s="237"/>
      <c r="J809" s="237"/>
      <c r="K809" s="202"/>
      <c r="L809" s="202"/>
    </row>
    <row r="810">
      <c r="A810" s="202"/>
      <c r="C810" s="202"/>
      <c r="D810" s="203"/>
      <c r="E810" s="204"/>
      <c r="F810" s="202"/>
      <c r="G810" s="202"/>
      <c r="H810" s="202"/>
      <c r="I810" s="237"/>
      <c r="J810" s="237"/>
      <c r="K810" s="202"/>
      <c r="L810" s="202"/>
    </row>
    <row r="811">
      <c r="A811" s="202"/>
      <c r="C811" s="202"/>
      <c r="D811" s="203"/>
      <c r="E811" s="204"/>
      <c r="F811" s="202"/>
      <c r="G811" s="202"/>
      <c r="H811" s="202"/>
      <c r="I811" s="237"/>
      <c r="J811" s="237"/>
      <c r="K811" s="202"/>
      <c r="L811" s="202"/>
    </row>
    <row r="812">
      <c r="A812" s="202"/>
      <c r="C812" s="202"/>
      <c r="D812" s="202"/>
      <c r="E812" s="202"/>
      <c r="F812" s="202"/>
      <c r="G812" s="202"/>
      <c r="H812" s="202"/>
      <c r="I812" s="237"/>
      <c r="J812" s="237"/>
      <c r="K812" s="202"/>
      <c r="L812" s="202"/>
    </row>
    <row r="813">
      <c r="A813" s="202"/>
      <c r="C813" s="202"/>
      <c r="D813" s="203"/>
      <c r="E813" s="204"/>
      <c r="F813" s="202"/>
      <c r="G813" s="202"/>
      <c r="H813" s="202"/>
      <c r="I813" s="237"/>
      <c r="J813" s="237"/>
      <c r="K813" s="202"/>
      <c r="L813" s="202"/>
    </row>
    <row r="814" ht="33.0" customHeight="1">
      <c r="A814" s="202"/>
      <c r="C814" s="202"/>
      <c r="D814" s="202"/>
      <c r="I814" s="209"/>
      <c r="J814" s="209"/>
    </row>
    <row r="815" ht="33.0" customHeight="1">
      <c r="A815" s="202"/>
      <c r="C815" s="202"/>
      <c r="D815" s="202"/>
      <c r="E815" s="204"/>
      <c r="I815" s="209"/>
      <c r="J815" s="209"/>
    </row>
    <row r="816" ht="33.0" customHeight="1">
      <c r="A816" s="202"/>
      <c r="C816" s="202"/>
      <c r="D816" s="202"/>
      <c r="E816" s="206"/>
      <c r="I816" s="209"/>
      <c r="J816" s="209"/>
    </row>
    <row r="817" ht="33.0" customHeight="1">
      <c r="A817" s="202"/>
      <c r="C817" s="202"/>
      <c r="D817" s="206"/>
      <c r="E817" s="206"/>
      <c r="I817" s="209"/>
      <c r="J817" s="209"/>
    </row>
    <row r="818">
      <c r="A818" s="202"/>
      <c r="C818" s="202"/>
      <c r="D818" s="202"/>
      <c r="E818" s="202"/>
      <c r="F818" s="202"/>
      <c r="G818" s="202"/>
      <c r="H818" s="202"/>
      <c r="I818" s="237"/>
      <c r="J818" s="237"/>
      <c r="K818" s="202"/>
      <c r="L818" s="202"/>
    </row>
    <row r="819">
      <c r="A819" s="202"/>
      <c r="C819" s="202"/>
      <c r="D819" s="207"/>
      <c r="E819" s="208"/>
      <c r="F819" s="202"/>
      <c r="G819" s="202"/>
      <c r="H819" s="202"/>
      <c r="I819" s="237"/>
      <c r="J819" s="237"/>
      <c r="K819" s="202"/>
      <c r="L819" s="202"/>
    </row>
    <row r="820">
      <c r="A820" s="202"/>
      <c r="C820" s="202"/>
      <c r="D820" s="202"/>
      <c r="E820" s="202"/>
      <c r="F820" s="202"/>
      <c r="G820" s="202"/>
      <c r="H820" s="202"/>
      <c r="I820" s="237"/>
      <c r="J820" s="237"/>
      <c r="K820" s="202"/>
      <c r="L820" s="202"/>
    </row>
    <row r="821">
      <c r="A821" s="202"/>
      <c r="C821" s="202"/>
      <c r="E821" s="208"/>
      <c r="F821" s="202"/>
      <c r="G821" s="202"/>
      <c r="H821" s="202"/>
      <c r="I821" s="237"/>
      <c r="J821" s="237"/>
      <c r="K821" s="202"/>
      <c r="L821" s="202"/>
    </row>
    <row r="822">
      <c r="A822" s="202"/>
      <c r="C822" s="202"/>
      <c r="D822" s="202"/>
      <c r="E822" s="208"/>
      <c r="F822" s="202"/>
      <c r="G822" s="202"/>
      <c r="H822" s="202"/>
      <c r="I822" s="237"/>
      <c r="J822" s="237"/>
      <c r="K822" s="202"/>
      <c r="L822" s="202"/>
    </row>
    <row r="823">
      <c r="A823" s="202"/>
      <c r="C823" s="202"/>
      <c r="D823" s="202"/>
      <c r="E823" s="202"/>
      <c r="F823" s="202"/>
      <c r="G823" s="202"/>
      <c r="H823" s="202"/>
      <c r="I823" s="237"/>
      <c r="J823" s="237"/>
      <c r="K823" s="202"/>
      <c r="L823" s="202"/>
    </row>
    <row r="824">
      <c r="A824" s="202"/>
      <c r="C824" s="202"/>
      <c r="D824" s="202"/>
      <c r="E824" s="208"/>
      <c r="F824" s="202"/>
      <c r="G824" s="202"/>
      <c r="H824" s="202"/>
      <c r="I824" s="237"/>
      <c r="J824" s="237"/>
      <c r="K824" s="202"/>
      <c r="L824" s="202"/>
    </row>
    <row r="825">
      <c r="A825" s="202"/>
      <c r="C825" s="202"/>
      <c r="D825" s="207"/>
      <c r="E825" s="208"/>
      <c r="F825" s="202"/>
      <c r="G825" s="202"/>
      <c r="H825" s="202"/>
      <c r="I825" s="237"/>
      <c r="J825" s="237"/>
      <c r="K825" s="202"/>
      <c r="L825" s="202"/>
    </row>
    <row r="826">
      <c r="A826" s="202"/>
      <c r="C826" s="202"/>
      <c r="D826" s="202"/>
      <c r="E826" s="208"/>
      <c r="F826" s="202"/>
      <c r="G826" s="202"/>
      <c r="H826" s="202"/>
      <c r="I826" s="237"/>
      <c r="J826" s="237"/>
      <c r="K826" s="202"/>
      <c r="L826" s="202"/>
    </row>
    <row r="827">
      <c r="A827" s="202"/>
      <c r="C827" s="202"/>
      <c r="D827" s="202"/>
      <c r="E827" s="208"/>
      <c r="F827" s="202"/>
      <c r="G827" s="202"/>
      <c r="H827" s="202"/>
      <c r="I827" s="237"/>
      <c r="J827" s="237"/>
      <c r="K827" s="202"/>
      <c r="L827" s="202"/>
    </row>
    <row r="828">
      <c r="A828" s="202"/>
      <c r="C828" s="202"/>
      <c r="D828" s="202"/>
      <c r="E828" s="208"/>
      <c r="F828" s="202"/>
      <c r="G828" s="202"/>
      <c r="H828" s="202"/>
      <c r="I828" s="237"/>
      <c r="J828" s="237"/>
      <c r="K828" s="202"/>
      <c r="L828" s="202"/>
    </row>
    <row r="829">
      <c r="A829" s="202"/>
      <c r="C829" s="202"/>
      <c r="D829" s="202"/>
      <c r="E829" s="208"/>
      <c r="F829" s="202"/>
      <c r="G829" s="202"/>
      <c r="H829" s="202"/>
      <c r="I829" s="237"/>
      <c r="J829" s="237"/>
      <c r="K829" s="202"/>
      <c r="L829" s="202"/>
    </row>
    <row r="830">
      <c r="A830" s="202"/>
      <c r="C830" s="202"/>
      <c r="E830" s="208"/>
      <c r="F830" s="202"/>
      <c r="G830" s="202"/>
      <c r="H830" s="202"/>
      <c r="I830" s="237"/>
      <c r="J830" s="237"/>
      <c r="K830" s="202"/>
      <c r="L830" s="202"/>
    </row>
    <row r="831">
      <c r="A831" s="202"/>
      <c r="C831" s="202"/>
      <c r="D831" s="207"/>
      <c r="E831" s="208"/>
      <c r="F831" s="202"/>
      <c r="G831" s="202"/>
      <c r="H831" s="202"/>
      <c r="I831" s="237"/>
      <c r="J831" s="237"/>
      <c r="K831" s="202"/>
      <c r="L831" s="202"/>
    </row>
    <row r="832" ht="33.0" customHeight="1">
      <c r="A832" s="202"/>
      <c r="C832" s="202"/>
      <c r="D832" s="202"/>
      <c r="E832" s="204"/>
      <c r="I832" s="209"/>
      <c r="J832" s="209"/>
    </row>
    <row r="833" ht="33.0" customHeight="1">
      <c r="A833" s="202"/>
      <c r="C833" s="202"/>
      <c r="D833" s="202"/>
      <c r="E833" s="204"/>
      <c r="I833" s="209"/>
      <c r="J833" s="209"/>
    </row>
    <row r="834" ht="33.0" customHeight="1">
      <c r="A834" s="202"/>
      <c r="C834" s="202"/>
      <c r="D834" s="202"/>
      <c r="E834" s="206"/>
      <c r="I834" s="209"/>
      <c r="J834" s="209"/>
    </row>
    <row r="835" ht="33.0" customHeight="1">
      <c r="A835" s="202"/>
      <c r="C835" s="202"/>
      <c r="D835" s="206"/>
      <c r="E835" s="206"/>
      <c r="I835" s="209"/>
      <c r="J835" s="209"/>
    </row>
    <row r="836">
      <c r="A836" s="202"/>
      <c r="C836" s="202"/>
      <c r="E836" s="208"/>
      <c r="F836" s="202"/>
      <c r="G836" s="202"/>
      <c r="H836" s="202"/>
      <c r="I836" s="237"/>
      <c r="J836" s="237"/>
      <c r="K836" s="202"/>
      <c r="L836" s="202"/>
    </row>
    <row r="837">
      <c r="A837" s="202"/>
      <c r="C837" s="202"/>
      <c r="D837" s="202"/>
      <c r="E837" s="202"/>
      <c r="F837" s="202"/>
      <c r="G837" s="202"/>
      <c r="H837" s="202"/>
      <c r="I837" s="237"/>
      <c r="J837" s="237"/>
      <c r="K837" s="202"/>
      <c r="L837" s="202"/>
    </row>
    <row r="838">
      <c r="A838" s="202"/>
      <c r="C838" s="202"/>
      <c r="D838" s="202"/>
      <c r="E838" s="204"/>
      <c r="F838" s="202"/>
      <c r="G838" s="202"/>
      <c r="H838" s="202"/>
      <c r="I838" s="237"/>
      <c r="J838" s="237"/>
      <c r="K838" s="202"/>
      <c r="L838" s="202"/>
    </row>
    <row r="839">
      <c r="A839" s="202"/>
      <c r="C839" s="202"/>
      <c r="D839" s="202"/>
      <c r="E839" s="204"/>
      <c r="F839" s="202"/>
      <c r="G839" s="202"/>
      <c r="H839" s="202"/>
      <c r="I839" s="237"/>
      <c r="J839" s="237"/>
      <c r="K839" s="202"/>
      <c r="L839" s="202"/>
    </row>
    <row r="840">
      <c r="A840" s="202"/>
      <c r="C840" s="202"/>
      <c r="D840" s="202"/>
      <c r="E840" s="208"/>
      <c r="F840" s="202"/>
      <c r="G840" s="202"/>
      <c r="H840" s="202"/>
      <c r="I840" s="237"/>
      <c r="J840" s="237"/>
      <c r="K840" s="202"/>
      <c r="L840" s="202"/>
    </row>
    <row r="841">
      <c r="A841" s="202"/>
      <c r="C841" s="202"/>
      <c r="D841" s="202"/>
      <c r="E841" s="208"/>
      <c r="F841" s="202"/>
      <c r="G841" s="202"/>
      <c r="H841" s="202"/>
      <c r="I841" s="237"/>
      <c r="J841" s="237"/>
      <c r="K841" s="202"/>
      <c r="L841" s="202"/>
    </row>
    <row r="842">
      <c r="A842" s="202"/>
      <c r="C842" s="202"/>
      <c r="D842" s="202"/>
      <c r="E842" s="208"/>
      <c r="F842" s="202"/>
      <c r="G842" s="202"/>
      <c r="H842" s="202"/>
      <c r="I842" s="237"/>
      <c r="J842" s="237"/>
      <c r="K842" s="202"/>
      <c r="L842" s="202"/>
    </row>
    <row r="843">
      <c r="A843" s="202"/>
      <c r="C843" s="202"/>
      <c r="D843" s="202"/>
      <c r="E843" s="208"/>
      <c r="F843" s="202"/>
      <c r="G843" s="202"/>
      <c r="H843" s="202"/>
      <c r="I843" s="237"/>
      <c r="J843" s="237"/>
      <c r="K843" s="202"/>
      <c r="L843" s="202"/>
    </row>
    <row r="844">
      <c r="A844" s="202"/>
      <c r="C844" s="202"/>
      <c r="D844" s="202"/>
      <c r="E844" s="208"/>
      <c r="F844" s="202"/>
      <c r="G844" s="202"/>
      <c r="H844" s="202"/>
      <c r="I844" s="237"/>
      <c r="J844" s="237"/>
      <c r="K844" s="202"/>
      <c r="L844" s="202"/>
    </row>
    <row r="845">
      <c r="A845" s="202"/>
      <c r="C845" s="202"/>
      <c r="D845" s="202"/>
      <c r="E845" s="208"/>
      <c r="F845" s="202"/>
      <c r="G845" s="202"/>
      <c r="H845" s="202"/>
      <c r="I845" s="237"/>
      <c r="J845" s="237"/>
      <c r="K845" s="202"/>
      <c r="L845" s="202"/>
    </row>
    <row r="846">
      <c r="A846" s="202"/>
      <c r="C846" s="202"/>
      <c r="D846" s="202"/>
      <c r="E846" s="208"/>
      <c r="F846" s="202"/>
      <c r="G846" s="202"/>
      <c r="H846" s="202"/>
      <c r="I846" s="237"/>
      <c r="J846" s="237"/>
      <c r="K846" s="202"/>
      <c r="L846" s="202"/>
    </row>
    <row r="847">
      <c r="A847" s="202"/>
      <c r="C847" s="202"/>
      <c r="D847" s="202"/>
      <c r="E847" s="208"/>
      <c r="F847" s="202"/>
      <c r="G847" s="202"/>
      <c r="H847" s="202"/>
      <c r="I847" s="237"/>
      <c r="J847" s="237"/>
      <c r="K847" s="202"/>
      <c r="L847" s="202"/>
    </row>
    <row r="848">
      <c r="A848" s="202"/>
      <c r="C848" s="202"/>
      <c r="D848" s="202"/>
      <c r="E848" s="202"/>
      <c r="F848" s="202"/>
      <c r="G848" s="202"/>
      <c r="H848" s="202"/>
      <c r="I848" s="237"/>
      <c r="J848" s="237"/>
      <c r="K848" s="202"/>
      <c r="L848" s="202"/>
    </row>
    <row r="849">
      <c r="A849" s="202"/>
      <c r="C849" s="202"/>
      <c r="D849" s="202"/>
      <c r="E849" s="208"/>
      <c r="F849" s="202"/>
      <c r="G849" s="202"/>
      <c r="H849" s="202"/>
      <c r="I849" s="237"/>
      <c r="J849" s="237"/>
      <c r="K849" s="202"/>
      <c r="L849" s="202"/>
    </row>
    <row r="850">
      <c r="A850" s="202"/>
      <c r="C850" s="202"/>
      <c r="D850" s="202"/>
      <c r="E850" s="208"/>
      <c r="F850" s="202"/>
      <c r="G850" s="202"/>
      <c r="H850" s="202"/>
      <c r="I850" s="237"/>
      <c r="J850" s="237"/>
      <c r="K850" s="202"/>
      <c r="L850" s="202"/>
    </row>
    <row r="851">
      <c r="A851" s="202"/>
      <c r="C851" s="202"/>
      <c r="D851" s="202"/>
      <c r="E851" s="202"/>
      <c r="F851" s="202"/>
      <c r="G851" s="202"/>
      <c r="H851" s="202"/>
      <c r="I851" s="237"/>
      <c r="J851" s="237"/>
      <c r="K851" s="202"/>
      <c r="L851" s="202"/>
    </row>
    <row r="852">
      <c r="A852" s="202"/>
      <c r="C852" s="202"/>
      <c r="D852" s="202"/>
      <c r="E852" s="208"/>
      <c r="F852" s="202"/>
      <c r="G852" s="202"/>
      <c r="H852" s="202"/>
      <c r="I852" s="237"/>
      <c r="J852" s="237"/>
      <c r="K852" s="202"/>
      <c r="L852" s="202"/>
    </row>
    <row r="853">
      <c r="A853" s="202"/>
      <c r="C853" s="202"/>
      <c r="D853" s="202"/>
      <c r="E853" s="208"/>
      <c r="F853" s="202"/>
      <c r="G853" s="202"/>
      <c r="H853" s="202"/>
      <c r="I853" s="237"/>
      <c r="J853" s="237"/>
      <c r="K853" s="202"/>
      <c r="L853" s="202"/>
    </row>
    <row r="854" ht="33.75" customHeight="1">
      <c r="A854" s="202"/>
      <c r="C854" s="202"/>
      <c r="D854" s="202"/>
      <c r="E854" s="204"/>
      <c r="I854" s="209"/>
      <c r="J854" s="209"/>
    </row>
    <row r="855" ht="33.75" customHeight="1">
      <c r="A855" s="202"/>
      <c r="C855" s="202"/>
      <c r="D855" s="202"/>
      <c r="E855" s="204"/>
      <c r="I855" s="209"/>
      <c r="J855" s="209"/>
    </row>
    <row r="856" ht="33.75" customHeight="1">
      <c r="A856" s="202"/>
      <c r="C856" s="202"/>
      <c r="D856" s="202"/>
      <c r="E856" s="206"/>
      <c r="I856" s="209"/>
      <c r="J856" s="209"/>
    </row>
    <row r="857" ht="33.75" customHeight="1">
      <c r="A857" s="202"/>
      <c r="C857" s="202"/>
      <c r="D857" s="206"/>
      <c r="E857" s="206"/>
      <c r="I857" s="209"/>
      <c r="J857" s="209"/>
    </row>
    <row r="858" ht="33.0" customHeight="1">
      <c r="A858" s="202"/>
      <c r="C858" s="202"/>
      <c r="D858" s="202"/>
      <c r="E858" s="202"/>
      <c r="F858" s="202"/>
      <c r="G858" s="202"/>
      <c r="H858" s="202"/>
      <c r="I858" s="237"/>
      <c r="J858" s="237"/>
      <c r="K858" s="202"/>
      <c r="L858" s="202"/>
    </row>
    <row r="859" ht="25.5" customHeight="1">
      <c r="A859" s="202"/>
      <c r="C859" s="202"/>
      <c r="D859" s="202"/>
      <c r="E859" s="204"/>
      <c r="I859" s="209"/>
      <c r="J859" s="209"/>
    </row>
    <row r="860" ht="25.5" customHeight="1">
      <c r="A860" s="202"/>
      <c r="C860" s="202"/>
      <c r="D860" s="202"/>
      <c r="E860" s="206"/>
      <c r="I860" s="209"/>
      <c r="J860" s="209"/>
    </row>
    <row r="861" ht="25.5" customHeight="1">
      <c r="A861" s="202"/>
      <c r="C861" s="202"/>
      <c r="D861" s="202"/>
      <c r="E861" s="208"/>
      <c r="I861" s="209"/>
      <c r="J861" s="209"/>
    </row>
    <row r="862" ht="25.5" customHeight="1">
      <c r="A862" s="202"/>
      <c r="C862" s="202"/>
      <c r="D862" s="202"/>
      <c r="E862" s="208"/>
      <c r="I862" s="209"/>
      <c r="J862" s="209"/>
    </row>
    <row r="863" ht="25.5" customHeight="1">
      <c r="A863" s="202"/>
      <c r="C863" s="202"/>
      <c r="D863" s="202"/>
      <c r="E863" s="204"/>
      <c r="I863" s="209"/>
      <c r="J863" s="209"/>
    </row>
    <row r="864" ht="25.5" customHeight="1">
      <c r="A864" s="202"/>
      <c r="C864" s="202"/>
      <c r="D864" s="202"/>
      <c r="E864" s="208"/>
      <c r="I864" s="209"/>
      <c r="J864" s="209"/>
    </row>
    <row r="865" ht="25.5" customHeight="1">
      <c r="A865" s="202"/>
      <c r="C865" s="202"/>
      <c r="D865" s="202"/>
      <c r="E865" s="204"/>
      <c r="I865" s="209"/>
      <c r="J865" s="209"/>
    </row>
    <row r="866" ht="25.5" customHeight="1">
      <c r="A866" s="202"/>
      <c r="C866" s="202"/>
      <c r="D866" s="202"/>
      <c r="E866" s="206"/>
      <c r="I866" s="209"/>
      <c r="J866" s="209"/>
    </row>
    <row r="867" ht="15.75" customHeight="1">
      <c r="A867" s="202"/>
      <c r="C867" s="202"/>
      <c r="D867" s="202"/>
      <c r="E867" s="202"/>
      <c r="F867" s="202"/>
      <c r="G867" s="202"/>
      <c r="H867" s="202"/>
      <c r="I867" s="237"/>
      <c r="J867" s="237"/>
      <c r="K867" s="202"/>
      <c r="L867" s="202"/>
    </row>
    <row r="868" ht="30.75" customHeight="1">
      <c r="A868" s="202"/>
      <c r="C868" s="202"/>
      <c r="D868" s="202"/>
      <c r="E868" s="202"/>
      <c r="F868" s="202"/>
      <c r="G868" s="202"/>
      <c r="H868" s="202"/>
      <c r="I868" s="237"/>
      <c r="J868" s="237"/>
      <c r="K868" s="202"/>
      <c r="L868" s="202"/>
      <c r="M868" s="202"/>
      <c r="N868" s="202"/>
      <c r="O868" s="202"/>
      <c r="P868" s="202"/>
    </row>
    <row r="869">
      <c r="A869" s="202"/>
      <c r="C869" s="202"/>
      <c r="D869" s="203"/>
      <c r="E869" s="204"/>
      <c r="F869" s="202"/>
      <c r="G869" s="202"/>
      <c r="H869" s="202"/>
      <c r="I869" s="237"/>
      <c r="J869" s="237"/>
      <c r="K869" s="202"/>
      <c r="L869" s="202"/>
    </row>
    <row r="870">
      <c r="A870" s="202"/>
      <c r="C870" s="202"/>
      <c r="D870" s="202"/>
      <c r="E870" s="202"/>
      <c r="F870" s="202"/>
      <c r="G870" s="202"/>
      <c r="H870" s="202"/>
      <c r="I870" s="237"/>
      <c r="J870" s="237"/>
      <c r="K870" s="202"/>
      <c r="L870" s="202"/>
    </row>
    <row r="871">
      <c r="A871" s="202"/>
      <c r="C871" s="202"/>
      <c r="D871" s="202"/>
      <c r="E871" s="202"/>
      <c r="F871" s="202"/>
      <c r="G871" s="202"/>
      <c r="H871" s="202"/>
      <c r="I871" s="237"/>
      <c r="J871" s="237"/>
      <c r="K871" s="202"/>
      <c r="L871" s="202"/>
    </row>
    <row r="872">
      <c r="A872" s="202"/>
      <c r="C872" s="202"/>
      <c r="D872" s="207"/>
      <c r="E872" s="204"/>
      <c r="F872" s="202"/>
      <c r="G872" s="202"/>
      <c r="H872" s="202"/>
      <c r="I872" s="237"/>
      <c r="J872" s="237"/>
      <c r="K872" s="202"/>
      <c r="L872" s="202"/>
    </row>
    <row r="873">
      <c r="A873" s="202"/>
      <c r="C873" s="202"/>
      <c r="D873" s="203"/>
      <c r="E873" s="204"/>
      <c r="F873" s="202"/>
      <c r="G873" s="202"/>
      <c r="H873" s="202"/>
      <c r="I873" s="237"/>
      <c r="J873" s="237"/>
      <c r="K873" s="202"/>
      <c r="L873" s="202"/>
    </row>
    <row r="874">
      <c r="A874" s="202"/>
      <c r="C874" s="202"/>
      <c r="D874" s="203"/>
      <c r="E874" s="204"/>
      <c r="F874" s="202"/>
      <c r="G874" s="202"/>
      <c r="H874" s="202"/>
      <c r="I874" s="237"/>
      <c r="J874" s="237"/>
      <c r="K874" s="202"/>
      <c r="L874" s="202"/>
    </row>
    <row r="875">
      <c r="A875" s="202"/>
      <c r="C875" s="202"/>
      <c r="D875" s="203"/>
      <c r="E875" s="204"/>
      <c r="F875" s="202"/>
      <c r="G875" s="202"/>
      <c r="H875" s="202"/>
      <c r="I875" s="237"/>
      <c r="J875" s="237"/>
      <c r="K875" s="202"/>
      <c r="L875" s="202"/>
    </row>
    <row r="876">
      <c r="A876" s="202"/>
      <c r="C876" s="202"/>
      <c r="D876" s="203"/>
      <c r="E876" s="204"/>
      <c r="F876" s="202"/>
      <c r="G876" s="202"/>
      <c r="H876" s="202"/>
      <c r="I876" s="237"/>
      <c r="J876" s="237"/>
      <c r="K876" s="202"/>
      <c r="L876" s="202"/>
    </row>
    <row r="877">
      <c r="A877" s="202"/>
      <c r="C877" s="202"/>
      <c r="D877" s="202"/>
      <c r="E877" s="202"/>
      <c r="F877" s="202"/>
      <c r="G877" s="202"/>
      <c r="H877" s="202"/>
      <c r="I877" s="237"/>
      <c r="J877" s="237"/>
      <c r="K877" s="202"/>
      <c r="L877" s="202"/>
    </row>
    <row r="878">
      <c r="A878" s="202"/>
      <c r="C878" s="202"/>
      <c r="D878" s="203"/>
      <c r="E878" s="204"/>
      <c r="F878" s="202"/>
      <c r="G878" s="202"/>
      <c r="H878" s="202"/>
      <c r="I878" s="237"/>
      <c r="J878" s="237"/>
      <c r="K878" s="202"/>
      <c r="L878" s="202"/>
    </row>
    <row r="879" ht="33.0" customHeight="1">
      <c r="A879" s="202"/>
      <c r="C879" s="202"/>
      <c r="D879" s="202"/>
      <c r="I879" s="209"/>
      <c r="J879" s="209"/>
    </row>
    <row r="880" ht="33.0" customHeight="1">
      <c r="A880" s="202"/>
      <c r="C880" s="202"/>
      <c r="D880" s="202"/>
      <c r="E880" s="204"/>
      <c r="I880" s="209"/>
      <c r="J880" s="209"/>
    </row>
    <row r="881" ht="33.0" customHeight="1">
      <c r="A881" s="202"/>
      <c r="C881" s="202"/>
      <c r="D881" s="202"/>
      <c r="E881" s="206"/>
      <c r="I881" s="209"/>
      <c r="J881" s="209"/>
    </row>
    <row r="882" ht="33.0" customHeight="1">
      <c r="A882" s="202"/>
      <c r="C882" s="202"/>
      <c r="D882" s="206"/>
      <c r="E882" s="206"/>
      <c r="I882" s="209"/>
      <c r="J882" s="209"/>
    </row>
    <row r="883">
      <c r="A883" s="202"/>
      <c r="C883" s="202"/>
      <c r="D883" s="202"/>
      <c r="E883" s="202"/>
      <c r="F883" s="202"/>
      <c r="G883" s="202"/>
      <c r="H883" s="202"/>
      <c r="I883" s="237"/>
      <c r="J883" s="237"/>
      <c r="K883" s="202"/>
      <c r="L883" s="202"/>
    </row>
    <row r="884">
      <c r="A884" s="202"/>
      <c r="C884" s="202"/>
      <c r="D884" s="207"/>
      <c r="E884" s="208"/>
      <c r="F884" s="202"/>
      <c r="G884" s="202"/>
      <c r="H884" s="202"/>
      <c r="I884" s="237"/>
      <c r="J884" s="237"/>
      <c r="K884" s="202"/>
      <c r="L884" s="202"/>
    </row>
    <row r="885">
      <c r="A885" s="202"/>
      <c r="C885" s="202"/>
      <c r="D885" s="202"/>
      <c r="E885" s="202"/>
      <c r="F885" s="202"/>
      <c r="G885" s="202"/>
      <c r="H885" s="202"/>
      <c r="I885" s="237"/>
      <c r="J885" s="237"/>
      <c r="K885" s="202"/>
      <c r="L885" s="202"/>
    </row>
    <row r="886">
      <c r="A886" s="202"/>
      <c r="C886" s="202"/>
      <c r="E886" s="208"/>
      <c r="F886" s="202"/>
      <c r="G886" s="202"/>
      <c r="H886" s="202"/>
      <c r="I886" s="237"/>
      <c r="J886" s="237"/>
      <c r="K886" s="202"/>
      <c r="L886" s="202"/>
    </row>
    <row r="887">
      <c r="A887" s="202"/>
      <c r="C887" s="202"/>
      <c r="D887" s="202"/>
      <c r="E887" s="208"/>
      <c r="F887" s="202"/>
      <c r="G887" s="202"/>
      <c r="H887" s="202"/>
      <c r="I887" s="237"/>
      <c r="J887" s="237"/>
      <c r="K887" s="202"/>
      <c r="L887" s="202"/>
    </row>
    <row r="888">
      <c r="A888" s="202"/>
      <c r="C888" s="202"/>
      <c r="D888" s="202"/>
      <c r="E888" s="202"/>
      <c r="F888" s="202"/>
      <c r="G888" s="202"/>
      <c r="H888" s="202"/>
      <c r="I888" s="237"/>
      <c r="J888" s="237"/>
      <c r="K888" s="202"/>
      <c r="L888" s="202"/>
    </row>
    <row r="889">
      <c r="A889" s="202"/>
      <c r="C889" s="202"/>
      <c r="D889" s="202"/>
      <c r="E889" s="208"/>
      <c r="F889" s="202"/>
      <c r="G889" s="202"/>
      <c r="H889" s="202"/>
      <c r="I889" s="237"/>
      <c r="J889" s="237"/>
      <c r="K889" s="202"/>
      <c r="L889" s="202"/>
    </row>
    <row r="890">
      <c r="A890" s="202"/>
      <c r="C890" s="202"/>
      <c r="D890" s="207"/>
      <c r="E890" s="208"/>
      <c r="F890" s="202"/>
      <c r="G890" s="202"/>
      <c r="H890" s="202"/>
      <c r="I890" s="237"/>
      <c r="J890" s="237"/>
      <c r="K890" s="202"/>
      <c r="L890" s="202"/>
    </row>
    <row r="891">
      <c r="A891" s="202"/>
      <c r="C891" s="202"/>
      <c r="D891" s="202"/>
      <c r="E891" s="208"/>
      <c r="F891" s="202"/>
      <c r="G891" s="202"/>
      <c r="H891" s="202"/>
      <c r="I891" s="237"/>
      <c r="J891" s="237"/>
      <c r="K891" s="202"/>
      <c r="L891" s="202"/>
    </row>
    <row r="892">
      <c r="A892" s="202"/>
      <c r="C892" s="202"/>
      <c r="D892" s="202"/>
      <c r="E892" s="208"/>
      <c r="F892" s="202"/>
      <c r="G892" s="202"/>
      <c r="H892" s="202"/>
      <c r="I892" s="237"/>
      <c r="J892" s="237"/>
      <c r="K892" s="202"/>
      <c r="L892" s="202"/>
    </row>
    <row r="893">
      <c r="A893" s="202"/>
      <c r="C893" s="202"/>
      <c r="D893" s="202"/>
      <c r="E893" s="208"/>
      <c r="F893" s="202"/>
      <c r="G893" s="202"/>
      <c r="H893" s="202"/>
      <c r="I893" s="237"/>
      <c r="J893" s="237"/>
      <c r="K893" s="202"/>
      <c r="L893" s="202"/>
    </row>
    <row r="894">
      <c r="A894" s="202"/>
      <c r="C894" s="202"/>
      <c r="D894" s="202"/>
      <c r="E894" s="208"/>
      <c r="F894" s="202"/>
      <c r="G894" s="202"/>
      <c r="H894" s="202"/>
      <c r="I894" s="237"/>
      <c r="J894" s="237"/>
      <c r="K894" s="202"/>
      <c r="L894" s="202"/>
    </row>
    <row r="895">
      <c r="A895" s="202"/>
      <c r="C895" s="202"/>
      <c r="E895" s="208"/>
      <c r="F895" s="202"/>
      <c r="G895" s="202"/>
      <c r="H895" s="202"/>
      <c r="I895" s="237"/>
      <c r="J895" s="237"/>
      <c r="K895" s="202"/>
      <c r="L895" s="202"/>
    </row>
    <row r="896">
      <c r="A896" s="202"/>
      <c r="C896" s="202"/>
      <c r="D896" s="207"/>
      <c r="E896" s="208"/>
      <c r="F896" s="202"/>
      <c r="G896" s="202"/>
      <c r="H896" s="202"/>
      <c r="I896" s="237"/>
      <c r="J896" s="237"/>
      <c r="K896" s="202"/>
      <c r="L896" s="202"/>
    </row>
    <row r="897" ht="33.0" customHeight="1">
      <c r="A897" s="202"/>
      <c r="C897" s="202"/>
      <c r="D897" s="202"/>
      <c r="E897" s="204"/>
      <c r="I897" s="209"/>
      <c r="J897" s="209"/>
    </row>
    <row r="898" ht="33.0" customHeight="1">
      <c r="A898" s="202"/>
      <c r="C898" s="202"/>
      <c r="D898" s="202"/>
      <c r="E898" s="204"/>
      <c r="I898" s="209"/>
      <c r="J898" s="209"/>
    </row>
    <row r="899" ht="33.0" customHeight="1">
      <c r="A899" s="202"/>
      <c r="C899" s="202"/>
      <c r="D899" s="202"/>
      <c r="E899" s="206"/>
      <c r="I899" s="209"/>
      <c r="J899" s="209"/>
    </row>
    <row r="900" ht="33.0" customHeight="1">
      <c r="A900" s="202"/>
      <c r="C900" s="202"/>
      <c r="D900" s="206"/>
      <c r="E900" s="206"/>
      <c r="I900" s="209"/>
      <c r="J900" s="209"/>
    </row>
    <row r="901">
      <c r="A901" s="202"/>
      <c r="C901" s="202"/>
      <c r="E901" s="208"/>
      <c r="F901" s="202"/>
      <c r="G901" s="202"/>
      <c r="H901" s="202"/>
      <c r="I901" s="237"/>
      <c r="J901" s="237"/>
      <c r="K901" s="202"/>
      <c r="L901" s="202"/>
    </row>
    <row r="902">
      <c r="A902" s="202"/>
      <c r="C902" s="202"/>
      <c r="D902" s="202"/>
      <c r="E902" s="202"/>
      <c r="F902" s="202"/>
      <c r="G902" s="202"/>
      <c r="H902" s="202"/>
      <c r="I902" s="237"/>
      <c r="J902" s="237"/>
      <c r="K902" s="202"/>
      <c r="L902" s="202"/>
    </row>
    <row r="903">
      <c r="A903" s="202"/>
      <c r="C903" s="202"/>
      <c r="D903" s="202"/>
      <c r="E903" s="204"/>
      <c r="F903" s="202"/>
      <c r="G903" s="202"/>
      <c r="H903" s="202"/>
      <c r="I903" s="237"/>
      <c r="J903" s="237"/>
      <c r="K903" s="202"/>
      <c r="L903" s="202"/>
    </row>
    <row r="904">
      <c r="A904" s="202"/>
      <c r="C904" s="202"/>
      <c r="D904" s="202"/>
      <c r="E904" s="204"/>
      <c r="F904" s="202"/>
      <c r="G904" s="202"/>
      <c r="H904" s="202"/>
      <c r="I904" s="237"/>
      <c r="J904" s="237"/>
      <c r="K904" s="202"/>
      <c r="L904" s="202"/>
    </row>
    <row r="905">
      <c r="A905" s="202"/>
      <c r="C905" s="202"/>
      <c r="D905" s="202"/>
      <c r="E905" s="208"/>
      <c r="F905" s="202"/>
      <c r="G905" s="202"/>
      <c r="H905" s="202"/>
      <c r="I905" s="237"/>
      <c r="J905" s="237"/>
      <c r="K905" s="202"/>
      <c r="L905" s="202"/>
    </row>
    <row r="906">
      <c r="A906" s="202"/>
      <c r="C906" s="202"/>
      <c r="D906" s="202"/>
      <c r="E906" s="208"/>
      <c r="F906" s="202"/>
      <c r="G906" s="202"/>
      <c r="H906" s="202"/>
      <c r="I906" s="237"/>
      <c r="J906" s="237"/>
      <c r="K906" s="202"/>
      <c r="L906" s="202"/>
    </row>
    <row r="907">
      <c r="A907" s="202"/>
      <c r="C907" s="202"/>
      <c r="D907" s="202"/>
      <c r="E907" s="208"/>
      <c r="F907" s="202"/>
      <c r="G907" s="202"/>
      <c r="H907" s="202"/>
      <c r="I907" s="237"/>
      <c r="J907" s="237"/>
      <c r="K907" s="202"/>
      <c r="L907" s="202"/>
    </row>
    <row r="908">
      <c r="A908" s="202"/>
      <c r="C908" s="202"/>
      <c r="D908" s="202"/>
      <c r="E908" s="208"/>
      <c r="F908" s="202"/>
      <c r="G908" s="202"/>
      <c r="H908" s="202"/>
      <c r="I908" s="237"/>
      <c r="J908" s="237"/>
      <c r="K908" s="202"/>
      <c r="L908" s="202"/>
    </row>
    <row r="909">
      <c r="A909" s="202"/>
      <c r="C909" s="202"/>
      <c r="D909" s="202"/>
      <c r="E909" s="208"/>
      <c r="F909" s="202"/>
      <c r="G909" s="202"/>
      <c r="H909" s="202"/>
      <c r="I909" s="237"/>
      <c r="J909" s="237"/>
      <c r="K909" s="202"/>
      <c r="L909" s="202"/>
    </row>
    <row r="910">
      <c r="A910" s="202"/>
      <c r="C910" s="202"/>
      <c r="D910" s="202"/>
      <c r="E910" s="208"/>
      <c r="F910" s="202"/>
      <c r="G910" s="202"/>
      <c r="H910" s="202"/>
      <c r="I910" s="237"/>
      <c r="J910" s="237"/>
      <c r="K910" s="202"/>
      <c r="L910" s="202"/>
    </row>
    <row r="911">
      <c r="A911" s="202"/>
      <c r="C911" s="202"/>
      <c r="D911" s="202"/>
      <c r="E911" s="208"/>
      <c r="F911" s="202"/>
      <c r="G911" s="202"/>
      <c r="H911" s="202"/>
      <c r="I911" s="237"/>
      <c r="J911" s="237"/>
      <c r="K911" s="202"/>
      <c r="L911" s="202"/>
    </row>
    <row r="912">
      <c r="A912" s="202"/>
      <c r="C912" s="202"/>
      <c r="D912" s="202"/>
      <c r="E912" s="208"/>
      <c r="F912" s="202"/>
      <c r="G912" s="202"/>
      <c r="H912" s="202"/>
      <c r="I912" s="237"/>
      <c r="J912" s="237"/>
      <c r="K912" s="202"/>
      <c r="L912" s="202"/>
    </row>
    <row r="913">
      <c r="A913" s="202"/>
      <c r="C913" s="202"/>
      <c r="D913" s="202"/>
      <c r="E913" s="202"/>
      <c r="F913" s="202"/>
      <c r="G913" s="202"/>
      <c r="H913" s="202"/>
      <c r="I913" s="237"/>
      <c r="J913" s="237"/>
      <c r="K913" s="202"/>
      <c r="L913" s="202"/>
    </row>
    <row r="914">
      <c r="A914" s="202"/>
      <c r="C914" s="202"/>
      <c r="D914" s="202"/>
      <c r="E914" s="208"/>
      <c r="F914" s="202"/>
      <c r="G914" s="202"/>
      <c r="H914" s="202"/>
      <c r="I914" s="237"/>
      <c r="J914" s="237"/>
      <c r="K914" s="202"/>
      <c r="L914" s="202"/>
    </row>
    <row r="915">
      <c r="A915" s="202"/>
      <c r="C915" s="202"/>
      <c r="D915" s="202"/>
      <c r="E915" s="208"/>
      <c r="F915" s="202"/>
      <c r="G915" s="202"/>
      <c r="H915" s="202"/>
      <c r="I915" s="237"/>
      <c r="J915" s="237"/>
      <c r="K915" s="202"/>
      <c r="L915" s="202"/>
    </row>
    <row r="916">
      <c r="A916" s="202"/>
      <c r="C916" s="202"/>
      <c r="D916" s="202"/>
      <c r="E916" s="202"/>
      <c r="F916" s="202"/>
      <c r="G916" s="202"/>
      <c r="H916" s="202"/>
      <c r="I916" s="237"/>
      <c r="J916" s="237"/>
      <c r="K916" s="202"/>
      <c r="L916" s="202"/>
    </row>
    <row r="917">
      <c r="A917" s="202"/>
      <c r="C917" s="202"/>
      <c r="D917" s="202"/>
      <c r="E917" s="208"/>
      <c r="F917" s="202"/>
      <c r="G917" s="202"/>
      <c r="H917" s="202"/>
      <c r="I917" s="237"/>
      <c r="J917" s="237"/>
      <c r="K917" s="202"/>
      <c r="L917" s="202"/>
    </row>
    <row r="918">
      <c r="A918" s="202"/>
      <c r="C918" s="202"/>
      <c r="D918" s="202"/>
      <c r="E918" s="208"/>
      <c r="F918" s="202"/>
      <c r="G918" s="202"/>
      <c r="H918" s="202"/>
      <c r="I918" s="237"/>
      <c r="J918" s="237"/>
      <c r="K918" s="202"/>
      <c r="L918" s="202"/>
    </row>
    <row r="919" ht="33.75" customHeight="1">
      <c r="A919" s="202"/>
      <c r="C919" s="202"/>
      <c r="D919" s="202"/>
      <c r="E919" s="204"/>
      <c r="I919" s="209"/>
      <c r="J919" s="209"/>
    </row>
    <row r="920" ht="33.75" customHeight="1">
      <c r="A920" s="202"/>
      <c r="C920" s="202"/>
      <c r="D920" s="202"/>
      <c r="E920" s="204"/>
      <c r="I920" s="209"/>
      <c r="J920" s="209"/>
    </row>
    <row r="921" ht="33.75" customHeight="1">
      <c r="A921" s="202"/>
      <c r="C921" s="202"/>
      <c r="D921" s="202"/>
      <c r="E921" s="206"/>
      <c r="I921" s="209"/>
      <c r="J921" s="209"/>
    </row>
    <row r="922" ht="33.75" customHeight="1">
      <c r="A922" s="202"/>
      <c r="C922" s="202"/>
      <c r="D922" s="206"/>
      <c r="E922" s="206"/>
      <c r="I922" s="209"/>
      <c r="J922" s="209"/>
    </row>
    <row r="923" ht="33.0" customHeight="1">
      <c r="A923" s="202"/>
      <c r="C923" s="202"/>
      <c r="D923" s="202"/>
      <c r="E923" s="202"/>
      <c r="F923" s="202"/>
      <c r="G923" s="202"/>
      <c r="H923" s="202"/>
      <c r="I923" s="237"/>
      <c r="J923" s="237"/>
      <c r="K923" s="202"/>
      <c r="L923" s="202"/>
    </row>
    <row r="924" ht="25.5" customHeight="1">
      <c r="A924" s="202"/>
      <c r="C924" s="202"/>
      <c r="D924" s="202"/>
      <c r="E924" s="204"/>
      <c r="I924" s="209"/>
      <c r="J924" s="209"/>
    </row>
    <row r="925" ht="25.5" customHeight="1">
      <c r="A925" s="202"/>
      <c r="C925" s="202"/>
      <c r="D925" s="202"/>
      <c r="E925" s="206"/>
      <c r="I925" s="209"/>
      <c r="J925" s="209"/>
    </row>
    <row r="926" ht="25.5" customHeight="1">
      <c r="A926" s="202"/>
      <c r="C926" s="202"/>
      <c r="D926" s="202"/>
      <c r="E926" s="208"/>
      <c r="I926" s="209"/>
      <c r="J926" s="209"/>
    </row>
    <row r="927" ht="25.5" customHeight="1">
      <c r="A927" s="202"/>
      <c r="C927" s="202"/>
      <c r="D927" s="202"/>
      <c r="E927" s="208"/>
      <c r="I927" s="209"/>
      <c r="J927" s="209"/>
    </row>
    <row r="928" ht="25.5" customHeight="1">
      <c r="A928" s="202"/>
      <c r="C928" s="202"/>
      <c r="D928" s="202"/>
      <c r="E928" s="204"/>
      <c r="I928" s="209"/>
      <c r="J928" s="209"/>
    </row>
    <row r="929" ht="25.5" customHeight="1">
      <c r="A929" s="202"/>
      <c r="C929" s="202"/>
      <c r="D929" s="202"/>
      <c r="E929" s="208"/>
      <c r="I929" s="209"/>
      <c r="J929" s="209"/>
    </row>
    <row r="930" ht="25.5" customHeight="1">
      <c r="A930" s="202"/>
      <c r="C930" s="202"/>
      <c r="D930" s="202"/>
      <c r="E930" s="204"/>
      <c r="I930" s="209"/>
      <c r="J930" s="209"/>
    </row>
    <row r="931" ht="25.5" customHeight="1">
      <c r="A931" s="202"/>
      <c r="C931" s="202"/>
      <c r="D931" s="202"/>
      <c r="E931" s="206"/>
      <c r="I931" s="209"/>
      <c r="J931" s="209"/>
    </row>
    <row r="932" ht="15.75" customHeight="1">
      <c r="A932" s="202"/>
      <c r="C932" s="202"/>
      <c r="D932" s="202"/>
      <c r="E932" s="202"/>
      <c r="F932" s="202"/>
      <c r="G932" s="202"/>
      <c r="H932" s="202"/>
      <c r="I932" s="237"/>
      <c r="J932" s="237"/>
      <c r="K932" s="202"/>
      <c r="L932" s="202"/>
    </row>
    <row r="933">
      <c r="I933" s="209"/>
      <c r="J933" s="209"/>
    </row>
    <row r="934">
      <c r="I934" s="209"/>
      <c r="J934" s="209"/>
    </row>
    <row r="935">
      <c r="I935" s="209"/>
      <c r="J935" s="209"/>
    </row>
    <row r="936">
      <c r="I936" s="209"/>
      <c r="J936" s="209"/>
    </row>
    <row r="937">
      <c r="I937" s="209"/>
      <c r="J937" s="209"/>
    </row>
    <row r="938">
      <c r="I938" s="209"/>
      <c r="J938" s="209"/>
    </row>
    <row r="939">
      <c r="I939" s="209"/>
      <c r="J939" s="209"/>
    </row>
    <row r="940">
      <c r="I940" s="209"/>
      <c r="J940" s="209"/>
    </row>
    <row r="941">
      <c r="I941" s="209"/>
      <c r="J941" s="209"/>
    </row>
    <row r="942">
      <c r="I942" s="209"/>
      <c r="J942" s="209"/>
    </row>
    <row r="943">
      <c r="I943" s="209"/>
      <c r="J943" s="209"/>
    </row>
    <row r="944">
      <c r="I944" s="209"/>
      <c r="J944" s="209"/>
    </row>
    <row r="945">
      <c r="I945" s="209"/>
      <c r="J945" s="209"/>
    </row>
    <row r="946">
      <c r="I946" s="209"/>
      <c r="J946" s="209"/>
    </row>
    <row r="947">
      <c r="I947" s="209"/>
      <c r="J947" s="209"/>
    </row>
    <row r="948">
      <c r="I948" s="209"/>
      <c r="J948" s="209"/>
    </row>
    <row r="949">
      <c r="I949" s="209"/>
      <c r="J949" s="209"/>
    </row>
    <row r="950">
      <c r="I950" s="209"/>
      <c r="J950" s="209"/>
    </row>
    <row r="951">
      <c r="I951" s="209"/>
      <c r="J951" s="209"/>
    </row>
    <row r="952">
      <c r="I952" s="209"/>
      <c r="J952" s="209"/>
    </row>
    <row r="953">
      <c r="I953" s="209"/>
      <c r="J953" s="209"/>
    </row>
    <row r="954">
      <c r="I954" s="209"/>
      <c r="J954" s="209"/>
    </row>
    <row r="955">
      <c r="I955" s="209"/>
      <c r="J955" s="209"/>
    </row>
    <row r="956">
      <c r="I956" s="209"/>
      <c r="J956" s="209"/>
    </row>
    <row r="957">
      <c r="I957" s="209"/>
      <c r="J957" s="209"/>
    </row>
  </sheetData>
  <mergeCells count="30">
    <mergeCell ref="A3:A23"/>
    <mergeCell ref="K20:L23"/>
    <mergeCell ref="B23:C23"/>
    <mergeCell ref="D23:E23"/>
    <mergeCell ref="A24:L24"/>
    <mergeCell ref="A25:A45"/>
    <mergeCell ref="K46:L49"/>
    <mergeCell ref="A50:L50"/>
    <mergeCell ref="B49:C49"/>
    <mergeCell ref="D49:E49"/>
    <mergeCell ref="A51:A78"/>
    <mergeCell ref="B78:C78"/>
    <mergeCell ref="D78:E78"/>
    <mergeCell ref="A79:L79"/>
    <mergeCell ref="A80:A94"/>
    <mergeCell ref="A139:A141"/>
    <mergeCell ref="A142:A143"/>
    <mergeCell ref="A144:A146"/>
    <mergeCell ref="B142:D142"/>
    <mergeCell ref="B143:D143"/>
    <mergeCell ref="B144:D144"/>
    <mergeCell ref="B145:D145"/>
    <mergeCell ref="B146:D146"/>
    <mergeCell ref="B94:C94"/>
    <mergeCell ref="D94:E94"/>
    <mergeCell ref="B137:C137"/>
    <mergeCell ref="D137:E137"/>
    <mergeCell ref="B139:D139"/>
    <mergeCell ref="B140:D140"/>
    <mergeCell ref="B141:D141"/>
  </mergeCells>
  <conditionalFormatting sqref="C3:C19 C25:C45 C51:C74 C80:C90 C96:C132">
    <cfRule type="cellIs" dxfId="7" priority="1" operator="equal">
      <formula>"Sent"</formula>
    </cfRule>
  </conditionalFormatting>
  <conditionalFormatting sqref="C3:C19 C25:C45 C51:C74 C80:C90 C96:C132">
    <cfRule type="cellIs" dxfId="1" priority="2" operator="equal">
      <formula>"Verifying recipient information"</formula>
    </cfRule>
  </conditionalFormatting>
  <conditionalFormatting sqref="C3:C19 C25:C45 C51:C74 C80:C90 C96:C132">
    <cfRule type="cellIs" dxfId="2" priority="3" operator="equal">
      <formula>"Processing"</formula>
    </cfRule>
  </conditionalFormatting>
  <conditionalFormatting sqref="C3:C19 C25:C45 C51:C74 C80:C90 C96:C132">
    <cfRule type="cellIs" dxfId="3" priority="4" operator="equal">
      <formula>"Approved"</formula>
    </cfRule>
  </conditionalFormatting>
  <conditionalFormatting sqref="C3:C22 C25:C48 C51:C74 C80:C90 C96:C132">
    <cfRule type="cellIs" dxfId="4" priority="5" operator="equal">
      <formula>"Not-passed"</formula>
    </cfRule>
  </conditionalFormatting>
  <conditionalFormatting sqref="C3:C22 C25:C48 C51:C74 C80:C90 C96:C132">
    <cfRule type="cellIs" dxfId="6" priority="6" operator="equal">
      <formula>"Rejected"</formula>
    </cfRule>
  </conditionalFormatting>
  <conditionalFormatting sqref="C1:C22 C25:C48 C51:C74 C80:C90 C96:C132">
    <cfRule type="cellIs" dxfId="5" priority="7" operator="equal">
      <formula>"Passed"</formula>
    </cfRule>
  </conditionalFormatting>
  <dataValidations>
    <dataValidation type="list" allowBlank="1" sqref="C3:C19 C25:C40">
      <formula1>'Status Key'!$A$17:$A$26</formula1>
    </dataValidation>
    <dataValidation type="list" allowBlank="1" sqref="C41:C45 C51:C74 C80:C90 C96:C132">
      <formula1>'Status Key'!$A$17:$A$26</formula1>
    </dataValidation>
  </dataValidations>
  <hyperlinks>
    <hyperlink r:id="rId1" location="gid=0" ref="H2"/>
    <hyperlink r:id="rId2" ref="B3"/>
    <hyperlink r:id="rId3" ref="K3"/>
    <hyperlink r:id="rId4" ref="B4"/>
    <hyperlink r:id="rId5" ref="K4"/>
    <hyperlink r:id="rId6" ref="B5"/>
    <hyperlink r:id="rId7" ref="K5"/>
    <hyperlink r:id="rId8" ref="B6"/>
    <hyperlink r:id="rId9" ref="K6"/>
    <hyperlink r:id="rId10" ref="B7"/>
    <hyperlink r:id="rId11" ref="K7"/>
    <hyperlink r:id="rId12" ref="B8"/>
    <hyperlink r:id="rId13" ref="K8"/>
    <hyperlink r:id="rId14" ref="B9"/>
    <hyperlink r:id="rId15" ref="K9"/>
    <hyperlink r:id="rId16" ref="B10"/>
    <hyperlink r:id="rId17" ref="K10"/>
    <hyperlink r:id="rId18" ref="B11"/>
    <hyperlink r:id="rId19" ref="K11"/>
    <hyperlink r:id="rId20" ref="B12"/>
    <hyperlink r:id="rId21" ref="K12"/>
    <hyperlink r:id="rId22" ref="B13"/>
    <hyperlink r:id="rId23" ref="K13"/>
    <hyperlink r:id="rId24" ref="B14"/>
    <hyperlink r:id="rId25" ref="K14"/>
    <hyperlink r:id="rId26" ref="B15"/>
    <hyperlink r:id="rId27" ref="K15"/>
    <hyperlink r:id="rId28" ref="B16"/>
    <hyperlink r:id="rId29" ref="K16"/>
    <hyperlink r:id="rId30" ref="B17"/>
    <hyperlink r:id="rId31" ref="K17"/>
    <hyperlink r:id="rId32" ref="B18"/>
    <hyperlink r:id="rId33" ref="K18"/>
    <hyperlink r:id="rId34" ref="B19"/>
    <hyperlink r:id="rId35" ref="K19"/>
    <hyperlink r:id="rId36" ref="B25"/>
    <hyperlink r:id="rId37" ref="K25"/>
    <hyperlink r:id="rId38" ref="B26"/>
    <hyperlink r:id="rId39" ref="K26"/>
    <hyperlink r:id="rId40" ref="B27"/>
    <hyperlink r:id="rId41" ref="K27"/>
    <hyperlink r:id="rId42" ref="B28"/>
    <hyperlink r:id="rId43" ref="K28"/>
    <hyperlink r:id="rId44" ref="B29"/>
    <hyperlink r:id="rId45" ref="K29"/>
    <hyperlink r:id="rId46" ref="B30"/>
    <hyperlink r:id="rId47" ref="K30"/>
    <hyperlink r:id="rId48" ref="B31"/>
    <hyperlink r:id="rId49" ref="K31"/>
    <hyperlink r:id="rId50" ref="B32"/>
    <hyperlink r:id="rId51" ref="K32"/>
    <hyperlink r:id="rId52" ref="B33"/>
    <hyperlink r:id="rId53" ref="K33"/>
    <hyperlink r:id="rId54" ref="B34"/>
    <hyperlink r:id="rId55" ref="K34"/>
    <hyperlink r:id="rId56" ref="B35"/>
    <hyperlink r:id="rId57" ref="K35"/>
    <hyperlink r:id="rId58" ref="B36"/>
    <hyperlink r:id="rId59" ref="K36"/>
    <hyperlink r:id="rId60" ref="B37"/>
    <hyperlink r:id="rId61" ref="K37"/>
    <hyperlink r:id="rId62" ref="B38"/>
    <hyperlink r:id="rId63" ref="K38"/>
    <hyperlink r:id="rId64" ref="B39"/>
    <hyperlink r:id="rId65" ref="K39"/>
    <hyperlink r:id="rId66" ref="B40"/>
    <hyperlink r:id="rId67" ref="K40"/>
    <hyperlink r:id="rId68" ref="B41"/>
    <hyperlink r:id="rId69" ref="K41"/>
    <hyperlink r:id="rId70" ref="B42"/>
    <hyperlink r:id="rId71" ref="K42"/>
    <hyperlink r:id="rId72" ref="B43"/>
    <hyperlink r:id="rId73" ref="K43"/>
    <hyperlink r:id="rId74" ref="B44"/>
    <hyperlink r:id="rId75" ref="K44"/>
    <hyperlink r:id="rId76" ref="B45"/>
    <hyperlink r:id="rId77" ref="K45"/>
    <hyperlink r:id="rId78" ref="B51"/>
    <hyperlink r:id="rId79" ref="K51"/>
    <hyperlink r:id="rId80" ref="B52"/>
    <hyperlink r:id="rId81" ref="K52"/>
    <hyperlink r:id="rId82" ref="B53"/>
    <hyperlink r:id="rId83" ref="K53"/>
    <hyperlink r:id="rId84" ref="B54"/>
    <hyperlink r:id="rId85" ref="K54"/>
    <hyperlink r:id="rId86" ref="B55"/>
    <hyperlink r:id="rId87" ref="K55"/>
    <hyperlink r:id="rId88" ref="B56"/>
    <hyperlink r:id="rId89" ref="K56"/>
    <hyperlink r:id="rId90" ref="B57"/>
    <hyperlink r:id="rId91" ref="K57"/>
    <hyperlink r:id="rId92" ref="B58"/>
    <hyperlink r:id="rId93" ref="K58"/>
    <hyperlink r:id="rId94" ref="B59"/>
    <hyperlink r:id="rId95" ref="K59"/>
    <hyperlink r:id="rId96" ref="B60"/>
    <hyperlink r:id="rId97" ref="K60"/>
    <hyperlink r:id="rId98" ref="B61"/>
    <hyperlink r:id="rId99" ref="K61"/>
    <hyperlink r:id="rId100" ref="B62"/>
    <hyperlink r:id="rId101" ref="K62"/>
    <hyperlink r:id="rId102" ref="B63"/>
    <hyperlink r:id="rId103" ref="K63"/>
    <hyperlink r:id="rId104" ref="B64"/>
    <hyperlink r:id="rId105" ref="K64"/>
    <hyperlink r:id="rId106" ref="B65"/>
    <hyperlink r:id="rId107" ref="K65"/>
    <hyperlink r:id="rId108" ref="B66"/>
    <hyperlink r:id="rId109" ref="K66"/>
    <hyperlink r:id="rId110" ref="B67"/>
    <hyperlink r:id="rId111" ref="K67"/>
    <hyperlink r:id="rId112" ref="B68"/>
    <hyperlink r:id="rId113" ref="K68"/>
    <hyperlink r:id="rId114" ref="B69"/>
    <hyperlink r:id="rId115" ref="K69"/>
    <hyperlink r:id="rId116" ref="B70"/>
    <hyperlink r:id="rId117" ref="K70"/>
    <hyperlink r:id="rId118" ref="B71"/>
    <hyperlink r:id="rId119" ref="K71"/>
    <hyperlink r:id="rId120" ref="B72"/>
    <hyperlink r:id="rId121" ref="K72"/>
    <hyperlink r:id="rId122" ref="B73"/>
    <hyperlink r:id="rId123" ref="K73"/>
    <hyperlink r:id="rId124" ref="B74"/>
    <hyperlink r:id="rId125" ref="K74"/>
    <hyperlink r:id="rId126" ref="B80"/>
    <hyperlink r:id="rId127" ref="K80"/>
    <hyperlink r:id="rId128" ref="B81"/>
    <hyperlink r:id="rId129" ref="K81"/>
    <hyperlink r:id="rId130" ref="B82"/>
    <hyperlink r:id="rId131" ref="K82"/>
    <hyperlink r:id="rId132" ref="B83"/>
    <hyperlink r:id="rId133" ref="K83"/>
    <hyperlink r:id="rId134" ref="B84"/>
    <hyperlink r:id="rId135" ref="K84"/>
    <hyperlink r:id="rId136" ref="B85"/>
    <hyperlink r:id="rId137" ref="K85"/>
    <hyperlink r:id="rId138" ref="B86"/>
    <hyperlink r:id="rId139" ref="K86"/>
    <hyperlink r:id="rId140" ref="B87"/>
    <hyperlink r:id="rId141" ref="K87"/>
    <hyperlink r:id="rId142" ref="B88"/>
    <hyperlink r:id="rId143" ref="K88"/>
    <hyperlink r:id="rId144" ref="B89"/>
    <hyperlink r:id="rId145" ref="K89"/>
    <hyperlink r:id="rId146" ref="B90"/>
    <hyperlink r:id="rId147" ref="K90"/>
    <hyperlink r:id="rId148" ref="B96"/>
    <hyperlink r:id="rId149" ref="B97"/>
    <hyperlink r:id="rId150" ref="B98"/>
    <hyperlink r:id="rId151" ref="B99"/>
    <hyperlink r:id="rId152" ref="B100"/>
    <hyperlink r:id="rId153" ref="B101"/>
    <hyperlink r:id="rId154" ref="B102"/>
    <hyperlink r:id="rId155" ref="B103"/>
    <hyperlink r:id="rId156" ref="B104"/>
    <hyperlink r:id="rId157" ref="B105"/>
    <hyperlink r:id="rId158" ref="B106"/>
    <hyperlink r:id="rId159" ref="B107"/>
    <hyperlink r:id="rId160" ref="B108"/>
    <hyperlink r:id="rId161" ref="B109"/>
    <hyperlink r:id="rId162" ref="B110"/>
    <hyperlink r:id="rId163" ref="B111"/>
    <hyperlink r:id="rId164" ref="B112"/>
    <hyperlink r:id="rId165" ref="B113"/>
    <hyperlink r:id="rId166" ref="B114"/>
    <hyperlink r:id="rId167" ref="B115"/>
    <hyperlink r:id="rId168" ref="B116"/>
    <hyperlink r:id="rId169" ref="B117"/>
    <hyperlink r:id="rId170" ref="B118"/>
    <hyperlink r:id="rId171" ref="B121"/>
    <hyperlink r:id="rId172" ref="B122"/>
    <hyperlink r:id="rId173" ref="B123"/>
    <hyperlink r:id="rId174" ref="B124"/>
    <hyperlink r:id="rId175" ref="B125"/>
    <hyperlink r:id="rId176" ref="B126"/>
    <hyperlink r:id="rId177" ref="B127"/>
    <hyperlink r:id="rId178" ref="B128"/>
    <hyperlink r:id="rId179" ref="B129"/>
    <hyperlink r:id="rId180" ref="B130"/>
    <hyperlink r:id="rId181" ref="B131"/>
    <hyperlink r:id="rId182" ref="B132"/>
  </hyperlinks>
  <drawing r:id="rId183"/>
</worksheet>
</file>