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225"/>
  <workbookPr autoCompressPictures="0"/>
  <bookViews>
    <workbookView xWindow="0" yWindow="0" windowWidth="25600" windowHeight="14500" tabRatio="528"/>
  </bookViews>
  <sheets>
    <sheet name="Résumé" sheetId="61" r:id="rId1"/>
    <sheet name="N'oundere III '10" sheetId="43" r:id="rId2"/>
    <sheet name="Nyambaka '10" sheetId="44" r:id="rId3"/>
    <sheet name="Banyo '10" sheetId="45" r:id="rId4"/>
    <sheet name="Bankim '10" sheetId="46" r:id="rId5"/>
    <sheet name="Ngaroundal '10" sheetId="47" r:id="rId6"/>
    <sheet name="Tignere '10" sheetId="48" r:id="rId7"/>
    <sheet name="Tibati '10" sheetId="49" r:id="rId8"/>
    <sheet name="Dir '10" sheetId="50" r:id="rId9"/>
    <sheet name="Galim Tignere '10" sheetId="51" r:id="rId10"/>
    <sheet name="Kontcha '10" sheetId="52" r:id="rId11"/>
    <sheet name="Martap '11" sheetId="53" r:id="rId12"/>
    <sheet name="Mayo-Baleo '11" sheetId="54" r:id="rId13"/>
    <sheet name="Mbe '10" sheetId="55" r:id="rId14"/>
    <sheet name="Ngaoundere I '10" sheetId="56" r:id="rId15"/>
    <sheet name="Ngaoundere II '10" sheetId="57" r:id="rId16"/>
    <sheet name="Ngan-ha '10" sheetId="58" r:id="rId17"/>
    <sheet name="Ngaoui '10" sheetId="59" r:id="rId18"/>
    <sheet name="Mayo-Darle '10" sheetId="60" r:id="rId19"/>
    <sheet name="Djohong '10" sheetId="41" r:id="rId20"/>
    <sheet name="Belel" sheetId="40" r:id="rId21"/>
    <sheet name="Meiganga" sheetId="39" r:id="rId22"/>
    <sheet name="Template French" sheetId="31" r:id="rId23"/>
    <sheet name="Point distribution and weighing" sheetId="38" r:id="rId2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20" i="54" l="1"/>
  <c r="D21" i="54"/>
  <c r="E22" i="54"/>
  <c r="D22" i="54"/>
  <c r="D23" i="54"/>
  <c r="D24" i="54"/>
  <c r="D27" i="54"/>
  <c r="D28" i="54"/>
  <c r="D29" i="54"/>
  <c r="E30" i="54"/>
  <c r="D30" i="54"/>
  <c r="D31" i="54"/>
  <c r="E34" i="54"/>
  <c r="D34" i="54"/>
  <c r="D35" i="54"/>
  <c r="D36" i="54"/>
  <c r="E39" i="54"/>
  <c r="D39" i="54"/>
  <c r="D40" i="54"/>
  <c r="D41" i="54"/>
  <c r="E44" i="54"/>
  <c r="D44" i="54"/>
  <c r="D45" i="54"/>
  <c r="D46" i="54"/>
  <c r="E49" i="54"/>
  <c r="D49" i="54"/>
  <c r="D50" i="54"/>
  <c r="D51" i="54"/>
  <c r="E54" i="54"/>
  <c r="D54" i="54"/>
  <c r="D55" i="54"/>
  <c r="D56" i="54"/>
  <c r="E59" i="54"/>
  <c r="D59" i="54"/>
  <c r="D60" i="54"/>
  <c r="D63" i="54"/>
  <c r="D64" i="54"/>
  <c r="D65" i="54"/>
  <c r="E66" i="54"/>
  <c r="D66" i="54"/>
  <c r="D70" i="54"/>
  <c r="D71" i="54"/>
  <c r="E72" i="54"/>
  <c r="D72" i="54"/>
  <c r="D73" i="54"/>
  <c r="D74" i="54"/>
  <c r="E77" i="54"/>
  <c r="D77" i="54"/>
  <c r="D78" i="54"/>
  <c r="D79" i="54"/>
  <c r="D80" i="54"/>
  <c r="E83" i="54"/>
  <c r="D83" i="54"/>
  <c r="D84" i="54"/>
  <c r="D85" i="54"/>
  <c r="D86" i="54"/>
  <c r="D89" i="54"/>
  <c r="E90" i="54"/>
  <c r="D90" i="54"/>
  <c r="D91" i="54"/>
  <c r="D92" i="54"/>
  <c r="D95" i="54"/>
  <c r="I10" i="54"/>
  <c r="I17" i="38"/>
  <c r="I18" i="54"/>
  <c r="D96" i="54"/>
  <c r="D97" i="54"/>
  <c r="D123" i="61"/>
  <c r="D20" i="46"/>
  <c r="D21" i="46"/>
  <c r="E22" i="46"/>
  <c r="D22" i="46"/>
  <c r="D23" i="46"/>
  <c r="D24" i="46"/>
  <c r="D27" i="46"/>
  <c r="D28" i="46"/>
  <c r="E29" i="46"/>
  <c r="D29" i="46"/>
  <c r="D30" i="46"/>
  <c r="D31" i="46"/>
  <c r="E34" i="46"/>
  <c r="D34" i="46"/>
  <c r="D35" i="46"/>
  <c r="D36" i="46"/>
  <c r="E39" i="46"/>
  <c r="D39" i="46"/>
  <c r="D40" i="46"/>
  <c r="D41" i="46"/>
  <c r="E44" i="46"/>
  <c r="D44" i="46"/>
  <c r="D45" i="46"/>
  <c r="D46" i="46"/>
  <c r="E49" i="46"/>
  <c r="D49" i="46"/>
  <c r="D50" i="46"/>
  <c r="D51" i="46"/>
  <c r="E54" i="46"/>
  <c r="D54" i="46"/>
  <c r="D55" i="46"/>
  <c r="D56" i="46"/>
  <c r="E59" i="46"/>
  <c r="D59" i="46"/>
  <c r="D60" i="46"/>
  <c r="D63" i="46"/>
  <c r="D64" i="46"/>
  <c r="D65" i="46"/>
  <c r="E66" i="46"/>
  <c r="D66" i="46"/>
  <c r="D70" i="46"/>
  <c r="D71" i="46"/>
  <c r="D72" i="46"/>
  <c r="D73" i="46"/>
  <c r="D74" i="46"/>
  <c r="E77" i="46"/>
  <c r="D77" i="46"/>
  <c r="D78" i="46"/>
  <c r="D79" i="46"/>
  <c r="D80" i="46"/>
  <c r="E83" i="46"/>
  <c r="D83" i="46"/>
  <c r="D84" i="46"/>
  <c r="D85" i="46"/>
  <c r="D86" i="46"/>
  <c r="E89" i="46"/>
  <c r="D89" i="46"/>
  <c r="D90" i="46"/>
  <c r="D91" i="46"/>
  <c r="D92" i="46"/>
  <c r="D95" i="46"/>
  <c r="I10" i="46"/>
  <c r="I18" i="46"/>
  <c r="D96" i="46"/>
  <c r="D97" i="46"/>
  <c r="D124" i="61"/>
  <c r="D20" i="45"/>
  <c r="D21" i="45"/>
  <c r="E22" i="45"/>
  <c r="D22" i="45"/>
  <c r="D23" i="45"/>
  <c r="D24" i="45"/>
  <c r="D27" i="45"/>
  <c r="D28" i="45"/>
  <c r="E29" i="45"/>
  <c r="D29" i="45"/>
  <c r="D30" i="45"/>
  <c r="D31" i="45"/>
  <c r="D34" i="45"/>
  <c r="D35" i="45"/>
  <c r="E36" i="45"/>
  <c r="D36" i="45"/>
  <c r="D39" i="45"/>
  <c r="E40" i="45"/>
  <c r="D40" i="45"/>
  <c r="D41" i="45"/>
  <c r="D44" i="45"/>
  <c r="D45" i="45"/>
  <c r="D46" i="45"/>
  <c r="D49" i="45"/>
  <c r="E50" i="45"/>
  <c r="D50" i="45"/>
  <c r="D51" i="45"/>
  <c r="D54" i="45"/>
  <c r="E55" i="45"/>
  <c r="D55" i="45"/>
  <c r="D56" i="45"/>
  <c r="D59" i="45"/>
  <c r="E60" i="45"/>
  <c r="D60" i="45"/>
  <c r="D63" i="45"/>
  <c r="D64" i="45"/>
  <c r="D65" i="45"/>
  <c r="E66" i="45"/>
  <c r="D66" i="45"/>
  <c r="D70" i="45"/>
  <c r="D71" i="45"/>
  <c r="D72" i="45"/>
  <c r="E73" i="45"/>
  <c r="D73" i="45"/>
  <c r="D74" i="45"/>
  <c r="D77" i="45"/>
  <c r="E78" i="45"/>
  <c r="D78" i="45"/>
  <c r="D79" i="45"/>
  <c r="D80" i="45"/>
  <c r="E83" i="45"/>
  <c r="D83" i="45"/>
  <c r="D84" i="45"/>
  <c r="D85" i="45"/>
  <c r="D86" i="45"/>
  <c r="E89" i="45"/>
  <c r="D89" i="45"/>
  <c r="D90" i="45"/>
  <c r="D91" i="45"/>
  <c r="D92" i="45"/>
  <c r="D95" i="45"/>
  <c r="I10" i="45"/>
  <c r="I18" i="45"/>
  <c r="D96" i="45"/>
  <c r="D97" i="45"/>
  <c r="D125" i="61"/>
  <c r="D20" i="48"/>
  <c r="D21" i="48"/>
  <c r="E22" i="48"/>
  <c r="D22" i="48"/>
  <c r="D23" i="48"/>
  <c r="D24" i="48"/>
  <c r="D27" i="48"/>
  <c r="D28" i="48"/>
  <c r="E29" i="48"/>
  <c r="D29" i="48"/>
  <c r="D30" i="48"/>
  <c r="D31" i="48"/>
  <c r="D34" i="48"/>
  <c r="E35" i="48"/>
  <c r="D35" i="48"/>
  <c r="D36" i="48"/>
  <c r="D39" i="48"/>
  <c r="E40" i="48"/>
  <c r="D40" i="48"/>
  <c r="D41" i="48"/>
  <c r="D44" i="48"/>
  <c r="E45" i="48"/>
  <c r="D45" i="48"/>
  <c r="D46" i="48"/>
  <c r="D49" i="48"/>
  <c r="D50" i="48"/>
  <c r="E51" i="48"/>
  <c r="D51" i="48"/>
  <c r="E54" i="48"/>
  <c r="D54" i="48"/>
  <c r="D55" i="48"/>
  <c r="D56" i="48"/>
  <c r="D59" i="48"/>
  <c r="E60" i="48"/>
  <c r="D60" i="48"/>
  <c r="D63" i="48"/>
  <c r="D64" i="48"/>
  <c r="D65" i="48"/>
  <c r="E66" i="48"/>
  <c r="D66" i="48"/>
  <c r="D70" i="48"/>
  <c r="D71" i="48"/>
  <c r="D72" i="48"/>
  <c r="D73" i="48"/>
  <c r="E74" i="48"/>
  <c r="D74" i="48"/>
  <c r="E77" i="48"/>
  <c r="D77" i="48"/>
  <c r="D78" i="48"/>
  <c r="D79" i="48"/>
  <c r="D80" i="48"/>
  <c r="E83" i="48"/>
  <c r="D83" i="48"/>
  <c r="D84" i="48"/>
  <c r="D85" i="48"/>
  <c r="D86" i="48"/>
  <c r="D89" i="48"/>
  <c r="D90" i="48"/>
  <c r="D91" i="48"/>
  <c r="E92" i="48"/>
  <c r="D92" i="48"/>
  <c r="D95" i="48"/>
  <c r="I10" i="48"/>
  <c r="I18" i="48"/>
  <c r="D96" i="48"/>
  <c r="D97" i="48"/>
  <c r="D126" i="61"/>
  <c r="D20" i="50"/>
  <c r="D21" i="50"/>
  <c r="E22" i="50"/>
  <c r="D22" i="50"/>
  <c r="D23" i="50"/>
  <c r="D24" i="50"/>
  <c r="D27" i="50"/>
  <c r="D28" i="50"/>
  <c r="D29" i="50"/>
  <c r="E30" i="50"/>
  <c r="D30" i="50"/>
  <c r="D31" i="50"/>
  <c r="E34" i="50"/>
  <c r="D34" i="50"/>
  <c r="D35" i="50"/>
  <c r="D36" i="50"/>
  <c r="D39" i="50"/>
  <c r="E40" i="50"/>
  <c r="D40" i="50"/>
  <c r="D41" i="50"/>
  <c r="D44" i="50"/>
  <c r="E45" i="50"/>
  <c r="D45" i="50"/>
  <c r="D46" i="50"/>
  <c r="D49" i="50"/>
  <c r="E50" i="50"/>
  <c r="D50" i="50"/>
  <c r="D51" i="50"/>
  <c r="E54" i="50"/>
  <c r="D54" i="50"/>
  <c r="D55" i="50"/>
  <c r="D56" i="50"/>
  <c r="E59" i="50"/>
  <c r="D59" i="50"/>
  <c r="D60" i="50"/>
  <c r="D63" i="50"/>
  <c r="D64" i="50"/>
  <c r="E65" i="50"/>
  <c r="D65" i="50"/>
  <c r="D66" i="50"/>
  <c r="D70" i="50"/>
  <c r="D71" i="50"/>
  <c r="D72" i="50"/>
  <c r="D73" i="50"/>
  <c r="E74" i="50"/>
  <c r="D74" i="50"/>
  <c r="E77" i="50"/>
  <c r="D77" i="50"/>
  <c r="D78" i="50"/>
  <c r="D79" i="50"/>
  <c r="D80" i="50"/>
  <c r="E83" i="50"/>
  <c r="D83" i="50"/>
  <c r="D84" i="50"/>
  <c r="D85" i="50"/>
  <c r="D86" i="50"/>
  <c r="E89" i="50"/>
  <c r="D89" i="50"/>
  <c r="D90" i="50"/>
  <c r="D91" i="50"/>
  <c r="D92" i="50"/>
  <c r="D95" i="50"/>
  <c r="I10" i="50"/>
  <c r="I18" i="50"/>
  <c r="D96" i="50"/>
  <c r="D97" i="50"/>
  <c r="D127" i="61"/>
  <c r="D20" i="47"/>
  <c r="D21" i="47"/>
  <c r="D22" i="47"/>
  <c r="E23" i="47"/>
  <c r="D23" i="47"/>
  <c r="D24" i="47"/>
  <c r="D27" i="47"/>
  <c r="D28" i="47"/>
  <c r="D29" i="47"/>
  <c r="E30" i="47"/>
  <c r="D30" i="47"/>
  <c r="D31" i="47"/>
  <c r="D34" i="47"/>
  <c r="E35" i="47"/>
  <c r="D35" i="47"/>
  <c r="D36" i="47"/>
  <c r="D39" i="47"/>
  <c r="E40" i="47"/>
  <c r="D40" i="47"/>
  <c r="D41" i="47"/>
  <c r="D44" i="47"/>
  <c r="E45" i="47"/>
  <c r="D45" i="47"/>
  <c r="D46" i="47"/>
  <c r="E49" i="47"/>
  <c r="D49" i="47"/>
  <c r="D50" i="47"/>
  <c r="D51" i="47"/>
  <c r="E54" i="47"/>
  <c r="D54" i="47"/>
  <c r="D55" i="47"/>
  <c r="D56" i="47"/>
  <c r="E59" i="47"/>
  <c r="D59" i="47"/>
  <c r="D60" i="47"/>
  <c r="D63" i="47"/>
  <c r="D64" i="47"/>
  <c r="D65" i="47"/>
  <c r="E66" i="47"/>
  <c r="D66" i="47"/>
  <c r="D70" i="47"/>
  <c r="D71" i="47"/>
  <c r="D72" i="47"/>
  <c r="E73" i="47"/>
  <c r="D73" i="47"/>
  <c r="D74" i="47"/>
  <c r="D77" i="47"/>
  <c r="D78" i="47"/>
  <c r="D79" i="47"/>
  <c r="D80" i="47"/>
  <c r="D83" i="47"/>
  <c r="D84" i="47"/>
  <c r="D85" i="47"/>
  <c r="D86" i="47"/>
  <c r="D89" i="47"/>
  <c r="D90" i="47"/>
  <c r="D91" i="47"/>
  <c r="D92" i="47"/>
  <c r="D95" i="47"/>
  <c r="I10" i="47"/>
  <c r="I18" i="47"/>
  <c r="D96" i="47"/>
  <c r="D97" i="47"/>
  <c r="D128" i="61"/>
  <c r="D20" i="53"/>
  <c r="D21" i="53"/>
  <c r="E22" i="53"/>
  <c r="D22" i="53"/>
  <c r="D23" i="53"/>
  <c r="D24" i="53"/>
  <c r="D27" i="53"/>
  <c r="D28" i="53"/>
  <c r="E29" i="53"/>
  <c r="D29" i="53"/>
  <c r="D30" i="53"/>
  <c r="D31" i="53"/>
  <c r="D34" i="53"/>
  <c r="E35" i="53"/>
  <c r="D35" i="53"/>
  <c r="D36" i="53"/>
  <c r="D39" i="53"/>
  <c r="E40" i="53"/>
  <c r="D40" i="53"/>
  <c r="D41" i="53"/>
  <c r="D44" i="53"/>
  <c r="E45" i="53"/>
  <c r="D45" i="53"/>
  <c r="D46" i="53"/>
  <c r="D49" i="53"/>
  <c r="E50" i="53"/>
  <c r="D50" i="53"/>
  <c r="D51" i="53"/>
  <c r="D54" i="53"/>
  <c r="E55" i="53"/>
  <c r="D55" i="53"/>
  <c r="D56" i="53"/>
  <c r="E59" i="53"/>
  <c r="D59" i="53"/>
  <c r="D60" i="53"/>
  <c r="D63" i="53"/>
  <c r="D64" i="53"/>
  <c r="D65" i="53"/>
  <c r="E66" i="53"/>
  <c r="D66" i="53"/>
  <c r="D70" i="53"/>
  <c r="D71" i="53"/>
  <c r="D72" i="53"/>
  <c r="D73" i="53"/>
  <c r="E74" i="53"/>
  <c r="D74" i="53"/>
  <c r="D77" i="53"/>
  <c r="D78" i="53"/>
  <c r="D79" i="53"/>
  <c r="D80" i="53"/>
  <c r="E83" i="53"/>
  <c r="D83" i="53"/>
  <c r="D84" i="53"/>
  <c r="D85" i="53"/>
  <c r="D86" i="53"/>
  <c r="D89" i="53"/>
  <c r="D90" i="53"/>
  <c r="D91" i="53"/>
  <c r="D92" i="53"/>
  <c r="D95" i="53"/>
  <c r="I10" i="53"/>
  <c r="I18" i="53"/>
  <c r="D96" i="53"/>
  <c r="D97" i="53"/>
  <c r="D129" i="61"/>
  <c r="D20" i="57"/>
  <c r="E21" i="57"/>
  <c r="D21" i="57"/>
  <c r="D22" i="57"/>
  <c r="D23" i="57"/>
  <c r="D24" i="57"/>
  <c r="D27" i="57"/>
  <c r="E28" i="57"/>
  <c r="D28" i="57"/>
  <c r="D29" i="57"/>
  <c r="D30" i="57"/>
  <c r="D31" i="57"/>
  <c r="D34" i="57"/>
  <c r="D35" i="57"/>
  <c r="E36" i="57"/>
  <c r="D36" i="57"/>
  <c r="D39" i="57"/>
  <c r="E40" i="57"/>
  <c r="D40" i="57"/>
  <c r="D41" i="57"/>
  <c r="D44" i="57"/>
  <c r="E45" i="57"/>
  <c r="D45" i="57"/>
  <c r="D46" i="57"/>
  <c r="D49" i="57"/>
  <c r="E50" i="57"/>
  <c r="D50" i="57"/>
  <c r="D51" i="57"/>
  <c r="D54" i="57"/>
  <c r="E55" i="57"/>
  <c r="D55" i="57"/>
  <c r="D56" i="57"/>
  <c r="D59" i="57"/>
  <c r="E60" i="57"/>
  <c r="D60" i="57"/>
  <c r="D63" i="57"/>
  <c r="D64" i="57"/>
  <c r="D65" i="57"/>
  <c r="E66" i="57"/>
  <c r="D66" i="57"/>
  <c r="D70" i="57"/>
  <c r="D71" i="57"/>
  <c r="D72" i="57"/>
  <c r="E73" i="57"/>
  <c r="D73" i="57"/>
  <c r="D74" i="57"/>
  <c r="E77" i="57"/>
  <c r="D77" i="57"/>
  <c r="D78" i="57"/>
  <c r="D79" i="57"/>
  <c r="D80" i="57"/>
  <c r="E83" i="57"/>
  <c r="D83" i="57"/>
  <c r="D84" i="57"/>
  <c r="D85" i="57"/>
  <c r="D86" i="57"/>
  <c r="D89" i="57"/>
  <c r="D90" i="57"/>
  <c r="D91" i="57"/>
  <c r="D92" i="57"/>
  <c r="D95" i="57"/>
  <c r="I10" i="57"/>
  <c r="I18" i="57"/>
  <c r="D96" i="57"/>
  <c r="D97" i="57"/>
  <c r="D130" i="61"/>
  <c r="D20" i="49"/>
  <c r="D21" i="49"/>
  <c r="D22" i="49"/>
  <c r="E23" i="49"/>
  <c r="D23" i="49"/>
  <c r="D24" i="49"/>
  <c r="D27" i="49"/>
  <c r="D28" i="49"/>
  <c r="E29" i="49"/>
  <c r="D29" i="49"/>
  <c r="D30" i="49"/>
  <c r="D31" i="49"/>
  <c r="E34" i="49"/>
  <c r="D34" i="49"/>
  <c r="D35" i="49"/>
  <c r="D36" i="49"/>
  <c r="D39" i="49"/>
  <c r="D40" i="49"/>
  <c r="D41" i="49"/>
  <c r="E44" i="49"/>
  <c r="D44" i="49"/>
  <c r="D45" i="49"/>
  <c r="D46" i="49"/>
  <c r="E49" i="49"/>
  <c r="D49" i="49"/>
  <c r="D50" i="49"/>
  <c r="D51" i="49"/>
  <c r="D54" i="49"/>
  <c r="E55" i="49"/>
  <c r="D55" i="49"/>
  <c r="D56" i="49"/>
  <c r="E59" i="49"/>
  <c r="D59" i="49"/>
  <c r="D60" i="49"/>
  <c r="D63" i="49"/>
  <c r="D64" i="49"/>
  <c r="D65" i="49"/>
  <c r="E66" i="49"/>
  <c r="D66" i="49"/>
  <c r="D70" i="49"/>
  <c r="D71" i="49"/>
  <c r="D72" i="49"/>
  <c r="D73" i="49"/>
  <c r="E74" i="49"/>
  <c r="D74" i="49"/>
  <c r="E77" i="49"/>
  <c r="D77" i="49"/>
  <c r="D78" i="49"/>
  <c r="D79" i="49"/>
  <c r="D80" i="49"/>
  <c r="E83" i="49"/>
  <c r="D83" i="49"/>
  <c r="D84" i="49"/>
  <c r="D85" i="49"/>
  <c r="D86" i="49"/>
  <c r="D89" i="49"/>
  <c r="D90" i="49"/>
  <c r="D91" i="49"/>
  <c r="D92" i="49"/>
  <c r="D95" i="49"/>
  <c r="I10" i="49"/>
  <c r="I18" i="49"/>
  <c r="D96" i="49"/>
  <c r="D97" i="49"/>
  <c r="D131" i="61"/>
  <c r="E20" i="52"/>
  <c r="D20" i="52"/>
  <c r="D21" i="52"/>
  <c r="D22" i="52"/>
  <c r="D23" i="52"/>
  <c r="D24" i="52"/>
  <c r="D27" i="52"/>
  <c r="E28" i="52"/>
  <c r="D28" i="52"/>
  <c r="D29" i="52"/>
  <c r="D30" i="52"/>
  <c r="D31" i="52"/>
  <c r="D34" i="52"/>
  <c r="D35" i="52"/>
  <c r="D36" i="52"/>
  <c r="E39" i="52"/>
  <c r="D39" i="52"/>
  <c r="D40" i="52"/>
  <c r="D41" i="52"/>
  <c r="D44" i="52"/>
  <c r="E45" i="52"/>
  <c r="D45" i="52"/>
  <c r="D46" i="52"/>
  <c r="D49" i="52"/>
  <c r="D50" i="52"/>
  <c r="D51" i="52"/>
  <c r="D54" i="52"/>
  <c r="D55" i="52"/>
  <c r="D56" i="52"/>
  <c r="E59" i="52"/>
  <c r="D59" i="52"/>
  <c r="D60" i="52"/>
  <c r="D63" i="52"/>
  <c r="E64" i="52"/>
  <c r="D64" i="52"/>
  <c r="D65" i="52"/>
  <c r="D66" i="52"/>
  <c r="D70" i="52"/>
  <c r="D71" i="52"/>
  <c r="D72" i="52"/>
  <c r="D73" i="52"/>
  <c r="E74" i="52"/>
  <c r="D74" i="52"/>
  <c r="D77" i="52"/>
  <c r="D78" i="52"/>
  <c r="D79" i="52"/>
  <c r="D80" i="52"/>
  <c r="E83" i="52"/>
  <c r="D83" i="52"/>
  <c r="D84" i="52"/>
  <c r="D85" i="52"/>
  <c r="D86" i="52"/>
  <c r="D89" i="52"/>
  <c r="D90" i="52"/>
  <c r="D91" i="52"/>
  <c r="D92" i="52"/>
  <c r="D95" i="52"/>
  <c r="I10" i="52"/>
  <c r="I18" i="52"/>
  <c r="D96" i="52"/>
  <c r="D97" i="52"/>
  <c r="D132" i="61"/>
  <c r="D20" i="41"/>
  <c r="D21" i="41"/>
  <c r="E22" i="41"/>
  <c r="D22" i="41"/>
  <c r="D23" i="41"/>
  <c r="D24" i="41"/>
  <c r="D27" i="41"/>
  <c r="D28" i="41"/>
  <c r="D29" i="41"/>
  <c r="D30" i="41"/>
  <c r="D31" i="41"/>
  <c r="D34" i="41"/>
  <c r="E35" i="41"/>
  <c r="D35" i="41"/>
  <c r="D36" i="41"/>
  <c r="E39" i="41"/>
  <c r="D39" i="41"/>
  <c r="D40" i="41"/>
  <c r="D41" i="41"/>
  <c r="E44" i="41"/>
  <c r="D44" i="41"/>
  <c r="D45" i="41"/>
  <c r="D46" i="41"/>
  <c r="E49" i="41"/>
  <c r="D49" i="41"/>
  <c r="D50" i="41"/>
  <c r="D51" i="41"/>
  <c r="E54" i="41"/>
  <c r="D54" i="41"/>
  <c r="D55" i="41"/>
  <c r="D56" i="41"/>
  <c r="D59" i="41"/>
  <c r="E60" i="41"/>
  <c r="D60" i="41"/>
  <c r="D63" i="41"/>
  <c r="D64" i="41"/>
  <c r="D65" i="41"/>
  <c r="E66" i="41"/>
  <c r="D66" i="41"/>
  <c r="D70" i="41"/>
  <c r="D71" i="41"/>
  <c r="E72" i="41"/>
  <c r="D72" i="41"/>
  <c r="D73" i="41"/>
  <c r="D74" i="41"/>
  <c r="D77" i="41"/>
  <c r="D78" i="41"/>
  <c r="D79" i="41"/>
  <c r="D80" i="41"/>
  <c r="E83" i="41"/>
  <c r="D83" i="41"/>
  <c r="D84" i="41"/>
  <c r="D85" i="41"/>
  <c r="D86" i="41"/>
  <c r="D89" i="41"/>
  <c r="D90" i="41"/>
  <c r="D91" i="41"/>
  <c r="D92" i="41"/>
  <c r="D95" i="41"/>
  <c r="I10" i="41"/>
  <c r="I18" i="41"/>
  <c r="D96" i="41"/>
  <c r="D97" i="41"/>
  <c r="D133" i="61"/>
  <c r="D20" i="58"/>
  <c r="E21" i="58"/>
  <c r="D21" i="58"/>
  <c r="D22" i="58"/>
  <c r="D23" i="58"/>
  <c r="D24" i="58"/>
  <c r="D27" i="58"/>
  <c r="E28" i="58"/>
  <c r="D28" i="58"/>
  <c r="D29" i="58"/>
  <c r="D30" i="58"/>
  <c r="D31" i="58"/>
  <c r="D34" i="58"/>
  <c r="D35" i="58"/>
  <c r="D36" i="58"/>
  <c r="D39" i="58"/>
  <c r="E40" i="58"/>
  <c r="D40" i="58"/>
  <c r="D41" i="58"/>
  <c r="E44" i="58"/>
  <c r="D44" i="58"/>
  <c r="D45" i="58"/>
  <c r="D46" i="58"/>
  <c r="D49" i="58"/>
  <c r="E50" i="58"/>
  <c r="D50" i="58"/>
  <c r="D51" i="58"/>
  <c r="D54" i="58"/>
  <c r="E55" i="58"/>
  <c r="D55" i="58"/>
  <c r="D56" i="58"/>
  <c r="D59" i="58"/>
  <c r="E60" i="58"/>
  <c r="D60" i="58"/>
  <c r="D63" i="58"/>
  <c r="D64" i="58"/>
  <c r="D65" i="58"/>
  <c r="E66" i="58"/>
  <c r="D66" i="58"/>
  <c r="D70" i="58"/>
  <c r="D71" i="58"/>
  <c r="D72" i="58"/>
  <c r="E73" i="58"/>
  <c r="D73" i="58"/>
  <c r="D74" i="58"/>
  <c r="D77" i="58"/>
  <c r="D78" i="58"/>
  <c r="D79" i="58"/>
  <c r="D80" i="58"/>
  <c r="E83" i="58"/>
  <c r="D83" i="58"/>
  <c r="D84" i="58"/>
  <c r="D85" i="58"/>
  <c r="D86" i="58"/>
  <c r="D89" i="58"/>
  <c r="D90" i="58"/>
  <c r="D91" i="58"/>
  <c r="D92" i="58"/>
  <c r="D95" i="58"/>
  <c r="I10" i="58"/>
  <c r="I18" i="58"/>
  <c r="D96" i="58"/>
  <c r="D97" i="58"/>
  <c r="D134" i="61"/>
  <c r="D20" i="44"/>
  <c r="D21" i="44"/>
  <c r="E22" i="44"/>
  <c r="D22" i="44"/>
  <c r="D23" i="44"/>
  <c r="D24" i="44"/>
  <c r="D27" i="44"/>
  <c r="D28" i="44"/>
  <c r="E29" i="44"/>
  <c r="D29" i="44"/>
  <c r="D30" i="44"/>
  <c r="D31" i="44"/>
  <c r="D34" i="44"/>
  <c r="E35" i="44"/>
  <c r="D35" i="44"/>
  <c r="D36" i="44"/>
  <c r="D39" i="44"/>
  <c r="E40" i="44"/>
  <c r="D40" i="44"/>
  <c r="D41" i="44"/>
  <c r="D44" i="44"/>
  <c r="E45" i="44"/>
  <c r="D45" i="44"/>
  <c r="D46" i="44"/>
  <c r="D49" i="44"/>
  <c r="E50" i="44"/>
  <c r="D50" i="44"/>
  <c r="D51" i="44"/>
  <c r="D54" i="44"/>
  <c r="E55" i="44"/>
  <c r="D55" i="44"/>
  <c r="D56" i="44"/>
  <c r="D59" i="44"/>
  <c r="E60" i="44"/>
  <c r="D60" i="44"/>
  <c r="D63" i="44"/>
  <c r="D64" i="44"/>
  <c r="E65" i="44"/>
  <c r="D65" i="44"/>
  <c r="D66" i="44"/>
  <c r="E70" i="44"/>
  <c r="D70" i="44"/>
  <c r="D71" i="44"/>
  <c r="D72" i="44"/>
  <c r="D73" i="44"/>
  <c r="D74" i="44"/>
  <c r="D77" i="44"/>
  <c r="D78" i="44"/>
  <c r="D79" i="44"/>
  <c r="E80" i="44"/>
  <c r="D80" i="44"/>
  <c r="E83" i="44"/>
  <c r="D83" i="44"/>
  <c r="D84" i="44"/>
  <c r="D85" i="44"/>
  <c r="D86" i="44"/>
  <c r="D89" i="44"/>
  <c r="D90" i="44"/>
  <c r="D91" i="44"/>
  <c r="E92" i="44"/>
  <c r="D92" i="44"/>
  <c r="D95" i="44"/>
  <c r="I10" i="44"/>
  <c r="I18" i="44"/>
  <c r="D96" i="44"/>
  <c r="D97" i="44"/>
  <c r="D135" i="61"/>
  <c r="D20" i="51"/>
  <c r="D21" i="51"/>
  <c r="D22" i="51"/>
  <c r="D23" i="51"/>
  <c r="E24" i="51"/>
  <c r="D24" i="51"/>
  <c r="D27" i="51"/>
  <c r="D28" i="51"/>
  <c r="D29" i="51"/>
  <c r="D30" i="51"/>
  <c r="D31" i="51"/>
  <c r="D34" i="51"/>
  <c r="D35" i="51"/>
  <c r="E36" i="51"/>
  <c r="D36" i="51"/>
  <c r="D39" i="51"/>
  <c r="E40" i="51"/>
  <c r="D40" i="51"/>
  <c r="D41" i="51"/>
  <c r="D44" i="51"/>
  <c r="D45" i="51"/>
  <c r="D46" i="51"/>
  <c r="D49" i="51"/>
  <c r="D50" i="51"/>
  <c r="D51" i="51"/>
  <c r="E54" i="51"/>
  <c r="D54" i="51"/>
  <c r="D55" i="51"/>
  <c r="D56" i="51"/>
  <c r="D59" i="51"/>
  <c r="D60" i="51"/>
  <c r="D63" i="51"/>
  <c r="D64" i="51"/>
  <c r="D65" i="51"/>
  <c r="E66" i="51"/>
  <c r="D66" i="51"/>
  <c r="D70" i="51"/>
  <c r="D71" i="51"/>
  <c r="E72" i="51"/>
  <c r="D72" i="51"/>
  <c r="D73" i="51"/>
  <c r="D74" i="51"/>
  <c r="D77" i="51"/>
  <c r="D78" i="51"/>
  <c r="D79" i="51"/>
  <c r="D80" i="51"/>
  <c r="E83" i="51"/>
  <c r="D83" i="51"/>
  <c r="D84" i="51"/>
  <c r="D85" i="51"/>
  <c r="D86" i="51"/>
  <c r="D89" i="51"/>
  <c r="D90" i="51"/>
  <c r="D91" i="51"/>
  <c r="D92" i="51"/>
  <c r="D95" i="51"/>
  <c r="I10" i="51"/>
  <c r="I18" i="51"/>
  <c r="D96" i="51"/>
  <c r="D97" i="51"/>
  <c r="D136" i="61"/>
  <c r="D20" i="55"/>
  <c r="D21" i="55"/>
  <c r="D22" i="55"/>
  <c r="E23" i="55"/>
  <c r="D23" i="55"/>
  <c r="D24" i="55"/>
  <c r="D27" i="55"/>
  <c r="D28" i="55"/>
  <c r="D29" i="55"/>
  <c r="E30" i="55"/>
  <c r="D30" i="55"/>
  <c r="D31" i="55"/>
  <c r="D34" i="55"/>
  <c r="E35" i="55"/>
  <c r="D35" i="55"/>
  <c r="D36" i="55"/>
  <c r="D39" i="55"/>
  <c r="E40" i="55"/>
  <c r="D40" i="55"/>
  <c r="D41" i="55"/>
  <c r="E44" i="55"/>
  <c r="D44" i="55"/>
  <c r="D45" i="55"/>
  <c r="D46" i="55"/>
  <c r="D49" i="55"/>
  <c r="D50" i="55"/>
  <c r="E51" i="55"/>
  <c r="D51" i="55"/>
  <c r="E54" i="55"/>
  <c r="D54" i="55"/>
  <c r="D55" i="55"/>
  <c r="D56" i="55"/>
  <c r="D59" i="55"/>
  <c r="E60" i="55"/>
  <c r="D60" i="55"/>
  <c r="D63" i="55"/>
  <c r="E64" i="55"/>
  <c r="D64" i="55"/>
  <c r="D65" i="55"/>
  <c r="D66" i="55"/>
  <c r="D70" i="55"/>
  <c r="D71" i="55"/>
  <c r="D72" i="55"/>
  <c r="E73" i="55"/>
  <c r="D73" i="55"/>
  <c r="D74" i="55"/>
  <c r="D77" i="55"/>
  <c r="D78" i="55"/>
  <c r="D79" i="55"/>
  <c r="E80" i="55"/>
  <c r="D80" i="55"/>
  <c r="D83" i="55"/>
  <c r="D84" i="55"/>
  <c r="E85" i="55"/>
  <c r="D85" i="55"/>
  <c r="D86" i="55"/>
  <c r="D89" i="55"/>
  <c r="D90" i="55"/>
  <c r="D91" i="55"/>
  <c r="D92" i="55"/>
  <c r="D95" i="55"/>
  <c r="I10" i="55"/>
  <c r="I18" i="55"/>
  <c r="D96" i="55"/>
  <c r="D97" i="55"/>
  <c r="D137" i="61"/>
  <c r="D20" i="60"/>
  <c r="E21" i="60"/>
  <c r="D21" i="60"/>
  <c r="D22" i="60"/>
  <c r="D23" i="60"/>
  <c r="D24" i="60"/>
  <c r="D27" i="60"/>
  <c r="E28" i="60"/>
  <c r="D28" i="60"/>
  <c r="D29" i="60"/>
  <c r="D30" i="60"/>
  <c r="D31" i="60"/>
  <c r="D34" i="60"/>
  <c r="D35" i="60"/>
  <c r="D36" i="60"/>
  <c r="D39" i="60"/>
  <c r="D40" i="60"/>
  <c r="D41" i="60"/>
  <c r="D44" i="60"/>
  <c r="D45" i="60"/>
  <c r="D46" i="60"/>
  <c r="D49" i="60"/>
  <c r="D50" i="60"/>
  <c r="D51" i="60"/>
  <c r="D54" i="60"/>
  <c r="D55" i="60"/>
  <c r="D56" i="60"/>
  <c r="D59" i="60"/>
  <c r="D60" i="60"/>
  <c r="D63" i="60"/>
  <c r="D64" i="60"/>
  <c r="D65" i="60"/>
  <c r="D66" i="60"/>
  <c r="D70" i="60"/>
  <c r="D71" i="60"/>
  <c r="D72" i="60"/>
  <c r="D73" i="60"/>
  <c r="D74" i="60"/>
  <c r="D77" i="60"/>
  <c r="D78" i="60"/>
  <c r="D79" i="60"/>
  <c r="D80" i="60"/>
  <c r="D83" i="60"/>
  <c r="D84" i="60"/>
  <c r="D85" i="60"/>
  <c r="D86" i="60"/>
  <c r="D89" i="60"/>
  <c r="D90" i="60"/>
  <c r="D91" i="60"/>
  <c r="D92" i="60"/>
  <c r="D95" i="60"/>
  <c r="I10" i="60"/>
  <c r="I18" i="60"/>
  <c r="D96" i="60"/>
  <c r="D97" i="60"/>
  <c r="D138" i="61"/>
  <c r="D20" i="59"/>
  <c r="D21" i="59"/>
  <c r="D22" i="59"/>
  <c r="E23" i="59"/>
  <c r="D23" i="59"/>
  <c r="D24" i="59"/>
  <c r="D27" i="59"/>
  <c r="D28" i="59"/>
  <c r="D29" i="59"/>
  <c r="E30" i="59"/>
  <c r="D30" i="59"/>
  <c r="D31" i="59"/>
  <c r="D34" i="59"/>
  <c r="E35" i="59"/>
  <c r="D35" i="59"/>
  <c r="D36" i="59"/>
  <c r="D39" i="59"/>
  <c r="E40" i="59"/>
  <c r="D40" i="59"/>
  <c r="D41" i="59"/>
  <c r="D44" i="59"/>
  <c r="D45" i="59"/>
  <c r="E46" i="59"/>
  <c r="D46" i="59"/>
  <c r="E49" i="59"/>
  <c r="D49" i="59"/>
  <c r="D50" i="59"/>
  <c r="D51" i="59"/>
  <c r="E54" i="59"/>
  <c r="D54" i="59"/>
  <c r="D55" i="59"/>
  <c r="D56" i="59"/>
  <c r="D59" i="59"/>
  <c r="E60" i="59"/>
  <c r="D60" i="59"/>
  <c r="D63" i="59"/>
  <c r="D64" i="59"/>
  <c r="D65" i="59"/>
  <c r="D66" i="59"/>
  <c r="D70" i="59"/>
  <c r="D71" i="59"/>
  <c r="D72" i="59"/>
  <c r="D73" i="59"/>
  <c r="D74" i="59"/>
  <c r="D77" i="59"/>
  <c r="D78" i="59"/>
  <c r="D79" i="59"/>
  <c r="D80" i="59"/>
  <c r="D83" i="59"/>
  <c r="D84" i="59"/>
  <c r="D85" i="59"/>
  <c r="D86" i="59"/>
  <c r="D89" i="59"/>
  <c r="D90" i="59"/>
  <c r="D91" i="59"/>
  <c r="D92" i="59"/>
  <c r="D95" i="59"/>
  <c r="I10" i="59"/>
  <c r="I18" i="59"/>
  <c r="D96" i="59"/>
  <c r="D97" i="59"/>
  <c r="D139" i="61"/>
  <c r="D20" i="56"/>
  <c r="E21" i="56"/>
  <c r="D21" i="56"/>
  <c r="D22" i="56"/>
  <c r="D23" i="56"/>
  <c r="D24" i="56"/>
  <c r="D27" i="56"/>
  <c r="E28" i="56"/>
  <c r="D28" i="56"/>
  <c r="D29" i="56"/>
  <c r="D30" i="56"/>
  <c r="D31" i="56"/>
  <c r="D34" i="56"/>
  <c r="E35" i="56"/>
  <c r="D35" i="56"/>
  <c r="D36" i="56"/>
  <c r="D39" i="56"/>
  <c r="E40" i="56"/>
  <c r="D40" i="56"/>
  <c r="D41" i="56"/>
  <c r="E44" i="56"/>
  <c r="D44" i="56"/>
  <c r="D45" i="56"/>
  <c r="D46" i="56"/>
  <c r="D49" i="56"/>
  <c r="D50" i="56"/>
  <c r="E51" i="56"/>
  <c r="D51" i="56"/>
  <c r="D54" i="56"/>
  <c r="D55" i="56"/>
  <c r="E56" i="56"/>
  <c r="D56" i="56"/>
  <c r="D59" i="56"/>
  <c r="E60" i="56"/>
  <c r="D60" i="56"/>
  <c r="D63" i="56"/>
  <c r="D64" i="56"/>
  <c r="D65" i="56"/>
  <c r="E66" i="56"/>
  <c r="D66" i="56"/>
  <c r="D70" i="56"/>
  <c r="D71" i="56"/>
  <c r="E72" i="56"/>
  <c r="D72" i="56"/>
  <c r="D73" i="56"/>
  <c r="D74" i="56"/>
  <c r="D77" i="56"/>
  <c r="D78" i="56"/>
  <c r="D79" i="56"/>
  <c r="E80" i="56"/>
  <c r="D80" i="56"/>
  <c r="D83" i="56"/>
  <c r="D84" i="56"/>
  <c r="D85" i="56"/>
  <c r="D86" i="56"/>
  <c r="D89" i="56"/>
  <c r="D90" i="56"/>
  <c r="D91" i="56"/>
  <c r="D92" i="56"/>
  <c r="D95" i="56"/>
  <c r="I10" i="56"/>
  <c r="I18" i="56"/>
  <c r="D96" i="56"/>
  <c r="D97" i="56"/>
  <c r="D140" i="61"/>
  <c r="D20" i="43"/>
  <c r="D21" i="43"/>
  <c r="E22" i="43"/>
  <c r="D22" i="43"/>
  <c r="D23" i="43"/>
  <c r="D24" i="43"/>
  <c r="D27" i="43"/>
  <c r="E28" i="43"/>
  <c r="D28" i="43"/>
  <c r="D29" i="43"/>
  <c r="D30" i="43"/>
  <c r="D31" i="43"/>
  <c r="D34" i="43"/>
  <c r="E35" i="43"/>
  <c r="D35" i="43"/>
  <c r="D36" i="43"/>
  <c r="E39" i="43"/>
  <c r="D39" i="43"/>
  <c r="D40" i="43"/>
  <c r="D41" i="43"/>
  <c r="D44" i="43"/>
  <c r="D45" i="43"/>
  <c r="E46" i="43"/>
  <c r="D46" i="43"/>
  <c r="D49" i="43"/>
  <c r="D50" i="43"/>
  <c r="E51" i="43"/>
  <c r="D51" i="43"/>
  <c r="D54" i="43"/>
  <c r="E55" i="43"/>
  <c r="D55" i="43"/>
  <c r="D56" i="43"/>
  <c r="D59" i="43"/>
  <c r="E60" i="43"/>
  <c r="D60" i="43"/>
  <c r="D63" i="43"/>
  <c r="D64" i="43"/>
  <c r="D65" i="43"/>
  <c r="D66" i="43"/>
  <c r="D70" i="43"/>
  <c r="D71" i="43"/>
  <c r="D72" i="43"/>
  <c r="D73" i="43"/>
  <c r="E74" i="43"/>
  <c r="D74" i="43"/>
  <c r="E77" i="43"/>
  <c r="D77" i="43"/>
  <c r="D78" i="43"/>
  <c r="D79" i="43"/>
  <c r="D80" i="43"/>
  <c r="E83" i="43"/>
  <c r="D83" i="43"/>
  <c r="D84" i="43"/>
  <c r="D85" i="43"/>
  <c r="D86" i="43"/>
  <c r="D89" i="43"/>
  <c r="D90" i="43"/>
  <c r="D91" i="43"/>
  <c r="D92" i="43"/>
  <c r="D95" i="43"/>
  <c r="I10" i="43"/>
  <c r="I18" i="43"/>
  <c r="D96" i="43"/>
  <c r="D97" i="43"/>
  <c r="D141" i="61"/>
  <c r="D20" i="40"/>
  <c r="D21" i="40"/>
  <c r="D22" i="40"/>
  <c r="D23" i="40"/>
  <c r="D24" i="40"/>
  <c r="D27" i="40"/>
  <c r="D28" i="40"/>
  <c r="D29" i="40"/>
  <c r="D30" i="40"/>
  <c r="D31" i="40"/>
  <c r="D34" i="40"/>
  <c r="D35" i="40"/>
  <c r="D36" i="40"/>
  <c r="D39" i="40"/>
  <c r="D40" i="40"/>
  <c r="D41" i="40"/>
  <c r="D44" i="40"/>
  <c r="D45" i="40"/>
  <c r="D46" i="40"/>
  <c r="D49" i="40"/>
  <c r="D50" i="40"/>
  <c r="D51" i="40"/>
  <c r="D54" i="40"/>
  <c r="D55" i="40"/>
  <c r="D56" i="40"/>
  <c r="D59" i="40"/>
  <c r="D60" i="40"/>
  <c r="D63" i="40"/>
  <c r="D64" i="40"/>
  <c r="D65" i="40"/>
  <c r="D66" i="40"/>
  <c r="D70" i="40"/>
  <c r="D77" i="40"/>
  <c r="D78" i="40"/>
  <c r="D79" i="40"/>
  <c r="D80" i="40"/>
  <c r="D83" i="40"/>
  <c r="D84" i="40"/>
  <c r="D85" i="40"/>
  <c r="D86" i="40"/>
  <c r="D89" i="40"/>
  <c r="D90" i="40"/>
  <c r="D91" i="40"/>
  <c r="D92" i="40"/>
  <c r="D95" i="40"/>
  <c r="I10" i="40"/>
  <c r="I18" i="40"/>
  <c r="D96" i="40"/>
  <c r="D97" i="40"/>
  <c r="D142" i="61"/>
  <c r="D20" i="39"/>
  <c r="D21" i="39"/>
  <c r="D22" i="39"/>
  <c r="D23" i="39"/>
  <c r="D24" i="39"/>
  <c r="D27" i="39"/>
  <c r="D28" i="39"/>
  <c r="D29" i="39"/>
  <c r="D30" i="39"/>
  <c r="D31" i="39"/>
  <c r="D34" i="39"/>
  <c r="D35" i="39"/>
  <c r="D36" i="39"/>
  <c r="D39" i="39"/>
  <c r="D40" i="39"/>
  <c r="D41" i="39"/>
  <c r="D44" i="39"/>
  <c r="D45" i="39"/>
  <c r="D46" i="39"/>
  <c r="D49" i="39"/>
  <c r="D50" i="39"/>
  <c r="D51" i="39"/>
  <c r="D54" i="39"/>
  <c r="D55" i="39"/>
  <c r="D56" i="39"/>
  <c r="D59" i="39"/>
  <c r="D60" i="39"/>
  <c r="D63" i="39"/>
  <c r="D64" i="39"/>
  <c r="D65" i="39"/>
  <c r="D66" i="39"/>
  <c r="D70" i="39"/>
  <c r="D77" i="39"/>
  <c r="D78" i="39"/>
  <c r="D79" i="39"/>
  <c r="D80" i="39"/>
  <c r="D83" i="39"/>
  <c r="D84" i="39"/>
  <c r="D85" i="39"/>
  <c r="D86" i="39"/>
  <c r="D89" i="39"/>
  <c r="D90" i="39"/>
  <c r="D91" i="39"/>
  <c r="D92" i="39"/>
  <c r="D95" i="39"/>
  <c r="I10" i="39"/>
  <c r="I18" i="39"/>
  <c r="D96" i="39"/>
  <c r="D97" i="39"/>
  <c r="D143" i="61"/>
  <c r="I143" i="61"/>
  <c r="E123" i="61"/>
  <c r="E124" i="61"/>
  <c r="E125" i="61"/>
  <c r="E126" i="61"/>
  <c r="E127" i="61"/>
  <c r="E128" i="61"/>
  <c r="E129" i="61"/>
  <c r="E130" i="61"/>
  <c r="E131" i="61"/>
  <c r="E132" i="61"/>
  <c r="E133" i="61"/>
  <c r="E134" i="61"/>
  <c r="E135" i="61"/>
  <c r="E136" i="61"/>
  <c r="E137" i="61"/>
  <c r="E138" i="61"/>
  <c r="E139" i="61"/>
  <c r="E140" i="61"/>
  <c r="E141" i="61"/>
  <c r="E142" i="61"/>
  <c r="E143" i="61"/>
  <c r="G143" i="61"/>
  <c r="F143" i="61"/>
  <c r="I142" i="61"/>
  <c r="G142" i="61"/>
  <c r="F142" i="61"/>
  <c r="I141" i="61"/>
  <c r="G141" i="61"/>
  <c r="F141" i="61"/>
  <c r="I140" i="61"/>
  <c r="G140" i="61"/>
  <c r="F140" i="61"/>
  <c r="I139" i="61"/>
  <c r="G139" i="61"/>
  <c r="F139" i="61"/>
  <c r="I138" i="61"/>
  <c r="G138" i="61"/>
  <c r="F138" i="61"/>
  <c r="I137" i="61"/>
  <c r="G137" i="61"/>
  <c r="F137" i="61"/>
  <c r="I136" i="61"/>
  <c r="G136" i="61"/>
  <c r="F136" i="61"/>
  <c r="I135" i="61"/>
  <c r="G135" i="61"/>
  <c r="F135" i="61"/>
  <c r="I134" i="61"/>
  <c r="G134" i="61"/>
  <c r="F134" i="61"/>
  <c r="I133" i="61"/>
  <c r="G133" i="61"/>
  <c r="F133" i="61"/>
  <c r="I132" i="61"/>
  <c r="G132" i="61"/>
  <c r="F132" i="61"/>
  <c r="I131" i="61"/>
  <c r="G131" i="61"/>
  <c r="F131" i="61"/>
  <c r="I130" i="61"/>
  <c r="G130" i="61"/>
  <c r="F130" i="61"/>
  <c r="I129" i="61"/>
  <c r="G129" i="61"/>
  <c r="F129" i="61"/>
  <c r="I128" i="61"/>
  <c r="G128" i="61"/>
  <c r="F128" i="61"/>
  <c r="I127" i="61"/>
  <c r="G127" i="61"/>
  <c r="F127" i="61"/>
  <c r="I126" i="61"/>
  <c r="G126" i="61"/>
  <c r="F126" i="61"/>
  <c r="I125" i="61"/>
  <c r="G125" i="61"/>
  <c r="F125" i="61"/>
  <c r="I124" i="61"/>
  <c r="G124" i="61"/>
  <c r="F124" i="61"/>
  <c r="I123" i="61"/>
  <c r="G123" i="61"/>
  <c r="F123" i="61"/>
  <c r="E119" i="61"/>
  <c r="D119" i="61"/>
  <c r="B119" i="61"/>
  <c r="E118" i="61"/>
  <c r="D118" i="61"/>
  <c r="B118" i="61"/>
  <c r="E117" i="61"/>
  <c r="D117" i="61"/>
  <c r="B117" i="61"/>
  <c r="E116" i="61"/>
  <c r="D116" i="61"/>
  <c r="B116" i="61"/>
  <c r="E115" i="61"/>
  <c r="D115" i="61"/>
  <c r="B115" i="61"/>
  <c r="E114" i="61"/>
  <c r="D114" i="61"/>
  <c r="B114" i="61"/>
  <c r="E113" i="61"/>
  <c r="D113" i="61"/>
  <c r="B113" i="61"/>
  <c r="E112" i="61"/>
  <c r="D112" i="61"/>
  <c r="B112" i="61"/>
  <c r="E111" i="61"/>
  <c r="D111" i="61"/>
  <c r="B111" i="61"/>
  <c r="E110" i="61"/>
  <c r="D110" i="61"/>
  <c r="B110" i="61"/>
  <c r="E109" i="61"/>
  <c r="D109" i="61"/>
  <c r="B109" i="61"/>
  <c r="E108" i="61"/>
  <c r="D108" i="61"/>
  <c r="B108" i="61"/>
  <c r="E107" i="61"/>
  <c r="D107" i="61"/>
  <c r="B107" i="61"/>
  <c r="E106" i="61"/>
  <c r="D106" i="61"/>
  <c r="B106" i="61"/>
  <c r="E105" i="61"/>
  <c r="D105" i="61"/>
  <c r="B105" i="61"/>
  <c r="E104" i="61"/>
  <c r="D104" i="61"/>
  <c r="B104" i="61"/>
  <c r="E103" i="61"/>
  <c r="D103" i="61"/>
  <c r="B103" i="61"/>
  <c r="E102" i="61"/>
  <c r="D102" i="61"/>
  <c r="B102" i="61"/>
  <c r="E101" i="61"/>
  <c r="D101" i="61"/>
  <c r="B101" i="61"/>
  <c r="E100" i="61"/>
  <c r="D100" i="61"/>
  <c r="B100" i="61"/>
  <c r="E99" i="61"/>
  <c r="D99" i="61"/>
  <c r="B99" i="61"/>
  <c r="D94" i="61"/>
  <c r="D93" i="61"/>
  <c r="D92" i="61"/>
  <c r="D91" i="61"/>
  <c r="D90" i="61"/>
  <c r="D88" i="61"/>
  <c r="D87" i="61"/>
  <c r="D86" i="61"/>
  <c r="D85" i="61"/>
  <c r="D84" i="61"/>
  <c r="D82" i="61"/>
  <c r="D81" i="61"/>
  <c r="D80" i="61"/>
  <c r="D79" i="61"/>
  <c r="D78" i="61"/>
  <c r="D76" i="61"/>
  <c r="D75" i="61"/>
  <c r="D74" i="61"/>
  <c r="D73" i="61"/>
  <c r="D71" i="61"/>
  <c r="D70" i="61"/>
  <c r="D68" i="61"/>
  <c r="D67" i="61"/>
  <c r="D66" i="61"/>
  <c r="D65" i="61"/>
  <c r="D64" i="61"/>
  <c r="D61" i="61"/>
  <c r="D60" i="61"/>
  <c r="D58" i="61"/>
  <c r="D57" i="61"/>
  <c r="D56" i="61"/>
  <c r="D55" i="61"/>
  <c r="D53" i="61"/>
  <c r="D52" i="61"/>
  <c r="D51" i="61"/>
  <c r="D50" i="61"/>
  <c r="D48" i="61"/>
  <c r="D47" i="61"/>
  <c r="D46" i="61"/>
  <c r="D45" i="61"/>
  <c r="D43" i="61"/>
  <c r="D42" i="61"/>
  <c r="D41" i="61"/>
  <c r="D40" i="61"/>
  <c r="D38" i="61"/>
  <c r="D37" i="61"/>
  <c r="D36" i="61"/>
  <c r="D35" i="61"/>
  <c r="D33" i="61"/>
  <c r="D32" i="61"/>
  <c r="D31" i="61"/>
  <c r="D30" i="61"/>
  <c r="D29" i="61"/>
  <c r="D28" i="61"/>
  <c r="D26" i="61"/>
  <c r="D25" i="61"/>
  <c r="D24" i="61"/>
  <c r="D23" i="61"/>
  <c r="D22" i="61"/>
  <c r="D21" i="61"/>
  <c r="H19" i="61"/>
  <c r="G19" i="61"/>
  <c r="F19" i="61"/>
  <c r="E19" i="61"/>
  <c r="D19" i="61"/>
  <c r="H18" i="61"/>
  <c r="G18" i="61"/>
  <c r="F18" i="61"/>
  <c r="E18" i="61"/>
  <c r="D18" i="61"/>
  <c r="H17" i="61"/>
  <c r="G17" i="61"/>
  <c r="F17" i="61"/>
  <c r="E17" i="61"/>
  <c r="D17" i="61"/>
  <c r="H16" i="61"/>
  <c r="G16" i="61"/>
  <c r="F16" i="61"/>
  <c r="E16" i="61"/>
  <c r="D16" i="61"/>
  <c r="H15" i="61"/>
  <c r="G15" i="61"/>
  <c r="F15" i="61"/>
  <c r="E15" i="61"/>
  <c r="D15" i="61"/>
  <c r="H14" i="61"/>
  <c r="G14" i="61"/>
  <c r="F14" i="61"/>
  <c r="E14" i="61"/>
  <c r="D14" i="61"/>
  <c r="H13" i="61"/>
  <c r="G13" i="61"/>
  <c r="F13" i="61"/>
  <c r="E13" i="61"/>
  <c r="D13" i="61"/>
  <c r="G10" i="61"/>
  <c r="F10" i="61"/>
  <c r="E10" i="61"/>
  <c r="D10" i="61"/>
  <c r="G9" i="61"/>
  <c r="F9" i="61"/>
  <c r="E9" i="61"/>
  <c r="D9" i="61"/>
  <c r="G8" i="61"/>
  <c r="F8" i="61"/>
  <c r="E8" i="61"/>
  <c r="D8" i="61"/>
  <c r="G7" i="61"/>
  <c r="F7" i="61"/>
  <c r="E7" i="61"/>
  <c r="D7" i="61"/>
  <c r="G6" i="61"/>
  <c r="F6" i="61"/>
  <c r="E6" i="61"/>
  <c r="D6" i="61"/>
  <c r="F96" i="60"/>
  <c r="G92" i="60"/>
  <c r="F92" i="60"/>
  <c r="E92" i="60"/>
  <c r="G91" i="60"/>
  <c r="F91" i="60"/>
  <c r="E91" i="60"/>
  <c r="G90" i="60"/>
  <c r="F90" i="60"/>
  <c r="E90" i="60"/>
  <c r="G89" i="60"/>
  <c r="F89" i="60"/>
  <c r="E89" i="60"/>
  <c r="G86" i="60"/>
  <c r="F86" i="60"/>
  <c r="E86" i="60"/>
  <c r="G85" i="60"/>
  <c r="F85" i="60"/>
  <c r="E85" i="60"/>
  <c r="G84" i="60"/>
  <c r="F84" i="60"/>
  <c r="E84" i="60"/>
  <c r="G83" i="60"/>
  <c r="F83" i="60"/>
  <c r="E83" i="60"/>
  <c r="G80" i="60"/>
  <c r="F80" i="60"/>
  <c r="E80" i="60"/>
  <c r="G79" i="60"/>
  <c r="F79" i="60"/>
  <c r="E79" i="60"/>
  <c r="G78" i="60"/>
  <c r="F78" i="60"/>
  <c r="E78" i="60"/>
  <c r="G77" i="60"/>
  <c r="F77" i="60"/>
  <c r="E77" i="60"/>
  <c r="G74" i="60"/>
  <c r="F74" i="60"/>
  <c r="E74" i="60"/>
  <c r="G73" i="60"/>
  <c r="F73" i="60"/>
  <c r="E73" i="60"/>
  <c r="G72" i="60"/>
  <c r="F72" i="60"/>
  <c r="E72" i="60"/>
  <c r="G71" i="60"/>
  <c r="F71" i="60"/>
  <c r="E71" i="60"/>
  <c r="G70" i="60"/>
  <c r="F70" i="60"/>
  <c r="E70" i="60"/>
  <c r="G66" i="60"/>
  <c r="F66" i="60"/>
  <c r="E66" i="60"/>
  <c r="G65" i="60"/>
  <c r="F65" i="60"/>
  <c r="E65" i="60"/>
  <c r="G64" i="60"/>
  <c r="F64" i="60"/>
  <c r="E64" i="60"/>
  <c r="G63" i="60"/>
  <c r="F63" i="60"/>
  <c r="E63" i="60"/>
  <c r="G60" i="60"/>
  <c r="F60" i="60"/>
  <c r="E60" i="60"/>
  <c r="G59" i="60"/>
  <c r="F59" i="60"/>
  <c r="E59" i="60"/>
  <c r="G56" i="60"/>
  <c r="F56" i="60"/>
  <c r="E56" i="60"/>
  <c r="G55" i="60"/>
  <c r="F55" i="60"/>
  <c r="E55" i="60"/>
  <c r="G54" i="60"/>
  <c r="F54" i="60"/>
  <c r="E54" i="60"/>
  <c r="G51" i="60"/>
  <c r="F51" i="60"/>
  <c r="E51" i="60"/>
  <c r="G50" i="60"/>
  <c r="F50" i="60"/>
  <c r="E50" i="60"/>
  <c r="G49" i="60"/>
  <c r="F49" i="60"/>
  <c r="E49" i="60"/>
  <c r="G46" i="60"/>
  <c r="F46" i="60"/>
  <c r="E46" i="60"/>
  <c r="G45" i="60"/>
  <c r="F45" i="60"/>
  <c r="E45" i="60"/>
  <c r="G44" i="60"/>
  <c r="F44" i="60"/>
  <c r="E44" i="60"/>
  <c r="G41" i="60"/>
  <c r="F41" i="60"/>
  <c r="E41" i="60"/>
  <c r="G40" i="60"/>
  <c r="F40" i="60"/>
  <c r="E40" i="60"/>
  <c r="G39" i="60"/>
  <c r="F39" i="60"/>
  <c r="E39" i="60"/>
  <c r="G36" i="60"/>
  <c r="F36" i="60"/>
  <c r="E36" i="60"/>
  <c r="G35" i="60"/>
  <c r="F35" i="60"/>
  <c r="E35" i="60"/>
  <c r="G34" i="60"/>
  <c r="F34" i="60"/>
  <c r="E34" i="60"/>
  <c r="G31" i="60"/>
  <c r="F31" i="60"/>
  <c r="E31" i="60"/>
  <c r="G30" i="60"/>
  <c r="F30" i="60"/>
  <c r="E30" i="60"/>
  <c r="G29" i="60"/>
  <c r="F29" i="60"/>
  <c r="E29" i="60"/>
  <c r="G28" i="60"/>
  <c r="F28" i="60"/>
  <c r="F27" i="60"/>
  <c r="E27" i="60"/>
  <c r="G24" i="60"/>
  <c r="F24" i="60"/>
  <c r="E24" i="60"/>
  <c r="G23" i="60"/>
  <c r="F23" i="60"/>
  <c r="E23" i="60"/>
  <c r="G22" i="60"/>
  <c r="F22" i="60"/>
  <c r="E22" i="60"/>
  <c r="G21" i="60"/>
  <c r="F21" i="60"/>
  <c r="F20" i="60"/>
  <c r="E20" i="60"/>
  <c r="F96" i="59"/>
  <c r="G92" i="59"/>
  <c r="F92" i="59"/>
  <c r="E92" i="59"/>
  <c r="G91" i="59"/>
  <c r="F91" i="59"/>
  <c r="E91" i="59"/>
  <c r="G90" i="59"/>
  <c r="F90" i="59"/>
  <c r="E90" i="59"/>
  <c r="G89" i="59"/>
  <c r="F89" i="59"/>
  <c r="E89" i="59"/>
  <c r="G86" i="59"/>
  <c r="F86" i="59"/>
  <c r="E86" i="59"/>
  <c r="G85" i="59"/>
  <c r="F85" i="59"/>
  <c r="E85" i="59"/>
  <c r="G84" i="59"/>
  <c r="F84" i="59"/>
  <c r="E84" i="59"/>
  <c r="G83" i="59"/>
  <c r="F83" i="59"/>
  <c r="E83" i="59"/>
  <c r="G80" i="59"/>
  <c r="F80" i="59"/>
  <c r="E80" i="59"/>
  <c r="G79" i="59"/>
  <c r="F79" i="59"/>
  <c r="E79" i="59"/>
  <c r="G78" i="59"/>
  <c r="F78" i="59"/>
  <c r="E78" i="59"/>
  <c r="G77" i="59"/>
  <c r="F77" i="59"/>
  <c r="E77" i="59"/>
  <c r="G74" i="59"/>
  <c r="F74" i="59"/>
  <c r="E74" i="59"/>
  <c r="G73" i="59"/>
  <c r="F73" i="59"/>
  <c r="E73" i="59"/>
  <c r="G72" i="59"/>
  <c r="F72" i="59"/>
  <c r="E72" i="59"/>
  <c r="G71" i="59"/>
  <c r="F71" i="59"/>
  <c r="E71" i="59"/>
  <c r="G70" i="59"/>
  <c r="F70" i="59"/>
  <c r="E70" i="59"/>
  <c r="G66" i="59"/>
  <c r="F66" i="59"/>
  <c r="E66" i="59"/>
  <c r="G65" i="59"/>
  <c r="F65" i="59"/>
  <c r="E65" i="59"/>
  <c r="G64" i="59"/>
  <c r="F64" i="59"/>
  <c r="E64" i="59"/>
  <c r="G63" i="59"/>
  <c r="F63" i="59"/>
  <c r="E63" i="59"/>
  <c r="G60" i="59"/>
  <c r="F60" i="59"/>
  <c r="G59" i="59"/>
  <c r="F59" i="59"/>
  <c r="E59" i="59"/>
  <c r="G56" i="59"/>
  <c r="F56" i="59"/>
  <c r="E56" i="59"/>
  <c r="G55" i="59"/>
  <c r="F55" i="59"/>
  <c r="E55" i="59"/>
  <c r="G54" i="59"/>
  <c r="F54" i="59"/>
  <c r="G51" i="59"/>
  <c r="F51" i="59"/>
  <c r="E51" i="59"/>
  <c r="G50" i="59"/>
  <c r="F50" i="59"/>
  <c r="E50" i="59"/>
  <c r="G49" i="59"/>
  <c r="F49" i="59"/>
  <c r="G46" i="59"/>
  <c r="F46" i="59"/>
  <c r="G45" i="59"/>
  <c r="F45" i="59"/>
  <c r="E45" i="59"/>
  <c r="G44" i="59"/>
  <c r="F44" i="59"/>
  <c r="E44" i="59"/>
  <c r="G41" i="59"/>
  <c r="F41" i="59"/>
  <c r="E41" i="59"/>
  <c r="G40" i="59"/>
  <c r="F40" i="59"/>
  <c r="G39" i="59"/>
  <c r="F39" i="59"/>
  <c r="E39" i="59"/>
  <c r="G36" i="59"/>
  <c r="F36" i="59"/>
  <c r="E36" i="59"/>
  <c r="G35" i="59"/>
  <c r="F35" i="59"/>
  <c r="G34" i="59"/>
  <c r="F34" i="59"/>
  <c r="E34" i="59"/>
  <c r="G31" i="59"/>
  <c r="F31" i="59"/>
  <c r="E31" i="59"/>
  <c r="G30" i="59"/>
  <c r="F30" i="59"/>
  <c r="G29" i="59"/>
  <c r="F29" i="59"/>
  <c r="E29" i="59"/>
  <c r="G28" i="59"/>
  <c r="F28" i="59"/>
  <c r="E28" i="59"/>
  <c r="F27" i="59"/>
  <c r="E27" i="59"/>
  <c r="G24" i="59"/>
  <c r="F24" i="59"/>
  <c r="E24" i="59"/>
  <c r="G23" i="59"/>
  <c r="F23" i="59"/>
  <c r="G22" i="59"/>
  <c r="F22" i="59"/>
  <c r="E22" i="59"/>
  <c r="G21" i="59"/>
  <c r="F21" i="59"/>
  <c r="E21" i="59"/>
  <c r="F20" i="59"/>
  <c r="E20" i="59"/>
  <c r="F96" i="58"/>
  <c r="G92" i="58"/>
  <c r="F92" i="58"/>
  <c r="E92" i="58"/>
  <c r="G91" i="58"/>
  <c r="F91" i="58"/>
  <c r="E91" i="58"/>
  <c r="G90" i="58"/>
  <c r="F90" i="58"/>
  <c r="E90" i="58"/>
  <c r="G89" i="58"/>
  <c r="F89" i="58"/>
  <c r="E89" i="58"/>
  <c r="G86" i="58"/>
  <c r="F86" i="58"/>
  <c r="E86" i="58"/>
  <c r="G85" i="58"/>
  <c r="F85" i="58"/>
  <c r="E85" i="58"/>
  <c r="G84" i="58"/>
  <c r="F84" i="58"/>
  <c r="E84" i="58"/>
  <c r="G83" i="58"/>
  <c r="F83" i="58"/>
  <c r="G80" i="58"/>
  <c r="F80" i="58"/>
  <c r="E80" i="58"/>
  <c r="G79" i="58"/>
  <c r="F79" i="58"/>
  <c r="E79" i="58"/>
  <c r="G78" i="58"/>
  <c r="F78" i="58"/>
  <c r="E78" i="58"/>
  <c r="G77" i="58"/>
  <c r="F77" i="58"/>
  <c r="E77" i="58"/>
  <c r="G74" i="58"/>
  <c r="F74" i="58"/>
  <c r="E74" i="58"/>
  <c r="G73" i="58"/>
  <c r="F73" i="58"/>
  <c r="G72" i="58"/>
  <c r="F72" i="58"/>
  <c r="E72" i="58"/>
  <c r="G71" i="58"/>
  <c r="F71" i="58"/>
  <c r="E71" i="58"/>
  <c r="G70" i="58"/>
  <c r="F70" i="58"/>
  <c r="E70" i="58"/>
  <c r="G66" i="58"/>
  <c r="F66" i="58"/>
  <c r="G65" i="58"/>
  <c r="F65" i="58"/>
  <c r="E65" i="58"/>
  <c r="G64" i="58"/>
  <c r="F64" i="58"/>
  <c r="E64" i="58"/>
  <c r="G63" i="58"/>
  <c r="F63" i="58"/>
  <c r="E63" i="58"/>
  <c r="G60" i="58"/>
  <c r="F60" i="58"/>
  <c r="G59" i="58"/>
  <c r="F59" i="58"/>
  <c r="E59" i="58"/>
  <c r="G56" i="58"/>
  <c r="F56" i="58"/>
  <c r="E56" i="58"/>
  <c r="G55" i="58"/>
  <c r="F55" i="58"/>
  <c r="G54" i="58"/>
  <c r="F54" i="58"/>
  <c r="E54" i="58"/>
  <c r="G51" i="58"/>
  <c r="F51" i="58"/>
  <c r="E51" i="58"/>
  <c r="G50" i="58"/>
  <c r="F50" i="58"/>
  <c r="G49" i="58"/>
  <c r="F49" i="58"/>
  <c r="E49" i="58"/>
  <c r="G46" i="58"/>
  <c r="F46" i="58"/>
  <c r="E46" i="58"/>
  <c r="G45" i="58"/>
  <c r="F45" i="58"/>
  <c r="E45" i="58"/>
  <c r="G44" i="58"/>
  <c r="F44" i="58"/>
  <c r="G41" i="58"/>
  <c r="F41" i="58"/>
  <c r="E41" i="58"/>
  <c r="G40" i="58"/>
  <c r="F40" i="58"/>
  <c r="G39" i="58"/>
  <c r="F39" i="58"/>
  <c r="E39" i="58"/>
  <c r="G36" i="58"/>
  <c r="F36" i="58"/>
  <c r="E36" i="58"/>
  <c r="G35" i="58"/>
  <c r="F35" i="58"/>
  <c r="E35" i="58"/>
  <c r="G34" i="58"/>
  <c r="F34" i="58"/>
  <c r="E34" i="58"/>
  <c r="G31" i="58"/>
  <c r="F31" i="58"/>
  <c r="E31" i="58"/>
  <c r="G30" i="58"/>
  <c r="F30" i="58"/>
  <c r="E30" i="58"/>
  <c r="G29" i="58"/>
  <c r="F29" i="58"/>
  <c r="E29" i="58"/>
  <c r="G28" i="58"/>
  <c r="F28" i="58"/>
  <c r="G27" i="38"/>
  <c r="G27" i="58"/>
  <c r="F27" i="58"/>
  <c r="E27" i="58"/>
  <c r="G24" i="58"/>
  <c r="F24" i="58"/>
  <c r="E24" i="58"/>
  <c r="G23" i="58"/>
  <c r="F23" i="58"/>
  <c r="E23" i="58"/>
  <c r="G22" i="58"/>
  <c r="F22" i="58"/>
  <c r="E22" i="58"/>
  <c r="G21" i="58"/>
  <c r="F21" i="58"/>
  <c r="F20" i="58"/>
  <c r="E20" i="58"/>
  <c r="F96" i="57"/>
  <c r="G92" i="57"/>
  <c r="F92" i="57"/>
  <c r="E92" i="57"/>
  <c r="G91" i="57"/>
  <c r="F91" i="57"/>
  <c r="E91" i="57"/>
  <c r="G90" i="57"/>
  <c r="F90" i="57"/>
  <c r="E90" i="57"/>
  <c r="G89" i="57"/>
  <c r="F89" i="57"/>
  <c r="E89" i="57"/>
  <c r="G86" i="57"/>
  <c r="F86" i="57"/>
  <c r="E86" i="57"/>
  <c r="G85" i="57"/>
  <c r="F85" i="57"/>
  <c r="E85" i="57"/>
  <c r="G84" i="57"/>
  <c r="F84" i="57"/>
  <c r="E84" i="57"/>
  <c r="G83" i="57"/>
  <c r="F83" i="57"/>
  <c r="G80" i="57"/>
  <c r="F80" i="57"/>
  <c r="E80" i="57"/>
  <c r="G79" i="57"/>
  <c r="F79" i="57"/>
  <c r="E79" i="57"/>
  <c r="G78" i="57"/>
  <c r="F78" i="57"/>
  <c r="E78" i="57"/>
  <c r="G77" i="57"/>
  <c r="F77" i="57"/>
  <c r="G74" i="57"/>
  <c r="F74" i="57"/>
  <c r="E74" i="57"/>
  <c r="G73" i="57"/>
  <c r="F73" i="57"/>
  <c r="G72" i="57"/>
  <c r="F72" i="57"/>
  <c r="E72" i="57"/>
  <c r="G71" i="57"/>
  <c r="F71" i="57"/>
  <c r="E71" i="57"/>
  <c r="G70" i="57"/>
  <c r="F70" i="57"/>
  <c r="E70" i="57"/>
  <c r="G66" i="57"/>
  <c r="F66" i="57"/>
  <c r="G65" i="57"/>
  <c r="F65" i="57"/>
  <c r="E65" i="57"/>
  <c r="G64" i="57"/>
  <c r="F64" i="57"/>
  <c r="E64" i="57"/>
  <c r="G63" i="57"/>
  <c r="F63" i="57"/>
  <c r="E63" i="57"/>
  <c r="G60" i="57"/>
  <c r="F60" i="57"/>
  <c r="G59" i="57"/>
  <c r="F59" i="57"/>
  <c r="E59" i="57"/>
  <c r="G56" i="57"/>
  <c r="F56" i="57"/>
  <c r="E56" i="57"/>
  <c r="G55" i="57"/>
  <c r="F55" i="57"/>
  <c r="G54" i="57"/>
  <c r="F54" i="57"/>
  <c r="E54" i="57"/>
  <c r="G51" i="57"/>
  <c r="F51" i="57"/>
  <c r="E51" i="57"/>
  <c r="G50" i="57"/>
  <c r="F50" i="57"/>
  <c r="G49" i="57"/>
  <c r="F49" i="57"/>
  <c r="E49" i="57"/>
  <c r="G46" i="57"/>
  <c r="F46" i="57"/>
  <c r="E46" i="57"/>
  <c r="G45" i="57"/>
  <c r="F45" i="57"/>
  <c r="G44" i="57"/>
  <c r="F44" i="57"/>
  <c r="E44" i="57"/>
  <c r="G41" i="57"/>
  <c r="F41" i="57"/>
  <c r="E41" i="57"/>
  <c r="G40" i="57"/>
  <c r="F40" i="57"/>
  <c r="G39" i="57"/>
  <c r="F39" i="57"/>
  <c r="E39" i="57"/>
  <c r="G36" i="57"/>
  <c r="F36" i="57"/>
  <c r="G35" i="57"/>
  <c r="F35" i="57"/>
  <c r="E35" i="57"/>
  <c r="G34" i="57"/>
  <c r="F34" i="57"/>
  <c r="E34" i="57"/>
  <c r="G31" i="57"/>
  <c r="F31" i="57"/>
  <c r="E31" i="57"/>
  <c r="G30" i="57"/>
  <c r="F30" i="57"/>
  <c r="E30" i="57"/>
  <c r="G29" i="57"/>
  <c r="F29" i="57"/>
  <c r="E29" i="57"/>
  <c r="G28" i="57"/>
  <c r="F28" i="57"/>
  <c r="G27" i="57"/>
  <c r="F27" i="57"/>
  <c r="E27" i="57"/>
  <c r="G24" i="57"/>
  <c r="F24" i="57"/>
  <c r="E24" i="57"/>
  <c r="G23" i="57"/>
  <c r="F23" i="57"/>
  <c r="E23" i="57"/>
  <c r="G22" i="57"/>
  <c r="F22" i="57"/>
  <c r="E22" i="57"/>
  <c r="G21" i="57"/>
  <c r="F21" i="57"/>
  <c r="F20" i="57"/>
  <c r="E20" i="57"/>
  <c r="F96" i="56"/>
  <c r="G92" i="56"/>
  <c r="F92" i="56"/>
  <c r="E92" i="56"/>
  <c r="G91" i="56"/>
  <c r="F91" i="56"/>
  <c r="E91" i="56"/>
  <c r="G90" i="56"/>
  <c r="F90" i="56"/>
  <c r="E90" i="56"/>
  <c r="G89" i="56"/>
  <c r="F89" i="56"/>
  <c r="E89" i="56"/>
  <c r="G86" i="56"/>
  <c r="F86" i="56"/>
  <c r="E86" i="56"/>
  <c r="G85" i="56"/>
  <c r="F85" i="56"/>
  <c r="E85" i="56"/>
  <c r="G84" i="56"/>
  <c r="F84" i="56"/>
  <c r="E84" i="56"/>
  <c r="G83" i="56"/>
  <c r="F83" i="56"/>
  <c r="E83" i="56"/>
  <c r="G80" i="56"/>
  <c r="F80" i="56"/>
  <c r="G79" i="56"/>
  <c r="F79" i="56"/>
  <c r="E79" i="56"/>
  <c r="G78" i="56"/>
  <c r="F78" i="56"/>
  <c r="E78" i="56"/>
  <c r="G77" i="56"/>
  <c r="F77" i="56"/>
  <c r="E77" i="56"/>
  <c r="G74" i="56"/>
  <c r="F74" i="56"/>
  <c r="E74" i="56"/>
  <c r="G73" i="56"/>
  <c r="F73" i="56"/>
  <c r="E73" i="56"/>
  <c r="G72" i="56"/>
  <c r="F72" i="56"/>
  <c r="G71" i="56"/>
  <c r="F71" i="56"/>
  <c r="E71" i="56"/>
  <c r="G70" i="56"/>
  <c r="F70" i="56"/>
  <c r="E70" i="56"/>
  <c r="G66" i="56"/>
  <c r="F66" i="56"/>
  <c r="G65" i="56"/>
  <c r="F65" i="56"/>
  <c r="E65" i="56"/>
  <c r="G64" i="56"/>
  <c r="F64" i="56"/>
  <c r="E64" i="56"/>
  <c r="G63" i="56"/>
  <c r="F63" i="56"/>
  <c r="E63" i="56"/>
  <c r="G60" i="56"/>
  <c r="F60" i="56"/>
  <c r="G59" i="56"/>
  <c r="F59" i="56"/>
  <c r="E59" i="56"/>
  <c r="G56" i="56"/>
  <c r="F56" i="56"/>
  <c r="G55" i="56"/>
  <c r="F55" i="56"/>
  <c r="E55" i="56"/>
  <c r="G54" i="56"/>
  <c r="F54" i="56"/>
  <c r="E54" i="56"/>
  <c r="G51" i="56"/>
  <c r="F51" i="56"/>
  <c r="G50" i="56"/>
  <c r="F50" i="56"/>
  <c r="E50" i="56"/>
  <c r="G49" i="56"/>
  <c r="F49" i="56"/>
  <c r="E49" i="56"/>
  <c r="G46" i="56"/>
  <c r="F46" i="56"/>
  <c r="E46" i="56"/>
  <c r="G45" i="56"/>
  <c r="F45" i="56"/>
  <c r="E45" i="56"/>
  <c r="G44" i="56"/>
  <c r="F44" i="56"/>
  <c r="G41" i="56"/>
  <c r="F41" i="56"/>
  <c r="E41" i="56"/>
  <c r="G40" i="56"/>
  <c r="F40" i="56"/>
  <c r="G39" i="56"/>
  <c r="F39" i="56"/>
  <c r="E39" i="56"/>
  <c r="G36" i="56"/>
  <c r="F36" i="56"/>
  <c r="E36" i="56"/>
  <c r="G35" i="56"/>
  <c r="F35" i="56"/>
  <c r="G34" i="56"/>
  <c r="F34" i="56"/>
  <c r="E34" i="56"/>
  <c r="G31" i="56"/>
  <c r="F31" i="56"/>
  <c r="E31" i="56"/>
  <c r="G30" i="56"/>
  <c r="F30" i="56"/>
  <c r="E30" i="56"/>
  <c r="G29" i="56"/>
  <c r="F29" i="56"/>
  <c r="E29" i="56"/>
  <c r="G28" i="56"/>
  <c r="F28" i="56"/>
  <c r="F27" i="56"/>
  <c r="E27" i="56"/>
  <c r="G24" i="56"/>
  <c r="F24" i="56"/>
  <c r="E24" i="56"/>
  <c r="G23" i="56"/>
  <c r="F23" i="56"/>
  <c r="E23" i="56"/>
  <c r="G22" i="56"/>
  <c r="F22" i="56"/>
  <c r="E22" i="56"/>
  <c r="G21" i="56"/>
  <c r="F21" i="56"/>
  <c r="F20" i="56"/>
  <c r="E20" i="56"/>
  <c r="F96" i="55"/>
  <c r="G92" i="55"/>
  <c r="F92" i="55"/>
  <c r="E92" i="55"/>
  <c r="G91" i="55"/>
  <c r="F91" i="55"/>
  <c r="E91" i="55"/>
  <c r="G90" i="55"/>
  <c r="F90" i="55"/>
  <c r="E90" i="55"/>
  <c r="G89" i="55"/>
  <c r="F89" i="55"/>
  <c r="E89" i="55"/>
  <c r="G86" i="55"/>
  <c r="F86" i="55"/>
  <c r="E86" i="55"/>
  <c r="G85" i="55"/>
  <c r="F85" i="55"/>
  <c r="G84" i="55"/>
  <c r="F84" i="55"/>
  <c r="E84" i="55"/>
  <c r="G83" i="55"/>
  <c r="F83" i="55"/>
  <c r="E83" i="55"/>
  <c r="G80" i="55"/>
  <c r="F80" i="55"/>
  <c r="G79" i="55"/>
  <c r="F79" i="55"/>
  <c r="E79" i="55"/>
  <c r="G78" i="55"/>
  <c r="F78" i="55"/>
  <c r="E78" i="55"/>
  <c r="G77" i="55"/>
  <c r="F77" i="55"/>
  <c r="E77" i="55"/>
  <c r="G74" i="55"/>
  <c r="F74" i="55"/>
  <c r="E74" i="55"/>
  <c r="G73" i="55"/>
  <c r="F73" i="55"/>
  <c r="G72" i="55"/>
  <c r="F72" i="55"/>
  <c r="E72" i="55"/>
  <c r="G71" i="55"/>
  <c r="F71" i="55"/>
  <c r="E71" i="55"/>
  <c r="G70" i="55"/>
  <c r="F70" i="55"/>
  <c r="E70" i="55"/>
  <c r="G66" i="55"/>
  <c r="F66" i="55"/>
  <c r="E66" i="55"/>
  <c r="G65" i="55"/>
  <c r="F65" i="55"/>
  <c r="E65" i="55"/>
  <c r="G64" i="55"/>
  <c r="F64" i="55"/>
  <c r="G63" i="55"/>
  <c r="F63" i="55"/>
  <c r="E63" i="55"/>
  <c r="G60" i="55"/>
  <c r="F60" i="55"/>
  <c r="G59" i="55"/>
  <c r="F59" i="55"/>
  <c r="E59" i="55"/>
  <c r="G56" i="55"/>
  <c r="F56" i="55"/>
  <c r="E56" i="55"/>
  <c r="G55" i="55"/>
  <c r="F55" i="55"/>
  <c r="E55" i="55"/>
  <c r="G54" i="55"/>
  <c r="F54" i="55"/>
  <c r="G51" i="55"/>
  <c r="F51" i="55"/>
  <c r="G50" i="55"/>
  <c r="F50" i="55"/>
  <c r="E50" i="55"/>
  <c r="G49" i="55"/>
  <c r="F49" i="55"/>
  <c r="E49" i="55"/>
  <c r="G46" i="55"/>
  <c r="F46" i="55"/>
  <c r="E46" i="55"/>
  <c r="G45" i="55"/>
  <c r="F45" i="55"/>
  <c r="E45" i="55"/>
  <c r="G44" i="55"/>
  <c r="F44" i="55"/>
  <c r="G41" i="55"/>
  <c r="F41" i="55"/>
  <c r="E41" i="55"/>
  <c r="G40" i="55"/>
  <c r="F40" i="55"/>
  <c r="G39" i="55"/>
  <c r="F39" i="55"/>
  <c r="E39" i="55"/>
  <c r="G36" i="55"/>
  <c r="F36" i="55"/>
  <c r="E36" i="55"/>
  <c r="G35" i="55"/>
  <c r="F35" i="55"/>
  <c r="G34" i="55"/>
  <c r="F34" i="55"/>
  <c r="E34" i="55"/>
  <c r="G31" i="55"/>
  <c r="F31" i="55"/>
  <c r="E31" i="55"/>
  <c r="G30" i="55"/>
  <c r="F30" i="55"/>
  <c r="G29" i="55"/>
  <c r="F29" i="55"/>
  <c r="E29" i="55"/>
  <c r="G28" i="55"/>
  <c r="F28" i="55"/>
  <c r="E28" i="55"/>
  <c r="F27" i="55"/>
  <c r="E27" i="55"/>
  <c r="G24" i="55"/>
  <c r="F24" i="55"/>
  <c r="E24" i="55"/>
  <c r="G23" i="55"/>
  <c r="F23" i="55"/>
  <c r="G22" i="55"/>
  <c r="F22" i="55"/>
  <c r="E22" i="55"/>
  <c r="G21" i="55"/>
  <c r="F21" i="55"/>
  <c r="E21" i="55"/>
  <c r="F20" i="55"/>
  <c r="E20" i="55"/>
  <c r="F96" i="54"/>
  <c r="G92" i="54"/>
  <c r="F92" i="54"/>
  <c r="E92" i="54"/>
  <c r="G91" i="54"/>
  <c r="F91" i="54"/>
  <c r="E91" i="54"/>
  <c r="G90" i="54"/>
  <c r="F90" i="54"/>
  <c r="G89" i="54"/>
  <c r="F89" i="54"/>
  <c r="E89" i="54"/>
  <c r="G86" i="54"/>
  <c r="F86" i="54"/>
  <c r="E86" i="54"/>
  <c r="G85" i="54"/>
  <c r="F85" i="54"/>
  <c r="E85" i="54"/>
  <c r="G84" i="54"/>
  <c r="F84" i="54"/>
  <c r="E84" i="54"/>
  <c r="G83" i="54"/>
  <c r="F83" i="54"/>
  <c r="G80" i="54"/>
  <c r="F80" i="54"/>
  <c r="E80" i="54"/>
  <c r="G79" i="54"/>
  <c r="F79" i="54"/>
  <c r="E79" i="54"/>
  <c r="G78" i="54"/>
  <c r="F78" i="54"/>
  <c r="E78" i="54"/>
  <c r="G77" i="54"/>
  <c r="F77" i="54"/>
  <c r="G74" i="54"/>
  <c r="F74" i="54"/>
  <c r="E74" i="54"/>
  <c r="G73" i="54"/>
  <c r="F73" i="54"/>
  <c r="E73" i="54"/>
  <c r="G72" i="54"/>
  <c r="F72" i="54"/>
  <c r="G71" i="54"/>
  <c r="F71" i="54"/>
  <c r="E71" i="54"/>
  <c r="G70" i="54"/>
  <c r="F70" i="54"/>
  <c r="E70" i="54"/>
  <c r="G66" i="54"/>
  <c r="F66" i="54"/>
  <c r="G65" i="54"/>
  <c r="F65" i="54"/>
  <c r="E65" i="54"/>
  <c r="G64" i="54"/>
  <c r="F64" i="54"/>
  <c r="E64" i="54"/>
  <c r="G63" i="54"/>
  <c r="F63" i="54"/>
  <c r="E63" i="54"/>
  <c r="G60" i="54"/>
  <c r="F60" i="54"/>
  <c r="E60" i="54"/>
  <c r="G59" i="54"/>
  <c r="F59" i="54"/>
  <c r="G56" i="54"/>
  <c r="F56" i="54"/>
  <c r="E56" i="54"/>
  <c r="G55" i="54"/>
  <c r="F55" i="54"/>
  <c r="E55" i="54"/>
  <c r="G54" i="54"/>
  <c r="F54" i="54"/>
  <c r="G51" i="54"/>
  <c r="F51" i="54"/>
  <c r="E51" i="54"/>
  <c r="G50" i="54"/>
  <c r="F50" i="54"/>
  <c r="E50" i="54"/>
  <c r="G49" i="54"/>
  <c r="F49" i="54"/>
  <c r="G46" i="54"/>
  <c r="F46" i="54"/>
  <c r="E46" i="54"/>
  <c r="G45" i="54"/>
  <c r="F45" i="54"/>
  <c r="E45" i="54"/>
  <c r="G44" i="54"/>
  <c r="F44" i="54"/>
  <c r="G41" i="54"/>
  <c r="F41" i="54"/>
  <c r="E41" i="54"/>
  <c r="G40" i="54"/>
  <c r="F40" i="54"/>
  <c r="E40" i="54"/>
  <c r="G39" i="54"/>
  <c r="F39" i="54"/>
  <c r="G36" i="54"/>
  <c r="F36" i="54"/>
  <c r="E36" i="54"/>
  <c r="G35" i="54"/>
  <c r="F35" i="54"/>
  <c r="E35" i="54"/>
  <c r="G34" i="54"/>
  <c r="F34" i="54"/>
  <c r="G31" i="54"/>
  <c r="F31" i="54"/>
  <c r="E31" i="54"/>
  <c r="G30" i="54"/>
  <c r="F30" i="54"/>
  <c r="G29" i="54"/>
  <c r="F29" i="54"/>
  <c r="E29" i="54"/>
  <c r="G28" i="54"/>
  <c r="F28" i="54"/>
  <c r="E28" i="54"/>
  <c r="F27" i="54"/>
  <c r="E27" i="54"/>
  <c r="G24" i="54"/>
  <c r="F24" i="54"/>
  <c r="E24" i="54"/>
  <c r="G23" i="54"/>
  <c r="F23" i="54"/>
  <c r="E23" i="54"/>
  <c r="G22" i="54"/>
  <c r="F22" i="54"/>
  <c r="G21" i="54"/>
  <c r="F21" i="54"/>
  <c r="E21" i="54"/>
  <c r="F20" i="54"/>
  <c r="E20" i="54"/>
  <c r="F96" i="53"/>
  <c r="G92" i="53"/>
  <c r="F92" i="53"/>
  <c r="E92" i="53"/>
  <c r="G91" i="53"/>
  <c r="F91" i="53"/>
  <c r="E91" i="53"/>
  <c r="G90" i="53"/>
  <c r="F90" i="53"/>
  <c r="E90" i="53"/>
  <c r="G89" i="53"/>
  <c r="F89" i="53"/>
  <c r="E89" i="53"/>
  <c r="G86" i="53"/>
  <c r="F86" i="53"/>
  <c r="E86" i="53"/>
  <c r="G85" i="53"/>
  <c r="F85" i="53"/>
  <c r="E85" i="53"/>
  <c r="G84" i="53"/>
  <c r="F84" i="53"/>
  <c r="E84" i="53"/>
  <c r="G83" i="53"/>
  <c r="F83" i="53"/>
  <c r="G80" i="53"/>
  <c r="F80" i="53"/>
  <c r="E80" i="53"/>
  <c r="G79" i="53"/>
  <c r="F79" i="53"/>
  <c r="E79" i="53"/>
  <c r="G78" i="53"/>
  <c r="F78" i="53"/>
  <c r="E78" i="53"/>
  <c r="G77" i="53"/>
  <c r="F77" i="53"/>
  <c r="E77" i="53"/>
  <c r="G74" i="53"/>
  <c r="F74" i="53"/>
  <c r="G73" i="53"/>
  <c r="F73" i="53"/>
  <c r="E73" i="53"/>
  <c r="G72" i="53"/>
  <c r="F72" i="53"/>
  <c r="E72" i="53"/>
  <c r="G71" i="53"/>
  <c r="F71" i="53"/>
  <c r="E71" i="53"/>
  <c r="G70" i="53"/>
  <c r="F70" i="53"/>
  <c r="E70" i="53"/>
  <c r="G66" i="53"/>
  <c r="F66" i="53"/>
  <c r="G65" i="53"/>
  <c r="F65" i="53"/>
  <c r="E65" i="53"/>
  <c r="G64" i="53"/>
  <c r="F64" i="53"/>
  <c r="E64" i="53"/>
  <c r="G63" i="53"/>
  <c r="F63" i="53"/>
  <c r="E63" i="53"/>
  <c r="G60" i="53"/>
  <c r="F60" i="53"/>
  <c r="E60" i="53"/>
  <c r="G59" i="53"/>
  <c r="F59" i="53"/>
  <c r="G56" i="53"/>
  <c r="F56" i="53"/>
  <c r="E56" i="53"/>
  <c r="G55" i="53"/>
  <c r="F55" i="53"/>
  <c r="G54" i="53"/>
  <c r="F54" i="53"/>
  <c r="E54" i="53"/>
  <c r="G51" i="53"/>
  <c r="F51" i="53"/>
  <c r="E51" i="53"/>
  <c r="G50" i="53"/>
  <c r="F50" i="53"/>
  <c r="G49" i="53"/>
  <c r="F49" i="53"/>
  <c r="E49" i="53"/>
  <c r="G46" i="53"/>
  <c r="F46" i="53"/>
  <c r="E46" i="53"/>
  <c r="G45" i="53"/>
  <c r="F45" i="53"/>
  <c r="G44" i="53"/>
  <c r="F44" i="53"/>
  <c r="E44" i="53"/>
  <c r="G41" i="53"/>
  <c r="F41" i="53"/>
  <c r="E41" i="53"/>
  <c r="G40" i="53"/>
  <c r="F40" i="53"/>
  <c r="G39" i="53"/>
  <c r="F39" i="53"/>
  <c r="E39" i="53"/>
  <c r="G36" i="53"/>
  <c r="F36" i="53"/>
  <c r="E36" i="53"/>
  <c r="G35" i="53"/>
  <c r="F35" i="53"/>
  <c r="G34" i="53"/>
  <c r="F34" i="53"/>
  <c r="E34" i="53"/>
  <c r="G31" i="53"/>
  <c r="F31" i="53"/>
  <c r="E31" i="53"/>
  <c r="G30" i="53"/>
  <c r="F30" i="53"/>
  <c r="E30" i="53"/>
  <c r="G29" i="53"/>
  <c r="F29" i="53"/>
  <c r="G28" i="53"/>
  <c r="F28" i="53"/>
  <c r="E28" i="53"/>
  <c r="F27" i="53"/>
  <c r="E27" i="53"/>
  <c r="G24" i="53"/>
  <c r="F24" i="53"/>
  <c r="E24" i="53"/>
  <c r="G23" i="53"/>
  <c r="F23" i="53"/>
  <c r="E23" i="53"/>
  <c r="G22" i="53"/>
  <c r="F22" i="53"/>
  <c r="G21" i="53"/>
  <c r="F21" i="53"/>
  <c r="E21" i="53"/>
  <c r="F20" i="53"/>
  <c r="E20" i="53"/>
  <c r="F96" i="52"/>
  <c r="G92" i="52"/>
  <c r="F92" i="52"/>
  <c r="E92" i="52"/>
  <c r="G91" i="52"/>
  <c r="F91" i="52"/>
  <c r="E91" i="52"/>
  <c r="G90" i="52"/>
  <c r="F90" i="52"/>
  <c r="E90" i="52"/>
  <c r="G89" i="52"/>
  <c r="F89" i="52"/>
  <c r="E89" i="52"/>
  <c r="G86" i="52"/>
  <c r="F86" i="52"/>
  <c r="E86" i="52"/>
  <c r="G85" i="52"/>
  <c r="F85" i="52"/>
  <c r="E85" i="52"/>
  <c r="G84" i="52"/>
  <c r="F84" i="52"/>
  <c r="E84" i="52"/>
  <c r="G83" i="52"/>
  <c r="F83" i="52"/>
  <c r="G80" i="52"/>
  <c r="F80" i="52"/>
  <c r="E80" i="52"/>
  <c r="G79" i="52"/>
  <c r="F79" i="52"/>
  <c r="E79" i="52"/>
  <c r="G78" i="52"/>
  <c r="F78" i="52"/>
  <c r="E78" i="52"/>
  <c r="G77" i="52"/>
  <c r="F77" i="52"/>
  <c r="E77" i="52"/>
  <c r="G74" i="52"/>
  <c r="F74" i="52"/>
  <c r="G73" i="52"/>
  <c r="F73" i="52"/>
  <c r="E73" i="52"/>
  <c r="G72" i="52"/>
  <c r="F72" i="52"/>
  <c r="E72" i="52"/>
  <c r="G71" i="52"/>
  <c r="F71" i="52"/>
  <c r="E71" i="52"/>
  <c r="G70" i="52"/>
  <c r="F70" i="52"/>
  <c r="E70" i="52"/>
  <c r="G66" i="52"/>
  <c r="F66" i="52"/>
  <c r="E66" i="52"/>
  <c r="G65" i="52"/>
  <c r="F65" i="52"/>
  <c r="E65" i="52"/>
  <c r="G64" i="52"/>
  <c r="F64" i="52"/>
  <c r="G63" i="52"/>
  <c r="F63" i="52"/>
  <c r="E63" i="52"/>
  <c r="G60" i="52"/>
  <c r="F60" i="52"/>
  <c r="E60" i="52"/>
  <c r="G59" i="52"/>
  <c r="F59" i="52"/>
  <c r="G56" i="52"/>
  <c r="F56" i="52"/>
  <c r="E56" i="52"/>
  <c r="G55" i="52"/>
  <c r="F55" i="52"/>
  <c r="E55" i="52"/>
  <c r="G54" i="52"/>
  <c r="F54" i="52"/>
  <c r="E54" i="52"/>
  <c r="G51" i="52"/>
  <c r="F51" i="52"/>
  <c r="E51" i="52"/>
  <c r="G50" i="52"/>
  <c r="F50" i="52"/>
  <c r="E50" i="52"/>
  <c r="G49" i="52"/>
  <c r="F49" i="52"/>
  <c r="E49" i="52"/>
  <c r="G46" i="52"/>
  <c r="F46" i="52"/>
  <c r="E46" i="52"/>
  <c r="G45" i="52"/>
  <c r="F45" i="52"/>
  <c r="G44" i="52"/>
  <c r="F44" i="52"/>
  <c r="E44" i="52"/>
  <c r="G41" i="52"/>
  <c r="F41" i="52"/>
  <c r="E41" i="52"/>
  <c r="G40" i="52"/>
  <c r="F40" i="52"/>
  <c r="E40" i="52"/>
  <c r="G39" i="52"/>
  <c r="F39" i="52"/>
  <c r="G36" i="52"/>
  <c r="F36" i="52"/>
  <c r="E36" i="52"/>
  <c r="G35" i="52"/>
  <c r="F35" i="52"/>
  <c r="E35" i="52"/>
  <c r="G34" i="52"/>
  <c r="F34" i="52"/>
  <c r="E34" i="52"/>
  <c r="G31" i="52"/>
  <c r="F31" i="52"/>
  <c r="E31" i="52"/>
  <c r="G30" i="52"/>
  <c r="F30" i="52"/>
  <c r="E30" i="52"/>
  <c r="G29" i="52"/>
  <c r="F29" i="52"/>
  <c r="E29" i="52"/>
  <c r="G28" i="52"/>
  <c r="F28" i="52"/>
  <c r="G27" i="52"/>
  <c r="F27" i="52"/>
  <c r="E27" i="52"/>
  <c r="G24" i="52"/>
  <c r="F24" i="52"/>
  <c r="E24" i="52"/>
  <c r="G23" i="52"/>
  <c r="F23" i="52"/>
  <c r="E23" i="52"/>
  <c r="G22" i="52"/>
  <c r="F22" i="52"/>
  <c r="E22" i="52"/>
  <c r="G21" i="52"/>
  <c r="F21" i="52"/>
  <c r="E21" i="52"/>
  <c r="F20" i="52"/>
  <c r="F96" i="51"/>
  <c r="G92" i="51"/>
  <c r="F92" i="51"/>
  <c r="E92" i="51"/>
  <c r="G91" i="51"/>
  <c r="F91" i="51"/>
  <c r="E91" i="51"/>
  <c r="G90" i="51"/>
  <c r="F90" i="51"/>
  <c r="E90" i="51"/>
  <c r="G89" i="51"/>
  <c r="F89" i="51"/>
  <c r="E89" i="51"/>
  <c r="G86" i="51"/>
  <c r="F86" i="51"/>
  <c r="E86" i="51"/>
  <c r="G85" i="51"/>
  <c r="F85" i="51"/>
  <c r="E85" i="51"/>
  <c r="G84" i="51"/>
  <c r="F84" i="51"/>
  <c r="E84" i="51"/>
  <c r="G83" i="51"/>
  <c r="F83" i="51"/>
  <c r="G80" i="51"/>
  <c r="F80" i="51"/>
  <c r="E80" i="51"/>
  <c r="G79" i="51"/>
  <c r="F79" i="51"/>
  <c r="E79" i="51"/>
  <c r="G78" i="51"/>
  <c r="F78" i="51"/>
  <c r="E78" i="51"/>
  <c r="G77" i="51"/>
  <c r="F77" i="51"/>
  <c r="E77" i="51"/>
  <c r="G74" i="51"/>
  <c r="F74" i="51"/>
  <c r="E74" i="51"/>
  <c r="G73" i="51"/>
  <c r="F73" i="51"/>
  <c r="E73" i="51"/>
  <c r="G72" i="51"/>
  <c r="F72" i="51"/>
  <c r="G71" i="51"/>
  <c r="F71" i="51"/>
  <c r="E71" i="51"/>
  <c r="G70" i="51"/>
  <c r="F70" i="51"/>
  <c r="E70" i="51"/>
  <c r="G66" i="51"/>
  <c r="F66" i="51"/>
  <c r="G65" i="51"/>
  <c r="F65" i="51"/>
  <c r="E65" i="51"/>
  <c r="G64" i="51"/>
  <c r="F64" i="51"/>
  <c r="E64" i="51"/>
  <c r="G63" i="51"/>
  <c r="F63" i="51"/>
  <c r="E63" i="51"/>
  <c r="G60" i="51"/>
  <c r="F60" i="51"/>
  <c r="E60" i="51"/>
  <c r="G59" i="51"/>
  <c r="F59" i="51"/>
  <c r="E59" i="51"/>
  <c r="G56" i="51"/>
  <c r="F56" i="51"/>
  <c r="E56" i="51"/>
  <c r="G55" i="51"/>
  <c r="F55" i="51"/>
  <c r="E55" i="51"/>
  <c r="G54" i="51"/>
  <c r="F54" i="51"/>
  <c r="G51" i="51"/>
  <c r="F51" i="51"/>
  <c r="E51" i="51"/>
  <c r="G50" i="51"/>
  <c r="F50" i="51"/>
  <c r="E50" i="51"/>
  <c r="G49" i="51"/>
  <c r="F49" i="51"/>
  <c r="E49" i="51"/>
  <c r="G46" i="51"/>
  <c r="F46" i="51"/>
  <c r="E46" i="51"/>
  <c r="G45" i="51"/>
  <c r="F45" i="51"/>
  <c r="E45" i="51"/>
  <c r="G44" i="51"/>
  <c r="F44" i="51"/>
  <c r="E44" i="51"/>
  <c r="G41" i="51"/>
  <c r="F41" i="51"/>
  <c r="E41" i="51"/>
  <c r="G40" i="51"/>
  <c r="F40" i="51"/>
  <c r="G39" i="51"/>
  <c r="F39" i="51"/>
  <c r="E39" i="51"/>
  <c r="G36" i="51"/>
  <c r="F36" i="51"/>
  <c r="G35" i="51"/>
  <c r="F35" i="51"/>
  <c r="E35" i="51"/>
  <c r="G34" i="51"/>
  <c r="F34" i="51"/>
  <c r="E34" i="51"/>
  <c r="G31" i="51"/>
  <c r="F31" i="51"/>
  <c r="G30" i="51"/>
  <c r="F30" i="51"/>
  <c r="E30" i="51"/>
  <c r="G29" i="51"/>
  <c r="F29" i="51"/>
  <c r="E29" i="51"/>
  <c r="G28" i="51"/>
  <c r="F28" i="51"/>
  <c r="E28" i="51"/>
  <c r="F27" i="51"/>
  <c r="E27" i="51"/>
  <c r="G24" i="51"/>
  <c r="F24" i="51"/>
  <c r="G23" i="51"/>
  <c r="F23" i="51"/>
  <c r="E23" i="51"/>
  <c r="G22" i="51"/>
  <c r="F22" i="51"/>
  <c r="E22" i="51"/>
  <c r="G21" i="51"/>
  <c r="F21" i="51"/>
  <c r="E21" i="51"/>
  <c r="F20" i="51"/>
  <c r="E20" i="51"/>
  <c r="F96" i="50"/>
  <c r="G92" i="50"/>
  <c r="F92" i="50"/>
  <c r="E92" i="50"/>
  <c r="G91" i="50"/>
  <c r="F91" i="50"/>
  <c r="E91" i="50"/>
  <c r="G90" i="50"/>
  <c r="F90" i="50"/>
  <c r="E90" i="50"/>
  <c r="G89" i="50"/>
  <c r="F89" i="50"/>
  <c r="G86" i="50"/>
  <c r="F86" i="50"/>
  <c r="E86" i="50"/>
  <c r="G85" i="50"/>
  <c r="F85" i="50"/>
  <c r="E85" i="50"/>
  <c r="G84" i="50"/>
  <c r="F84" i="50"/>
  <c r="E84" i="50"/>
  <c r="G83" i="50"/>
  <c r="F83" i="50"/>
  <c r="G80" i="50"/>
  <c r="F80" i="50"/>
  <c r="E80" i="50"/>
  <c r="G79" i="50"/>
  <c r="F79" i="50"/>
  <c r="E79" i="50"/>
  <c r="G78" i="50"/>
  <c r="F78" i="50"/>
  <c r="E78" i="50"/>
  <c r="G77" i="50"/>
  <c r="F77" i="50"/>
  <c r="G74" i="50"/>
  <c r="F74" i="50"/>
  <c r="G73" i="50"/>
  <c r="F73" i="50"/>
  <c r="E73" i="50"/>
  <c r="G72" i="50"/>
  <c r="F72" i="50"/>
  <c r="E72" i="50"/>
  <c r="G71" i="50"/>
  <c r="F71" i="50"/>
  <c r="E71" i="50"/>
  <c r="G70" i="50"/>
  <c r="F70" i="50"/>
  <c r="E70" i="50"/>
  <c r="G66" i="50"/>
  <c r="F66" i="50"/>
  <c r="E66" i="50"/>
  <c r="G65" i="50"/>
  <c r="F65" i="50"/>
  <c r="G64" i="50"/>
  <c r="F64" i="50"/>
  <c r="E64" i="50"/>
  <c r="G63" i="50"/>
  <c r="F63" i="50"/>
  <c r="E63" i="50"/>
  <c r="G60" i="50"/>
  <c r="F60" i="50"/>
  <c r="E60" i="50"/>
  <c r="G59" i="50"/>
  <c r="F59" i="50"/>
  <c r="G56" i="50"/>
  <c r="F56" i="50"/>
  <c r="E56" i="50"/>
  <c r="G55" i="50"/>
  <c r="F55" i="50"/>
  <c r="E55" i="50"/>
  <c r="G54" i="50"/>
  <c r="F54" i="50"/>
  <c r="G51" i="50"/>
  <c r="F51" i="50"/>
  <c r="E51" i="50"/>
  <c r="G50" i="50"/>
  <c r="F50" i="50"/>
  <c r="G49" i="50"/>
  <c r="F49" i="50"/>
  <c r="E49" i="50"/>
  <c r="G46" i="50"/>
  <c r="F46" i="50"/>
  <c r="E46" i="50"/>
  <c r="G45" i="50"/>
  <c r="F45" i="50"/>
  <c r="G44" i="50"/>
  <c r="F44" i="50"/>
  <c r="E44" i="50"/>
  <c r="G41" i="50"/>
  <c r="F41" i="50"/>
  <c r="E41" i="50"/>
  <c r="G40" i="50"/>
  <c r="F40" i="50"/>
  <c r="G39" i="50"/>
  <c r="F39" i="50"/>
  <c r="E39" i="50"/>
  <c r="G36" i="50"/>
  <c r="F36" i="50"/>
  <c r="E36" i="50"/>
  <c r="G35" i="50"/>
  <c r="F35" i="50"/>
  <c r="E35" i="50"/>
  <c r="G34" i="50"/>
  <c r="F34" i="50"/>
  <c r="G31" i="50"/>
  <c r="F31" i="50"/>
  <c r="G30" i="50"/>
  <c r="F30" i="50"/>
  <c r="G29" i="50"/>
  <c r="F29" i="50"/>
  <c r="E29" i="50"/>
  <c r="G28" i="50"/>
  <c r="F28" i="50"/>
  <c r="E28" i="50"/>
  <c r="F27" i="50"/>
  <c r="E27" i="50"/>
  <c r="G24" i="50"/>
  <c r="F24" i="50"/>
  <c r="E24" i="50"/>
  <c r="G23" i="50"/>
  <c r="F23" i="50"/>
  <c r="E23" i="50"/>
  <c r="G22" i="50"/>
  <c r="F22" i="50"/>
  <c r="G21" i="50"/>
  <c r="F21" i="50"/>
  <c r="E21" i="50"/>
  <c r="F20" i="50"/>
  <c r="E20" i="50"/>
  <c r="F96" i="49"/>
  <c r="G92" i="49"/>
  <c r="F92" i="49"/>
  <c r="E92" i="49"/>
  <c r="G91" i="49"/>
  <c r="F91" i="49"/>
  <c r="E91" i="49"/>
  <c r="G90" i="49"/>
  <c r="F90" i="49"/>
  <c r="E90" i="49"/>
  <c r="G89" i="49"/>
  <c r="F89" i="49"/>
  <c r="E89" i="49"/>
  <c r="G86" i="49"/>
  <c r="F86" i="49"/>
  <c r="E86" i="49"/>
  <c r="G85" i="49"/>
  <c r="F85" i="49"/>
  <c r="E85" i="49"/>
  <c r="G84" i="49"/>
  <c r="F84" i="49"/>
  <c r="E84" i="49"/>
  <c r="G83" i="49"/>
  <c r="F83" i="49"/>
  <c r="G80" i="49"/>
  <c r="F80" i="49"/>
  <c r="E80" i="49"/>
  <c r="G79" i="49"/>
  <c r="F79" i="49"/>
  <c r="E79" i="49"/>
  <c r="G78" i="49"/>
  <c r="F78" i="49"/>
  <c r="E78" i="49"/>
  <c r="G77" i="49"/>
  <c r="F77" i="49"/>
  <c r="G74" i="49"/>
  <c r="F74" i="49"/>
  <c r="G73" i="49"/>
  <c r="F73" i="49"/>
  <c r="E73" i="49"/>
  <c r="G72" i="49"/>
  <c r="F72" i="49"/>
  <c r="E72" i="49"/>
  <c r="G71" i="49"/>
  <c r="F71" i="49"/>
  <c r="E71" i="49"/>
  <c r="G70" i="49"/>
  <c r="F70" i="49"/>
  <c r="E70" i="49"/>
  <c r="G66" i="49"/>
  <c r="F66" i="49"/>
  <c r="G65" i="49"/>
  <c r="F65" i="49"/>
  <c r="E65" i="49"/>
  <c r="G64" i="49"/>
  <c r="F64" i="49"/>
  <c r="E64" i="49"/>
  <c r="G63" i="49"/>
  <c r="F63" i="49"/>
  <c r="E63" i="49"/>
  <c r="G60" i="49"/>
  <c r="F60" i="49"/>
  <c r="E60" i="49"/>
  <c r="G59" i="49"/>
  <c r="F59" i="49"/>
  <c r="G56" i="49"/>
  <c r="F56" i="49"/>
  <c r="E56" i="49"/>
  <c r="G55" i="49"/>
  <c r="F55" i="49"/>
  <c r="G54" i="49"/>
  <c r="F54" i="49"/>
  <c r="E54" i="49"/>
  <c r="G51" i="49"/>
  <c r="F51" i="49"/>
  <c r="E51" i="49"/>
  <c r="G50" i="49"/>
  <c r="F50" i="49"/>
  <c r="E50" i="49"/>
  <c r="G49" i="49"/>
  <c r="F49" i="49"/>
  <c r="G46" i="49"/>
  <c r="F46" i="49"/>
  <c r="E46" i="49"/>
  <c r="G45" i="49"/>
  <c r="F45" i="49"/>
  <c r="E45" i="49"/>
  <c r="G44" i="49"/>
  <c r="F44" i="49"/>
  <c r="G41" i="49"/>
  <c r="F41" i="49"/>
  <c r="E41" i="49"/>
  <c r="G40" i="49"/>
  <c r="F40" i="49"/>
  <c r="E40" i="49"/>
  <c r="G39" i="49"/>
  <c r="F39" i="49"/>
  <c r="E39" i="49"/>
  <c r="G36" i="49"/>
  <c r="F36" i="49"/>
  <c r="E36" i="49"/>
  <c r="G35" i="49"/>
  <c r="F35" i="49"/>
  <c r="E35" i="49"/>
  <c r="G34" i="49"/>
  <c r="F34" i="49"/>
  <c r="G31" i="49"/>
  <c r="F31" i="49"/>
  <c r="G30" i="49"/>
  <c r="F30" i="49"/>
  <c r="E30" i="49"/>
  <c r="G29" i="49"/>
  <c r="F29" i="49"/>
  <c r="G28" i="49"/>
  <c r="F28" i="49"/>
  <c r="E28" i="49"/>
  <c r="F27" i="49"/>
  <c r="E27" i="49"/>
  <c r="G24" i="49"/>
  <c r="F24" i="49"/>
  <c r="E24" i="49"/>
  <c r="G23" i="49"/>
  <c r="F23" i="49"/>
  <c r="G22" i="49"/>
  <c r="F22" i="49"/>
  <c r="E22" i="49"/>
  <c r="G21" i="49"/>
  <c r="F21" i="49"/>
  <c r="E21" i="49"/>
  <c r="F20" i="49"/>
  <c r="E20" i="49"/>
  <c r="F96" i="48"/>
  <c r="G92" i="48"/>
  <c r="F92" i="48"/>
  <c r="G91" i="48"/>
  <c r="F91" i="48"/>
  <c r="E91" i="48"/>
  <c r="G90" i="48"/>
  <c r="F90" i="48"/>
  <c r="E90" i="48"/>
  <c r="G89" i="48"/>
  <c r="F89" i="48"/>
  <c r="E89" i="48"/>
  <c r="G86" i="48"/>
  <c r="F86" i="48"/>
  <c r="E86" i="48"/>
  <c r="G85" i="48"/>
  <c r="F85" i="48"/>
  <c r="E85" i="48"/>
  <c r="G84" i="48"/>
  <c r="F84" i="48"/>
  <c r="E84" i="48"/>
  <c r="G83" i="48"/>
  <c r="F83" i="48"/>
  <c r="G80" i="48"/>
  <c r="F80" i="48"/>
  <c r="E80" i="48"/>
  <c r="G79" i="48"/>
  <c r="F79" i="48"/>
  <c r="E79" i="48"/>
  <c r="G78" i="48"/>
  <c r="F78" i="48"/>
  <c r="E78" i="48"/>
  <c r="G77" i="48"/>
  <c r="F77" i="48"/>
  <c r="G74" i="48"/>
  <c r="F74" i="48"/>
  <c r="G73" i="48"/>
  <c r="F73" i="48"/>
  <c r="E73" i="48"/>
  <c r="G72" i="48"/>
  <c r="F72" i="48"/>
  <c r="E72" i="48"/>
  <c r="G71" i="48"/>
  <c r="F71" i="48"/>
  <c r="E71" i="48"/>
  <c r="G70" i="48"/>
  <c r="F70" i="48"/>
  <c r="E70" i="48"/>
  <c r="G66" i="48"/>
  <c r="F66" i="48"/>
  <c r="G65" i="48"/>
  <c r="F65" i="48"/>
  <c r="E65" i="48"/>
  <c r="G64" i="48"/>
  <c r="F64" i="48"/>
  <c r="E64" i="48"/>
  <c r="G63" i="48"/>
  <c r="F63" i="48"/>
  <c r="E63" i="48"/>
  <c r="G60" i="48"/>
  <c r="F60" i="48"/>
  <c r="G59" i="48"/>
  <c r="F59" i="48"/>
  <c r="E59" i="48"/>
  <c r="G56" i="48"/>
  <c r="F56" i="48"/>
  <c r="E56" i="48"/>
  <c r="G55" i="48"/>
  <c r="F55" i="48"/>
  <c r="E55" i="48"/>
  <c r="G54" i="48"/>
  <c r="F54" i="48"/>
  <c r="G51" i="48"/>
  <c r="F51" i="48"/>
  <c r="G50" i="48"/>
  <c r="F50" i="48"/>
  <c r="E50" i="48"/>
  <c r="G49" i="48"/>
  <c r="F49" i="48"/>
  <c r="E49" i="48"/>
  <c r="G46" i="48"/>
  <c r="F46" i="48"/>
  <c r="E46" i="48"/>
  <c r="G45" i="48"/>
  <c r="F45" i="48"/>
  <c r="G44" i="48"/>
  <c r="F44" i="48"/>
  <c r="E44" i="48"/>
  <c r="G41" i="48"/>
  <c r="F41" i="48"/>
  <c r="E41" i="48"/>
  <c r="G40" i="48"/>
  <c r="F40" i="48"/>
  <c r="G39" i="48"/>
  <c r="F39" i="48"/>
  <c r="E39" i="48"/>
  <c r="G36" i="48"/>
  <c r="F36" i="48"/>
  <c r="E36" i="48"/>
  <c r="G35" i="48"/>
  <c r="F35" i="48"/>
  <c r="G34" i="48"/>
  <c r="F34" i="48"/>
  <c r="E34" i="48"/>
  <c r="G31" i="48"/>
  <c r="F31" i="48"/>
  <c r="G30" i="48"/>
  <c r="F30" i="48"/>
  <c r="E30" i="48"/>
  <c r="G29" i="48"/>
  <c r="F29" i="48"/>
  <c r="G28" i="48"/>
  <c r="F28" i="48"/>
  <c r="E28" i="48"/>
  <c r="F27" i="48"/>
  <c r="E27" i="48"/>
  <c r="G24" i="48"/>
  <c r="F24" i="48"/>
  <c r="E24" i="48"/>
  <c r="G23" i="48"/>
  <c r="F23" i="48"/>
  <c r="E23" i="48"/>
  <c r="G22" i="48"/>
  <c r="F22" i="48"/>
  <c r="G21" i="48"/>
  <c r="F21" i="48"/>
  <c r="E21" i="48"/>
  <c r="F20" i="48"/>
  <c r="E20" i="48"/>
  <c r="F96" i="47"/>
  <c r="G92" i="47"/>
  <c r="F92" i="47"/>
  <c r="E92" i="47"/>
  <c r="G91" i="47"/>
  <c r="F91" i="47"/>
  <c r="E91" i="47"/>
  <c r="G90" i="47"/>
  <c r="F90" i="47"/>
  <c r="E90" i="47"/>
  <c r="G89" i="47"/>
  <c r="F89" i="47"/>
  <c r="E89" i="47"/>
  <c r="G86" i="47"/>
  <c r="F86" i="47"/>
  <c r="E86" i="47"/>
  <c r="G85" i="47"/>
  <c r="F85" i="47"/>
  <c r="E85" i="47"/>
  <c r="G84" i="47"/>
  <c r="F84" i="47"/>
  <c r="E84" i="47"/>
  <c r="G83" i="47"/>
  <c r="F83" i="47"/>
  <c r="E83" i="47"/>
  <c r="G80" i="47"/>
  <c r="F80" i="47"/>
  <c r="E80" i="47"/>
  <c r="G79" i="47"/>
  <c r="F79" i="47"/>
  <c r="E79" i="47"/>
  <c r="G78" i="47"/>
  <c r="F78" i="47"/>
  <c r="E78" i="47"/>
  <c r="G77" i="47"/>
  <c r="F77" i="47"/>
  <c r="E77" i="47"/>
  <c r="G74" i="47"/>
  <c r="F74" i="47"/>
  <c r="E74" i="47"/>
  <c r="G73" i="47"/>
  <c r="F73" i="47"/>
  <c r="G72" i="47"/>
  <c r="F72" i="47"/>
  <c r="E72" i="47"/>
  <c r="G71" i="47"/>
  <c r="F71" i="47"/>
  <c r="E71" i="47"/>
  <c r="G70" i="47"/>
  <c r="F70" i="47"/>
  <c r="E70" i="47"/>
  <c r="G66" i="47"/>
  <c r="F66" i="47"/>
  <c r="G65" i="47"/>
  <c r="F65" i="47"/>
  <c r="E65" i="47"/>
  <c r="G64" i="47"/>
  <c r="F64" i="47"/>
  <c r="E64" i="47"/>
  <c r="G63" i="47"/>
  <c r="F63" i="47"/>
  <c r="E63" i="47"/>
  <c r="G60" i="47"/>
  <c r="F60" i="47"/>
  <c r="E60" i="47"/>
  <c r="G59" i="47"/>
  <c r="F59" i="47"/>
  <c r="G56" i="47"/>
  <c r="F56" i="47"/>
  <c r="E56" i="47"/>
  <c r="G55" i="47"/>
  <c r="F55" i="47"/>
  <c r="E55" i="47"/>
  <c r="G54" i="47"/>
  <c r="F54" i="47"/>
  <c r="G51" i="47"/>
  <c r="F51" i="47"/>
  <c r="E51" i="47"/>
  <c r="G50" i="47"/>
  <c r="F50" i="47"/>
  <c r="E50" i="47"/>
  <c r="G49" i="47"/>
  <c r="F49" i="47"/>
  <c r="G46" i="47"/>
  <c r="F46" i="47"/>
  <c r="E46" i="47"/>
  <c r="G45" i="47"/>
  <c r="F45" i="47"/>
  <c r="G44" i="47"/>
  <c r="F44" i="47"/>
  <c r="E44" i="47"/>
  <c r="G41" i="47"/>
  <c r="F41" i="47"/>
  <c r="E41" i="47"/>
  <c r="G40" i="47"/>
  <c r="F40" i="47"/>
  <c r="G39" i="47"/>
  <c r="F39" i="47"/>
  <c r="E39" i="47"/>
  <c r="G36" i="47"/>
  <c r="F36" i="47"/>
  <c r="E36" i="47"/>
  <c r="G35" i="47"/>
  <c r="F35" i="47"/>
  <c r="G34" i="47"/>
  <c r="F34" i="47"/>
  <c r="E34" i="47"/>
  <c r="G31" i="47"/>
  <c r="F31" i="47"/>
  <c r="G30" i="47"/>
  <c r="F30" i="47"/>
  <c r="G29" i="47"/>
  <c r="F29" i="47"/>
  <c r="E29" i="47"/>
  <c r="G28" i="47"/>
  <c r="F28" i="47"/>
  <c r="E28" i="47"/>
  <c r="G27" i="47"/>
  <c r="F27" i="47"/>
  <c r="E27" i="47"/>
  <c r="G24" i="47"/>
  <c r="F24" i="47"/>
  <c r="E24" i="47"/>
  <c r="G23" i="47"/>
  <c r="F23" i="47"/>
  <c r="G22" i="47"/>
  <c r="F22" i="47"/>
  <c r="E22" i="47"/>
  <c r="G21" i="47"/>
  <c r="F21" i="47"/>
  <c r="E21" i="47"/>
  <c r="F20" i="47"/>
  <c r="E20" i="47"/>
  <c r="F96" i="46"/>
  <c r="G92" i="46"/>
  <c r="F92" i="46"/>
  <c r="E92" i="46"/>
  <c r="G91" i="46"/>
  <c r="F91" i="46"/>
  <c r="E91" i="46"/>
  <c r="G90" i="46"/>
  <c r="F90" i="46"/>
  <c r="E90" i="46"/>
  <c r="G89" i="46"/>
  <c r="F89" i="46"/>
  <c r="G86" i="46"/>
  <c r="F86" i="46"/>
  <c r="E86" i="46"/>
  <c r="G85" i="46"/>
  <c r="F85" i="46"/>
  <c r="E85" i="46"/>
  <c r="G84" i="46"/>
  <c r="F84" i="46"/>
  <c r="E84" i="46"/>
  <c r="G83" i="46"/>
  <c r="F83" i="46"/>
  <c r="G80" i="46"/>
  <c r="F80" i="46"/>
  <c r="E80" i="46"/>
  <c r="G79" i="46"/>
  <c r="F79" i="46"/>
  <c r="E79" i="46"/>
  <c r="G78" i="46"/>
  <c r="F78" i="46"/>
  <c r="E78" i="46"/>
  <c r="G77" i="46"/>
  <c r="F77" i="46"/>
  <c r="G74" i="46"/>
  <c r="F74" i="46"/>
  <c r="E74" i="46"/>
  <c r="G73" i="46"/>
  <c r="F73" i="46"/>
  <c r="E73" i="46"/>
  <c r="G72" i="46"/>
  <c r="F72" i="46"/>
  <c r="E72" i="46"/>
  <c r="G71" i="46"/>
  <c r="F71" i="46"/>
  <c r="E71" i="46"/>
  <c r="G70" i="46"/>
  <c r="F70" i="46"/>
  <c r="E70" i="46"/>
  <c r="G66" i="46"/>
  <c r="F66" i="46"/>
  <c r="G65" i="46"/>
  <c r="F65" i="46"/>
  <c r="E65" i="46"/>
  <c r="G64" i="46"/>
  <c r="F64" i="46"/>
  <c r="E64" i="46"/>
  <c r="G63" i="46"/>
  <c r="F63" i="46"/>
  <c r="E63" i="46"/>
  <c r="G60" i="46"/>
  <c r="F60" i="46"/>
  <c r="E60" i="46"/>
  <c r="G59" i="46"/>
  <c r="F59" i="46"/>
  <c r="G56" i="46"/>
  <c r="F56" i="46"/>
  <c r="E56" i="46"/>
  <c r="G55" i="46"/>
  <c r="F55" i="46"/>
  <c r="E55" i="46"/>
  <c r="G54" i="46"/>
  <c r="F54" i="46"/>
  <c r="G51" i="46"/>
  <c r="F51" i="46"/>
  <c r="E51" i="46"/>
  <c r="G50" i="46"/>
  <c r="F50" i="46"/>
  <c r="E50" i="46"/>
  <c r="G49" i="46"/>
  <c r="F49" i="46"/>
  <c r="G46" i="46"/>
  <c r="F46" i="46"/>
  <c r="E46" i="46"/>
  <c r="G45" i="46"/>
  <c r="F45" i="46"/>
  <c r="E45" i="46"/>
  <c r="G44" i="46"/>
  <c r="F44" i="46"/>
  <c r="G41" i="46"/>
  <c r="F41" i="46"/>
  <c r="E41" i="46"/>
  <c r="G40" i="46"/>
  <c r="F40" i="46"/>
  <c r="E40" i="46"/>
  <c r="G39" i="46"/>
  <c r="F39" i="46"/>
  <c r="G36" i="46"/>
  <c r="F36" i="46"/>
  <c r="E36" i="46"/>
  <c r="G35" i="46"/>
  <c r="F35" i="46"/>
  <c r="E35" i="46"/>
  <c r="G34" i="46"/>
  <c r="F34" i="46"/>
  <c r="G31" i="46"/>
  <c r="F31" i="46"/>
  <c r="G30" i="46"/>
  <c r="F30" i="46"/>
  <c r="E30" i="46"/>
  <c r="G29" i="46"/>
  <c r="F29" i="46"/>
  <c r="G28" i="46"/>
  <c r="F28" i="46"/>
  <c r="E28" i="46"/>
  <c r="F27" i="46"/>
  <c r="E27" i="46"/>
  <c r="G24" i="46"/>
  <c r="F24" i="46"/>
  <c r="E24" i="46"/>
  <c r="G23" i="46"/>
  <c r="F23" i="46"/>
  <c r="E23" i="46"/>
  <c r="G22" i="46"/>
  <c r="F22" i="46"/>
  <c r="G21" i="46"/>
  <c r="F21" i="46"/>
  <c r="E21" i="46"/>
  <c r="F20" i="46"/>
  <c r="E20" i="46"/>
  <c r="F96" i="45"/>
  <c r="G92" i="45"/>
  <c r="F92" i="45"/>
  <c r="E92" i="45"/>
  <c r="G91" i="45"/>
  <c r="F91" i="45"/>
  <c r="E91" i="45"/>
  <c r="G90" i="45"/>
  <c r="F90" i="45"/>
  <c r="E90" i="45"/>
  <c r="G89" i="45"/>
  <c r="F89" i="45"/>
  <c r="G86" i="45"/>
  <c r="F86" i="45"/>
  <c r="E86" i="45"/>
  <c r="G85" i="45"/>
  <c r="F85" i="45"/>
  <c r="E85" i="45"/>
  <c r="G84" i="45"/>
  <c r="F84" i="45"/>
  <c r="E84" i="45"/>
  <c r="G83" i="45"/>
  <c r="F83" i="45"/>
  <c r="G80" i="45"/>
  <c r="F80" i="45"/>
  <c r="E80" i="45"/>
  <c r="G79" i="45"/>
  <c r="F79" i="45"/>
  <c r="E79" i="45"/>
  <c r="G78" i="45"/>
  <c r="F78" i="45"/>
  <c r="G77" i="45"/>
  <c r="F77" i="45"/>
  <c r="E77" i="45"/>
  <c r="G74" i="45"/>
  <c r="F74" i="45"/>
  <c r="E74" i="45"/>
  <c r="G73" i="45"/>
  <c r="F73" i="45"/>
  <c r="G72" i="45"/>
  <c r="F72" i="45"/>
  <c r="E72" i="45"/>
  <c r="G71" i="45"/>
  <c r="F71" i="45"/>
  <c r="E71" i="45"/>
  <c r="G70" i="45"/>
  <c r="F70" i="45"/>
  <c r="E70" i="45"/>
  <c r="G66" i="45"/>
  <c r="F66" i="45"/>
  <c r="G65" i="45"/>
  <c r="F65" i="45"/>
  <c r="E65" i="45"/>
  <c r="G64" i="45"/>
  <c r="F64" i="45"/>
  <c r="E64" i="45"/>
  <c r="G63" i="45"/>
  <c r="F63" i="45"/>
  <c r="E63" i="45"/>
  <c r="G60" i="45"/>
  <c r="F60" i="45"/>
  <c r="G59" i="45"/>
  <c r="F59" i="45"/>
  <c r="E59" i="45"/>
  <c r="G56" i="45"/>
  <c r="F56" i="45"/>
  <c r="E56" i="45"/>
  <c r="G55" i="45"/>
  <c r="F55" i="45"/>
  <c r="G54" i="45"/>
  <c r="F54" i="45"/>
  <c r="E54" i="45"/>
  <c r="G51" i="45"/>
  <c r="F51" i="45"/>
  <c r="E51" i="45"/>
  <c r="G50" i="45"/>
  <c r="F50" i="45"/>
  <c r="G49" i="45"/>
  <c r="F49" i="45"/>
  <c r="E49" i="45"/>
  <c r="G46" i="45"/>
  <c r="F46" i="45"/>
  <c r="E46" i="45"/>
  <c r="G45" i="45"/>
  <c r="F45" i="45"/>
  <c r="E45" i="45"/>
  <c r="G44" i="45"/>
  <c r="F44" i="45"/>
  <c r="E44" i="45"/>
  <c r="G41" i="45"/>
  <c r="F41" i="45"/>
  <c r="E41" i="45"/>
  <c r="G40" i="45"/>
  <c r="F40" i="45"/>
  <c r="G39" i="45"/>
  <c r="F39" i="45"/>
  <c r="E39" i="45"/>
  <c r="G36" i="45"/>
  <c r="F36" i="45"/>
  <c r="G35" i="45"/>
  <c r="F35" i="45"/>
  <c r="E35" i="45"/>
  <c r="G34" i="45"/>
  <c r="F34" i="45"/>
  <c r="E34" i="45"/>
  <c r="G31" i="45"/>
  <c r="F31" i="45"/>
  <c r="G30" i="45"/>
  <c r="F30" i="45"/>
  <c r="E30" i="45"/>
  <c r="G29" i="45"/>
  <c r="F29" i="45"/>
  <c r="G28" i="45"/>
  <c r="F28" i="45"/>
  <c r="E28" i="45"/>
  <c r="F27" i="45"/>
  <c r="E27" i="45"/>
  <c r="G24" i="45"/>
  <c r="F24" i="45"/>
  <c r="E24" i="45"/>
  <c r="G23" i="45"/>
  <c r="F23" i="45"/>
  <c r="E23" i="45"/>
  <c r="G22" i="45"/>
  <c r="F22" i="45"/>
  <c r="G21" i="45"/>
  <c r="F21" i="45"/>
  <c r="E21" i="45"/>
  <c r="F20" i="45"/>
  <c r="E20" i="45"/>
  <c r="F96" i="44"/>
  <c r="G92" i="44"/>
  <c r="F92" i="44"/>
  <c r="G91" i="44"/>
  <c r="F91" i="44"/>
  <c r="E91" i="44"/>
  <c r="G90" i="44"/>
  <c r="F90" i="44"/>
  <c r="E90" i="44"/>
  <c r="G89" i="44"/>
  <c r="F89" i="44"/>
  <c r="E89" i="44"/>
  <c r="G86" i="44"/>
  <c r="F86" i="44"/>
  <c r="E86" i="44"/>
  <c r="G85" i="44"/>
  <c r="F85" i="44"/>
  <c r="E85" i="44"/>
  <c r="G84" i="44"/>
  <c r="F84" i="44"/>
  <c r="E84" i="44"/>
  <c r="G83" i="44"/>
  <c r="F83" i="44"/>
  <c r="G80" i="44"/>
  <c r="F80" i="44"/>
  <c r="G79" i="44"/>
  <c r="F79" i="44"/>
  <c r="E79" i="44"/>
  <c r="G78" i="44"/>
  <c r="F78" i="44"/>
  <c r="E78" i="44"/>
  <c r="G77" i="44"/>
  <c r="F77" i="44"/>
  <c r="E77" i="44"/>
  <c r="G74" i="44"/>
  <c r="F74" i="44"/>
  <c r="E74" i="44"/>
  <c r="G73" i="44"/>
  <c r="F73" i="44"/>
  <c r="E73" i="44"/>
  <c r="G72" i="44"/>
  <c r="F72" i="44"/>
  <c r="E72" i="44"/>
  <c r="G71" i="44"/>
  <c r="F71" i="44"/>
  <c r="E71" i="44"/>
  <c r="G70" i="44"/>
  <c r="F70" i="44"/>
  <c r="G66" i="44"/>
  <c r="F66" i="44"/>
  <c r="E66" i="44"/>
  <c r="G65" i="44"/>
  <c r="F65" i="44"/>
  <c r="G64" i="44"/>
  <c r="F64" i="44"/>
  <c r="E64" i="44"/>
  <c r="G63" i="44"/>
  <c r="F63" i="44"/>
  <c r="E63" i="44"/>
  <c r="G60" i="44"/>
  <c r="F60" i="44"/>
  <c r="G59" i="44"/>
  <c r="F59" i="44"/>
  <c r="E59" i="44"/>
  <c r="G56" i="44"/>
  <c r="F56" i="44"/>
  <c r="E56" i="44"/>
  <c r="G55" i="44"/>
  <c r="F55" i="44"/>
  <c r="G54" i="44"/>
  <c r="F54" i="44"/>
  <c r="E54" i="44"/>
  <c r="G51" i="44"/>
  <c r="F51" i="44"/>
  <c r="E51" i="44"/>
  <c r="G50" i="44"/>
  <c r="F50" i="44"/>
  <c r="G49" i="44"/>
  <c r="F49" i="44"/>
  <c r="E49" i="44"/>
  <c r="G46" i="44"/>
  <c r="F46" i="44"/>
  <c r="E46" i="44"/>
  <c r="G45" i="44"/>
  <c r="F45" i="44"/>
  <c r="G44" i="44"/>
  <c r="F44" i="44"/>
  <c r="E44" i="44"/>
  <c r="G41" i="44"/>
  <c r="F41" i="44"/>
  <c r="E41" i="44"/>
  <c r="G40" i="44"/>
  <c r="F40" i="44"/>
  <c r="G39" i="44"/>
  <c r="F39" i="44"/>
  <c r="E39" i="44"/>
  <c r="G36" i="44"/>
  <c r="F36" i="44"/>
  <c r="E36" i="44"/>
  <c r="G35" i="44"/>
  <c r="F35" i="44"/>
  <c r="G34" i="44"/>
  <c r="F34" i="44"/>
  <c r="E34" i="44"/>
  <c r="G31" i="44"/>
  <c r="F31" i="44"/>
  <c r="G30" i="44"/>
  <c r="F30" i="44"/>
  <c r="E30" i="44"/>
  <c r="G29" i="44"/>
  <c r="F29" i="44"/>
  <c r="G28" i="44"/>
  <c r="F28" i="44"/>
  <c r="E28" i="44"/>
  <c r="F27" i="44"/>
  <c r="E27" i="44"/>
  <c r="G24" i="44"/>
  <c r="F24" i="44"/>
  <c r="E24" i="44"/>
  <c r="G23" i="44"/>
  <c r="F23" i="44"/>
  <c r="E23" i="44"/>
  <c r="G22" i="44"/>
  <c r="F22" i="44"/>
  <c r="G21" i="44"/>
  <c r="F21" i="44"/>
  <c r="E21" i="44"/>
  <c r="F20" i="44"/>
  <c r="E20" i="44"/>
  <c r="F96" i="43"/>
  <c r="G92" i="43"/>
  <c r="F92" i="43"/>
  <c r="E92" i="43"/>
  <c r="G91" i="43"/>
  <c r="F91" i="43"/>
  <c r="E91" i="43"/>
  <c r="G90" i="43"/>
  <c r="F90" i="43"/>
  <c r="E90" i="43"/>
  <c r="G89" i="43"/>
  <c r="F89" i="43"/>
  <c r="E89" i="43"/>
  <c r="G86" i="43"/>
  <c r="F86" i="43"/>
  <c r="E86" i="43"/>
  <c r="G85" i="43"/>
  <c r="F85" i="43"/>
  <c r="E85" i="43"/>
  <c r="G84" i="43"/>
  <c r="F84" i="43"/>
  <c r="E84" i="43"/>
  <c r="G83" i="43"/>
  <c r="F83" i="43"/>
  <c r="G80" i="43"/>
  <c r="F80" i="43"/>
  <c r="E80" i="43"/>
  <c r="G79" i="43"/>
  <c r="F79" i="43"/>
  <c r="E79" i="43"/>
  <c r="G78" i="43"/>
  <c r="F78" i="43"/>
  <c r="E78" i="43"/>
  <c r="G77" i="43"/>
  <c r="F77" i="43"/>
  <c r="G74" i="43"/>
  <c r="F74" i="43"/>
  <c r="G73" i="43"/>
  <c r="F73" i="43"/>
  <c r="E73" i="43"/>
  <c r="G72" i="43"/>
  <c r="F72" i="43"/>
  <c r="E72" i="43"/>
  <c r="G71" i="43"/>
  <c r="F71" i="43"/>
  <c r="E71" i="43"/>
  <c r="G70" i="43"/>
  <c r="F70" i="43"/>
  <c r="E70" i="43"/>
  <c r="G66" i="43"/>
  <c r="F66" i="43"/>
  <c r="E66" i="43"/>
  <c r="G65" i="43"/>
  <c r="F65" i="43"/>
  <c r="E65" i="43"/>
  <c r="G64" i="43"/>
  <c r="F64" i="43"/>
  <c r="E64" i="43"/>
  <c r="G63" i="43"/>
  <c r="F63" i="43"/>
  <c r="E63" i="43"/>
  <c r="G60" i="43"/>
  <c r="F60" i="43"/>
  <c r="G59" i="43"/>
  <c r="F59" i="43"/>
  <c r="E59" i="43"/>
  <c r="G56" i="43"/>
  <c r="F56" i="43"/>
  <c r="E56" i="43"/>
  <c r="G55" i="43"/>
  <c r="F55" i="43"/>
  <c r="G54" i="43"/>
  <c r="F54" i="43"/>
  <c r="E54" i="43"/>
  <c r="G51" i="43"/>
  <c r="F51" i="43"/>
  <c r="G50" i="43"/>
  <c r="F50" i="43"/>
  <c r="E50" i="43"/>
  <c r="G49" i="43"/>
  <c r="F49" i="43"/>
  <c r="E49" i="43"/>
  <c r="G46" i="43"/>
  <c r="F46" i="43"/>
  <c r="G45" i="43"/>
  <c r="F45" i="43"/>
  <c r="E45" i="43"/>
  <c r="G44" i="43"/>
  <c r="F44" i="43"/>
  <c r="E44" i="43"/>
  <c r="G41" i="43"/>
  <c r="F41" i="43"/>
  <c r="E41" i="43"/>
  <c r="G40" i="43"/>
  <c r="F40" i="43"/>
  <c r="E40" i="43"/>
  <c r="G39" i="43"/>
  <c r="F39" i="43"/>
  <c r="G36" i="43"/>
  <c r="F36" i="43"/>
  <c r="E36" i="43"/>
  <c r="G35" i="43"/>
  <c r="F35" i="43"/>
  <c r="G34" i="43"/>
  <c r="F34" i="43"/>
  <c r="E34" i="43"/>
  <c r="G31" i="43"/>
  <c r="F31" i="43"/>
  <c r="G30" i="43"/>
  <c r="F30" i="43"/>
  <c r="E30" i="43"/>
  <c r="G29" i="43"/>
  <c r="F29" i="43"/>
  <c r="E29" i="43"/>
  <c r="G28" i="43"/>
  <c r="F28" i="43"/>
  <c r="F27" i="43"/>
  <c r="E27" i="43"/>
  <c r="G24" i="43"/>
  <c r="F24" i="43"/>
  <c r="E24" i="43"/>
  <c r="G23" i="43"/>
  <c r="F23" i="43"/>
  <c r="E23" i="43"/>
  <c r="G22" i="43"/>
  <c r="F22" i="43"/>
  <c r="G21" i="43"/>
  <c r="F21" i="43"/>
  <c r="E21" i="43"/>
  <c r="F20" i="43"/>
  <c r="E20" i="43"/>
  <c r="D74" i="31"/>
  <c r="D73" i="31"/>
  <c r="D72" i="31"/>
  <c r="D90" i="31"/>
  <c r="D91" i="31"/>
  <c r="D92" i="31"/>
  <c r="I10" i="31"/>
  <c r="E20" i="41"/>
  <c r="F20" i="41"/>
  <c r="E21" i="41"/>
  <c r="F21" i="41"/>
  <c r="G21" i="41"/>
  <c r="F22" i="41"/>
  <c r="G22" i="41"/>
  <c r="E23" i="41"/>
  <c r="F23" i="41"/>
  <c r="G23" i="41"/>
  <c r="E24" i="41"/>
  <c r="F24" i="41"/>
  <c r="G24" i="41"/>
  <c r="E27" i="41"/>
  <c r="F27" i="41"/>
  <c r="E28" i="41"/>
  <c r="F28" i="41"/>
  <c r="G28" i="41"/>
  <c r="E29" i="41"/>
  <c r="F29" i="41"/>
  <c r="G29" i="41"/>
  <c r="E30" i="41"/>
  <c r="F30" i="41"/>
  <c r="G30" i="41"/>
  <c r="E31" i="41"/>
  <c r="F31" i="41"/>
  <c r="G31" i="41"/>
  <c r="E34" i="41"/>
  <c r="F34" i="41"/>
  <c r="G34" i="41"/>
  <c r="F35" i="41"/>
  <c r="G35" i="41"/>
  <c r="E36" i="41"/>
  <c r="F36" i="41"/>
  <c r="G36" i="41"/>
  <c r="F39" i="41"/>
  <c r="G39" i="41"/>
  <c r="E40" i="41"/>
  <c r="F40" i="41"/>
  <c r="G40" i="41"/>
  <c r="E41" i="41"/>
  <c r="F41" i="41"/>
  <c r="G41" i="41"/>
  <c r="F44" i="41"/>
  <c r="G44" i="41"/>
  <c r="E45" i="41"/>
  <c r="F45" i="41"/>
  <c r="G45" i="41"/>
  <c r="E46" i="41"/>
  <c r="F46" i="41"/>
  <c r="G46" i="41"/>
  <c r="F49" i="41"/>
  <c r="G49" i="41"/>
  <c r="E50" i="41"/>
  <c r="F50" i="41"/>
  <c r="G50" i="41"/>
  <c r="E51" i="41"/>
  <c r="F51" i="41"/>
  <c r="G51" i="41"/>
  <c r="F54" i="41"/>
  <c r="G54" i="41"/>
  <c r="E55" i="41"/>
  <c r="F55" i="41"/>
  <c r="G55" i="41"/>
  <c r="E56" i="41"/>
  <c r="F56" i="41"/>
  <c r="G56" i="41"/>
  <c r="E59" i="41"/>
  <c r="F59" i="41"/>
  <c r="G59" i="41"/>
  <c r="F60" i="41"/>
  <c r="G60" i="41"/>
  <c r="E63" i="41"/>
  <c r="F63" i="41"/>
  <c r="G63" i="41"/>
  <c r="E64" i="41"/>
  <c r="F64" i="41"/>
  <c r="G64" i="41"/>
  <c r="E65" i="41"/>
  <c r="F65" i="41"/>
  <c r="G65" i="41"/>
  <c r="F66" i="41"/>
  <c r="G66" i="41"/>
  <c r="E70" i="41"/>
  <c r="F70" i="41"/>
  <c r="G70" i="41"/>
  <c r="E71" i="41"/>
  <c r="F71" i="41"/>
  <c r="G71" i="41"/>
  <c r="F72" i="41"/>
  <c r="G72" i="41"/>
  <c r="E73" i="41"/>
  <c r="F73" i="41"/>
  <c r="G73" i="41"/>
  <c r="E74" i="41"/>
  <c r="F74" i="41"/>
  <c r="G74" i="41"/>
  <c r="E77" i="41"/>
  <c r="F77" i="41"/>
  <c r="G77" i="41"/>
  <c r="E78" i="41"/>
  <c r="F78" i="41"/>
  <c r="G78" i="41"/>
  <c r="E79" i="41"/>
  <c r="F79" i="41"/>
  <c r="G79" i="41"/>
  <c r="E80" i="41"/>
  <c r="F80" i="41"/>
  <c r="G80" i="41"/>
  <c r="F83" i="41"/>
  <c r="G83" i="41"/>
  <c r="E84" i="41"/>
  <c r="F84" i="41"/>
  <c r="G84" i="41"/>
  <c r="E85" i="41"/>
  <c r="F85" i="41"/>
  <c r="G85" i="41"/>
  <c r="E86" i="41"/>
  <c r="F86" i="41"/>
  <c r="G86" i="41"/>
  <c r="E89" i="41"/>
  <c r="F89" i="41"/>
  <c r="G89" i="41"/>
  <c r="E90" i="41"/>
  <c r="F90" i="41"/>
  <c r="G90" i="41"/>
  <c r="E91" i="41"/>
  <c r="F91" i="41"/>
  <c r="G91" i="41"/>
  <c r="E92" i="41"/>
  <c r="F92" i="41"/>
  <c r="G92" i="41"/>
  <c r="F96" i="41"/>
  <c r="F96" i="40"/>
  <c r="G92" i="40"/>
  <c r="F92" i="40"/>
  <c r="E92" i="40"/>
  <c r="G91" i="40"/>
  <c r="F91" i="40"/>
  <c r="E91" i="40"/>
  <c r="G90" i="40"/>
  <c r="F90" i="40"/>
  <c r="E90" i="40"/>
  <c r="G89" i="40"/>
  <c r="F89" i="40"/>
  <c r="E89" i="40"/>
  <c r="G86" i="40"/>
  <c r="F86" i="40"/>
  <c r="E86" i="40"/>
  <c r="G85" i="40"/>
  <c r="F85" i="40"/>
  <c r="E85" i="40"/>
  <c r="G84" i="40"/>
  <c r="F84" i="40"/>
  <c r="E84" i="40"/>
  <c r="G83" i="40"/>
  <c r="F83" i="40"/>
  <c r="E83" i="40"/>
  <c r="G80" i="40"/>
  <c r="F80" i="40"/>
  <c r="E80" i="40"/>
  <c r="G79" i="40"/>
  <c r="F79" i="40"/>
  <c r="E79" i="40"/>
  <c r="G78" i="40"/>
  <c r="F78" i="40"/>
  <c r="E78" i="40"/>
  <c r="G77" i="40"/>
  <c r="F77" i="40"/>
  <c r="E77" i="40"/>
  <c r="G74" i="40"/>
  <c r="F74" i="40"/>
  <c r="E74" i="40"/>
  <c r="D74" i="40"/>
  <c r="G73" i="40"/>
  <c r="F73" i="40"/>
  <c r="E73" i="40"/>
  <c r="D73" i="40"/>
  <c r="G72" i="40"/>
  <c r="F72" i="40"/>
  <c r="E72" i="40"/>
  <c r="D72" i="40"/>
  <c r="G71" i="40"/>
  <c r="F71" i="40"/>
  <c r="E71" i="40"/>
  <c r="D71" i="40"/>
  <c r="G70" i="40"/>
  <c r="F70" i="40"/>
  <c r="E70" i="40"/>
  <c r="G66" i="40"/>
  <c r="F66" i="40"/>
  <c r="E66" i="40"/>
  <c r="G65" i="40"/>
  <c r="F65" i="40"/>
  <c r="E65" i="40"/>
  <c r="G64" i="40"/>
  <c r="F64" i="40"/>
  <c r="E64" i="40"/>
  <c r="G63" i="40"/>
  <c r="F63" i="40"/>
  <c r="E63" i="40"/>
  <c r="G60" i="40"/>
  <c r="F60" i="40"/>
  <c r="E60" i="40"/>
  <c r="G59" i="40"/>
  <c r="F59" i="40"/>
  <c r="E59" i="40"/>
  <c r="G56" i="40"/>
  <c r="F56" i="40"/>
  <c r="E56" i="40"/>
  <c r="G55" i="40"/>
  <c r="F55" i="40"/>
  <c r="E55" i="40"/>
  <c r="G54" i="40"/>
  <c r="F54" i="40"/>
  <c r="E54" i="40"/>
  <c r="G51" i="40"/>
  <c r="F51" i="40"/>
  <c r="E51" i="40"/>
  <c r="G50" i="40"/>
  <c r="F50" i="40"/>
  <c r="E50" i="40"/>
  <c r="G49" i="40"/>
  <c r="F49" i="40"/>
  <c r="E49" i="40"/>
  <c r="G46" i="40"/>
  <c r="F46" i="40"/>
  <c r="E46" i="40"/>
  <c r="G45" i="40"/>
  <c r="F45" i="40"/>
  <c r="E45" i="40"/>
  <c r="G44" i="40"/>
  <c r="F44" i="40"/>
  <c r="E44" i="40"/>
  <c r="G41" i="40"/>
  <c r="F41" i="40"/>
  <c r="E41" i="40"/>
  <c r="G40" i="40"/>
  <c r="F40" i="40"/>
  <c r="E40" i="40"/>
  <c r="G39" i="40"/>
  <c r="F39" i="40"/>
  <c r="E39" i="40"/>
  <c r="G36" i="40"/>
  <c r="F36" i="40"/>
  <c r="E36" i="40"/>
  <c r="G35" i="40"/>
  <c r="F35" i="40"/>
  <c r="E35" i="40"/>
  <c r="G34" i="40"/>
  <c r="F34" i="40"/>
  <c r="E34" i="40"/>
  <c r="G31" i="40"/>
  <c r="F31" i="40"/>
  <c r="E31" i="40"/>
  <c r="G30" i="40"/>
  <c r="F30" i="40"/>
  <c r="E30" i="40"/>
  <c r="G29" i="40"/>
  <c r="F29" i="40"/>
  <c r="E29" i="40"/>
  <c r="G28" i="40"/>
  <c r="F28" i="40"/>
  <c r="E28" i="40"/>
  <c r="F27" i="40"/>
  <c r="E27" i="40"/>
  <c r="G24" i="40"/>
  <c r="F24" i="40"/>
  <c r="E24" i="40"/>
  <c r="G23" i="40"/>
  <c r="F23" i="40"/>
  <c r="E23" i="40"/>
  <c r="G22" i="40"/>
  <c r="F22" i="40"/>
  <c r="E22" i="40"/>
  <c r="G21" i="40"/>
  <c r="F21" i="40"/>
  <c r="E21" i="40"/>
  <c r="F20" i="40"/>
  <c r="E20" i="40"/>
  <c r="F96" i="39"/>
  <c r="G92" i="39"/>
  <c r="F92" i="39"/>
  <c r="E92" i="39"/>
  <c r="G91" i="39"/>
  <c r="F91" i="39"/>
  <c r="E91" i="39"/>
  <c r="G90" i="39"/>
  <c r="F90" i="39"/>
  <c r="E90" i="39"/>
  <c r="G89" i="39"/>
  <c r="F89" i="39"/>
  <c r="E89" i="39"/>
  <c r="G86" i="39"/>
  <c r="F86" i="39"/>
  <c r="E86" i="39"/>
  <c r="G85" i="39"/>
  <c r="F85" i="39"/>
  <c r="E85" i="39"/>
  <c r="G84" i="39"/>
  <c r="F84" i="39"/>
  <c r="E84" i="39"/>
  <c r="G83" i="39"/>
  <c r="F83" i="39"/>
  <c r="E83" i="39"/>
  <c r="G80" i="39"/>
  <c r="F80" i="39"/>
  <c r="E80" i="39"/>
  <c r="G79" i="39"/>
  <c r="F79" i="39"/>
  <c r="E79" i="39"/>
  <c r="G78" i="39"/>
  <c r="F78" i="39"/>
  <c r="E78" i="39"/>
  <c r="G77" i="39"/>
  <c r="F77" i="39"/>
  <c r="E77" i="39"/>
  <c r="G74" i="39"/>
  <c r="F74" i="39"/>
  <c r="E74" i="39"/>
  <c r="D74" i="39"/>
  <c r="G73" i="39"/>
  <c r="F73" i="39"/>
  <c r="E73" i="39"/>
  <c r="D73" i="39"/>
  <c r="G72" i="39"/>
  <c r="F72" i="39"/>
  <c r="E72" i="39"/>
  <c r="D72" i="39"/>
  <c r="G71" i="39"/>
  <c r="F71" i="39"/>
  <c r="E71" i="39"/>
  <c r="D71" i="39"/>
  <c r="G70" i="39"/>
  <c r="F70" i="39"/>
  <c r="E70" i="39"/>
  <c r="G66" i="39"/>
  <c r="F66" i="39"/>
  <c r="E66" i="39"/>
  <c r="G65" i="39"/>
  <c r="F65" i="39"/>
  <c r="E65" i="39"/>
  <c r="G64" i="39"/>
  <c r="F64" i="39"/>
  <c r="E64" i="39"/>
  <c r="G63" i="39"/>
  <c r="F63" i="39"/>
  <c r="E63" i="39"/>
  <c r="G60" i="39"/>
  <c r="F60" i="39"/>
  <c r="E60" i="39"/>
  <c r="G59" i="39"/>
  <c r="F59" i="39"/>
  <c r="E59" i="39"/>
  <c r="G56" i="39"/>
  <c r="F56" i="39"/>
  <c r="E56" i="39"/>
  <c r="G55" i="39"/>
  <c r="F55" i="39"/>
  <c r="E55" i="39"/>
  <c r="G54" i="39"/>
  <c r="F54" i="39"/>
  <c r="E54" i="39"/>
  <c r="G51" i="39"/>
  <c r="F51" i="39"/>
  <c r="E51" i="39"/>
  <c r="G50" i="39"/>
  <c r="F50" i="39"/>
  <c r="E50" i="39"/>
  <c r="G49" i="39"/>
  <c r="F49" i="39"/>
  <c r="E49" i="39"/>
  <c r="G46" i="39"/>
  <c r="F46" i="39"/>
  <c r="E46" i="39"/>
  <c r="G45" i="39"/>
  <c r="F45" i="39"/>
  <c r="E45" i="39"/>
  <c r="G44" i="39"/>
  <c r="F44" i="39"/>
  <c r="E44" i="39"/>
  <c r="G41" i="39"/>
  <c r="F41" i="39"/>
  <c r="E41" i="39"/>
  <c r="G40" i="39"/>
  <c r="F40" i="39"/>
  <c r="E40" i="39"/>
  <c r="G39" i="39"/>
  <c r="F39" i="39"/>
  <c r="E39" i="39"/>
  <c r="G36" i="39"/>
  <c r="F36" i="39"/>
  <c r="E36" i="39"/>
  <c r="G35" i="39"/>
  <c r="F35" i="39"/>
  <c r="E35" i="39"/>
  <c r="G34" i="39"/>
  <c r="F34" i="39"/>
  <c r="E34" i="39"/>
  <c r="G31" i="39"/>
  <c r="F31" i="39"/>
  <c r="E31" i="39"/>
  <c r="G30" i="39"/>
  <c r="F30" i="39"/>
  <c r="E30" i="39"/>
  <c r="G29" i="39"/>
  <c r="F29" i="39"/>
  <c r="E29" i="39"/>
  <c r="G28" i="39"/>
  <c r="F28" i="39"/>
  <c r="E28" i="39"/>
  <c r="G27" i="39"/>
  <c r="F27" i="39"/>
  <c r="E27" i="39"/>
  <c r="G24" i="39"/>
  <c r="F24" i="39"/>
  <c r="E24" i="39"/>
  <c r="G23" i="39"/>
  <c r="F23" i="39"/>
  <c r="E23" i="39"/>
  <c r="G22" i="39"/>
  <c r="F22" i="39"/>
  <c r="E22" i="39"/>
  <c r="G21" i="39"/>
  <c r="F21" i="39"/>
  <c r="E21" i="39"/>
  <c r="F20" i="39"/>
  <c r="E20" i="39"/>
  <c r="F96" i="31"/>
  <c r="G20" i="38"/>
  <c r="G20" i="60"/>
  <c r="E90" i="31"/>
  <c r="F90" i="31"/>
  <c r="G90" i="31"/>
  <c r="E91" i="31"/>
  <c r="F91" i="31"/>
  <c r="G91" i="31"/>
  <c r="E92" i="31"/>
  <c r="F92" i="31"/>
  <c r="G92" i="31"/>
  <c r="G89" i="31"/>
  <c r="F89" i="31"/>
  <c r="E89" i="31"/>
  <c r="D89" i="31"/>
  <c r="D84" i="31"/>
  <c r="E84" i="31"/>
  <c r="F84" i="31"/>
  <c r="G84" i="31"/>
  <c r="D85" i="31"/>
  <c r="E85" i="31"/>
  <c r="F85" i="31"/>
  <c r="G85" i="31"/>
  <c r="D86" i="31"/>
  <c r="E86" i="31"/>
  <c r="F86" i="31"/>
  <c r="G86" i="31"/>
  <c r="G83" i="31"/>
  <c r="F83" i="31"/>
  <c r="E83" i="31"/>
  <c r="D83" i="31"/>
  <c r="D78" i="31"/>
  <c r="E78" i="31"/>
  <c r="F78" i="31"/>
  <c r="G78" i="31"/>
  <c r="D79" i="31"/>
  <c r="E79" i="31"/>
  <c r="F79" i="31"/>
  <c r="G79" i="31"/>
  <c r="D80" i="31"/>
  <c r="E80" i="31"/>
  <c r="F80" i="31"/>
  <c r="G80" i="31"/>
  <c r="G77" i="31"/>
  <c r="F77" i="31"/>
  <c r="E77" i="31"/>
  <c r="D77" i="31"/>
  <c r="D71" i="31"/>
  <c r="E71" i="31"/>
  <c r="F71" i="31"/>
  <c r="G71" i="31"/>
  <c r="E72" i="31"/>
  <c r="F72" i="31"/>
  <c r="G72" i="31"/>
  <c r="E73" i="31"/>
  <c r="F73" i="31"/>
  <c r="G73" i="31"/>
  <c r="E74" i="31"/>
  <c r="F74" i="31"/>
  <c r="G74" i="31"/>
  <c r="G70" i="31"/>
  <c r="F70" i="31"/>
  <c r="E70" i="31"/>
  <c r="D70" i="31"/>
  <c r="D64" i="31"/>
  <c r="E64" i="31"/>
  <c r="F64" i="31"/>
  <c r="G64" i="31"/>
  <c r="D65" i="31"/>
  <c r="E65" i="31"/>
  <c r="F65" i="31"/>
  <c r="G65" i="31"/>
  <c r="D66" i="31"/>
  <c r="E66" i="31"/>
  <c r="F66" i="31"/>
  <c r="G66" i="31"/>
  <c r="G63" i="31"/>
  <c r="F63" i="31"/>
  <c r="E63" i="31"/>
  <c r="D63" i="31"/>
  <c r="D60" i="31"/>
  <c r="E60" i="31"/>
  <c r="F60" i="31"/>
  <c r="G60" i="31"/>
  <c r="G59" i="31"/>
  <c r="F59" i="31"/>
  <c r="E59" i="31"/>
  <c r="D59" i="31"/>
  <c r="D55" i="31"/>
  <c r="E55" i="31"/>
  <c r="F55" i="31"/>
  <c r="G55" i="31"/>
  <c r="D56" i="31"/>
  <c r="E56" i="31"/>
  <c r="F56" i="31"/>
  <c r="G56" i="31"/>
  <c r="G54" i="31"/>
  <c r="F54" i="31"/>
  <c r="E54" i="31"/>
  <c r="D54" i="31"/>
  <c r="D50" i="31"/>
  <c r="E50" i="31"/>
  <c r="F50" i="31"/>
  <c r="G50" i="31"/>
  <c r="D51" i="31"/>
  <c r="E51" i="31"/>
  <c r="F51" i="31"/>
  <c r="G51" i="31"/>
  <c r="G49" i="31"/>
  <c r="F49" i="31"/>
  <c r="E49" i="31"/>
  <c r="D49" i="31"/>
  <c r="D45" i="31"/>
  <c r="E45" i="31"/>
  <c r="F45" i="31"/>
  <c r="G45" i="31"/>
  <c r="D46" i="31"/>
  <c r="E46" i="31"/>
  <c r="F46" i="31"/>
  <c r="G46" i="31"/>
  <c r="G44" i="31"/>
  <c r="F44" i="31"/>
  <c r="E44" i="31"/>
  <c r="D44" i="31"/>
  <c r="D40" i="31"/>
  <c r="E40" i="31"/>
  <c r="F40" i="31"/>
  <c r="G40" i="31"/>
  <c r="D41" i="31"/>
  <c r="E41" i="31"/>
  <c r="F41" i="31"/>
  <c r="G41" i="31"/>
  <c r="G39" i="31"/>
  <c r="F39" i="31"/>
  <c r="E39" i="31"/>
  <c r="D39" i="31"/>
  <c r="D35" i="31"/>
  <c r="E35" i="31"/>
  <c r="F35" i="31"/>
  <c r="G35" i="31"/>
  <c r="D36" i="31"/>
  <c r="E36" i="31"/>
  <c r="F36" i="31"/>
  <c r="G36" i="31"/>
  <c r="G34" i="31"/>
  <c r="F34" i="31"/>
  <c r="E34" i="31"/>
  <c r="D34" i="31"/>
  <c r="D28" i="31"/>
  <c r="E28" i="31"/>
  <c r="F28" i="31"/>
  <c r="G28" i="31"/>
  <c r="D29" i="31"/>
  <c r="E29" i="31"/>
  <c r="F29" i="31"/>
  <c r="G29" i="31"/>
  <c r="D30" i="31"/>
  <c r="E30" i="31"/>
  <c r="F30" i="31"/>
  <c r="G30" i="31"/>
  <c r="D31" i="31"/>
  <c r="F31" i="31"/>
  <c r="G31" i="31"/>
  <c r="G27" i="31"/>
  <c r="F27" i="31"/>
  <c r="E27" i="31"/>
  <c r="D27" i="31"/>
  <c r="D21" i="31"/>
  <c r="E21" i="31"/>
  <c r="F21" i="31"/>
  <c r="G21" i="31"/>
  <c r="D22" i="31"/>
  <c r="E22" i="31"/>
  <c r="F22" i="31"/>
  <c r="G22" i="31"/>
  <c r="D23" i="31"/>
  <c r="E23" i="31"/>
  <c r="F23" i="31"/>
  <c r="G23" i="31"/>
  <c r="D24" i="31"/>
  <c r="E24" i="31"/>
  <c r="F24" i="31"/>
  <c r="G24" i="31"/>
  <c r="G20" i="31"/>
  <c r="F20" i="31"/>
  <c r="D20" i="31"/>
  <c r="E20" i="31"/>
  <c r="I18" i="31"/>
  <c r="I92" i="38"/>
  <c r="G20" i="39"/>
  <c r="F95" i="39"/>
  <c r="F97" i="39"/>
  <c r="G20" i="41"/>
  <c r="G20" i="43"/>
  <c r="G20" i="45"/>
  <c r="G20" i="49"/>
  <c r="G20" i="51"/>
  <c r="G20" i="52"/>
  <c r="F95" i="52"/>
  <c r="F97" i="52"/>
  <c r="G20" i="57"/>
  <c r="F95" i="57"/>
  <c r="F97" i="57"/>
  <c r="G20" i="58"/>
  <c r="F95" i="58"/>
  <c r="F97" i="58"/>
  <c r="J90" i="38"/>
  <c r="G20" i="40"/>
  <c r="G27" i="40"/>
  <c r="F95" i="40"/>
  <c r="F97" i="40"/>
  <c r="G27" i="41"/>
  <c r="G27" i="43"/>
  <c r="G20" i="44"/>
  <c r="G27" i="44"/>
  <c r="G27" i="45"/>
  <c r="G20" i="46"/>
  <c r="G27" i="46"/>
  <c r="G20" i="47"/>
  <c r="F95" i="47"/>
  <c r="F97" i="47"/>
  <c r="G20" i="48"/>
  <c r="G27" i="48"/>
  <c r="F95" i="48"/>
  <c r="F97" i="48"/>
  <c r="G27" i="49"/>
  <c r="G20" i="50"/>
  <c r="G27" i="50"/>
  <c r="G27" i="51"/>
  <c r="G20" i="53"/>
  <c r="G27" i="53"/>
  <c r="G20" i="54"/>
  <c r="G27" i="54"/>
  <c r="F95" i="54"/>
  <c r="F97" i="54"/>
  <c r="G20" i="55"/>
  <c r="G27" i="55"/>
  <c r="G20" i="56"/>
  <c r="G27" i="56"/>
  <c r="F95" i="56"/>
  <c r="F97" i="56"/>
  <c r="G20" i="59"/>
  <c r="G27" i="59"/>
  <c r="G27" i="60"/>
  <c r="F95" i="60"/>
  <c r="F97" i="60"/>
  <c r="D95" i="31"/>
  <c r="F95" i="44"/>
  <c r="F97" i="44"/>
  <c r="F95" i="50"/>
  <c r="F97" i="50"/>
  <c r="F95" i="51"/>
  <c r="F97" i="51"/>
  <c r="F95" i="46"/>
  <c r="F97" i="46"/>
  <c r="D96" i="31"/>
  <c r="D97" i="31"/>
  <c r="F95" i="31"/>
  <c r="F97" i="31"/>
  <c r="F95" i="59"/>
  <c r="F97" i="59"/>
  <c r="F95" i="55"/>
  <c r="F97" i="55"/>
  <c r="F95" i="53"/>
  <c r="F97" i="53"/>
  <c r="F95" i="41"/>
  <c r="F97" i="41"/>
  <c r="F95" i="49"/>
  <c r="F97" i="49"/>
  <c r="F95" i="45"/>
  <c r="F97" i="45"/>
  <c r="F95" i="43"/>
  <c r="F97" i="43"/>
</calcChain>
</file>

<file path=xl/sharedStrings.xml><?xml version="1.0" encoding="utf-8"?>
<sst xmlns="http://schemas.openxmlformats.org/spreadsheetml/2006/main" count="2926" uniqueCount="241">
  <si>
    <t xml:space="preserve">Documents du budget disponibles.Pour chaque type de document (1-5), choisissez la réponse adéquate (I, II, II or IV). Choisissez seulement une réponse par document en cochant la case qui correspond à la réponse. </t>
  </si>
  <si>
    <t>Type de document</t>
  </si>
  <si>
    <t>I. Non produit</t>
  </si>
  <si>
    <t>II. Produit mais non disponible au public</t>
  </si>
  <si>
    <t>III. Produit et disponible au public, mais seulement sur demande</t>
  </si>
  <si>
    <t>IV. Produit et distribué au public</t>
  </si>
  <si>
    <t xml:space="preserve">1.  Budget adopté </t>
  </si>
  <si>
    <t xml:space="preserve">2.  Résumé du Budget </t>
  </si>
  <si>
    <t>3.  Rapport en Milieu d’année</t>
  </si>
  <si>
    <t xml:space="preserve">4.  Rapport de fin d’année </t>
  </si>
  <si>
    <t xml:space="preserve">5.  Rapport d’audit </t>
  </si>
  <si>
    <t>Pour les rapports de budget qui sont produits et diffusés au public, quelles mesures sont prises pour diffuser ces rapports et pour favoriser l'intérêt du public? Pour chaque rapport produit, répondez  aux questions 1-7 et marquez les cases des colonnes I.-V. « Oui » ou « Non ».</t>
  </si>
  <si>
    <t>I. Budget adopté</t>
  </si>
  <si>
    <t>II. Résumé du Budget</t>
  </si>
  <si>
    <t>III. Rapport en Milieu d’année</t>
  </si>
  <si>
    <t>IV. Rapport de fin d’année</t>
  </si>
  <si>
    <t>V. Rapport d’audit</t>
  </si>
  <si>
    <t>1. Est-ce que la date de sortie est connue au moins un mois à l'avance ?</t>
  </si>
  <si>
    <t>2. Est-ce que un préavis de la présentation est envoyés aux utilisateurs/ médias ?</t>
  </si>
  <si>
    <t>3.  Est-ce que le document est présenté au public le même jour que la présentation officielle aux médias?</t>
  </si>
  <si>
    <t>4.  Est-ce que le document est disponible sur Internet gratuitement?</t>
  </si>
  <si>
    <t>5.  Est –ce que des copies imprimées sont disponibles gratuitement ?</t>
  </si>
  <si>
    <t>6.  Est-ce que une conférence de presse est tenue pour discuter de la parution du document?</t>
  </si>
  <si>
    <t>7.   Est-ce que le document est diffusé par des conseillers municipaux?</t>
  </si>
  <si>
    <t>Quel est le taux des revenus réalisés par rapport aux revenus estimés pendant le dernier exercice? Veuillez se référer aux comptes administratifs de l'année dernière pour répondre à cette question.</t>
  </si>
  <si>
    <r>
      <t>a.</t>
    </r>
    <r>
      <rPr>
        <sz val="7"/>
        <color rgb="FF000000"/>
        <rFont val="Times New Roman"/>
        <family val="1"/>
      </rPr>
      <t xml:space="preserve">     </t>
    </r>
    <r>
      <rPr>
        <sz val="9"/>
        <color rgb="FF000000"/>
        <rFont val="Arial"/>
        <family val="2"/>
      </rPr>
      <t xml:space="preserve">Moins de 25% </t>
    </r>
  </si>
  <si>
    <r>
      <t>b.</t>
    </r>
    <r>
      <rPr>
        <sz val="7"/>
        <color rgb="FF000000"/>
        <rFont val="Times New Roman"/>
        <family val="1"/>
      </rPr>
      <t xml:space="preserve">     </t>
    </r>
    <r>
      <rPr>
        <sz val="9"/>
        <color rgb="FF000000"/>
        <rFont val="Arial"/>
        <family val="2"/>
      </rPr>
      <t xml:space="preserve">Entre 25-50% </t>
    </r>
  </si>
  <si>
    <r>
      <t>c.</t>
    </r>
    <r>
      <rPr>
        <sz val="7"/>
        <color rgb="FF000000"/>
        <rFont val="Times New Roman"/>
        <family val="1"/>
      </rPr>
      <t xml:space="preserve">     </t>
    </r>
    <r>
      <rPr>
        <sz val="9"/>
        <color rgb="FF000000"/>
        <rFont val="Arial"/>
        <family val="2"/>
      </rPr>
      <t xml:space="preserve">Entre 50-75% </t>
    </r>
  </si>
  <si>
    <r>
      <t>d.</t>
    </r>
    <r>
      <rPr>
        <sz val="7"/>
        <color rgb="FF000000"/>
        <rFont val="Times New Roman"/>
        <family val="1"/>
      </rPr>
      <t xml:space="preserve">     </t>
    </r>
    <r>
      <rPr>
        <sz val="9"/>
        <color rgb="FF000000"/>
        <rFont val="Arial"/>
        <family val="2"/>
      </rPr>
      <t xml:space="preserve">Entre 75% –100% </t>
    </r>
  </si>
  <si>
    <r>
      <t>e.</t>
    </r>
    <r>
      <rPr>
        <sz val="7"/>
        <color rgb="FF000000"/>
        <rFont val="Times New Roman"/>
        <family val="1"/>
      </rPr>
      <t xml:space="preserve">     </t>
    </r>
    <r>
      <rPr>
        <sz val="9"/>
        <color rgb="FF000000"/>
        <rFont val="Arial"/>
        <family val="2"/>
      </rPr>
      <t xml:space="preserve">Plus de 100% </t>
    </r>
  </si>
  <si>
    <t>Quel est le taux des dépenses réalisés par rapport aux dépenses estimés pendant le dernier exercice? Veuillez se référer aux comptes administratifs de l'année dernière pour répondre à cette question.</t>
  </si>
  <si>
    <t xml:space="preserve">Est-ce que les documents de budget présentent des informations sur les actifs financiers  (par exemple, les dépôts en banque, dette, parts, etc.) détenu par le Conseil municipal? </t>
  </si>
  <si>
    <r>
      <t>a.</t>
    </r>
    <r>
      <rPr>
        <sz val="7"/>
        <color rgb="FF000000"/>
        <rFont val="Times New Roman"/>
        <family val="1"/>
      </rPr>
      <t xml:space="preserve">  </t>
    </r>
    <r>
      <rPr>
        <sz val="9"/>
        <color rgb="FF000000"/>
        <rFont val="Arial"/>
        <family val="2"/>
      </rPr>
      <t xml:space="preserve">Oui, l'information exhaustive sur les actifs financiers est présentée, y compris une liste des capitaux, une discussion de leur but, et une évaluation de leur valeur marchande. </t>
    </r>
  </si>
  <si>
    <r>
      <t>b.</t>
    </r>
    <r>
      <rPr>
        <sz val="7"/>
        <color rgb="FF000000"/>
        <rFont val="Times New Roman"/>
        <family val="1"/>
      </rPr>
      <t xml:space="preserve">  </t>
    </r>
    <r>
      <rPr>
        <sz val="9"/>
        <color rgb="FF000000"/>
        <rFont val="Arial"/>
        <family val="2"/>
      </rPr>
      <t xml:space="preserve">Oui, l'information est présentée, accentuant l'information clé, avec quelques détails. </t>
    </r>
  </si>
  <si>
    <r>
      <t>c.</t>
    </r>
    <r>
      <rPr>
        <sz val="7"/>
        <color rgb="FF000000"/>
        <rFont val="Times New Roman"/>
        <family val="1"/>
      </rPr>
      <t xml:space="preserve">  </t>
    </r>
    <r>
      <rPr>
        <sz val="9"/>
        <color rgb="FF000000"/>
        <rFont val="Arial"/>
        <family val="2"/>
      </rPr>
      <t xml:space="preserve">Non, l'information sur les actifs financiers n'est pas présentée. </t>
    </r>
  </si>
  <si>
    <t xml:space="preserve">Est-ce que les documents de budget présentent des informations sur les actifs non financiers (par exemple  bâtiments, véhicules, etc.) détenus par le Conseil municipal? </t>
  </si>
  <si>
    <r>
      <t>a.</t>
    </r>
    <r>
      <rPr>
        <sz val="7"/>
        <color rgb="FF000000"/>
        <rFont val="Times New Roman"/>
        <family val="1"/>
      </rPr>
      <t xml:space="preserve">  </t>
    </r>
    <r>
      <rPr>
        <sz val="9"/>
        <color rgb="FF000000"/>
        <rFont val="Arial"/>
        <family val="2"/>
      </rPr>
      <t xml:space="preserve">Oui, l'information exhaustive sur les actifs non financiers est présentée, y compris une liste des capitaux, une discussion de leur but, et une évaluation de leur valeur marchande. </t>
    </r>
  </si>
  <si>
    <r>
      <t>b.</t>
    </r>
    <r>
      <rPr>
        <sz val="7"/>
        <color rgb="FF000000"/>
        <rFont val="Times New Roman"/>
        <family val="1"/>
      </rPr>
      <t xml:space="preserve">  </t>
    </r>
    <r>
      <rPr>
        <sz val="9"/>
        <color rgb="FF000000"/>
        <rFont val="Arial"/>
        <family val="2"/>
      </rPr>
      <t xml:space="preserve">Oui, l'information est présentée, accentuant l'information clé,  avec quelques  détails. </t>
    </r>
  </si>
  <si>
    <r>
      <t>c.</t>
    </r>
    <r>
      <rPr>
        <sz val="7"/>
        <color rgb="FF000000"/>
        <rFont val="Times New Roman"/>
        <family val="1"/>
      </rPr>
      <t xml:space="preserve">  </t>
    </r>
    <r>
      <rPr>
        <sz val="9"/>
        <color rgb="FF000000"/>
        <rFont val="Arial"/>
        <family val="2"/>
      </rPr>
      <t xml:space="preserve">Non, l'information sur les actifs non financiers n'est pas présentée. </t>
    </r>
  </si>
  <si>
    <r>
      <t xml:space="preserve">Pas applicable/autre (svp produire un commentaire). </t>
    </r>
    <r>
      <rPr>
        <u/>
        <sz val="9"/>
        <color rgb="FF000000"/>
        <rFont val="Arial"/>
        <family val="2"/>
      </rPr>
      <t>Commentaire:</t>
    </r>
    <r>
      <rPr>
        <sz val="9"/>
        <color rgb="FF000000"/>
        <rFont val="Arial"/>
        <family val="2"/>
      </rPr>
      <t xml:space="preserve"> </t>
    </r>
  </si>
  <si>
    <r>
      <t>d.</t>
    </r>
    <r>
      <rPr>
        <sz val="7"/>
        <color rgb="FF000000"/>
        <rFont val="Times New Roman"/>
        <family val="1"/>
      </rPr>
      <t xml:space="preserve">  </t>
    </r>
    <r>
      <rPr>
        <sz val="9"/>
        <color rgb="FF000000"/>
        <rFont val="Arial"/>
        <family val="2"/>
      </rPr>
      <t xml:space="preserve">Pas applicable/autre (svp produire un commentaire). </t>
    </r>
    <r>
      <rPr>
        <u/>
        <sz val="9"/>
        <color rgb="FF000000"/>
        <rFont val="Arial"/>
        <family val="2"/>
      </rPr>
      <t>Commentaire</t>
    </r>
    <r>
      <rPr>
        <sz val="9"/>
        <color rgb="FF000000"/>
        <rFont val="Arial"/>
        <family val="2"/>
      </rPr>
      <t>:</t>
    </r>
  </si>
  <si>
    <t xml:space="preserve">Les documents de budget fournissent-ils des détails sur les sources de l'aide des donateurs, tant financier que matériels (par exemple, le matériel fourni, infrastructure établie, etc.)? </t>
  </si>
  <si>
    <r>
      <t>a.</t>
    </r>
    <r>
      <rPr>
        <sz val="7"/>
        <color rgb="FF000000"/>
        <rFont val="Times New Roman"/>
        <family val="1"/>
      </rPr>
      <t xml:space="preserve">  </t>
    </r>
    <r>
      <rPr>
        <sz val="9"/>
        <color rgb="FF000000"/>
        <rFont val="Arial"/>
        <family val="2"/>
      </rPr>
      <t xml:space="preserve">Toutes les sources d'assistance des donateurs sont identifiées individuellement. </t>
    </r>
  </si>
  <si>
    <r>
      <t>b.</t>
    </r>
    <r>
      <rPr>
        <sz val="7"/>
        <color rgb="FF000000"/>
        <rFont val="Times New Roman"/>
        <family val="1"/>
      </rPr>
      <t xml:space="preserve">  </t>
    </r>
    <r>
      <rPr>
        <sz val="9"/>
        <color rgb="FF000000"/>
        <rFont val="Arial"/>
        <family val="2"/>
      </rPr>
      <t xml:space="preserve">Quelques sources d'assistance des donateurs sont identifiées individuellement. </t>
    </r>
  </si>
  <si>
    <r>
      <t>c.</t>
    </r>
    <r>
      <rPr>
        <sz val="7"/>
        <color rgb="FF000000"/>
        <rFont val="Times New Roman"/>
        <family val="1"/>
      </rPr>
      <t xml:space="preserve">  </t>
    </r>
    <r>
      <rPr>
        <sz val="9"/>
        <color rgb="FF000000"/>
        <rFont val="Arial"/>
        <family val="2"/>
      </rPr>
      <t xml:space="preserve">Aucune source d'assistance des donateurs n'est identifiée individuellement. </t>
    </r>
  </si>
  <si>
    <r>
      <t xml:space="preserve">Pas applicable/autres (svp produire un commentaire). </t>
    </r>
    <r>
      <rPr>
        <u/>
        <sz val="9"/>
        <color rgb="FF000000"/>
        <rFont val="Arial"/>
        <family val="2"/>
      </rPr>
      <t>Commentaire</t>
    </r>
    <r>
      <rPr>
        <sz val="9"/>
        <color rgb="FF000000"/>
        <rFont val="Arial"/>
        <family val="2"/>
      </rPr>
      <t xml:space="preserve">: </t>
    </r>
  </si>
  <si>
    <t xml:space="preserve">Les documents de budget (comme le budget ou le compte rendu de la session budgétaire ou de la session administrative de compte) présentent- t-ils  des données non financières, telles que le nombre de bénéficiaires, des programmes de dépense? </t>
  </si>
  <si>
    <r>
      <t>a.</t>
    </r>
    <r>
      <rPr>
        <sz val="7"/>
        <color rgb="FF000000"/>
        <rFont val="Times New Roman"/>
        <family val="1"/>
      </rPr>
      <t xml:space="preserve">  </t>
    </r>
    <r>
      <rPr>
        <sz val="9"/>
        <color rgb="FF000000"/>
        <rFont val="Arial"/>
        <family val="2"/>
      </rPr>
      <t xml:space="preserve">Des données non financières sont présentées pour tous les programmes. </t>
    </r>
  </si>
  <si>
    <r>
      <t>b.</t>
    </r>
    <r>
      <rPr>
        <sz val="7"/>
        <color rgb="FF000000"/>
        <rFont val="Times New Roman"/>
        <family val="1"/>
      </rPr>
      <t xml:space="preserve">  </t>
    </r>
    <r>
      <rPr>
        <sz val="9"/>
        <color rgb="FF000000"/>
        <rFont val="Arial"/>
        <family val="2"/>
      </rPr>
      <t xml:space="preserve">Des données non financières sont présentées pour quelques programmes. </t>
    </r>
  </si>
  <si>
    <r>
      <t>c.</t>
    </r>
    <r>
      <rPr>
        <sz val="7"/>
        <color rgb="FF000000"/>
        <rFont val="Times New Roman"/>
        <family val="1"/>
      </rPr>
      <t xml:space="preserve">  </t>
    </r>
    <r>
      <rPr>
        <sz val="9"/>
        <color rgb="FF000000"/>
        <rFont val="Arial"/>
        <family val="2"/>
      </rPr>
      <t xml:space="preserve">Aucune donnée non financière n'est présentée. </t>
    </r>
  </si>
  <si>
    <t xml:space="preserve">Les documents de budget contiennent-ils des indicateurs de performances (par exemple nombre de kilomètres des routes construites, nombre de salles de classe construites, nombre de bureaux d'école fournis, etc.) pour des programmes de dépense? </t>
  </si>
  <si>
    <r>
      <t>a.</t>
    </r>
    <r>
      <rPr>
        <sz val="7"/>
        <color rgb="FF000000"/>
        <rFont val="Times New Roman"/>
        <family val="1"/>
      </rPr>
      <t xml:space="preserve">  </t>
    </r>
    <r>
      <rPr>
        <sz val="9"/>
        <color rgb="FF000000"/>
        <rFont val="Arial"/>
        <family val="2"/>
      </rPr>
      <t xml:space="preserve">Des indicateurs de performance sont présentés pour tous les programmes. </t>
    </r>
  </si>
  <si>
    <r>
      <t>b.</t>
    </r>
    <r>
      <rPr>
        <sz val="7"/>
        <color rgb="FF000000"/>
        <rFont val="Times New Roman"/>
        <family val="1"/>
      </rPr>
      <t xml:space="preserve">  </t>
    </r>
    <r>
      <rPr>
        <sz val="9"/>
        <color rgb="FF000000"/>
        <rFont val="Arial"/>
        <family val="2"/>
      </rPr>
      <t xml:space="preserve">Des indicateurs de performance sont présentés pour quelques programmes. </t>
    </r>
  </si>
  <si>
    <r>
      <t>c.</t>
    </r>
    <r>
      <rPr>
        <sz val="7"/>
        <color rgb="FF000000"/>
        <rFont val="Times New Roman"/>
        <family val="1"/>
      </rPr>
      <t xml:space="preserve">  </t>
    </r>
    <r>
      <rPr>
        <sz val="9"/>
        <color rgb="FF000000"/>
        <rFont val="Arial"/>
        <family val="2"/>
      </rPr>
      <t xml:space="preserve">Aucun indicateur de performance n'est présenté. </t>
    </r>
  </si>
  <si>
    <r>
      <t xml:space="preserve">Pas applicable/autres (svp produire un commentaire). </t>
    </r>
    <r>
      <rPr>
        <u/>
        <sz val="9"/>
        <color rgb="FF000000"/>
        <rFont val="Arial"/>
        <family val="2"/>
      </rPr>
      <t>Commentaire</t>
    </r>
    <r>
      <rPr>
        <sz val="9"/>
        <color rgb="FF000000"/>
        <rFont val="Arial"/>
        <family val="2"/>
      </rPr>
      <t xml:space="preserve"> : </t>
    </r>
  </si>
  <si>
    <t xml:space="preserve">Est ce que le Conseil municipal publie la présentation non technique destinée  aux citoyens  qui décrit le budget et ses propositions (par exemple un sommaire de budget, une version citoyen-amicale du budget, etc.)? </t>
  </si>
  <si>
    <t>Si oui, quel genre d'informations la présentation non technique inclut-elle? Svp commenter:</t>
  </si>
  <si>
    <t>a. Oui</t>
  </si>
  <si>
    <t>b. Non</t>
  </si>
  <si>
    <r>
      <t>f.</t>
    </r>
    <r>
      <rPr>
        <sz val="7"/>
        <color rgb="FF000000"/>
        <rFont val="Times New Roman"/>
        <family val="1"/>
      </rPr>
      <t xml:space="preserve">      </t>
    </r>
    <r>
      <rPr>
        <sz val="9"/>
        <color rgb="FF000000"/>
        <rFont val="Arial"/>
        <family val="2"/>
      </rPr>
      <t xml:space="preserve">Autre (svp produire un commentaire). </t>
    </r>
    <r>
      <rPr>
        <u/>
        <sz val="9"/>
        <color rgb="FF000000"/>
        <rFont val="Arial"/>
        <family val="2"/>
      </rPr>
      <t>Commentaire</t>
    </r>
    <r>
      <rPr>
        <sz val="9"/>
        <color rgb="FF000000"/>
        <rFont val="Arial"/>
        <family val="2"/>
      </rPr>
      <t> :</t>
    </r>
  </si>
  <si>
    <r>
      <t xml:space="preserve">Autre (svp produire un commentaire). </t>
    </r>
    <r>
      <rPr>
        <u/>
        <sz val="9"/>
        <color rgb="FF000000"/>
        <rFont val="Arial"/>
        <family val="2"/>
      </rPr>
      <t>Commentaire</t>
    </r>
    <r>
      <rPr>
        <sz val="9"/>
        <color rgb="FF000000"/>
        <rFont val="Arial"/>
        <family val="2"/>
      </rPr>
      <t> :</t>
    </r>
  </si>
  <si>
    <t xml:space="preserve">Quel pourcentage de membres de Conseils municipaux participent ou sont consultés réellement dans le processus d’identification des axes prioritaires du budget?  </t>
  </si>
  <si>
    <r>
      <t>d.</t>
    </r>
    <r>
      <rPr>
        <sz val="7"/>
        <color rgb="FF000000"/>
        <rFont val="Times New Roman"/>
        <family val="1"/>
      </rPr>
      <t xml:space="preserve">     </t>
    </r>
    <r>
      <rPr>
        <sz val="9"/>
        <color rgb="FF000000"/>
        <rFont val="Arial"/>
        <family val="2"/>
      </rPr>
      <t xml:space="preserve">Plus de 75% </t>
    </r>
  </si>
  <si>
    <r>
      <t>a.</t>
    </r>
    <r>
      <rPr>
        <sz val="7"/>
        <color rgb="FF000000"/>
        <rFont val="Times New Roman"/>
        <family val="1"/>
      </rPr>
      <t xml:space="preserve">  </t>
    </r>
    <r>
      <rPr>
        <sz val="9"/>
        <color rgb="FF000000"/>
        <rFont val="Arial"/>
        <family val="2"/>
      </rPr>
      <t xml:space="preserve">Oui </t>
    </r>
  </si>
  <si>
    <r>
      <t>b.</t>
    </r>
    <r>
      <rPr>
        <sz val="7"/>
        <color rgb="FF000000"/>
        <rFont val="Times New Roman"/>
        <family val="1"/>
      </rPr>
      <t xml:space="preserve">  </t>
    </r>
    <r>
      <rPr>
        <sz val="9"/>
        <color rgb="FF000000"/>
        <rFont val="Arial"/>
        <family val="2"/>
      </rPr>
      <t xml:space="preserve">Non </t>
    </r>
  </si>
  <si>
    <r>
      <t>c.</t>
    </r>
    <r>
      <rPr>
        <sz val="7"/>
        <color rgb="FF000000"/>
        <rFont val="Times New Roman"/>
        <family val="1"/>
      </rPr>
      <t xml:space="preserve">  </t>
    </r>
    <r>
      <rPr>
        <sz val="9"/>
        <color rgb="FF000000"/>
        <rFont val="Arial"/>
        <family val="2"/>
      </rPr>
      <t xml:space="preserve">Si oui, quelle genre de consultations avec le public sont tenues </t>
    </r>
  </si>
  <si>
    <r>
      <t>1)</t>
    </r>
    <r>
      <rPr>
        <sz val="7"/>
        <color rgb="FF000000"/>
        <rFont val="Times New Roman"/>
        <family val="1"/>
      </rPr>
      <t xml:space="preserve">     </t>
    </r>
    <r>
      <rPr>
        <sz val="9"/>
        <color rgb="FF000000"/>
        <rFont val="Arial"/>
        <family val="2"/>
      </rPr>
      <t xml:space="preserve">participation active des citoyens au cours des discussions du conseil local </t>
    </r>
  </si>
  <si>
    <r>
      <t>2)</t>
    </r>
    <r>
      <rPr>
        <sz val="7"/>
        <color rgb="FF000000"/>
        <rFont val="Times New Roman"/>
        <family val="1"/>
      </rPr>
      <t xml:space="preserve">     </t>
    </r>
    <r>
      <rPr>
        <sz val="9"/>
        <color rgb="FF000000"/>
        <rFont val="Arial"/>
        <family val="2"/>
      </rPr>
      <t xml:space="preserve">les conseils locaux discutent le budget avec des citoyens dans leurs districts </t>
    </r>
  </si>
  <si>
    <t xml:space="preserve">Le maire tient-il des consultations avec le public en tant qu'élément de son processus d’identification des axes prioritaires du budget?  </t>
  </si>
  <si>
    <r>
      <t>3)</t>
    </r>
    <r>
      <rPr>
        <sz val="7"/>
        <color rgb="FF000000"/>
        <rFont val="Times New Roman"/>
        <family val="1"/>
      </rPr>
      <t xml:space="preserve">     </t>
    </r>
    <r>
      <rPr>
        <sz val="9"/>
        <color rgb="FF000000"/>
        <rFont val="Arial"/>
        <family val="2"/>
      </rPr>
      <t>autre (svp produire un descriptif) :</t>
    </r>
  </si>
  <si>
    <t xml:space="preserve">Pour le rapport en milieu d'année sur des dépenses effectives actuelles présenté au public par le maire, combien de temps s'écoule typiquement entre la fin de la période de reportage et la présentation du rapport au public (par exemple, le rapport a été présenté au public moins de 4 semaines après la fin du deuxième trimestre)?  </t>
  </si>
  <si>
    <r>
      <t>a.</t>
    </r>
    <r>
      <rPr>
        <sz val="7"/>
        <color rgb="FF000000"/>
        <rFont val="Times New Roman"/>
        <family val="1"/>
      </rPr>
      <t xml:space="preserve">  </t>
    </r>
    <r>
      <rPr>
        <sz val="9"/>
        <color rgb="FF000000"/>
        <rFont val="Arial"/>
        <family val="2"/>
      </rPr>
      <t xml:space="preserve">Le rapport est publié 3 mois ou moins après la fin de la période. </t>
    </r>
  </si>
  <si>
    <r>
      <t>b.</t>
    </r>
    <r>
      <rPr>
        <sz val="7"/>
        <color rgb="FF000000"/>
        <rFont val="Times New Roman"/>
        <family val="1"/>
      </rPr>
      <t xml:space="preserve">  </t>
    </r>
    <r>
      <rPr>
        <sz val="9"/>
        <color rgb="FF000000"/>
        <rFont val="Arial"/>
        <family val="2"/>
      </rPr>
      <t xml:space="preserve">Le rapport est publié 6 mois ou moins (mais plus de 3 mois) après la fin de la période. </t>
    </r>
  </si>
  <si>
    <r>
      <t>c.</t>
    </r>
    <r>
      <rPr>
        <sz val="7"/>
        <color rgb="FF000000"/>
        <rFont val="Times New Roman"/>
        <family val="1"/>
      </rPr>
      <t xml:space="preserve">  </t>
    </r>
    <r>
      <rPr>
        <sz val="9"/>
        <color rgb="FF000000"/>
        <rFont val="Arial"/>
        <family val="2"/>
      </rPr>
      <t xml:space="preserve">Le rapport est publié plus de 6 mois après la fin de la période. </t>
    </r>
  </si>
  <si>
    <r>
      <t>d.</t>
    </r>
    <r>
      <rPr>
        <sz val="7"/>
        <color rgb="FF000000"/>
        <rFont val="Times New Roman"/>
        <family val="1"/>
      </rPr>
      <t xml:space="preserve">  </t>
    </r>
    <r>
      <rPr>
        <sz val="9"/>
        <color rgb="FF000000"/>
        <rFont val="Arial"/>
        <family val="2"/>
      </rPr>
      <t xml:space="preserve">Le rapport n'est pas publié. </t>
    </r>
  </si>
  <si>
    <t xml:space="preserve">Combien de temps après la fin de l'année budgétaire le maire présente au public un rapport de fin d'année qui discute les résultats réels du budget pendant l'année?  </t>
  </si>
  <si>
    <r>
      <t>a.</t>
    </r>
    <r>
      <rPr>
        <sz val="7"/>
        <color rgb="FF000000"/>
        <rFont val="Times New Roman"/>
        <family val="1"/>
      </rPr>
      <t xml:space="preserve">  </t>
    </r>
    <r>
      <rPr>
        <sz val="9"/>
        <color rgb="FF000000"/>
        <rFont val="Arial"/>
        <family val="2"/>
      </rPr>
      <t xml:space="preserve">Le rapport est publié six mois ou moins après la fin de l'exercice budgétaire. </t>
    </r>
  </si>
  <si>
    <r>
      <t>b.</t>
    </r>
    <r>
      <rPr>
        <sz val="7"/>
        <color rgb="FF000000"/>
        <rFont val="Times New Roman"/>
        <family val="1"/>
      </rPr>
      <t xml:space="preserve">  </t>
    </r>
    <r>
      <rPr>
        <sz val="9"/>
        <color rgb="FF000000"/>
        <rFont val="Arial"/>
        <family val="2"/>
      </rPr>
      <t xml:space="preserve">Le rapport est publié12 mois ou moins (mais plus de six mois) après la fin de l'exercice budgétaire. </t>
    </r>
  </si>
  <si>
    <r>
      <t>c.</t>
    </r>
    <r>
      <rPr>
        <sz val="7"/>
        <color rgb="FF000000"/>
        <rFont val="Times New Roman"/>
        <family val="1"/>
      </rPr>
      <t xml:space="preserve">  </t>
    </r>
    <r>
      <rPr>
        <sz val="9"/>
        <color rgb="FF000000"/>
        <rFont val="Arial"/>
        <family val="2"/>
      </rPr>
      <t xml:space="preserve">Le rapport est publié plus de 12 mois après la fin de l'exercice budgétaire. </t>
    </r>
  </si>
  <si>
    <r>
      <t>d.</t>
    </r>
    <r>
      <rPr>
        <sz val="7"/>
        <color rgb="FF000000"/>
        <rFont val="Times New Roman"/>
        <family val="1"/>
      </rPr>
      <t xml:space="preserve">  </t>
    </r>
    <r>
      <rPr>
        <sz val="9"/>
        <color rgb="FF000000"/>
        <rFont val="Arial"/>
        <family val="2"/>
      </rPr>
      <t xml:space="preserve">Le maire ne publie pas un rapport de fin d'année. </t>
    </r>
  </si>
  <si>
    <r>
      <t xml:space="preserve">Pas applicable/autre (svp produire un commentaire). </t>
    </r>
    <r>
      <rPr>
        <u/>
        <sz val="9"/>
        <color rgb="FF000000"/>
        <rFont val="Arial"/>
        <family val="2"/>
      </rPr>
      <t>Commentaire</t>
    </r>
    <r>
      <rPr>
        <sz val="9"/>
        <color rgb="FF000000"/>
        <rFont val="Arial"/>
        <family val="2"/>
      </rPr>
      <t xml:space="preserve"> : </t>
    </r>
  </si>
  <si>
    <t xml:space="preserve">Combien de temps après la fin de l'exercice budgétaire les dépenses annuelles finales sont auditées et présentés au public?  </t>
  </si>
  <si>
    <r>
      <t>a.</t>
    </r>
    <r>
      <rPr>
        <sz val="7"/>
        <color rgb="FF000000"/>
        <rFont val="Times New Roman"/>
        <family val="1"/>
      </rPr>
      <t xml:space="preserve">  </t>
    </r>
    <r>
      <rPr>
        <sz val="9"/>
        <color rgb="FF000000"/>
        <rFont val="Arial"/>
        <family val="2"/>
      </rPr>
      <t xml:space="preserve">Des comptes d'audit finals sont publiés au moins six mois après la fin de l'exercice budgétaire. </t>
    </r>
  </si>
  <si>
    <r>
      <t>b.</t>
    </r>
    <r>
      <rPr>
        <sz val="7"/>
        <color rgb="FF000000"/>
        <rFont val="Times New Roman"/>
        <family val="1"/>
      </rPr>
      <t xml:space="preserve">  </t>
    </r>
    <r>
      <rPr>
        <sz val="9"/>
        <color rgb="FF000000"/>
        <rFont val="Arial"/>
        <family val="2"/>
      </rPr>
      <t xml:space="preserve">Des comptes d'audit finals sont publiés pendant 12 mois ou moins (mais plus de six mois) après la fin de l'exercice budgétaire. </t>
    </r>
  </si>
  <si>
    <r>
      <t>c.</t>
    </r>
    <r>
      <rPr>
        <sz val="7"/>
        <color rgb="FF000000"/>
        <rFont val="Times New Roman"/>
        <family val="1"/>
      </rPr>
      <t xml:space="preserve">  </t>
    </r>
    <r>
      <rPr>
        <sz val="9"/>
        <color rgb="FF000000"/>
        <rFont val="Arial"/>
        <family val="2"/>
      </rPr>
      <t xml:space="preserve">Des comptes d'audit finals sont publiés plus de 12 mois, mais dans les 24 mois qui suivent de la fin de l'exercice budgétaire. </t>
    </r>
  </si>
  <si>
    <r>
      <t>d.</t>
    </r>
    <r>
      <rPr>
        <sz val="7"/>
        <color rgb="FF000000"/>
        <rFont val="Times New Roman"/>
        <family val="1"/>
      </rPr>
      <t xml:space="preserve">  </t>
    </r>
    <r>
      <rPr>
        <sz val="9"/>
        <color rgb="FF000000"/>
        <rFont val="Arial"/>
        <family val="2"/>
      </rPr>
      <t xml:space="preserve">Des comptes d'audit finals ne sont pas accomplis dans les 24 mois à compter de la fin de l'exercice budgétaire ou eux ne sont pas présentés au public. </t>
    </r>
  </si>
  <si>
    <t xml:space="preserve">Answer </t>
  </si>
  <si>
    <t>Points earned</t>
  </si>
  <si>
    <t>Possible points</t>
  </si>
  <si>
    <t>Jamais</t>
  </si>
  <si>
    <t>Transferts competence plus prets</t>
  </si>
  <si>
    <t xml:space="preserve">Lors de la session du Compte Ad. </t>
  </si>
  <si>
    <t xml:space="preserve">Pas applicable </t>
  </si>
  <si>
    <t>Les partenaires Feirom et PNUD (??) - il y a une liste des biens de la commune detaille qui accompagne le budget</t>
  </si>
  <si>
    <t xml:space="preserve">Le rapport est presente lors du vote du Compte Administratif </t>
  </si>
  <si>
    <t xml:space="preserve">Un mois/chaque evenement </t>
  </si>
  <si>
    <t>1 mois (chaque evenement)</t>
  </si>
  <si>
    <t xml:space="preserve">Seules les dettes sont presentes </t>
  </si>
  <si>
    <t>Ngaoundere III 2010</t>
  </si>
  <si>
    <t>Nyambaka 2010</t>
  </si>
  <si>
    <t>Banyo 2010</t>
  </si>
  <si>
    <t>Bankim 2010</t>
  </si>
  <si>
    <t>Tignere 2010</t>
  </si>
  <si>
    <t>Tibati 2010</t>
  </si>
  <si>
    <t>Dir 2010</t>
  </si>
  <si>
    <t>Galim Tignere 2010</t>
  </si>
  <si>
    <t>Kontcha 2010</t>
  </si>
  <si>
    <t>Martap 2011</t>
  </si>
  <si>
    <t>Mayo Baleo 2011</t>
  </si>
  <si>
    <t>Mbe 2010</t>
  </si>
  <si>
    <t>Ngaoundere I 2010</t>
  </si>
  <si>
    <t>Ngaoundere II 2010</t>
  </si>
  <si>
    <t>Ngan-ha 2010</t>
  </si>
  <si>
    <t>Belel</t>
  </si>
  <si>
    <t>Dir</t>
  </si>
  <si>
    <t>Meiganga</t>
  </si>
  <si>
    <t>Ngaoundal 2010</t>
  </si>
  <si>
    <t>Djohong 2010</t>
  </si>
  <si>
    <t>Ngaoui 2010</t>
  </si>
  <si>
    <t>Total Q2</t>
  </si>
  <si>
    <t xml:space="preserve">Grand Total: </t>
  </si>
  <si>
    <t>Possible Points for Q1</t>
  </si>
  <si>
    <t>Possible Points for Q2</t>
  </si>
  <si>
    <t>Total Q3-Q15</t>
  </si>
  <si>
    <t>Maximum Possible Q3-Q15</t>
  </si>
  <si>
    <t>Maximum Grand Total</t>
  </si>
  <si>
    <t>Comments</t>
  </si>
  <si>
    <t>Blank</t>
  </si>
  <si>
    <t>RAS</t>
  </si>
  <si>
    <t xml:space="preserve">2 Mois apres la fin de l'annee a travers le compte administratif </t>
  </si>
  <si>
    <t>Mayo-Darle 2010</t>
  </si>
  <si>
    <t>Weight</t>
  </si>
  <si>
    <t xml:space="preserve">25-50% </t>
  </si>
  <si>
    <r>
      <rPr>
        <sz val="9"/>
        <color rgb="FF000000"/>
        <rFont val="Calibri"/>
        <family val="2"/>
      </rPr>
      <t>&lt;</t>
    </r>
    <r>
      <rPr>
        <sz val="9"/>
        <color rgb="FF000000"/>
        <rFont val="Arial"/>
        <family val="2"/>
      </rPr>
      <t xml:space="preserve"> 25% </t>
    </r>
  </si>
  <si>
    <r>
      <rPr>
        <sz val="9"/>
        <color rgb="FF000000"/>
        <rFont val="Calibri"/>
        <family val="2"/>
      </rPr>
      <t>&gt;</t>
    </r>
    <r>
      <rPr>
        <sz val="9"/>
        <color rgb="FF000000"/>
        <rFont val="Arial"/>
        <family val="2"/>
      </rPr>
      <t xml:space="preserve"> 100% </t>
    </r>
  </si>
  <si>
    <t xml:space="preserve">50-75% </t>
  </si>
  <si>
    <t xml:space="preserve">75% –100% </t>
  </si>
  <si>
    <t>N/A</t>
  </si>
  <si>
    <t>&gt; 75%</t>
  </si>
  <si>
    <t>Points*</t>
  </si>
  <si>
    <t>Max possible</t>
  </si>
  <si>
    <t>See c.</t>
  </si>
  <si>
    <t>Weight for Q1</t>
  </si>
  <si>
    <t>Total Q1</t>
  </si>
  <si>
    <t>Total Q1-2</t>
  </si>
  <si>
    <t>Maximum Q1-Q2</t>
  </si>
  <si>
    <t xml:space="preserve">Red indicates weights </t>
  </si>
  <si>
    <t>Council</t>
  </si>
  <si>
    <t>Ngaoundere III</t>
  </si>
  <si>
    <t xml:space="preserve">La commune n'a recu aucune donnation </t>
  </si>
  <si>
    <t>L'incivisme fiscal; manque de moyens de locomotion pour le …(???)</t>
  </si>
  <si>
    <t>86.16.%</t>
  </si>
  <si>
    <t>Le rapport est publie auf fin d'annee</t>
  </si>
  <si>
    <t xml:space="preserve">Les rapports administratif sont publies deux mois apres l'exercise budgetaire ecoule </t>
  </si>
  <si>
    <t>Ngaroundal 2010</t>
  </si>
  <si>
    <t>CF. Pieces annexes edictes pour accompagnement a l'approbation des budgets et comptes administratifs de gestion (Sommier des batiments et etat de bien acquis).</t>
  </si>
  <si>
    <t>Tous les dons sont pris en charge en comptabilite - materis pares leur reception par deliberation du conseil municipal, qu'ils soient en nature ou en especes.</t>
  </si>
  <si>
    <t xml:space="preserve">Vanant en appui direct a la Commune </t>
  </si>
  <si>
    <t>Rapport presente sur les projets d'interet communautaires ou general.</t>
  </si>
  <si>
    <t xml:space="preserve">Le plan communal de developpement elabore de manier participative et adopte pare le conseil municipal est la source de budgetisation des projets annuels de cette Commune </t>
  </si>
  <si>
    <t xml:space="preserve">Rencontres et reunions avec autorites administratives, comites de concertation des villages, autorites traditionnelles et religieuses et leaders d'associations concourant au developpement. </t>
  </si>
  <si>
    <t xml:space="preserve">Par affichage apres approbation et/ou solicitation </t>
  </si>
  <si>
    <t xml:space="preserve">Audit depend de structure competentes de l'Etat sous forme de controle </t>
  </si>
  <si>
    <t>Council/FY</t>
  </si>
  <si>
    <t>La situation …???... Par le comptable (difficult to read)</t>
  </si>
  <si>
    <t>La situation detaille accompagne le Budget</t>
  </si>
  <si>
    <t xml:space="preserve">Le Pau (???) de campagne accompagnie le Budget </t>
  </si>
  <si>
    <t xml:space="preserve">Chaque conseiller dispose un avant projet de Budget et toutes les deliberations concernant les realisations Budgetaires </t>
  </si>
  <si>
    <t>PAI (???) …or PDL (???)</t>
  </si>
  <si>
    <t>On dit se refere aux CA du Maire</t>
  </si>
  <si>
    <t>Les partenaires des communes et PNUD (??)</t>
  </si>
  <si>
    <t>Le plan des campagnes detaille et chiffre accompagne le Budget</t>
  </si>
  <si>
    <t xml:space="preserve">Son presentes pour les ecoles et forages. </t>
  </si>
  <si>
    <t>En un mot chaque conseiller dispose l'avant projet de Budget et toutes les deliberations concernant les realisations de l'exercise.</t>
  </si>
  <si>
    <t>Plan de Developpement local ete etabli par PNDP, les conseillers municipaux et les populations, elites.</t>
  </si>
  <si>
    <t>Le rapport est presente au plus tard le Mars de l'annnee suivante</t>
  </si>
  <si>
    <t>Incivisme fiscal</t>
  </si>
  <si>
    <t>Elles sont inscrites au budget et justifies</t>
  </si>
  <si>
    <t>Ils sont inscrits et detailles</t>
  </si>
  <si>
    <t>Fournis par les consultants</t>
  </si>
  <si>
    <t>Reactualisees par an</t>
  </si>
  <si>
    <t>Tout le conseil</t>
  </si>
  <si>
    <t>Associations, quartier, villages, elites</t>
  </si>
  <si>
    <t>Les comptes n'ont jamais fait l'objet d'un audit</t>
  </si>
  <si>
    <t>L'audit est presente a travers le compte administratif quie est vote 3 mois apres la find de l'exercise</t>
  </si>
  <si>
    <t>La hausse du taux des revenues realises est lie a dotation generale de lEtat et de l'augmentation de CAC</t>
  </si>
  <si>
    <t xml:space="preserve">* out of 50 points maximum </t>
  </si>
  <si>
    <t xml:space="preserve">Quel est le taux des revenus réalisés par rapport aux revenus estimés pendant le dernier exercice? Veuillez se référer aux comptes administratifs de l'année dernière pour répondre à cette question.
</t>
  </si>
  <si>
    <t xml:space="preserve">Quel est le taux des dépenses réalisés par rapport aux dépenses estimés pendant le dernier exercice? Veuillez se référer aux comptes administratifs de l'année dernière pour répondre à cette question.
</t>
  </si>
  <si>
    <t xml:space="preserve">Oui, toute l'information est présentée
 </t>
  </si>
  <si>
    <t>Oui, l'information est présentée</t>
  </si>
  <si>
    <t>Non, l'information n'est pas présentée</t>
  </si>
  <si>
    <t>NSP</t>
  </si>
  <si>
    <t>Toutes les sources sont identifiées individuellement</t>
  </si>
  <si>
    <t>Quelques sources sont identifiées</t>
  </si>
  <si>
    <t>Aucune source n'est identifiée</t>
  </si>
  <si>
    <t>Données présentes pour tous les programmes</t>
  </si>
  <si>
    <t>Données présentes pour quelques programmes</t>
  </si>
  <si>
    <t>Aucune donnée</t>
  </si>
  <si>
    <t xml:space="preserve">Les documents de budget contiennent-ils des indicateurs de performances (par exemple nombre de kilomètres des routes construites, nombre de salles de classe construites, nombre de bureaux d'école fournis, etc.) pour des programmes de dépense? 
</t>
  </si>
  <si>
    <t>Indicateurs pour tous les programmes</t>
  </si>
  <si>
    <t>Indicateurs pour quelques programmes</t>
  </si>
  <si>
    <t>Pas d'indicateurs</t>
  </si>
  <si>
    <t xml:space="preserve">Est ce que le Conseil municipal publie la présentation non technique destinée  aux citoyens  qui décrit le budget et ses propositions (par exemple un sommaire de budget, une version citoyen-amicale du budget, etc.)? 
</t>
  </si>
  <si>
    <t>B. Non</t>
  </si>
  <si>
    <t>Oui</t>
  </si>
  <si>
    <t>Non</t>
  </si>
  <si>
    <t>Si oui, quel genre d'informations la présentation non technique inclut-elle?</t>
  </si>
  <si>
    <t>oui</t>
  </si>
  <si>
    <t>non</t>
  </si>
  <si>
    <t xml:space="preserve">Pour le rapport en milieu d'année sur des dépenses effectives actuelles présenté au public par le maire, combien de temps s'écoule typiquement entre la fin de la période de reportage et la présentation du rapport au public (par exemple, le rapport a été présenté au public moins de 4 semaines après la fin du deuxième trimestre)?  
</t>
  </si>
  <si>
    <r>
      <rPr>
        <sz val="9"/>
        <color rgb="FF000000"/>
        <rFont val="Calibri"/>
        <family val="2"/>
      </rPr>
      <t>≤</t>
    </r>
    <r>
      <rPr>
        <sz val="9"/>
        <color rgb="FF000000"/>
        <rFont val="Arial"/>
        <family val="2"/>
      </rPr>
      <t xml:space="preserve">  3 mois après la fin de la période</t>
    </r>
  </si>
  <si>
    <t>3 - 6 mois</t>
  </si>
  <si>
    <t>&gt; 6 mois</t>
  </si>
  <si>
    <t>Le rapport n'est pas publié</t>
  </si>
  <si>
    <t xml:space="preserve">Combien de temps après la fin de l'année budgétaire le maire présente au public un rapport de fin d'année qui discute les résultats réels du budget pendant l'année? </t>
  </si>
  <si>
    <r>
      <rPr>
        <sz val="9"/>
        <color rgb="FF000000"/>
        <rFont val="Calibri"/>
        <family val="2"/>
      </rPr>
      <t>≤</t>
    </r>
    <r>
      <rPr>
        <sz val="9"/>
        <color rgb="FF000000"/>
        <rFont val="Arial"/>
        <family val="2"/>
      </rPr>
      <t xml:space="preserve">  6 mois après la fin de l'année budgétaire</t>
    </r>
  </si>
  <si>
    <t>6 - 12 mois</t>
  </si>
  <si>
    <t>&gt; 12 mois</t>
  </si>
  <si>
    <r>
      <rPr>
        <sz val="9"/>
        <color rgb="FF000000"/>
        <rFont val="Calibri"/>
        <family val="2"/>
      </rPr>
      <t>12 - 24</t>
    </r>
    <r>
      <rPr>
        <sz val="9"/>
        <color rgb="FF000000"/>
        <rFont val="Arial"/>
        <family val="2"/>
      </rPr>
      <t xml:space="preserve"> mois</t>
    </r>
  </si>
  <si>
    <r>
      <rPr>
        <sz val="9"/>
        <color rgb="FF000000"/>
        <rFont val="Calibri"/>
        <family val="2"/>
      </rPr>
      <t>Pas fait 24 mois après la fin de l'année budgétaire</t>
    </r>
  </si>
  <si>
    <t>Noms des conseils locaux</t>
  </si>
  <si>
    <t>Rang</t>
  </si>
  <si>
    <t>Points</t>
  </si>
  <si>
    <t>Rang par ordre descendant des points gagnés</t>
  </si>
  <si>
    <t>Position du nième score le plus élevé dans la colonne "points gagnés"</t>
  </si>
  <si>
    <t>Nom des conseils par ordre de rang décroissant</t>
  </si>
  <si>
    <t>Scores triés par points du plus faible au plus élevé</t>
  </si>
  <si>
    <t>Non produit</t>
  </si>
  <si>
    <t xml:space="preserve"> Produit mais non disponible au public</t>
  </si>
  <si>
    <t>Produit et disponible au public, mais seulement sur demande</t>
  </si>
  <si>
    <t>Produit et distribué au public</t>
  </si>
  <si>
    <t xml:space="preserve">Budget adopté </t>
  </si>
  <si>
    <t xml:space="preserve"> Résumé du Budget </t>
  </si>
  <si>
    <t xml:space="preserve"> Rapport en Milieu d’année</t>
  </si>
  <si>
    <t xml:space="preserve"> Rapport de fin d’année </t>
  </si>
  <si>
    <t xml:space="preserve"> Rapport d’audit </t>
  </si>
  <si>
    <t>Légende du graph</t>
  </si>
  <si>
    <t>Proportion des réponses</t>
  </si>
  <si>
    <t>Si les pourcentages des questions Q2-Q15 font moins de 100%, certains conseils ont laissés la question vide</t>
  </si>
  <si>
    <t>Nombre de conseils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</si>
</sst>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9"/>
      <color rgb="FF000000"/>
      <name val="Arial"/>
      <family val="2"/>
    </font>
    <font>
      <b/>
      <sz val="9"/>
      <color rgb="FF800000"/>
      <name val="Arial"/>
      <family val="2"/>
    </font>
    <font>
      <sz val="7"/>
      <color rgb="FF000000"/>
      <name val="Times New Roman"/>
      <family val="1"/>
    </font>
    <font>
      <u/>
      <sz val="9"/>
      <color rgb="FF000000"/>
      <name val="Arial"/>
      <family val="2"/>
    </font>
    <font>
      <b/>
      <sz val="11"/>
      <color theme="1"/>
      <name val="Calibri"/>
      <family val="2"/>
      <scheme val="minor"/>
    </font>
    <font>
      <b/>
      <sz val="9"/>
      <color rgb="FF000000"/>
      <name val="Arial"/>
      <family val="2"/>
    </font>
    <font>
      <sz val="11"/>
      <name val="Calibri"/>
      <family val="2"/>
      <scheme val="minor"/>
    </font>
    <font>
      <sz val="9"/>
      <color rgb="FF000000"/>
      <name val="Calibri"/>
      <family val="2"/>
    </font>
    <font>
      <sz val="11"/>
      <color rgb="FFFF0000"/>
      <name val="Calibri"/>
      <family val="2"/>
      <scheme val="minor"/>
    </font>
    <font>
      <sz val="9"/>
      <color rgb="FFFF0000"/>
      <name val="Arial"/>
      <family val="2"/>
    </font>
    <font>
      <u/>
      <sz val="11"/>
      <color theme="10"/>
      <name val="Calibri"/>
      <family val="2"/>
      <scheme val="minor"/>
    </font>
    <font>
      <u/>
      <sz val="11"/>
      <color theme="11"/>
      <name val="Calibri"/>
      <family val="2"/>
      <scheme val="minor"/>
    </font>
  </fonts>
  <fills count="6">
    <fill>
      <patternFill patternType="none"/>
    </fill>
    <fill>
      <patternFill patternType="gray125"/>
    </fill>
    <fill>
      <patternFill patternType="solid">
        <fgColor rgb="FFFDE9D9"/>
        <bgColor indexed="64"/>
      </patternFill>
    </fill>
    <fill>
      <patternFill patternType="solid">
        <fgColor theme="1"/>
        <bgColor indexed="64"/>
      </patternFill>
    </fill>
    <fill>
      <patternFill patternType="solid">
        <fgColor rgb="FFFF0000"/>
        <bgColor indexed="64"/>
      </patternFill>
    </fill>
    <fill>
      <patternFill patternType="solid">
        <fgColor rgb="FFFFFF00"/>
        <bgColor indexed="64"/>
      </patternFill>
    </fill>
  </fills>
  <borders count="37">
    <border>
      <left/>
      <right/>
      <top/>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medium">
        <color auto="1"/>
      </top>
      <bottom style="medium">
        <color auto="1"/>
      </bottom>
      <diagonal/>
    </border>
    <border>
      <left/>
      <right/>
      <top style="medium">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medium">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top style="thin">
        <color auto="1"/>
      </top>
      <bottom style="medium">
        <color auto="1"/>
      </bottom>
      <diagonal/>
    </border>
    <border>
      <left/>
      <right/>
      <top style="medium">
        <color auto="1"/>
      </top>
      <bottom style="thin">
        <color auto="1"/>
      </bottom>
      <diagonal/>
    </border>
    <border>
      <left/>
      <right style="medium">
        <color auto="1"/>
      </right>
      <top/>
      <bottom/>
      <diagonal/>
    </border>
    <border>
      <left style="medium">
        <color auto="1"/>
      </left>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medium">
        <color auto="1"/>
      </left>
      <right/>
      <top/>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medium">
        <color auto="1"/>
      </top>
      <bottom/>
      <diagonal/>
    </border>
    <border>
      <left style="thin">
        <color auto="1"/>
      </left>
      <right/>
      <top style="medium">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medium">
        <color auto="1"/>
      </right>
      <top/>
      <bottom style="thin">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right style="medium">
        <color auto="1"/>
      </right>
      <top style="thin">
        <color auto="1"/>
      </top>
      <bottom style="thin">
        <color auto="1"/>
      </bottom>
      <diagonal/>
    </border>
    <border>
      <left/>
      <right/>
      <top/>
      <bottom style="medium">
        <color auto="1"/>
      </bottom>
      <diagonal/>
    </border>
    <border>
      <left/>
      <right/>
      <top style="thin">
        <color auto="1"/>
      </top>
      <bottom style="double">
        <color auto="1"/>
      </bottom>
      <diagonal/>
    </border>
  </borders>
  <cellStyleXfs count="63">
    <xf numFmtId="0" fontId="0"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144">
    <xf numFmtId="0" fontId="0" fillId="0" borderId="0" xfId="0"/>
    <xf numFmtId="0" fontId="1" fillId="0" borderId="2" xfId="0" applyFont="1" applyBorder="1" applyAlignment="1">
      <alignment vertical="center"/>
    </xf>
    <xf numFmtId="0" fontId="0" fillId="0" borderId="2" xfId="0" applyBorder="1"/>
    <xf numFmtId="0" fontId="1" fillId="0" borderId="2" xfId="0" applyFont="1" applyBorder="1" applyAlignment="1">
      <alignment vertical="center" wrapText="1"/>
    </xf>
    <xf numFmtId="0" fontId="1" fillId="0" borderId="3" xfId="0" applyFont="1" applyBorder="1" applyAlignment="1">
      <alignment vertical="center"/>
    </xf>
    <xf numFmtId="0" fontId="0" fillId="0" borderId="3" xfId="0" applyBorder="1"/>
    <xf numFmtId="0" fontId="1" fillId="0" borderId="3" xfId="0" applyFont="1" applyBorder="1" applyAlignment="1">
      <alignmen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2" xfId="0" applyFont="1" applyBorder="1"/>
    <xf numFmtId="0" fontId="1" fillId="0" borderId="3" xfId="0" applyFont="1" applyBorder="1"/>
    <xf numFmtId="0" fontId="1" fillId="0" borderId="2" xfId="0" applyFont="1" applyBorder="1" applyAlignment="1">
      <alignment wrapText="1"/>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2" xfId="0" applyFont="1" applyBorder="1" applyAlignment="1"/>
    <xf numFmtId="0" fontId="1" fillId="0" borderId="3" xfId="0" applyFont="1" applyBorder="1" applyAlignment="1">
      <alignment wrapText="1"/>
    </xf>
    <xf numFmtId="0" fontId="1" fillId="0" borderId="4" xfId="0" applyFont="1" applyBorder="1" applyAlignment="1">
      <alignment horizontal="left" vertical="center"/>
    </xf>
    <xf numFmtId="0" fontId="0" fillId="0" borderId="4" xfId="0" applyBorder="1"/>
    <xf numFmtId="0" fontId="1" fillId="0" borderId="4" xfId="0" applyFont="1" applyBorder="1"/>
    <xf numFmtId="0" fontId="1" fillId="0" borderId="4" xfId="0" applyFont="1" applyBorder="1" applyAlignment="1">
      <alignment horizontal="left" vertical="center" wrapText="1"/>
    </xf>
    <xf numFmtId="0" fontId="1" fillId="0" borderId="4" xfId="0" applyFont="1" applyBorder="1" applyAlignment="1">
      <alignment vertical="center" wrapText="1"/>
    </xf>
    <xf numFmtId="0" fontId="1" fillId="0" borderId="4" xfId="0" applyFont="1" applyBorder="1" applyAlignment="1"/>
    <xf numFmtId="0" fontId="1" fillId="0" borderId="4" xfId="0" applyFont="1" applyBorder="1" applyAlignment="1">
      <alignment wrapText="1"/>
    </xf>
    <xf numFmtId="0" fontId="1" fillId="0" borderId="2" xfId="0" applyFont="1" applyFill="1" applyBorder="1"/>
    <xf numFmtId="0" fontId="0" fillId="0" borderId="2" xfId="0" applyBorder="1" applyAlignment="1"/>
    <xf numFmtId="0" fontId="0" fillId="0" borderId="0" xfId="0" applyAlignment="1">
      <alignment wrapText="1"/>
    </xf>
    <xf numFmtId="0" fontId="0" fillId="0" borderId="8" xfId="0" applyBorder="1" applyAlignment="1">
      <alignment horizontal="center"/>
    </xf>
    <xf numFmtId="0" fontId="5" fillId="0" borderId="0" xfId="0" applyFont="1"/>
    <xf numFmtId="0" fontId="5" fillId="0" borderId="13" xfId="0" applyFont="1" applyBorder="1"/>
    <xf numFmtId="0" fontId="5" fillId="0" borderId="13" xfId="0" applyFont="1" applyBorder="1" applyAlignment="1">
      <alignment horizontal="center"/>
    </xf>
    <xf numFmtId="0" fontId="0" fillId="0" borderId="14" xfId="0" applyBorder="1"/>
    <xf numFmtId="0" fontId="0" fillId="0" borderId="14" xfId="0" applyBorder="1" applyAlignment="1">
      <alignment horizontal="center"/>
    </xf>
    <xf numFmtId="0" fontId="0" fillId="0" borderId="8" xfId="0" applyBorder="1"/>
    <xf numFmtId="0" fontId="2" fillId="2" borderId="2" xfId="0" applyFont="1" applyFill="1" applyBorder="1" applyAlignment="1">
      <alignment horizontal="center" wrapText="1"/>
    </xf>
    <xf numFmtId="0" fontId="2" fillId="2" borderId="19" xfId="0" applyFont="1" applyFill="1" applyBorder="1" applyAlignment="1">
      <alignment horizontal="center" wrapText="1"/>
    </xf>
    <xf numFmtId="0" fontId="1" fillId="0" borderId="19" xfId="0" applyFont="1" applyBorder="1"/>
    <xf numFmtId="0" fontId="1" fillId="0" borderId="20" xfId="0" applyFont="1" applyBorder="1" applyAlignment="1">
      <alignment wrapText="1"/>
    </xf>
    <xf numFmtId="0" fontId="1" fillId="0" borderId="20" xfId="0" applyFont="1" applyBorder="1"/>
    <xf numFmtId="0" fontId="1" fillId="0" borderId="21" xfId="0" applyFont="1" applyBorder="1"/>
    <xf numFmtId="0" fontId="6" fillId="0" borderId="22" xfId="0" applyFont="1" applyBorder="1"/>
    <xf numFmtId="0" fontId="0" fillId="0" borderId="16" xfId="0" applyBorder="1"/>
    <xf numFmtId="0" fontId="0" fillId="0" borderId="23" xfId="0" applyBorder="1"/>
    <xf numFmtId="0" fontId="2" fillId="2" borderId="4" xfId="0" applyFont="1" applyFill="1" applyBorder="1" applyAlignment="1">
      <alignment horizontal="center"/>
    </xf>
    <xf numFmtId="0" fontId="2" fillId="2" borderId="4" xfId="0" applyFont="1" applyFill="1" applyBorder="1" applyAlignment="1">
      <alignment horizontal="center" wrapText="1"/>
    </xf>
    <xf numFmtId="0" fontId="6" fillId="0" borderId="24" xfId="0" applyFont="1" applyBorder="1"/>
    <xf numFmtId="0" fontId="0" fillId="0" borderId="15" xfId="0" applyBorder="1"/>
    <xf numFmtId="0" fontId="0" fillId="0" borderId="1" xfId="0" applyBorder="1"/>
    <xf numFmtId="0" fontId="6" fillId="0" borderId="26" xfId="0" applyFont="1" applyBorder="1"/>
    <xf numFmtId="0" fontId="0" fillId="0" borderId="19" xfId="0" applyBorder="1"/>
    <xf numFmtId="0" fontId="1" fillId="0" borderId="20" xfId="0" applyFont="1" applyBorder="1" applyAlignment="1">
      <alignment vertical="center" wrapText="1"/>
    </xf>
    <xf numFmtId="0" fontId="0" fillId="0" borderId="20" xfId="0" applyBorder="1" applyAlignment="1"/>
    <xf numFmtId="0" fontId="0" fillId="0" borderId="3" xfId="0" applyBorder="1" applyAlignment="1"/>
    <xf numFmtId="0" fontId="0" fillId="0" borderId="31" xfId="0" applyBorder="1"/>
    <xf numFmtId="9" fontId="1" fillId="0" borderId="2" xfId="0" applyNumberFormat="1" applyFont="1" applyBorder="1" applyAlignment="1">
      <alignment wrapText="1"/>
    </xf>
    <xf numFmtId="0" fontId="6" fillId="0" borderId="23" xfId="0" applyFont="1" applyBorder="1"/>
    <xf numFmtId="0" fontId="5" fillId="0" borderId="15" xfId="0" applyFont="1" applyBorder="1" applyAlignment="1">
      <alignment wrapText="1"/>
    </xf>
    <xf numFmtId="0" fontId="0" fillId="0" borderId="23" xfId="0" applyFont="1" applyBorder="1"/>
    <xf numFmtId="0" fontId="1" fillId="0" borderId="2" xfId="0" applyFont="1" applyBorder="1" applyAlignment="1">
      <alignment vertical="top"/>
    </xf>
    <xf numFmtId="0" fontId="1" fillId="0" borderId="20" xfId="0" applyFont="1" applyBorder="1" applyAlignment="1">
      <alignment vertical="top" wrapText="1"/>
    </xf>
    <xf numFmtId="0" fontId="1" fillId="0" borderId="2" xfId="0" applyFont="1" applyBorder="1" applyAlignment="1">
      <alignment horizontal="left" vertical="top" wrapText="1"/>
    </xf>
    <xf numFmtId="0" fontId="0" fillId="5" borderId="2" xfId="0" applyFill="1" applyBorder="1" applyAlignment="1">
      <alignment wrapText="1"/>
    </xf>
    <xf numFmtId="0" fontId="0" fillId="4" borderId="2" xfId="0" applyFill="1" applyBorder="1" applyAlignment="1">
      <alignment wrapText="1"/>
    </xf>
    <xf numFmtId="0" fontId="7" fillId="4" borderId="9" xfId="0" applyFont="1" applyFill="1" applyBorder="1" applyAlignment="1">
      <alignment wrapText="1"/>
    </xf>
    <xf numFmtId="0" fontId="1" fillId="0" borderId="20" xfId="0" applyFont="1" applyBorder="1" applyAlignment="1">
      <alignment vertical="center"/>
    </xf>
    <xf numFmtId="0" fontId="8" fillId="0" borderId="2" xfId="0" applyFont="1" applyBorder="1" applyAlignment="1">
      <alignment vertical="center"/>
    </xf>
    <xf numFmtId="0" fontId="1" fillId="0" borderId="2" xfId="0" applyFont="1" applyBorder="1" applyAlignment="1">
      <alignment vertical="top" wrapText="1"/>
    </xf>
    <xf numFmtId="0" fontId="0" fillId="0" borderId="34" xfId="0" applyBorder="1" applyAlignment="1"/>
    <xf numFmtId="0" fontId="1" fillId="0" borderId="0" xfId="0" applyFont="1" applyFill="1" applyBorder="1" applyAlignment="1">
      <alignment wrapText="1"/>
    </xf>
    <xf numFmtId="0" fontId="0" fillId="3" borderId="4" xfId="0" applyFill="1" applyBorder="1"/>
    <xf numFmtId="0" fontId="0" fillId="5" borderId="2" xfId="0" applyNumberFormat="1" applyFill="1" applyBorder="1" applyAlignment="1">
      <alignment wrapText="1"/>
    </xf>
    <xf numFmtId="2" fontId="0" fillId="5" borderId="2" xfId="0" applyNumberFormat="1" applyFill="1" applyBorder="1" applyAlignment="1">
      <alignment wrapText="1"/>
    </xf>
    <xf numFmtId="0" fontId="10" fillId="0" borderId="2" xfId="0" applyFont="1" applyBorder="1" applyAlignment="1">
      <alignment wrapText="1"/>
    </xf>
    <xf numFmtId="0" fontId="10" fillId="0" borderId="20" xfId="0" applyFont="1" applyBorder="1" applyAlignment="1">
      <alignment wrapText="1"/>
    </xf>
    <xf numFmtId="0" fontId="9" fillId="0" borderId="0" xfId="0" applyFont="1"/>
    <xf numFmtId="0" fontId="0" fillId="0" borderId="0" xfId="0" applyAlignment="1">
      <alignment horizontal="center"/>
    </xf>
    <xf numFmtId="16" fontId="1" fillId="0" borderId="2" xfId="0" applyNumberFormat="1" applyFont="1" applyBorder="1"/>
    <xf numFmtId="0" fontId="0" fillId="0" borderId="0" xfId="0" applyAlignment="1">
      <alignment horizontal="center" vertical="center"/>
    </xf>
    <xf numFmtId="0" fontId="0" fillId="0" borderId="0" xfId="0" applyAlignment="1">
      <alignment horizontal="left"/>
    </xf>
    <xf numFmtId="0" fontId="0" fillId="0" borderId="0" xfId="0" applyBorder="1"/>
    <xf numFmtId="0" fontId="0" fillId="0" borderId="36" xfId="0" applyBorder="1"/>
    <xf numFmtId="0" fontId="0" fillId="0" borderId="36" xfId="0" applyBorder="1" applyAlignment="1">
      <alignment horizontal="center"/>
    </xf>
    <xf numFmtId="0" fontId="5" fillId="0" borderId="35" xfId="0" applyFont="1" applyBorder="1"/>
    <xf numFmtId="0" fontId="5" fillId="0" borderId="35" xfId="0" applyFont="1" applyBorder="1" applyAlignment="1">
      <alignment horizontal="center" wrapText="1"/>
    </xf>
    <xf numFmtId="0" fontId="0" fillId="0" borderId="0" xfId="0" applyAlignment="1"/>
    <xf numFmtId="0" fontId="1" fillId="0" borderId="20" xfId="0" applyFont="1" applyBorder="1" applyAlignment="1"/>
    <xf numFmtId="0" fontId="2" fillId="2" borderId="2" xfId="0" applyFont="1" applyFill="1" applyBorder="1" applyAlignment="1">
      <alignment horizontal="center"/>
    </xf>
    <xf numFmtId="0" fontId="1" fillId="0" borderId="3" xfId="0" applyFont="1" applyBorder="1" applyAlignment="1"/>
    <xf numFmtId="0" fontId="1" fillId="0" borderId="20" xfId="0" applyFont="1" applyBorder="1" applyAlignment="1">
      <alignment vertical="top"/>
    </xf>
    <xf numFmtId="0" fontId="5" fillId="0" borderId="13" xfId="0" applyFont="1" applyBorder="1" applyAlignment="1"/>
    <xf numFmtId="0" fontId="0" fillId="0" borderId="14" xfId="0" applyBorder="1" applyAlignment="1"/>
    <xf numFmtId="0" fontId="0" fillId="0" borderId="8" xfId="0" applyBorder="1" applyAlignment="1"/>
    <xf numFmtId="0" fontId="0" fillId="0" borderId="36" xfId="0" applyBorder="1" applyAlignment="1"/>
    <xf numFmtId="0" fontId="0" fillId="0" borderId="0" xfId="0" applyFill="1" applyBorder="1" applyAlignment="1"/>
    <xf numFmtId="0" fontId="0" fillId="0" borderId="0" xfId="0" applyBorder="1" applyAlignment="1"/>
    <xf numFmtId="0" fontId="6" fillId="0" borderId="27" xfId="0" applyFont="1" applyBorder="1" applyAlignment="1">
      <alignment horizontal="left" vertical="top" wrapText="1"/>
    </xf>
    <xf numFmtId="0" fontId="6" fillId="0" borderId="14" xfId="0" applyFont="1" applyBorder="1" applyAlignment="1">
      <alignment horizontal="left" vertical="top" wrapText="1"/>
    </xf>
    <xf numFmtId="0" fontId="6" fillId="0" borderId="25" xfId="0" applyFont="1" applyBorder="1" applyAlignment="1">
      <alignment horizontal="left" vertical="top" wrapText="1"/>
    </xf>
    <xf numFmtId="0" fontId="0" fillId="0" borderId="32" xfId="0" applyBorder="1" applyAlignment="1">
      <alignment horizontal="left"/>
    </xf>
    <xf numFmtId="0" fontId="0" fillId="0" borderId="13" xfId="0" applyBorder="1" applyAlignment="1">
      <alignment horizontal="left"/>
    </xf>
    <xf numFmtId="0" fontId="0" fillId="0" borderId="33" xfId="0" applyBorder="1" applyAlignment="1">
      <alignment horizontal="left"/>
    </xf>
    <xf numFmtId="0" fontId="6" fillId="0" borderId="27" xfId="0" applyFont="1" applyBorder="1" applyAlignment="1">
      <alignment horizontal="left" vertical="center" wrapText="1"/>
    </xf>
    <xf numFmtId="0" fontId="6" fillId="0" borderId="14" xfId="0" applyFont="1" applyBorder="1" applyAlignment="1">
      <alignment horizontal="left" vertical="center" wrapText="1"/>
    </xf>
    <xf numFmtId="0" fontId="6" fillId="0" borderId="14" xfId="0" applyFont="1" applyBorder="1" applyAlignment="1">
      <alignment horizontal="left" vertical="center"/>
    </xf>
    <xf numFmtId="0" fontId="6" fillId="0" borderId="25" xfId="0" applyFont="1" applyBorder="1" applyAlignment="1">
      <alignment horizontal="left" vertical="center"/>
    </xf>
    <xf numFmtId="0" fontId="6" fillId="0" borderId="27" xfId="0" applyFont="1" applyBorder="1" applyAlignment="1">
      <alignment horizontal="left"/>
    </xf>
    <xf numFmtId="0" fontId="6" fillId="0" borderId="14" xfId="0" applyFont="1" applyBorder="1" applyAlignment="1">
      <alignment horizontal="left"/>
    </xf>
    <xf numFmtId="0" fontId="6" fillId="0" borderId="25" xfId="0" applyFont="1" applyBorder="1" applyAlignment="1">
      <alignment horizontal="left"/>
    </xf>
    <xf numFmtId="0" fontId="0" fillId="0" borderId="20" xfId="0" applyBorder="1" applyAlignment="1">
      <alignment horizontal="left"/>
    </xf>
    <xf numFmtId="0" fontId="0" fillId="0" borderId="21" xfId="0" applyBorder="1" applyAlignment="1">
      <alignment horizontal="left"/>
    </xf>
    <xf numFmtId="0" fontId="6" fillId="0" borderId="6" xfId="0" applyFont="1" applyBorder="1" applyAlignment="1">
      <alignment horizontal="left"/>
    </xf>
    <xf numFmtId="0" fontId="6" fillId="0" borderId="11" xfId="0" applyFont="1" applyBorder="1" applyAlignment="1">
      <alignment horizontal="left"/>
    </xf>
    <xf numFmtId="0" fontId="6" fillId="0" borderId="12" xfId="0" applyFont="1" applyBorder="1" applyAlignment="1">
      <alignment horizontal="left"/>
    </xf>
    <xf numFmtId="0" fontId="0" fillId="0" borderId="5"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34" xfId="0" applyBorder="1" applyAlignment="1">
      <alignment horizontal="left"/>
    </xf>
    <xf numFmtId="0" fontId="0" fillId="0" borderId="28" xfId="0" applyBorder="1" applyAlignment="1">
      <alignment horizontal="left"/>
    </xf>
    <xf numFmtId="0" fontId="0" fillId="0" borderId="29" xfId="0" applyBorder="1" applyAlignment="1">
      <alignment horizontal="left"/>
    </xf>
    <xf numFmtId="0" fontId="0" fillId="0" borderId="30" xfId="0" applyBorder="1" applyAlignment="1">
      <alignment horizontal="left"/>
    </xf>
    <xf numFmtId="0" fontId="6" fillId="0" borderId="14" xfId="0" applyFont="1" applyBorder="1" applyAlignment="1">
      <alignment horizontal="left" vertical="top"/>
    </xf>
    <xf numFmtId="0" fontId="6" fillId="0" borderId="25" xfId="0" applyFont="1" applyBorder="1" applyAlignment="1">
      <alignment horizontal="left" vertical="top"/>
    </xf>
    <xf numFmtId="0" fontId="0" fillId="0" borderId="35" xfId="0" applyBorder="1" applyAlignment="1">
      <alignment horizontal="left" wrapText="1"/>
    </xf>
    <xf numFmtId="0" fontId="6" fillId="0" borderId="27" xfId="0" applyFont="1" applyBorder="1" applyAlignment="1">
      <alignment wrapText="1"/>
    </xf>
    <xf numFmtId="0" fontId="6" fillId="0" borderId="14" xfId="0" applyFont="1" applyBorder="1" applyAlignment="1">
      <alignment wrapText="1"/>
    </xf>
    <xf numFmtId="0" fontId="5" fillId="0" borderId="14" xfId="0" applyFont="1" applyBorder="1" applyAlignment="1">
      <alignment wrapText="1"/>
    </xf>
    <xf numFmtId="0" fontId="5" fillId="0" borderId="25" xfId="0" applyFont="1" applyBorder="1" applyAlignment="1">
      <alignment wrapText="1"/>
    </xf>
    <xf numFmtId="0" fontId="6" fillId="0" borderId="27" xfId="0" applyFont="1" applyBorder="1" applyAlignment="1">
      <alignment vertical="top" wrapText="1"/>
    </xf>
    <xf numFmtId="0" fontId="6" fillId="0" borderId="14" xfId="0" applyFont="1" applyBorder="1" applyAlignment="1">
      <alignment vertical="top" wrapText="1"/>
    </xf>
    <xf numFmtId="0" fontId="5" fillId="0" borderId="14" xfId="0" applyFont="1" applyBorder="1" applyAlignment="1">
      <alignment vertical="top" wrapText="1"/>
    </xf>
    <xf numFmtId="0" fontId="5" fillId="0" borderId="25" xfId="0" applyFont="1" applyBorder="1" applyAlignment="1">
      <alignment vertical="top" wrapText="1"/>
    </xf>
    <xf numFmtId="0" fontId="6" fillId="0" borderId="25" xfId="0" applyFont="1" applyBorder="1" applyAlignment="1">
      <alignment vertical="top" wrapText="1"/>
    </xf>
    <xf numFmtId="0" fontId="6" fillId="0" borderId="7" xfId="0" applyFont="1" applyBorder="1" applyAlignment="1">
      <alignment horizontal="left"/>
    </xf>
    <xf numFmtId="0" fontId="6" fillId="0" borderId="10" xfId="0" applyFont="1" applyBorder="1" applyAlignment="1">
      <alignment horizontal="left"/>
    </xf>
    <xf numFmtId="0" fontId="6" fillId="0" borderId="7" xfId="0" applyFont="1" applyBorder="1" applyAlignment="1">
      <alignment horizontal="left" wrapText="1"/>
    </xf>
    <xf numFmtId="0" fontId="6" fillId="0" borderId="10" xfId="0" applyFont="1" applyBorder="1" applyAlignment="1">
      <alignment horizontal="left" wrapText="1"/>
    </xf>
    <xf numFmtId="0" fontId="6" fillId="0" borderId="27" xfId="0" applyFont="1" applyBorder="1" applyAlignment="1">
      <alignment horizontal="left" wrapText="1"/>
    </xf>
    <xf numFmtId="0" fontId="6" fillId="0" borderId="14" xfId="0" applyFont="1" applyBorder="1" applyAlignment="1">
      <alignment horizontal="left" wrapText="1"/>
    </xf>
    <xf numFmtId="0" fontId="6" fillId="0" borderId="25" xfId="0" applyFont="1" applyBorder="1" applyAlignment="1">
      <alignment horizontal="left" wrapText="1"/>
    </xf>
    <xf numFmtId="0" fontId="6" fillId="0" borderId="17" xfId="0" applyFont="1" applyBorder="1" applyAlignment="1">
      <alignment horizontal="left" wrapText="1"/>
    </xf>
    <xf numFmtId="0" fontId="6" fillId="0" borderId="18" xfId="0" applyFont="1" applyBorder="1" applyAlignment="1">
      <alignment horizontal="left" wrapText="1"/>
    </xf>
    <xf numFmtId="0" fontId="6" fillId="0" borderId="17" xfId="0" applyFont="1" applyBorder="1" applyAlignment="1">
      <alignment wrapText="1"/>
    </xf>
    <xf numFmtId="0" fontId="5" fillId="0" borderId="17" xfId="0" applyFont="1" applyBorder="1" applyAlignment="1">
      <alignment wrapText="1"/>
    </xf>
    <xf numFmtId="0" fontId="5" fillId="0" borderId="18" xfId="0" applyFont="1" applyBorder="1" applyAlignment="1">
      <alignment wrapText="1"/>
    </xf>
    <xf numFmtId="0" fontId="6" fillId="0" borderId="25" xfId="0" applyFont="1" applyBorder="1" applyAlignment="1">
      <alignment wrapText="1"/>
    </xf>
  </cellXfs>
  <cellStyles count="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theme" Target="theme/theme1.xml"/><Relationship Id="rId26" Type="http://schemas.openxmlformats.org/officeDocument/2006/relationships/styles" Target="styles.xml"/><Relationship Id="rId27" Type="http://schemas.openxmlformats.org/officeDocument/2006/relationships/sharedStrings" Target="sharedStrings.xml"/><Relationship Id="rId28"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822370408129"/>
          <c:y val="0.0554432943073128"/>
          <c:w val="0.556844371843025"/>
          <c:h val="0.590587356355736"/>
        </c:manualLayout>
      </c:layout>
      <c:barChart>
        <c:barDir val="col"/>
        <c:grouping val="clustered"/>
        <c:varyColors val="0"/>
        <c:ser>
          <c:idx val="0"/>
          <c:order val="0"/>
          <c:tx>
            <c:strRef>
              <c:f>Résumé!$D$5</c:f>
              <c:strCache>
                <c:ptCount val="1"/>
                <c:pt idx="0">
                  <c:v>Non produit</c:v>
                </c:pt>
              </c:strCache>
            </c:strRef>
          </c:tx>
          <c:invertIfNegative val="0"/>
          <c:cat>
            <c:strRef>
              <c:f>Résumé!$B$6:$B$10</c:f>
              <c:strCache>
                <c:ptCount val="5"/>
                <c:pt idx="0">
                  <c:v>Budget adopté </c:v>
                </c:pt>
                <c:pt idx="1">
                  <c:v> Résumé du Budget </c:v>
                </c:pt>
                <c:pt idx="2">
                  <c:v> Rapport en Milieu d’année</c:v>
                </c:pt>
                <c:pt idx="3">
                  <c:v> Rapport de fin d’année </c:v>
                </c:pt>
                <c:pt idx="4">
                  <c:v> Rapport d’audit </c:v>
                </c:pt>
              </c:strCache>
            </c:strRef>
          </c:cat>
          <c:val>
            <c:numRef>
              <c:f>Résumé!$D$6:$D$10</c:f>
              <c:numCache>
                <c:formatCode>0%</c:formatCode>
                <c:ptCount val="5"/>
                <c:pt idx="0">
                  <c:v>0.0</c:v>
                </c:pt>
                <c:pt idx="1">
                  <c:v>0.0526315789473684</c:v>
                </c:pt>
                <c:pt idx="2">
                  <c:v>0.263157894736842</c:v>
                </c:pt>
                <c:pt idx="3">
                  <c:v>0.105263157894737</c:v>
                </c:pt>
                <c:pt idx="4">
                  <c:v>0.526315789473684</c:v>
                </c:pt>
              </c:numCache>
            </c:numRef>
          </c:val>
        </c:ser>
        <c:ser>
          <c:idx val="1"/>
          <c:order val="1"/>
          <c:tx>
            <c:strRef>
              <c:f>Résumé!$E$5</c:f>
              <c:strCache>
                <c:ptCount val="1"/>
                <c:pt idx="0">
                  <c:v> Produit mais non disponible au public</c:v>
                </c:pt>
              </c:strCache>
            </c:strRef>
          </c:tx>
          <c:invertIfNegative val="0"/>
          <c:cat>
            <c:strRef>
              <c:f>Résumé!$B$6:$B$10</c:f>
              <c:strCache>
                <c:ptCount val="5"/>
                <c:pt idx="0">
                  <c:v>Budget adopté </c:v>
                </c:pt>
                <c:pt idx="1">
                  <c:v> Résumé du Budget </c:v>
                </c:pt>
                <c:pt idx="2">
                  <c:v> Rapport en Milieu d’année</c:v>
                </c:pt>
                <c:pt idx="3">
                  <c:v> Rapport de fin d’année </c:v>
                </c:pt>
                <c:pt idx="4">
                  <c:v> Rapport d’audit </c:v>
                </c:pt>
              </c:strCache>
            </c:strRef>
          </c:cat>
          <c:val>
            <c:numRef>
              <c:f>Résumé!$E$6:$E$10</c:f>
              <c:numCache>
                <c:formatCode>0%</c:formatCode>
                <c:ptCount val="5"/>
                <c:pt idx="0">
                  <c:v>0.0526315789473684</c:v>
                </c:pt>
                <c:pt idx="1">
                  <c:v>0.157894736842105</c:v>
                </c:pt>
                <c:pt idx="2">
                  <c:v>0.210526315789474</c:v>
                </c:pt>
                <c:pt idx="3">
                  <c:v>0.210526315789474</c:v>
                </c:pt>
                <c:pt idx="4">
                  <c:v>0.0526315789473684</c:v>
                </c:pt>
              </c:numCache>
            </c:numRef>
          </c:val>
        </c:ser>
        <c:ser>
          <c:idx val="2"/>
          <c:order val="2"/>
          <c:tx>
            <c:strRef>
              <c:f>Résumé!$F$5</c:f>
              <c:strCache>
                <c:ptCount val="1"/>
                <c:pt idx="0">
                  <c:v>Produit et disponible au public, mais seulement sur demande</c:v>
                </c:pt>
              </c:strCache>
            </c:strRef>
          </c:tx>
          <c:invertIfNegative val="0"/>
          <c:cat>
            <c:strRef>
              <c:f>Résumé!$B$6:$B$10</c:f>
              <c:strCache>
                <c:ptCount val="5"/>
                <c:pt idx="0">
                  <c:v>Budget adopté </c:v>
                </c:pt>
                <c:pt idx="1">
                  <c:v> Résumé du Budget </c:v>
                </c:pt>
                <c:pt idx="2">
                  <c:v> Rapport en Milieu d’année</c:v>
                </c:pt>
                <c:pt idx="3">
                  <c:v> Rapport de fin d’année </c:v>
                </c:pt>
                <c:pt idx="4">
                  <c:v> Rapport d’audit </c:v>
                </c:pt>
              </c:strCache>
            </c:strRef>
          </c:cat>
          <c:val>
            <c:numRef>
              <c:f>Résumé!$F$6:$F$10</c:f>
              <c:numCache>
                <c:formatCode>0%</c:formatCode>
                <c:ptCount val="5"/>
                <c:pt idx="0">
                  <c:v>0.894736842105263</c:v>
                </c:pt>
                <c:pt idx="1">
                  <c:v>0.526315789473684</c:v>
                </c:pt>
                <c:pt idx="2">
                  <c:v>0.263157894736842</c:v>
                </c:pt>
                <c:pt idx="3">
                  <c:v>0.368421052631579</c:v>
                </c:pt>
                <c:pt idx="4">
                  <c:v>0.105263157894737</c:v>
                </c:pt>
              </c:numCache>
            </c:numRef>
          </c:val>
        </c:ser>
        <c:ser>
          <c:idx val="3"/>
          <c:order val="3"/>
          <c:tx>
            <c:strRef>
              <c:f>Résumé!$G$5</c:f>
              <c:strCache>
                <c:ptCount val="1"/>
                <c:pt idx="0">
                  <c:v>Produit et distribué au public</c:v>
                </c:pt>
              </c:strCache>
            </c:strRef>
          </c:tx>
          <c:invertIfNegative val="0"/>
          <c:cat>
            <c:strRef>
              <c:f>Résumé!$B$6:$B$10</c:f>
              <c:strCache>
                <c:ptCount val="5"/>
                <c:pt idx="0">
                  <c:v>Budget adopté </c:v>
                </c:pt>
                <c:pt idx="1">
                  <c:v> Résumé du Budget </c:v>
                </c:pt>
                <c:pt idx="2">
                  <c:v> Rapport en Milieu d’année</c:v>
                </c:pt>
                <c:pt idx="3">
                  <c:v> Rapport de fin d’année </c:v>
                </c:pt>
                <c:pt idx="4">
                  <c:v> Rapport d’audit </c:v>
                </c:pt>
              </c:strCache>
            </c:strRef>
          </c:cat>
          <c:val>
            <c:numRef>
              <c:f>Résumé!$G$6:$G$10</c:f>
              <c:numCache>
                <c:formatCode>0%</c:formatCode>
                <c:ptCount val="5"/>
                <c:pt idx="0">
                  <c:v>0.0</c:v>
                </c:pt>
                <c:pt idx="1">
                  <c:v>0.157894736842105</c:v>
                </c:pt>
                <c:pt idx="2">
                  <c:v>0.0526315789473684</c:v>
                </c:pt>
                <c:pt idx="3">
                  <c:v>0.105263157894737</c:v>
                </c:pt>
                <c:pt idx="4">
                  <c:v>0.0</c:v>
                </c:pt>
              </c:numCache>
            </c:numRef>
          </c:val>
        </c:ser>
        <c:dLbls>
          <c:showLegendKey val="0"/>
          <c:showVal val="0"/>
          <c:showCatName val="0"/>
          <c:showSerName val="0"/>
          <c:showPercent val="0"/>
          <c:showBubbleSize val="0"/>
        </c:dLbls>
        <c:gapWidth val="150"/>
        <c:axId val="2119111512"/>
        <c:axId val="2119114632"/>
      </c:barChart>
      <c:catAx>
        <c:axId val="2119111512"/>
        <c:scaling>
          <c:orientation val="minMax"/>
        </c:scaling>
        <c:delete val="0"/>
        <c:axPos val="b"/>
        <c:majorTickMark val="out"/>
        <c:minorTickMark val="none"/>
        <c:tickLblPos val="nextTo"/>
        <c:crossAx val="2119114632"/>
        <c:crosses val="autoZero"/>
        <c:auto val="1"/>
        <c:lblAlgn val="ctr"/>
        <c:lblOffset val="100"/>
        <c:noMultiLvlLbl val="0"/>
      </c:catAx>
      <c:valAx>
        <c:axId val="2119114632"/>
        <c:scaling>
          <c:orientation val="minMax"/>
          <c:max val="1.0"/>
        </c:scaling>
        <c:delete val="0"/>
        <c:axPos val="l"/>
        <c:majorGridlines/>
        <c:numFmt formatCode="0%" sourceLinked="1"/>
        <c:majorTickMark val="out"/>
        <c:minorTickMark val="none"/>
        <c:tickLblPos val="low"/>
        <c:crossAx val="2119111512"/>
        <c:crosses val="autoZero"/>
        <c:crossBetween val="between"/>
        <c:majorUnit val="0.2"/>
      </c:valAx>
    </c:plotArea>
    <c:legend>
      <c:legendPos val="r"/>
      <c:layout>
        <c:manualLayout>
          <c:xMode val="edge"/>
          <c:yMode val="edge"/>
          <c:x val="0.670623136653429"/>
          <c:y val="0.0123817668858808"/>
          <c:w val="0.282928802320763"/>
          <c:h val="0.978579577921763"/>
        </c:manualLayout>
      </c:layout>
      <c:overlay val="0"/>
    </c:legend>
    <c:plotVisOnly val="1"/>
    <c:dispBlanksAs val="gap"/>
    <c:showDLblsOverMax val="0"/>
  </c:chart>
  <c:printSettings>
    <c:headerFooter/>
    <c:pageMargins b="0.750000000000001" l="0.700000000000001" r="0.700000000000001" t="0.750000000000001"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invertIfNegative val="0"/>
          <c:dLbls>
            <c:dLblPos val="inEnd"/>
            <c:showLegendKey val="0"/>
            <c:showVal val="1"/>
            <c:showCatName val="0"/>
            <c:showSerName val="0"/>
            <c:showPercent val="0"/>
            <c:showBubbleSize val="0"/>
            <c:showLeaderLines val="0"/>
          </c:dLbls>
          <c:cat>
            <c:strRef>
              <c:f>Résumé!$C$70:$C$71</c:f>
              <c:strCache>
                <c:ptCount val="2"/>
                <c:pt idx="0">
                  <c:v>oui</c:v>
                </c:pt>
                <c:pt idx="1">
                  <c:v>non</c:v>
                </c:pt>
              </c:strCache>
            </c:strRef>
          </c:cat>
          <c:val>
            <c:numRef>
              <c:f>Résumé!$D$70:$D$71</c:f>
              <c:numCache>
                <c:formatCode>0%</c:formatCode>
                <c:ptCount val="2"/>
                <c:pt idx="0">
                  <c:v>0.842105263157895</c:v>
                </c:pt>
                <c:pt idx="1">
                  <c:v>0.0526315789473684</c:v>
                </c:pt>
              </c:numCache>
            </c:numRef>
          </c:val>
        </c:ser>
        <c:dLbls>
          <c:showLegendKey val="0"/>
          <c:showVal val="0"/>
          <c:showCatName val="0"/>
          <c:showSerName val="0"/>
          <c:showPercent val="0"/>
          <c:showBubbleSize val="0"/>
        </c:dLbls>
        <c:gapWidth val="75"/>
        <c:overlap val="40"/>
        <c:axId val="2118583608"/>
        <c:axId val="2118580536"/>
      </c:barChart>
      <c:catAx>
        <c:axId val="2118583608"/>
        <c:scaling>
          <c:orientation val="minMax"/>
        </c:scaling>
        <c:delete val="0"/>
        <c:axPos val="b"/>
        <c:numFmt formatCode="General" sourceLinked="1"/>
        <c:majorTickMark val="none"/>
        <c:minorTickMark val="none"/>
        <c:tickLblPos val="nextTo"/>
        <c:crossAx val="2118580536"/>
        <c:crosses val="autoZero"/>
        <c:auto val="1"/>
        <c:lblAlgn val="ctr"/>
        <c:lblOffset val="100"/>
        <c:noMultiLvlLbl val="0"/>
      </c:catAx>
      <c:valAx>
        <c:axId val="2118580536"/>
        <c:scaling>
          <c:orientation val="minMax"/>
        </c:scaling>
        <c:delete val="1"/>
        <c:axPos val="l"/>
        <c:majorGridlines>
          <c:spPr>
            <a:ln w="0">
              <a:solidFill>
                <a:schemeClr val="bg1"/>
              </a:solidFill>
            </a:ln>
          </c:spPr>
        </c:majorGridlines>
        <c:numFmt formatCode="0%" sourceLinked="1"/>
        <c:majorTickMark val="none"/>
        <c:minorTickMark val="none"/>
        <c:tickLblPos val="none"/>
        <c:crossAx val="2118583608"/>
        <c:crosses val="autoZero"/>
        <c:crossBetween val="between"/>
        <c:majorUnit val="0.1"/>
      </c:valAx>
    </c:plotArea>
    <c:plotVisOnly val="1"/>
    <c:dispBlanksAs val="gap"/>
    <c:showDLblsOverMax val="0"/>
  </c:chart>
  <c:printSettings>
    <c:headerFooter/>
    <c:pageMargins b="0.750000000000002" l="0.700000000000001" r="0.700000000000001" t="0.750000000000002"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invertIfNegative val="0"/>
          <c:dLbls>
            <c:dLblPos val="inEnd"/>
            <c:showLegendKey val="0"/>
            <c:showVal val="1"/>
            <c:showCatName val="0"/>
            <c:showSerName val="0"/>
            <c:showPercent val="0"/>
            <c:showBubbleSize val="0"/>
            <c:showLeaderLines val="0"/>
          </c:dLbls>
          <c:cat>
            <c:strRef>
              <c:f>Résumé!$C$78:$C$82</c:f>
              <c:strCache>
                <c:ptCount val="5"/>
                <c:pt idx="0">
                  <c:v>≤  3 mois après la fin de la période</c:v>
                </c:pt>
                <c:pt idx="1">
                  <c:v>3 - 6 mois</c:v>
                </c:pt>
                <c:pt idx="2">
                  <c:v>&gt; 6 mois</c:v>
                </c:pt>
                <c:pt idx="3">
                  <c:v>Le rapport n'est pas publié</c:v>
                </c:pt>
                <c:pt idx="4">
                  <c:v>NSP</c:v>
                </c:pt>
              </c:strCache>
            </c:strRef>
          </c:cat>
          <c:val>
            <c:numRef>
              <c:f>Résumé!$D$78:$D$82</c:f>
              <c:numCache>
                <c:formatCode>0%</c:formatCode>
                <c:ptCount val="5"/>
                <c:pt idx="0">
                  <c:v>0.368421052631579</c:v>
                </c:pt>
                <c:pt idx="1">
                  <c:v>0.0526315789473684</c:v>
                </c:pt>
                <c:pt idx="2">
                  <c:v>0.0</c:v>
                </c:pt>
                <c:pt idx="3">
                  <c:v>0.157894736842105</c:v>
                </c:pt>
                <c:pt idx="4">
                  <c:v>0.210526315789474</c:v>
                </c:pt>
              </c:numCache>
            </c:numRef>
          </c:val>
        </c:ser>
        <c:dLbls>
          <c:showLegendKey val="0"/>
          <c:showVal val="0"/>
          <c:showCatName val="0"/>
          <c:showSerName val="0"/>
          <c:showPercent val="0"/>
          <c:showBubbleSize val="0"/>
        </c:dLbls>
        <c:gapWidth val="75"/>
        <c:overlap val="40"/>
        <c:axId val="2118555336"/>
        <c:axId val="2118552280"/>
      </c:barChart>
      <c:catAx>
        <c:axId val="2118555336"/>
        <c:scaling>
          <c:orientation val="minMax"/>
        </c:scaling>
        <c:delete val="0"/>
        <c:axPos val="b"/>
        <c:numFmt formatCode="General" sourceLinked="1"/>
        <c:majorTickMark val="none"/>
        <c:minorTickMark val="none"/>
        <c:tickLblPos val="nextTo"/>
        <c:crossAx val="2118552280"/>
        <c:crosses val="autoZero"/>
        <c:auto val="1"/>
        <c:lblAlgn val="ctr"/>
        <c:lblOffset val="100"/>
        <c:noMultiLvlLbl val="0"/>
      </c:catAx>
      <c:valAx>
        <c:axId val="2118552280"/>
        <c:scaling>
          <c:orientation val="minMax"/>
        </c:scaling>
        <c:delete val="1"/>
        <c:axPos val="l"/>
        <c:majorGridlines>
          <c:spPr>
            <a:ln w="0">
              <a:solidFill>
                <a:schemeClr val="bg1"/>
              </a:solidFill>
            </a:ln>
          </c:spPr>
        </c:majorGridlines>
        <c:numFmt formatCode="0%" sourceLinked="1"/>
        <c:majorTickMark val="none"/>
        <c:minorTickMark val="none"/>
        <c:tickLblPos val="none"/>
        <c:crossAx val="2118555336"/>
        <c:crosses val="autoZero"/>
        <c:crossBetween val="between"/>
        <c:majorUnit val="0.1"/>
      </c:valAx>
    </c:plotArea>
    <c:plotVisOnly val="1"/>
    <c:dispBlanksAs val="gap"/>
    <c:showDLblsOverMax val="0"/>
  </c:chart>
  <c:printSettings>
    <c:headerFooter/>
    <c:pageMargins b="0.750000000000002" l="0.700000000000001" r="0.700000000000001" t="0.750000000000002"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invertIfNegative val="0"/>
          <c:dLbls>
            <c:dLblPos val="inEnd"/>
            <c:showLegendKey val="0"/>
            <c:showVal val="1"/>
            <c:showCatName val="0"/>
            <c:showSerName val="0"/>
            <c:showPercent val="0"/>
            <c:showBubbleSize val="0"/>
            <c:showLeaderLines val="0"/>
          </c:dLbls>
          <c:cat>
            <c:strRef>
              <c:f>Résumé!$C$84:$C$88</c:f>
              <c:strCache>
                <c:ptCount val="5"/>
                <c:pt idx="0">
                  <c:v>≤  6 mois après la fin de l'année budgétaire</c:v>
                </c:pt>
                <c:pt idx="1">
                  <c:v>6 - 12 mois</c:v>
                </c:pt>
                <c:pt idx="2">
                  <c:v>&gt; 12 mois</c:v>
                </c:pt>
                <c:pt idx="3">
                  <c:v>Le rapport n'est pas publié</c:v>
                </c:pt>
                <c:pt idx="4">
                  <c:v>NSP</c:v>
                </c:pt>
              </c:strCache>
            </c:strRef>
          </c:cat>
          <c:val>
            <c:numRef>
              <c:f>Résumé!$D$84:$D$88</c:f>
              <c:numCache>
                <c:formatCode>0%</c:formatCode>
                <c:ptCount val="5"/>
                <c:pt idx="0">
                  <c:v>0.736842105263158</c:v>
                </c:pt>
                <c:pt idx="1">
                  <c:v>0.0</c:v>
                </c:pt>
                <c:pt idx="2">
                  <c:v>0.0526315789473684</c:v>
                </c:pt>
                <c:pt idx="3">
                  <c:v>0.0</c:v>
                </c:pt>
                <c:pt idx="4">
                  <c:v>0.157894736842105</c:v>
                </c:pt>
              </c:numCache>
            </c:numRef>
          </c:val>
        </c:ser>
        <c:dLbls>
          <c:showLegendKey val="0"/>
          <c:showVal val="0"/>
          <c:showCatName val="0"/>
          <c:showSerName val="0"/>
          <c:showPercent val="0"/>
          <c:showBubbleSize val="0"/>
        </c:dLbls>
        <c:gapWidth val="75"/>
        <c:overlap val="40"/>
        <c:axId val="2118526920"/>
        <c:axId val="2118523864"/>
      </c:barChart>
      <c:catAx>
        <c:axId val="2118526920"/>
        <c:scaling>
          <c:orientation val="minMax"/>
        </c:scaling>
        <c:delete val="0"/>
        <c:axPos val="b"/>
        <c:numFmt formatCode="General" sourceLinked="1"/>
        <c:majorTickMark val="none"/>
        <c:minorTickMark val="none"/>
        <c:tickLblPos val="nextTo"/>
        <c:crossAx val="2118523864"/>
        <c:crosses val="autoZero"/>
        <c:auto val="1"/>
        <c:lblAlgn val="ctr"/>
        <c:lblOffset val="100"/>
        <c:noMultiLvlLbl val="0"/>
      </c:catAx>
      <c:valAx>
        <c:axId val="2118523864"/>
        <c:scaling>
          <c:orientation val="minMax"/>
        </c:scaling>
        <c:delete val="1"/>
        <c:axPos val="l"/>
        <c:majorGridlines>
          <c:spPr>
            <a:ln w="0">
              <a:solidFill>
                <a:schemeClr val="bg1"/>
              </a:solidFill>
            </a:ln>
          </c:spPr>
        </c:majorGridlines>
        <c:numFmt formatCode="0%" sourceLinked="1"/>
        <c:majorTickMark val="none"/>
        <c:minorTickMark val="none"/>
        <c:tickLblPos val="none"/>
        <c:crossAx val="2118526920"/>
        <c:crosses val="autoZero"/>
        <c:crossBetween val="between"/>
        <c:majorUnit val="0.1"/>
      </c:valAx>
    </c:plotArea>
    <c:plotVisOnly val="1"/>
    <c:dispBlanksAs val="gap"/>
    <c:showDLblsOverMax val="0"/>
  </c:chart>
  <c:printSettings>
    <c:headerFooter/>
    <c:pageMargins b="0.750000000000002" l="0.700000000000001" r="0.700000000000001" t="0.750000000000002"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invertIfNegative val="0"/>
          <c:dLbls>
            <c:dLblPos val="inEnd"/>
            <c:showLegendKey val="0"/>
            <c:showVal val="1"/>
            <c:showCatName val="0"/>
            <c:showSerName val="0"/>
            <c:showPercent val="0"/>
            <c:showBubbleSize val="0"/>
            <c:showLeaderLines val="0"/>
          </c:dLbls>
          <c:cat>
            <c:strRef>
              <c:f>Résumé!$C$90:$C$94</c:f>
              <c:strCache>
                <c:ptCount val="5"/>
                <c:pt idx="0">
                  <c:v>≤  6 mois après la fin de l'année budgétaire</c:v>
                </c:pt>
                <c:pt idx="1">
                  <c:v>6 - 12 mois</c:v>
                </c:pt>
                <c:pt idx="2">
                  <c:v>12 - 24 mois</c:v>
                </c:pt>
                <c:pt idx="3">
                  <c:v>Pas fait 24 mois après la fin de l'année budgétaire</c:v>
                </c:pt>
                <c:pt idx="4">
                  <c:v>NSP</c:v>
                </c:pt>
              </c:strCache>
            </c:strRef>
          </c:cat>
          <c:val>
            <c:numRef>
              <c:f>Résumé!$D$90:$D$94</c:f>
              <c:numCache>
                <c:formatCode>0%</c:formatCode>
                <c:ptCount val="5"/>
                <c:pt idx="0">
                  <c:v>0.157894736842105</c:v>
                </c:pt>
                <c:pt idx="1">
                  <c:v>0.0526315789473684</c:v>
                </c:pt>
                <c:pt idx="2">
                  <c:v>0.0</c:v>
                </c:pt>
                <c:pt idx="3">
                  <c:v>0.105263157894737</c:v>
                </c:pt>
                <c:pt idx="4">
                  <c:v>0.368421052631579</c:v>
                </c:pt>
              </c:numCache>
            </c:numRef>
          </c:val>
        </c:ser>
        <c:dLbls>
          <c:showLegendKey val="0"/>
          <c:showVal val="0"/>
          <c:showCatName val="0"/>
          <c:showSerName val="0"/>
          <c:showPercent val="0"/>
          <c:showBubbleSize val="0"/>
        </c:dLbls>
        <c:gapWidth val="75"/>
        <c:overlap val="40"/>
        <c:axId val="2118497896"/>
        <c:axId val="2118494824"/>
      </c:barChart>
      <c:catAx>
        <c:axId val="2118497896"/>
        <c:scaling>
          <c:orientation val="minMax"/>
        </c:scaling>
        <c:delete val="0"/>
        <c:axPos val="b"/>
        <c:numFmt formatCode="General" sourceLinked="1"/>
        <c:majorTickMark val="none"/>
        <c:minorTickMark val="none"/>
        <c:tickLblPos val="nextTo"/>
        <c:crossAx val="2118494824"/>
        <c:crosses val="autoZero"/>
        <c:auto val="1"/>
        <c:lblAlgn val="ctr"/>
        <c:lblOffset val="100"/>
        <c:noMultiLvlLbl val="0"/>
      </c:catAx>
      <c:valAx>
        <c:axId val="2118494824"/>
        <c:scaling>
          <c:orientation val="minMax"/>
        </c:scaling>
        <c:delete val="1"/>
        <c:axPos val="l"/>
        <c:majorGridlines>
          <c:spPr>
            <a:ln w="0">
              <a:solidFill>
                <a:schemeClr val="bg1"/>
              </a:solidFill>
            </a:ln>
          </c:spPr>
        </c:majorGridlines>
        <c:numFmt formatCode="0%" sourceLinked="1"/>
        <c:majorTickMark val="none"/>
        <c:minorTickMark val="none"/>
        <c:tickLblPos val="none"/>
        <c:crossAx val="2118497896"/>
        <c:crosses val="autoZero"/>
        <c:crossBetween val="between"/>
        <c:majorUnit val="0.1"/>
      </c:valAx>
    </c:plotArea>
    <c:plotVisOnly val="1"/>
    <c:dispBlanksAs val="gap"/>
    <c:showDLblsOverMax val="0"/>
  </c:chart>
  <c:printSettings>
    <c:headerFooter/>
    <c:pageMargins b="0.750000000000002" l="0.700000000000001" r="0.700000000000001" t="0.750000000000002"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dLbls>
            <c:showLegendKey val="0"/>
            <c:showVal val="1"/>
            <c:showCatName val="0"/>
            <c:showSerName val="0"/>
            <c:showPercent val="0"/>
            <c:showBubbleSize val="0"/>
            <c:showLeaderLines val="0"/>
          </c:dLbls>
          <c:cat>
            <c:strRef>
              <c:f>Résumé!$C$50:$C$53</c:f>
              <c:strCache>
                <c:ptCount val="4"/>
                <c:pt idx="0">
                  <c:v>Données présentes pour tous les programmes</c:v>
                </c:pt>
                <c:pt idx="1">
                  <c:v>Données présentes pour quelques programmes</c:v>
                </c:pt>
                <c:pt idx="2">
                  <c:v>Aucune donnée</c:v>
                </c:pt>
                <c:pt idx="3">
                  <c:v>NSP</c:v>
                </c:pt>
              </c:strCache>
            </c:strRef>
          </c:cat>
          <c:val>
            <c:numRef>
              <c:f>Résumé!$D$50:$D$53</c:f>
              <c:numCache>
                <c:formatCode>0%</c:formatCode>
                <c:ptCount val="4"/>
                <c:pt idx="0">
                  <c:v>0.31578947368421</c:v>
                </c:pt>
                <c:pt idx="1">
                  <c:v>0.31578947368421</c:v>
                </c:pt>
                <c:pt idx="2">
                  <c:v>0.210526315789474</c:v>
                </c:pt>
                <c:pt idx="3">
                  <c:v>0.0526315789473684</c:v>
                </c:pt>
              </c:numCache>
            </c:numRef>
          </c:val>
        </c:ser>
        <c:dLbls>
          <c:showLegendKey val="0"/>
          <c:showVal val="0"/>
          <c:showCatName val="0"/>
          <c:showSerName val="0"/>
          <c:showPercent val="0"/>
          <c:showBubbleSize val="0"/>
        </c:dLbls>
        <c:gapWidth val="150"/>
        <c:axId val="2118468936"/>
        <c:axId val="2118465944"/>
      </c:barChart>
      <c:catAx>
        <c:axId val="2118468936"/>
        <c:scaling>
          <c:orientation val="minMax"/>
        </c:scaling>
        <c:delete val="0"/>
        <c:axPos val="b"/>
        <c:majorTickMark val="out"/>
        <c:minorTickMark val="none"/>
        <c:tickLblPos val="nextTo"/>
        <c:crossAx val="2118465944"/>
        <c:crosses val="autoZero"/>
        <c:auto val="1"/>
        <c:lblAlgn val="ctr"/>
        <c:lblOffset val="100"/>
        <c:noMultiLvlLbl val="0"/>
      </c:catAx>
      <c:valAx>
        <c:axId val="2118465944"/>
        <c:scaling>
          <c:orientation val="minMax"/>
        </c:scaling>
        <c:delete val="1"/>
        <c:axPos val="l"/>
        <c:majorGridlines>
          <c:spPr>
            <a:ln w="0">
              <a:solidFill>
                <a:schemeClr val="bg1"/>
              </a:solidFill>
            </a:ln>
          </c:spPr>
        </c:majorGridlines>
        <c:numFmt formatCode="0%" sourceLinked="1"/>
        <c:majorTickMark val="out"/>
        <c:minorTickMark val="none"/>
        <c:tickLblPos val="none"/>
        <c:crossAx val="2118468936"/>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showLegendKey val="0"/>
            <c:showVal val="0"/>
            <c:showCatName val="0"/>
            <c:showSerName val="0"/>
            <c:showPercent val="1"/>
            <c:showBubbleSize val="0"/>
            <c:showLeaderLines val="1"/>
          </c:dLbls>
          <c:cat>
            <c:strRef>
              <c:f>Résumé!$B$21:$B$25</c:f>
              <c:strCache>
                <c:ptCount val="5"/>
                <c:pt idx="0">
                  <c:v>a.     Moins de 25% </c:v>
                </c:pt>
                <c:pt idx="1">
                  <c:v>b.     Entre 25-50% </c:v>
                </c:pt>
                <c:pt idx="2">
                  <c:v>c.     Entre 50-75% </c:v>
                </c:pt>
                <c:pt idx="3">
                  <c:v>d.     Entre 75% –100% </c:v>
                </c:pt>
                <c:pt idx="4">
                  <c:v>e.     Plus de 100% </c:v>
                </c:pt>
              </c:strCache>
            </c:strRef>
          </c:cat>
          <c:val>
            <c:numRef>
              <c:f>Résumé!$D$21:$D$25</c:f>
              <c:numCache>
                <c:formatCode>0%</c:formatCode>
                <c:ptCount val="5"/>
                <c:pt idx="0">
                  <c:v>0.0526315789473684</c:v>
                </c:pt>
                <c:pt idx="1">
                  <c:v>0.210526315789474</c:v>
                </c:pt>
                <c:pt idx="2">
                  <c:v>0.473684210526316</c:v>
                </c:pt>
                <c:pt idx="3">
                  <c:v>0.210526315789474</c:v>
                </c:pt>
                <c:pt idx="4">
                  <c:v>0.0526315789473684</c:v>
                </c:pt>
              </c:numCache>
            </c:numRef>
          </c:val>
        </c:ser>
        <c:dLbls>
          <c:showLegendKey val="0"/>
          <c:showVal val="0"/>
          <c:showCatName val="0"/>
          <c:showSerName val="0"/>
          <c:showPercent val="1"/>
          <c:showBubbleSize val="0"/>
          <c:showLeaderLines val="1"/>
        </c:dLbls>
        <c:firstSliceAng val="0"/>
      </c:pieChart>
    </c:plotArea>
    <c:legend>
      <c:legendPos val="r"/>
      <c:layout/>
      <c:overlay val="0"/>
    </c:legend>
    <c:plotVisOnly val="1"/>
    <c:dispBlanksAs val="gap"/>
    <c:showDLblsOverMax val="0"/>
  </c:chart>
  <c:printSettings>
    <c:headerFooter/>
    <c:pageMargins b="0.750000000000001" l="0.700000000000001" r="0.700000000000001" t="0.750000000000001"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931929785372575"/>
          <c:y val="0.114340537220082"/>
          <c:w val="0.595484075128906"/>
          <c:h val="0.714580890154689"/>
        </c:manualLayout>
      </c:layout>
      <c:pieChart>
        <c:varyColors val="1"/>
        <c:ser>
          <c:idx val="0"/>
          <c:order val="0"/>
          <c:dLbls>
            <c:showLegendKey val="0"/>
            <c:showVal val="0"/>
            <c:showCatName val="0"/>
            <c:showSerName val="0"/>
            <c:showPercent val="1"/>
            <c:showBubbleSize val="0"/>
            <c:showLeaderLines val="1"/>
          </c:dLbls>
          <c:cat>
            <c:strRef>
              <c:f>Résumé!$B$28:$B$32</c:f>
              <c:strCache>
                <c:ptCount val="5"/>
                <c:pt idx="0">
                  <c:v>&lt; 25% </c:v>
                </c:pt>
                <c:pt idx="1">
                  <c:v>25-50% </c:v>
                </c:pt>
                <c:pt idx="2">
                  <c:v>50-75% </c:v>
                </c:pt>
                <c:pt idx="3">
                  <c:v>75% –100% </c:v>
                </c:pt>
                <c:pt idx="4">
                  <c:v>&gt; 100% </c:v>
                </c:pt>
              </c:strCache>
            </c:strRef>
          </c:cat>
          <c:val>
            <c:numRef>
              <c:f>Résumé!$D$28:$D$32</c:f>
              <c:numCache>
                <c:formatCode>0%</c:formatCode>
                <c:ptCount val="5"/>
                <c:pt idx="0">
                  <c:v>0.0</c:v>
                </c:pt>
                <c:pt idx="1">
                  <c:v>0.31578947368421</c:v>
                </c:pt>
                <c:pt idx="2">
                  <c:v>0.31578947368421</c:v>
                </c:pt>
                <c:pt idx="3">
                  <c:v>0.263157894736842</c:v>
                </c:pt>
                <c:pt idx="4">
                  <c:v>0.0526315789473684</c:v>
                </c:pt>
              </c:numCache>
            </c:numRef>
          </c:val>
        </c:ser>
        <c:dLbls>
          <c:showLegendKey val="0"/>
          <c:showVal val="0"/>
          <c:showCatName val="0"/>
          <c:showSerName val="0"/>
          <c:showPercent val="1"/>
          <c:showBubbleSize val="0"/>
          <c:showLeaderLines val="1"/>
        </c:dLbls>
        <c:firstSliceAng val="0"/>
      </c:pieChart>
    </c:plotArea>
    <c:legend>
      <c:legendPos val="r"/>
      <c:layout>
        <c:manualLayout>
          <c:xMode val="edge"/>
          <c:yMode val="edge"/>
          <c:x val="0.730194494918905"/>
          <c:y val="0.113008320768415"/>
          <c:w val="0.24416447944007"/>
          <c:h val="0.773983358463172"/>
        </c:manualLayout>
      </c:layout>
      <c:overlay val="0"/>
    </c:legend>
    <c:plotVisOnly val="1"/>
    <c:dispBlanksAs val="gap"/>
    <c:showDLblsOverMax val="0"/>
  </c:chart>
  <c:printSettings>
    <c:headerFooter/>
    <c:pageMargins b="0.750000000000001" l="0.700000000000001" r="0.700000000000001" t="0.750000000000001"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invertIfNegative val="0"/>
          <c:dLbls>
            <c:dLblPos val="inEnd"/>
            <c:showLegendKey val="0"/>
            <c:showVal val="1"/>
            <c:showCatName val="0"/>
            <c:showSerName val="0"/>
            <c:showPercent val="0"/>
            <c:showBubbleSize val="0"/>
            <c:showLeaderLines val="0"/>
          </c:dLbls>
          <c:cat>
            <c:strRef>
              <c:f>Résumé!$C$35:$C$38</c:f>
              <c:strCache>
                <c:ptCount val="4"/>
                <c:pt idx="0">
                  <c:v>Oui, toute l'information est présentée_x000d_ </c:v>
                </c:pt>
                <c:pt idx="1">
                  <c:v>Oui, l'information est présentée</c:v>
                </c:pt>
                <c:pt idx="2">
                  <c:v>Non, l'information n'est pas présentée</c:v>
                </c:pt>
                <c:pt idx="3">
                  <c:v>NSP</c:v>
                </c:pt>
              </c:strCache>
            </c:strRef>
          </c:cat>
          <c:val>
            <c:numRef>
              <c:f>Résumé!$D$35:$D$38</c:f>
              <c:numCache>
                <c:formatCode>0%</c:formatCode>
                <c:ptCount val="4"/>
                <c:pt idx="0">
                  <c:v>0.210526315789474</c:v>
                </c:pt>
                <c:pt idx="1">
                  <c:v>0.473684210526316</c:v>
                </c:pt>
                <c:pt idx="2">
                  <c:v>0.157894736842105</c:v>
                </c:pt>
                <c:pt idx="3">
                  <c:v>0.105263157894737</c:v>
                </c:pt>
              </c:numCache>
            </c:numRef>
          </c:val>
        </c:ser>
        <c:dLbls>
          <c:showLegendKey val="0"/>
          <c:showVal val="0"/>
          <c:showCatName val="0"/>
          <c:showSerName val="0"/>
          <c:showPercent val="0"/>
          <c:showBubbleSize val="0"/>
        </c:dLbls>
        <c:gapWidth val="75"/>
        <c:overlap val="40"/>
        <c:axId val="2119725304"/>
        <c:axId val="2119728344"/>
      </c:barChart>
      <c:catAx>
        <c:axId val="2119725304"/>
        <c:scaling>
          <c:orientation val="minMax"/>
        </c:scaling>
        <c:delete val="0"/>
        <c:axPos val="b"/>
        <c:numFmt formatCode="General" sourceLinked="1"/>
        <c:majorTickMark val="none"/>
        <c:minorTickMark val="none"/>
        <c:tickLblPos val="nextTo"/>
        <c:crossAx val="2119728344"/>
        <c:crosses val="autoZero"/>
        <c:auto val="1"/>
        <c:lblAlgn val="ctr"/>
        <c:lblOffset val="100"/>
        <c:noMultiLvlLbl val="0"/>
      </c:catAx>
      <c:valAx>
        <c:axId val="2119728344"/>
        <c:scaling>
          <c:orientation val="minMax"/>
        </c:scaling>
        <c:delete val="1"/>
        <c:axPos val="l"/>
        <c:majorGridlines>
          <c:spPr>
            <a:ln w="0">
              <a:solidFill>
                <a:schemeClr val="bg1"/>
              </a:solidFill>
            </a:ln>
          </c:spPr>
        </c:majorGridlines>
        <c:numFmt formatCode="0%" sourceLinked="1"/>
        <c:majorTickMark val="none"/>
        <c:minorTickMark val="none"/>
        <c:tickLblPos val="none"/>
        <c:crossAx val="2119725304"/>
        <c:crosses val="autoZero"/>
        <c:crossBetween val="between"/>
        <c:majorUnit val="0.1"/>
      </c:valAx>
    </c:plotArea>
    <c:plotVisOnly val="1"/>
    <c:dispBlanksAs val="gap"/>
    <c:showDLblsOverMax val="0"/>
  </c:chart>
  <c:printSettings>
    <c:headerFooter/>
    <c:pageMargins b="0.750000000000001" l="0.700000000000001" r="0.700000000000001" t="0.750000000000001"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dLbls>
            <c:showLegendKey val="0"/>
            <c:showVal val="1"/>
            <c:showCatName val="0"/>
            <c:showSerName val="0"/>
            <c:showPercent val="0"/>
            <c:showBubbleSize val="0"/>
            <c:showLeaderLines val="0"/>
          </c:dLbls>
          <c:cat>
            <c:strRef>
              <c:f>Résumé!$C$40:$C$43</c:f>
              <c:strCache>
                <c:ptCount val="4"/>
                <c:pt idx="0">
                  <c:v>Oui, toute l'information est présentée_x000d_ </c:v>
                </c:pt>
                <c:pt idx="1">
                  <c:v>Oui, l'information est présentée</c:v>
                </c:pt>
                <c:pt idx="2">
                  <c:v>Non, l'information n'est pas présentée</c:v>
                </c:pt>
                <c:pt idx="3">
                  <c:v>NSP</c:v>
                </c:pt>
              </c:strCache>
            </c:strRef>
          </c:cat>
          <c:val>
            <c:numRef>
              <c:f>Résumé!$D$40:$D$43</c:f>
              <c:numCache>
                <c:formatCode>0%</c:formatCode>
                <c:ptCount val="4"/>
                <c:pt idx="0">
                  <c:v>0.263157894736842</c:v>
                </c:pt>
                <c:pt idx="1">
                  <c:v>0.631578947368421</c:v>
                </c:pt>
                <c:pt idx="2">
                  <c:v>0.0</c:v>
                </c:pt>
                <c:pt idx="3">
                  <c:v>0.0</c:v>
                </c:pt>
              </c:numCache>
            </c:numRef>
          </c:val>
        </c:ser>
        <c:dLbls>
          <c:showLegendKey val="0"/>
          <c:showVal val="0"/>
          <c:showCatName val="0"/>
          <c:showSerName val="0"/>
          <c:showPercent val="0"/>
          <c:showBubbleSize val="0"/>
        </c:dLbls>
        <c:gapWidth val="150"/>
        <c:axId val="2119754408"/>
        <c:axId val="2119757384"/>
      </c:barChart>
      <c:catAx>
        <c:axId val="2119754408"/>
        <c:scaling>
          <c:orientation val="minMax"/>
        </c:scaling>
        <c:delete val="0"/>
        <c:axPos val="b"/>
        <c:majorTickMark val="out"/>
        <c:minorTickMark val="none"/>
        <c:tickLblPos val="nextTo"/>
        <c:crossAx val="2119757384"/>
        <c:crosses val="autoZero"/>
        <c:auto val="1"/>
        <c:lblAlgn val="ctr"/>
        <c:lblOffset val="100"/>
        <c:noMultiLvlLbl val="0"/>
      </c:catAx>
      <c:valAx>
        <c:axId val="2119757384"/>
        <c:scaling>
          <c:orientation val="minMax"/>
        </c:scaling>
        <c:delete val="1"/>
        <c:axPos val="l"/>
        <c:majorGridlines>
          <c:spPr>
            <a:ln w="0">
              <a:solidFill>
                <a:schemeClr val="bg1"/>
              </a:solidFill>
            </a:ln>
          </c:spPr>
        </c:majorGridlines>
        <c:numFmt formatCode="0%" sourceLinked="1"/>
        <c:majorTickMark val="out"/>
        <c:minorTickMark val="none"/>
        <c:tickLblPos val="none"/>
        <c:crossAx val="2119754408"/>
        <c:crosses val="autoZero"/>
        <c:crossBetween val="between"/>
        <c:majorUnit val="0.1"/>
      </c:valAx>
    </c:plotArea>
    <c:plotVisOnly val="1"/>
    <c:dispBlanksAs val="gap"/>
    <c:showDLblsOverMax val="0"/>
  </c:chart>
  <c:printSettings>
    <c:headerFooter/>
    <c:pageMargins b="0.750000000000001" l="0.700000000000001" r="0.700000000000001" t="0.750000000000001"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dLbls>
            <c:showLegendKey val="0"/>
            <c:showVal val="1"/>
            <c:showCatName val="0"/>
            <c:showSerName val="0"/>
            <c:showPercent val="0"/>
            <c:showBubbleSize val="0"/>
            <c:showLeaderLines val="0"/>
          </c:dLbls>
          <c:cat>
            <c:strRef>
              <c:f>Résumé!$C$45:$C$48</c:f>
              <c:strCache>
                <c:ptCount val="4"/>
                <c:pt idx="0">
                  <c:v>Toutes les sources sont identifiées individuellement</c:v>
                </c:pt>
                <c:pt idx="1">
                  <c:v>Quelques sources sont identifiées</c:v>
                </c:pt>
                <c:pt idx="2">
                  <c:v>Aucune source n'est identifiée</c:v>
                </c:pt>
                <c:pt idx="3">
                  <c:v>NSP</c:v>
                </c:pt>
              </c:strCache>
            </c:strRef>
          </c:cat>
          <c:val>
            <c:numRef>
              <c:f>Résumé!$D$45:$D$48</c:f>
              <c:numCache>
                <c:formatCode>0%</c:formatCode>
                <c:ptCount val="4"/>
                <c:pt idx="0">
                  <c:v>0.368421052631579</c:v>
                </c:pt>
                <c:pt idx="1">
                  <c:v>0.368421052631579</c:v>
                </c:pt>
                <c:pt idx="2">
                  <c:v>0.105263157894737</c:v>
                </c:pt>
                <c:pt idx="3">
                  <c:v>0.0</c:v>
                </c:pt>
              </c:numCache>
            </c:numRef>
          </c:val>
        </c:ser>
        <c:dLbls>
          <c:showLegendKey val="0"/>
          <c:showVal val="0"/>
          <c:showCatName val="0"/>
          <c:showSerName val="0"/>
          <c:showPercent val="0"/>
          <c:showBubbleSize val="0"/>
        </c:dLbls>
        <c:gapWidth val="150"/>
        <c:axId val="2119783416"/>
        <c:axId val="2119786392"/>
      </c:barChart>
      <c:catAx>
        <c:axId val="2119783416"/>
        <c:scaling>
          <c:orientation val="minMax"/>
        </c:scaling>
        <c:delete val="0"/>
        <c:axPos val="b"/>
        <c:majorTickMark val="out"/>
        <c:minorTickMark val="none"/>
        <c:tickLblPos val="nextTo"/>
        <c:crossAx val="2119786392"/>
        <c:crosses val="autoZero"/>
        <c:auto val="1"/>
        <c:lblAlgn val="ctr"/>
        <c:lblOffset val="100"/>
        <c:noMultiLvlLbl val="0"/>
      </c:catAx>
      <c:valAx>
        <c:axId val="2119786392"/>
        <c:scaling>
          <c:orientation val="minMax"/>
        </c:scaling>
        <c:delete val="1"/>
        <c:axPos val="l"/>
        <c:majorGridlines>
          <c:spPr>
            <a:ln w="0">
              <a:solidFill>
                <a:schemeClr val="bg1"/>
              </a:solidFill>
            </a:ln>
            <a:effectLst>
              <a:outerShdw blurRad="50800" dist="50800" dir="5400000" algn="ctr" rotWithShape="0">
                <a:schemeClr val="bg1"/>
              </a:outerShdw>
            </a:effectLst>
          </c:spPr>
        </c:majorGridlines>
        <c:numFmt formatCode="0%" sourceLinked="1"/>
        <c:majorTickMark val="out"/>
        <c:minorTickMark val="none"/>
        <c:tickLblPos val="none"/>
        <c:crossAx val="2119783416"/>
        <c:crosses val="autoZero"/>
        <c:crossBetween val="between"/>
        <c:majorUnit val="0.1"/>
      </c:valAx>
    </c:plotArea>
    <c:plotVisOnly val="1"/>
    <c:dispBlanksAs val="gap"/>
    <c:showDLblsOverMax val="0"/>
  </c:chart>
  <c:printSettings>
    <c:headerFooter/>
    <c:pageMargins b="0.750000000000001" l="0.700000000000001" r="0.700000000000001" t="0.750000000000001"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invertIfNegative val="0"/>
          <c:dLbls>
            <c:dLblPos val="inEnd"/>
            <c:showLegendKey val="0"/>
            <c:showVal val="1"/>
            <c:showCatName val="0"/>
            <c:showSerName val="0"/>
            <c:showPercent val="0"/>
            <c:showBubbleSize val="0"/>
            <c:showLeaderLines val="0"/>
          </c:dLbls>
          <c:cat>
            <c:strRef>
              <c:f>Résumé!$C$55:$C$58</c:f>
              <c:strCache>
                <c:ptCount val="4"/>
                <c:pt idx="0">
                  <c:v>Indicateurs pour tous les programmes</c:v>
                </c:pt>
                <c:pt idx="1">
                  <c:v>Indicateurs pour quelques programmes</c:v>
                </c:pt>
                <c:pt idx="2">
                  <c:v>Pas d'indicateurs</c:v>
                </c:pt>
                <c:pt idx="3">
                  <c:v>NSP</c:v>
                </c:pt>
              </c:strCache>
            </c:strRef>
          </c:cat>
          <c:val>
            <c:numRef>
              <c:f>Résumé!$D$55:$D$58</c:f>
              <c:numCache>
                <c:formatCode>0%</c:formatCode>
                <c:ptCount val="4"/>
                <c:pt idx="0">
                  <c:v>0.473684210526316</c:v>
                </c:pt>
                <c:pt idx="1">
                  <c:v>0.368421052631579</c:v>
                </c:pt>
                <c:pt idx="2">
                  <c:v>0.0526315789473684</c:v>
                </c:pt>
                <c:pt idx="3">
                  <c:v>0.0</c:v>
                </c:pt>
              </c:numCache>
            </c:numRef>
          </c:val>
        </c:ser>
        <c:dLbls>
          <c:showLegendKey val="0"/>
          <c:showVal val="0"/>
          <c:showCatName val="0"/>
          <c:showSerName val="0"/>
          <c:showPercent val="0"/>
          <c:showBubbleSize val="0"/>
        </c:dLbls>
        <c:gapWidth val="75"/>
        <c:overlap val="40"/>
        <c:axId val="2119811704"/>
        <c:axId val="2119814744"/>
      </c:barChart>
      <c:catAx>
        <c:axId val="2119811704"/>
        <c:scaling>
          <c:orientation val="minMax"/>
        </c:scaling>
        <c:delete val="0"/>
        <c:axPos val="b"/>
        <c:numFmt formatCode="General" sourceLinked="1"/>
        <c:majorTickMark val="none"/>
        <c:minorTickMark val="none"/>
        <c:tickLblPos val="nextTo"/>
        <c:crossAx val="2119814744"/>
        <c:crosses val="autoZero"/>
        <c:auto val="1"/>
        <c:lblAlgn val="ctr"/>
        <c:lblOffset val="100"/>
        <c:noMultiLvlLbl val="0"/>
      </c:catAx>
      <c:valAx>
        <c:axId val="2119814744"/>
        <c:scaling>
          <c:orientation val="minMax"/>
        </c:scaling>
        <c:delete val="1"/>
        <c:axPos val="l"/>
        <c:majorGridlines>
          <c:spPr>
            <a:ln w="0">
              <a:solidFill>
                <a:schemeClr val="bg1"/>
              </a:solidFill>
            </a:ln>
          </c:spPr>
        </c:majorGridlines>
        <c:numFmt formatCode="0%" sourceLinked="1"/>
        <c:majorTickMark val="none"/>
        <c:minorTickMark val="none"/>
        <c:tickLblPos val="none"/>
        <c:crossAx val="2119811704"/>
        <c:crosses val="autoZero"/>
        <c:crossBetween val="between"/>
        <c:majorUnit val="0.1"/>
      </c:valAx>
    </c:plotArea>
    <c:plotVisOnly val="1"/>
    <c:dispBlanksAs val="gap"/>
    <c:showDLblsOverMax val="0"/>
  </c:chart>
  <c:printSettings>
    <c:headerFooter/>
    <c:pageMargins b="0.750000000000001" l="0.700000000000001" r="0.700000000000001" t="0.750000000000001"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invertIfNegative val="0"/>
          <c:dLbls>
            <c:dLblPos val="inEnd"/>
            <c:showLegendKey val="0"/>
            <c:showVal val="1"/>
            <c:showCatName val="0"/>
            <c:showSerName val="0"/>
            <c:showPercent val="0"/>
            <c:showBubbleSize val="0"/>
            <c:showLeaderLines val="0"/>
          </c:dLbls>
          <c:cat>
            <c:strRef>
              <c:f>Résumé!$C$60:$C$61</c:f>
              <c:strCache>
                <c:ptCount val="2"/>
                <c:pt idx="0">
                  <c:v>Oui</c:v>
                </c:pt>
                <c:pt idx="1">
                  <c:v>Non</c:v>
                </c:pt>
              </c:strCache>
            </c:strRef>
          </c:cat>
          <c:val>
            <c:numRef>
              <c:f>Résumé!$D$60:$D$61</c:f>
              <c:numCache>
                <c:formatCode>0%</c:formatCode>
                <c:ptCount val="2"/>
                <c:pt idx="0">
                  <c:v>0.368421052631579</c:v>
                </c:pt>
                <c:pt idx="1">
                  <c:v>0.526315789473684</c:v>
                </c:pt>
              </c:numCache>
            </c:numRef>
          </c:val>
        </c:ser>
        <c:dLbls>
          <c:showLegendKey val="0"/>
          <c:showVal val="0"/>
          <c:showCatName val="0"/>
          <c:showSerName val="0"/>
          <c:showPercent val="0"/>
          <c:showBubbleSize val="0"/>
        </c:dLbls>
        <c:gapWidth val="75"/>
        <c:overlap val="40"/>
        <c:axId val="2119839832"/>
        <c:axId val="2119842872"/>
      </c:barChart>
      <c:catAx>
        <c:axId val="2119839832"/>
        <c:scaling>
          <c:orientation val="minMax"/>
        </c:scaling>
        <c:delete val="0"/>
        <c:axPos val="b"/>
        <c:numFmt formatCode="General" sourceLinked="1"/>
        <c:majorTickMark val="none"/>
        <c:minorTickMark val="none"/>
        <c:tickLblPos val="nextTo"/>
        <c:crossAx val="2119842872"/>
        <c:crosses val="autoZero"/>
        <c:auto val="1"/>
        <c:lblAlgn val="ctr"/>
        <c:lblOffset val="100"/>
        <c:noMultiLvlLbl val="0"/>
      </c:catAx>
      <c:valAx>
        <c:axId val="2119842872"/>
        <c:scaling>
          <c:orientation val="minMax"/>
        </c:scaling>
        <c:delete val="1"/>
        <c:axPos val="l"/>
        <c:majorGridlines>
          <c:spPr>
            <a:ln w="0">
              <a:solidFill>
                <a:schemeClr val="bg1"/>
              </a:solidFill>
            </a:ln>
          </c:spPr>
        </c:majorGridlines>
        <c:numFmt formatCode="0%" sourceLinked="1"/>
        <c:majorTickMark val="none"/>
        <c:minorTickMark val="none"/>
        <c:tickLblPos val="none"/>
        <c:crossAx val="2119839832"/>
        <c:crosses val="autoZero"/>
        <c:crossBetween val="between"/>
        <c:majorUnit val="0.1"/>
      </c:valAx>
    </c:plotArea>
    <c:plotVisOnly val="1"/>
    <c:dispBlanksAs val="gap"/>
    <c:showDLblsOverMax val="0"/>
  </c:chart>
  <c:printSettings>
    <c:headerFooter/>
    <c:pageMargins b="0.750000000000001" l="0.700000000000001" r="0.700000000000001" t="0.750000000000001"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invertIfNegative val="0"/>
          <c:dLbls>
            <c:dLblPos val="inEnd"/>
            <c:showLegendKey val="0"/>
            <c:showVal val="1"/>
            <c:showCatName val="0"/>
            <c:showSerName val="0"/>
            <c:showPercent val="0"/>
            <c:showBubbleSize val="0"/>
            <c:showLeaderLines val="0"/>
          </c:dLbls>
          <c:cat>
            <c:strRef>
              <c:f>Résumé!$C$64:$C$67</c:f>
              <c:strCache>
                <c:ptCount val="4"/>
                <c:pt idx="0">
                  <c:v>&lt; 25% </c:v>
                </c:pt>
                <c:pt idx="1">
                  <c:v>25-50% </c:v>
                </c:pt>
                <c:pt idx="2">
                  <c:v>50-75% </c:v>
                </c:pt>
                <c:pt idx="3">
                  <c:v>&gt; 75%</c:v>
                </c:pt>
              </c:strCache>
            </c:strRef>
          </c:cat>
          <c:val>
            <c:numRef>
              <c:f>Résumé!$D$64:$D$67</c:f>
              <c:numCache>
                <c:formatCode>0%</c:formatCode>
                <c:ptCount val="4"/>
                <c:pt idx="0">
                  <c:v>0.0</c:v>
                </c:pt>
                <c:pt idx="1">
                  <c:v>0.105263157894737</c:v>
                </c:pt>
                <c:pt idx="2">
                  <c:v>0.105263157894737</c:v>
                </c:pt>
                <c:pt idx="3">
                  <c:v>0.631578947368421</c:v>
                </c:pt>
              </c:numCache>
            </c:numRef>
          </c:val>
        </c:ser>
        <c:dLbls>
          <c:showLegendKey val="0"/>
          <c:showVal val="0"/>
          <c:showCatName val="0"/>
          <c:showSerName val="0"/>
          <c:showPercent val="0"/>
          <c:showBubbleSize val="0"/>
        </c:dLbls>
        <c:gapWidth val="75"/>
        <c:overlap val="40"/>
        <c:axId val="2118612840"/>
        <c:axId val="2118609784"/>
      </c:barChart>
      <c:catAx>
        <c:axId val="2118612840"/>
        <c:scaling>
          <c:orientation val="minMax"/>
        </c:scaling>
        <c:delete val="0"/>
        <c:axPos val="b"/>
        <c:numFmt formatCode="General" sourceLinked="1"/>
        <c:majorTickMark val="none"/>
        <c:minorTickMark val="none"/>
        <c:tickLblPos val="nextTo"/>
        <c:crossAx val="2118609784"/>
        <c:crosses val="autoZero"/>
        <c:auto val="1"/>
        <c:lblAlgn val="ctr"/>
        <c:lblOffset val="100"/>
        <c:noMultiLvlLbl val="0"/>
      </c:catAx>
      <c:valAx>
        <c:axId val="2118609784"/>
        <c:scaling>
          <c:orientation val="minMax"/>
        </c:scaling>
        <c:delete val="1"/>
        <c:axPos val="l"/>
        <c:majorGridlines>
          <c:spPr>
            <a:ln w="0">
              <a:solidFill>
                <a:schemeClr val="bg1"/>
              </a:solidFill>
            </a:ln>
          </c:spPr>
        </c:majorGridlines>
        <c:numFmt formatCode="0%" sourceLinked="1"/>
        <c:majorTickMark val="none"/>
        <c:minorTickMark val="none"/>
        <c:tickLblPos val="none"/>
        <c:crossAx val="2118612840"/>
        <c:crosses val="autoZero"/>
        <c:crossBetween val="between"/>
        <c:majorUnit val="0.1"/>
      </c:valAx>
    </c:plotArea>
    <c:plotVisOnly val="1"/>
    <c:dispBlanksAs val="gap"/>
    <c:showDLblsOverMax val="0"/>
  </c:chart>
  <c:printSettings>
    <c:headerFooter/>
    <c:pageMargins b="0.750000000000002" l="0.700000000000001" r="0.700000000000001" t="0.750000000000002" header="0.3" footer="0.3"/>
    <c:pageSetup/>
  </c:printSettings>
</c:chartSpace>
</file>

<file path=xl/drawings/_rels/drawing1.xml.rels><?xml version="1.0" encoding="UTF-8" standalone="yes"?>
<Relationships xmlns="http://schemas.openxmlformats.org/package/2006/relationships"><Relationship Id="rId11" Type="http://schemas.openxmlformats.org/officeDocument/2006/relationships/chart" Target="../charts/chart11.xml"/><Relationship Id="rId12" Type="http://schemas.openxmlformats.org/officeDocument/2006/relationships/chart" Target="../charts/chart12.xml"/><Relationship Id="rId13" Type="http://schemas.openxmlformats.org/officeDocument/2006/relationships/chart" Target="../charts/chart13.xml"/><Relationship Id="rId14" Type="http://schemas.openxmlformats.org/officeDocument/2006/relationships/chart" Target="../charts/chart14.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8</xdr:col>
      <xdr:colOff>9523</xdr:colOff>
      <xdr:row>2</xdr:row>
      <xdr:rowOff>9525</xdr:rowOff>
    </xdr:from>
    <xdr:to>
      <xdr:col>16</xdr:col>
      <xdr:colOff>228600</xdr:colOff>
      <xdr:row>10</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742949</xdr:colOff>
      <xdr:row>18</xdr:row>
      <xdr:rowOff>180975</xdr:rowOff>
    </xdr:from>
    <xdr:to>
      <xdr:col>11</xdr:col>
      <xdr:colOff>380999</xdr:colOff>
      <xdr:row>26</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742949</xdr:colOff>
      <xdr:row>26</xdr:row>
      <xdr:rowOff>9525</xdr:rowOff>
    </xdr:from>
    <xdr:to>
      <xdr:col>12</xdr:col>
      <xdr:colOff>9525</xdr:colOff>
      <xdr:row>33</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733425</xdr:colOff>
      <xdr:row>33</xdr:row>
      <xdr:rowOff>9525</xdr:rowOff>
    </xdr:from>
    <xdr:to>
      <xdr:col>12</xdr:col>
      <xdr:colOff>285750</xdr:colOff>
      <xdr:row>38</xdr:row>
      <xdr:rowOff>19050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38</xdr:row>
      <xdr:rowOff>0</xdr:rowOff>
    </xdr:from>
    <xdr:to>
      <xdr:col>12</xdr:col>
      <xdr:colOff>295275</xdr:colOff>
      <xdr:row>43</xdr:row>
      <xdr:rowOff>9525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43</xdr:row>
      <xdr:rowOff>0</xdr:rowOff>
    </xdr:from>
    <xdr:to>
      <xdr:col>12</xdr:col>
      <xdr:colOff>295275</xdr:colOff>
      <xdr:row>47</xdr:row>
      <xdr:rowOff>180975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0</xdr:colOff>
      <xdr:row>53</xdr:row>
      <xdr:rowOff>0</xdr:rowOff>
    </xdr:from>
    <xdr:to>
      <xdr:col>12</xdr:col>
      <xdr:colOff>295275</xdr:colOff>
      <xdr:row>58</xdr:row>
      <xdr:rowOff>9525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0</xdr:colOff>
      <xdr:row>58</xdr:row>
      <xdr:rowOff>0</xdr:rowOff>
    </xdr:from>
    <xdr:to>
      <xdr:col>12</xdr:col>
      <xdr:colOff>295275</xdr:colOff>
      <xdr:row>62</xdr:row>
      <xdr:rowOff>47625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0</xdr:colOff>
      <xdr:row>62</xdr:row>
      <xdr:rowOff>0</xdr:rowOff>
    </xdr:from>
    <xdr:to>
      <xdr:col>12</xdr:col>
      <xdr:colOff>295275</xdr:colOff>
      <xdr:row>67</xdr:row>
      <xdr:rowOff>152400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68</xdr:row>
      <xdr:rowOff>0</xdr:rowOff>
    </xdr:from>
    <xdr:to>
      <xdr:col>12</xdr:col>
      <xdr:colOff>295275</xdr:colOff>
      <xdr:row>75</xdr:row>
      <xdr:rowOff>161925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0</xdr:colOff>
      <xdr:row>76</xdr:row>
      <xdr:rowOff>0</xdr:rowOff>
    </xdr:from>
    <xdr:to>
      <xdr:col>12</xdr:col>
      <xdr:colOff>295275</xdr:colOff>
      <xdr:row>82</xdr:row>
      <xdr:rowOff>9525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0</xdr:colOff>
      <xdr:row>82</xdr:row>
      <xdr:rowOff>1</xdr:rowOff>
    </xdr:from>
    <xdr:to>
      <xdr:col>12</xdr:col>
      <xdr:colOff>295275</xdr:colOff>
      <xdr:row>88</xdr:row>
      <xdr:rowOff>38101</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9525</xdr:colOff>
      <xdr:row>89</xdr:row>
      <xdr:rowOff>228600</xdr:rowOff>
    </xdr:from>
    <xdr:to>
      <xdr:col>12</xdr:col>
      <xdr:colOff>304800</xdr:colOff>
      <xdr:row>93</xdr:row>
      <xdr:rowOff>38100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9526</xdr:colOff>
      <xdr:row>47</xdr:row>
      <xdr:rowOff>180975</xdr:rowOff>
    </xdr:from>
    <xdr:to>
      <xdr:col>12</xdr:col>
      <xdr:colOff>447675</xdr:colOff>
      <xdr:row>52</xdr:row>
      <xdr:rowOff>95250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4"/>
  <sheetViews>
    <sheetView showGridLines="0" tabSelected="1" workbookViewId="0">
      <pane xSplit="1" ySplit="2" topLeftCell="B3" activePane="bottomRight" state="frozen"/>
      <selection pane="topRight" activeCell="B1" sqref="B1"/>
      <selection pane="bottomLeft" activeCell="A3" sqref="A3"/>
      <selection pane="bottomRight" activeCell="B2" sqref="B2"/>
    </sheetView>
  </sheetViews>
  <sheetFormatPr baseColWidth="10" defaultColWidth="8.83203125" defaultRowHeight="14" x14ac:dyDescent="0"/>
  <cols>
    <col min="1" max="1" width="5.6640625" customWidth="1"/>
    <col min="2" max="2" width="39.6640625" style="83" customWidth="1"/>
    <col min="3" max="3" width="12" customWidth="1"/>
    <col min="4" max="4" width="10.33203125" customWidth="1"/>
    <col min="5" max="5" width="17.1640625" customWidth="1"/>
    <col min="6" max="6" width="17.5" customWidth="1"/>
    <col min="7" max="7" width="15.83203125" customWidth="1"/>
    <col min="8" max="8" width="9" customWidth="1"/>
    <col min="9" max="9" width="14.5" customWidth="1"/>
    <col min="10" max="10" width="4.33203125" customWidth="1"/>
    <col min="11" max="11" width="10.5" customWidth="1"/>
    <col min="12" max="12" width="9.1640625" customWidth="1"/>
  </cols>
  <sheetData>
    <row r="1" spans="1:12">
      <c r="B1" s="83" t="s">
        <v>240</v>
      </c>
      <c r="D1">
        <v>19</v>
      </c>
    </row>
    <row r="2" spans="1:12" ht="51" customHeight="1" thickBot="1">
      <c r="C2" t="s">
        <v>237</v>
      </c>
      <c r="D2" s="25" t="s">
        <v>238</v>
      </c>
      <c r="E2" s="121" t="s">
        <v>239</v>
      </c>
      <c r="F2" s="121"/>
    </row>
    <row r="3" spans="1:12" ht="30" customHeight="1">
      <c r="A3" s="44">
        <v>1</v>
      </c>
      <c r="B3" s="122" t="s">
        <v>0</v>
      </c>
      <c r="C3" s="123"/>
      <c r="D3" s="124"/>
      <c r="E3" s="124"/>
      <c r="F3" s="124"/>
      <c r="G3" s="124"/>
      <c r="H3" s="125"/>
    </row>
    <row r="4" spans="1:12" ht="15" customHeight="1">
      <c r="A4" s="54"/>
      <c r="B4" s="42" t="s">
        <v>1</v>
      </c>
      <c r="C4" s="42"/>
      <c r="D4" s="43"/>
      <c r="E4" s="43"/>
      <c r="F4" s="43"/>
      <c r="G4" s="43"/>
      <c r="H4" s="55"/>
    </row>
    <row r="5" spans="1:12" ht="52.5" customHeight="1">
      <c r="A5" s="41"/>
      <c r="B5" s="42"/>
      <c r="C5" s="42"/>
      <c r="D5" s="43" t="s">
        <v>228</v>
      </c>
      <c r="E5" s="43" t="s">
        <v>229</v>
      </c>
      <c r="F5" s="43" t="s">
        <v>230</v>
      </c>
      <c r="G5" s="43" t="s">
        <v>231</v>
      </c>
      <c r="H5" s="45"/>
    </row>
    <row r="6" spans="1:12">
      <c r="A6" s="56"/>
      <c r="B6" s="14" t="s">
        <v>232</v>
      </c>
      <c r="C6" s="11"/>
      <c r="D6" s="53">
        <f xml:space="preserve"> SUM('N''oundere III ''10'!C5,'Nyambaka ''10'!C5,'Banyo ''10'!C5,'Bankim ''10'!C5,'Ngaroundal ''10'!C5,'Tignere ''10'!C5,'Tibati ''10'!C5,'Dir ''10'!C5,'Galim Tignere ''10'!C5,'Kontcha ''10'!C5, 'Martap ''11'!C5, 'Mayo-Baleo ''11'!C5,'Mbe ''10'!C5,'Ngaoundere I ''10'!C5,'Ngaoundere II ''10'!C5,'Ngan-ha ''10'!C5,'Ngaoui ''10'!C5,'Mayo-Darle ''10'!C5,'Djohong ''10'!C5,Belel!C5,Meiganga!C5)/$D$1</f>
        <v>0</v>
      </c>
      <c r="E6" s="53">
        <f xml:space="preserve"> SUM('N''oundere III ''10'!D5,'Nyambaka ''10'!D5,'Banyo ''10'!D5,'Bankim ''10'!D5,'Ngaroundal ''10'!D5,'Tignere ''10'!D5,'Tibati ''10'!D5,'Dir ''10'!D5,'Galim Tignere ''10'!D5,'Kontcha ''10'!D5, 'Martap ''11'!D5, 'Mayo-Baleo ''11'!D5,'Mbe ''10'!D5,'Ngaoundere I ''10'!D5,'Ngaoundere II ''10'!D5,'Ngan-ha ''10'!D5,'Ngaoui ''10'!D5,'Mayo-Darle ''10'!D5,'Djohong ''10'!D5,Belel!D5,Meiganga!D5)/$D$1</f>
        <v>5.2631578947368418E-2</v>
      </c>
      <c r="F6" s="53">
        <f xml:space="preserve"> SUM('N''oundere III ''10'!E5,'Nyambaka ''10'!E5,'Banyo ''10'!E5,'Bankim ''10'!E5,'Ngaroundal ''10'!E5,'Tignere ''10'!E5,'Tibati ''10'!E5,'Dir ''10'!E5,'Galim Tignere ''10'!E5,'Kontcha ''10'!E5, 'Martap ''11'!E5, 'Mayo-Baleo ''11'!E5,'Mbe ''10'!E5,'Ngaoundere I ''10'!E5,'Ngaoundere II ''10'!E5,'Ngan-ha ''10'!E5,'Ngaoui ''10'!E5,'Mayo-Darle ''10'!E5,'Djohong ''10'!E5,Belel!E5,Meiganga!E5)/$D$1</f>
        <v>0.89473684210526316</v>
      </c>
      <c r="G6" s="53">
        <f xml:space="preserve"> SUM('N''oundere III ''10'!F5,'Nyambaka ''10'!F5,'Banyo ''10'!F5,'Bankim ''10'!F5,'Ngaroundal ''10'!F5,'Tignere ''10'!F5,'Tibati ''10'!F5,'Dir ''10'!F5,'Galim Tignere ''10'!F5,'Kontcha ''10'!F5, 'Martap ''11'!F5, 'Mayo-Baleo ''11'!F5,'Mbe ''10'!F5,'Ngaoundere I ''10'!F5,'Ngaoundere II ''10'!F5,'Ngan-ha ''10'!F5,'Ngaoui ''10'!F5,'Mayo-Darle ''10'!F5,'Djohong ''10'!F5,Belel!F5,Meiganga!F5)/$D$1</f>
        <v>0</v>
      </c>
      <c r="H6" s="45"/>
    </row>
    <row r="7" spans="1:12" ht="14.25" customHeight="1">
      <c r="A7" s="56"/>
      <c r="B7" s="14" t="s">
        <v>233</v>
      </c>
      <c r="C7" s="11"/>
      <c r="D7" s="53">
        <f xml:space="preserve"> SUM('N''oundere III ''10'!C6,'Nyambaka ''10'!C6,'Banyo ''10'!C6,'Bankim ''10'!C6,'Ngaroundal ''10'!C6,'Tignere ''10'!C6,'Tibati ''10'!C6,'Dir ''10'!C6,'Galim Tignere ''10'!C6,'Kontcha ''10'!C6, 'Martap ''11'!C6, 'Mayo-Baleo ''11'!C6,'Mbe ''10'!C6,'Ngaoundere I ''10'!C6,'Ngaoundere II ''10'!C6,'Ngan-ha ''10'!C6,'Ngaoui ''10'!C6,'Mayo-Darle ''10'!C6,'Djohong ''10'!C6,Belel!C6,Meiganga!C6)/$D$1</f>
        <v>5.2631578947368418E-2</v>
      </c>
      <c r="E7" s="53">
        <f xml:space="preserve"> SUM('N''oundere III ''10'!D6,'Nyambaka ''10'!D6,'Banyo ''10'!D6,'Bankim ''10'!D6,'Ngaroundal ''10'!D6,'Tignere ''10'!D6,'Tibati ''10'!D6,'Dir ''10'!D6,'Galim Tignere ''10'!D6,'Kontcha ''10'!D6, 'Martap ''11'!D6, 'Mayo-Baleo ''11'!D6,'Mbe ''10'!D6,'Ngaoundere I ''10'!D6,'Ngaoundere II ''10'!D6,'Ngan-ha ''10'!D6,'Ngaoui ''10'!D6,'Mayo-Darle ''10'!D6,'Djohong ''10'!D6,Belel!D6,Meiganga!D6)/$D$1</f>
        <v>0.15789473684210525</v>
      </c>
      <c r="F7" s="53">
        <f xml:space="preserve"> SUM('N''oundere III ''10'!E6,'Nyambaka ''10'!E6,'Banyo ''10'!E6,'Bankim ''10'!E6,'Ngaroundal ''10'!E6,'Tignere ''10'!E6,'Tibati ''10'!E6,'Dir ''10'!E6,'Galim Tignere ''10'!E6,'Kontcha ''10'!E6, 'Martap ''11'!E6, 'Mayo-Baleo ''11'!E6,'Mbe ''10'!E6,'Ngaoundere I ''10'!E6,'Ngaoundere II ''10'!E6,'Ngan-ha ''10'!E6,'Ngaoui ''10'!E6,'Mayo-Darle ''10'!E6,'Djohong ''10'!E6,Belel!E6,Meiganga!E6)/$D$1</f>
        <v>0.52631578947368418</v>
      </c>
      <c r="G7" s="53">
        <f xml:space="preserve"> SUM('N''oundere III ''10'!F6,'Nyambaka ''10'!F6,'Banyo ''10'!F6,'Bankim ''10'!F6,'Ngaroundal ''10'!F6,'Tignere ''10'!F6,'Tibati ''10'!F6,'Dir ''10'!F6,'Galim Tignere ''10'!F6,'Kontcha ''10'!F6, 'Martap ''11'!F6, 'Mayo-Baleo ''11'!F6,'Mbe ''10'!F6,'Ngaoundere I ''10'!F6,'Ngaoundere II ''10'!F6,'Ngan-ha ''10'!F6,'Ngaoui ''10'!F6,'Mayo-Darle ''10'!F6,'Djohong ''10'!F6,Belel!F6,Meiganga!F6)/$D$1</f>
        <v>0.15789473684210525</v>
      </c>
      <c r="H7" s="45"/>
    </row>
    <row r="8" spans="1:12" ht="15" customHeight="1">
      <c r="A8" s="56"/>
      <c r="B8" s="14" t="s">
        <v>234</v>
      </c>
      <c r="C8" s="11"/>
      <c r="D8" s="53">
        <f xml:space="preserve"> SUM('N''oundere III ''10'!C7,'Nyambaka ''10'!C7,'Banyo ''10'!C7,'Bankim ''10'!C7,'Ngaroundal ''10'!C7,'Tignere ''10'!C7,'Tibati ''10'!C7,'Dir ''10'!C7,'Galim Tignere ''10'!C7,'Kontcha ''10'!C7, 'Martap ''11'!C7, 'Mayo-Baleo ''11'!C7,'Mbe ''10'!C7,'Ngaoundere I ''10'!C7,'Ngaoundere II ''10'!C7,'Ngan-ha ''10'!C7,'Ngaoui ''10'!C7,'Mayo-Darle ''10'!C7,'Djohong ''10'!C7,Belel!C7,Meiganga!C7)/$D$1</f>
        <v>0.26315789473684209</v>
      </c>
      <c r="E8" s="53">
        <f xml:space="preserve"> SUM('N''oundere III ''10'!D7,'Nyambaka ''10'!D7,'Banyo ''10'!D7,'Bankim ''10'!D7,'Ngaroundal ''10'!D7,'Tignere ''10'!D7,'Tibati ''10'!D7,'Dir ''10'!D7,'Galim Tignere ''10'!D7,'Kontcha ''10'!D7, 'Martap ''11'!D7, 'Mayo-Baleo ''11'!D7,'Mbe ''10'!D7,'Ngaoundere I ''10'!D7,'Ngaoundere II ''10'!D7,'Ngan-ha ''10'!D7,'Ngaoui ''10'!D7,'Mayo-Darle ''10'!D7,'Djohong ''10'!D7,Belel!D7,Meiganga!D7)/$D$1</f>
        <v>0.21052631578947367</v>
      </c>
      <c r="F8" s="53">
        <f xml:space="preserve"> SUM('N''oundere III ''10'!E7,'Nyambaka ''10'!E7,'Banyo ''10'!E7,'Bankim ''10'!E7,'Ngaroundal ''10'!E7,'Tignere ''10'!E7,'Tibati ''10'!E7,'Dir ''10'!E7,'Galim Tignere ''10'!E7,'Kontcha ''10'!E7, 'Martap ''11'!E7, 'Mayo-Baleo ''11'!E7,'Mbe ''10'!E7,'Ngaoundere I ''10'!E7,'Ngaoundere II ''10'!E7,'Ngan-ha ''10'!E7,'Ngaoui ''10'!E7,'Mayo-Darle ''10'!E7,'Djohong ''10'!E7,Belel!E7,Meiganga!E7)/$D$1</f>
        <v>0.26315789473684209</v>
      </c>
      <c r="G8" s="53">
        <f xml:space="preserve"> SUM('N''oundere III ''10'!F7,'Nyambaka ''10'!F7,'Banyo ''10'!F7,'Bankim ''10'!F7,'Ngaroundal ''10'!F7,'Tignere ''10'!F7,'Tibati ''10'!F7,'Dir ''10'!F7,'Galim Tignere ''10'!F7,'Kontcha ''10'!F7, 'Martap ''11'!F7, 'Mayo-Baleo ''11'!F7,'Mbe ''10'!F7,'Ngaoundere I ''10'!F7,'Ngaoundere II ''10'!F7,'Ngan-ha ''10'!F7,'Ngaoui ''10'!F7,'Mayo-Darle ''10'!F7,'Djohong ''10'!F7,Belel!F7,Meiganga!F7)/$D$1</f>
        <v>5.2631578947368418E-2</v>
      </c>
      <c r="H8" s="45"/>
    </row>
    <row r="9" spans="1:12" ht="15" customHeight="1">
      <c r="A9" s="56"/>
      <c r="B9" s="14" t="s">
        <v>235</v>
      </c>
      <c r="C9" s="11"/>
      <c r="D9" s="53">
        <f xml:space="preserve"> SUM('N''oundere III ''10'!C8,'Nyambaka ''10'!C8,'Banyo ''10'!C8,'Bankim ''10'!C8,'Ngaroundal ''10'!C8,'Tignere ''10'!C8,'Tibati ''10'!C8,'Dir ''10'!C8,'Galim Tignere ''10'!C8,'Kontcha ''10'!C8, 'Martap ''11'!C8, 'Mayo-Baleo ''11'!C8,'Mbe ''10'!C8,'Ngaoundere I ''10'!C8,'Ngaoundere II ''10'!C8,'Ngan-ha ''10'!C8,'Ngaoui ''10'!C8,'Mayo-Darle ''10'!C8,'Djohong ''10'!C8,Belel!C8,Meiganga!C8)/$D$1</f>
        <v>0.10526315789473684</v>
      </c>
      <c r="E9" s="53">
        <f xml:space="preserve"> SUM('N''oundere III ''10'!D8,'Nyambaka ''10'!D8,'Banyo ''10'!D8,'Bankim ''10'!D8,'Ngaroundal ''10'!D8,'Tignere ''10'!D8,'Tibati ''10'!D8,'Dir ''10'!D8,'Galim Tignere ''10'!D8,'Kontcha ''10'!D8, 'Martap ''11'!D8, 'Mayo-Baleo ''11'!D8,'Mbe ''10'!D8,'Ngaoundere I ''10'!D8,'Ngaoundere II ''10'!D8,'Ngan-ha ''10'!D8,'Ngaoui ''10'!D8,'Mayo-Darle ''10'!D8,'Djohong ''10'!D8,Belel!D8,Meiganga!D8)/$D$1</f>
        <v>0.21052631578947367</v>
      </c>
      <c r="F9" s="53">
        <f xml:space="preserve"> SUM('N''oundere III ''10'!E8,'Nyambaka ''10'!E8,'Banyo ''10'!E8,'Bankim ''10'!E8,'Ngaroundal ''10'!E8,'Tignere ''10'!E8,'Tibati ''10'!E8,'Dir ''10'!E8,'Galim Tignere ''10'!E8,'Kontcha ''10'!E8, 'Martap ''11'!E8, 'Mayo-Baleo ''11'!E8,'Mbe ''10'!E8,'Ngaoundere I ''10'!E8,'Ngaoundere II ''10'!E8,'Ngan-ha ''10'!E8,'Ngaoui ''10'!E8,'Mayo-Darle ''10'!E8,'Djohong ''10'!E8,Belel!E8,Meiganga!E8)/$D$1</f>
        <v>0.36842105263157893</v>
      </c>
      <c r="G9" s="53">
        <f xml:space="preserve"> SUM('N''oundere III ''10'!F8,'Nyambaka ''10'!F8,'Banyo ''10'!F8,'Bankim ''10'!F8,'Ngaroundal ''10'!F8,'Tignere ''10'!F8,'Tibati ''10'!F8,'Dir ''10'!F8,'Galim Tignere ''10'!F8,'Kontcha ''10'!F8, 'Martap ''11'!F8, 'Mayo-Baleo ''11'!F8,'Mbe ''10'!F8,'Ngaoundere I ''10'!F8,'Ngaoundere II ''10'!F8,'Ngan-ha ''10'!F8,'Ngaoui ''10'!F8,'Mayo-Darle ''10'!F8,'Djohong ''10'!F8,Belel!F8,Meiganga!F8)/$D$1</f>
        <v>0.10526315789473684</v>
      </c>
      <c r="H9" s="45"/>
    </row>
    <row r="10" spans="1:12" ht="15" thickBot="1">
      <c r="A10" s="56"/>
      <c r="B10" s="84" t="s">
        <v>236</v>
      </c>
      <c r="C10" s="15"/>
      <c r="D10" s="53">
        <f xml:space="preserve"> SUM('N''oundere III ''10'!C9,'Nyambaka ''10'!C9,'Banyo ''10'!C9,'Bankim ''10'!C9,'Ngaroundal ''10'!C9,'Tignere ''10'!C9,'Tibati ''10'!C9,'Dir ''10'!C9,'Galim Tignere ''10'!C9,'Kontcha ''10'!C9, 'Martap ''11'!C9, 'Mayo-Baleo ''11'!C9,'Mbe ''10'!C9,'Ngaoundere I ''10'!C9,'Ngaoundere II ''10'!C9,'Ngan-ha ''10'!C9,'Ngaoui ''10'!C9,'Mayo-Darle ''10'!C9,'Djohong ''10'!C9,Belel!C9,Meiganga!C9)/$D$1</f>
        <v>0.52631578947368418</v>
      </c>
      <c r="E10" s="53">
        <f xml:space="preserve"> SUM('N''oundere III ''10'!D9,'Nyambaka ''10'!D9,'Banyo ''10'!D9,'Bankim ''10'!D9,'Ngaroundal ''10'!D9,'Tignere ''10'!D9,'Tibati ''10'!D9,'Dir ''10'!D9,'Galim Tignere ''10'!D9,'Kontcha ''10'!D9, 'Martap ''11'!D9, 'Mayo-Baleo ''11'!D9,'Mbe ''10'!D9,'Ngaoundere I ''10'!D9,'Ngaoundere II ''10'!D9,'Ngan-ha ''10'!D9,'Ngaoui ''10'!D9,'Mayo-Darle ''10'!D9,'Djohong ''10'!D9,Belel!D9,Meiganga!D9)/$D$1</f>
        <v>5.2631578947368418E-2</v>
      </c>
      <c r="F10" s="53">
        <f xml:space="preserve"> SUM('N''oundere III ''10'!E9,'Nyambaka ''10'!E9,'Banyo ''10'!E9,'Bankim ''10'!E9,'Ngaroundal ''10'!E9,'Tignere ''10'!E9,'Tibati ''10'!E9,'Dir ''10'!E9,'Galim Tignere ''10'!E9,'Kontcha ''10'!E9, 'Martap ''11'!E9, 'Mayo-Baleo ''11'!E9,'Mbe ''10'!E9,'Ngaoundere I ''10'!E9,'Ngaoundere II ''10'!E9,'Ngan-ha ''10'!E9,'Ngaoui ''10'!E9,'Mayo-Darle ''10'!E9,'Djohong ''10'!E9,Belel!E9,Meiganga!E9)/$D$1</f>
        <v>0.10526315789473684</v>
      </c>
      <c r="G10" s="53">
        <f xml:space="preserve"> SUM('N''oundere III ''10'!F9,'Nyambaka ''10'!F9,'Banyo ''10'!F9,'Bankim ''10'!F9,'Ngaroundal ''10'!F9,'Tignere ''10'!F9,'Tibati ''10'!F9,'Dir ''10'!F9,'Galim Tignere ''10'!F9,'Kontcha ''10'!F9, 'Martap ''11'!F9, 'Mayo-Baleo ''11'!F9,'Mbe ''10'!F9,'Ngaoundere I ''10'!F9,'Ngaoundere II ''10'!F9,'Ngan-ha ''10'!F9,'Ngaoui ''10'!F9,'Mayo-Darle ''10'!F9,'Djohong ''10'!F9,Belel!F9,Meiganga!F9)/$D$1</f>
        <v>0</v>
      </c>
      <c r="H10" s="46"/>
    </row>
    <row r="11" spans="1:12" ht="27" customHeight="1">
      <c r="A11" s="39">
        <v>2</v>
      </c>
      <c r="B11" s="126" t="s">
        <v>11</v>
      </c>
      <c r="C11" s="127"/>
      <c r="D11" s="128"/>
      <c r="E11" s="128"/>
      <c r="F11" s="128"/>
      <c r="G11" s="128"/>
      <c r="H11" s="129"/>
      <c r="I11" s="25"/>
      <c r="J11" s="25"/>
      <c r="K11" s="25"/>
      <c r="L11" s="25"/>
    </row>
    <row r="12" spans="1:12" ht="30" customHeight="1">
      <c r="A12" s="41"/>
      <c r="B12" s="85"/>
      <c r="C12" s="33"/>
      <c r="D12" s="33" t="s">
        <v>12</v>
      </c>
      <c r="E12" s="33" t="s">
        <v>13</v>
      </c>
      <c r="F12" s="33" t="s">
        <v>14</v>
      </c>
      <c r="G12" s="33" t="s">
        <v>15</v>
      </c>
      <c r="H12" s="34" t="s">
        <v>16</v>
      </c>
    </row>
    <row r="13" spans="1:12" ht="15" customHeight="1">
      <c r="A13" s="41"/>
      <c r="B13" s="14" t="s">
        <v>17</v>
      </c>
      <c r="C13" s="11"/>
      <c r="D13" s="53">
        <f xml:space="preserve"> SUM('N''oundere III ''10'!C12,'Nyambaka ''10'!C12,'Banyo ''10'!C12,'Bankim ''10'!C12,'Ngaroundal ''10'!C12,'Tignere ''10'!C12,'Tibati ''10'!C12,'Dir ''10'!C12,'Galim Tignere ''10'!C12,'Kontcha ''10'!C12, 'Martap ''11'!C12, 'Mayo-Baleo ''11'!C12,'Mbe ''10'!C12,'Ngaoundere I ''10'!C12,'Ngaoundere II ''10'!C12,'Ngan-ha ''10'!C12,'Ngaoui ''10'!C12,'Mayo-Darle ''10'!C12,'Djohong ''10'!C12,Belel!C12,Meiganga!C12)/$D$1</f>
        <v>0.73684210526315785</v>
      </c>
      <c r="E13" s="53">
        <f xml:space="preserve"> SUM('N''oundere III ''10'!D12,'Nyambaka ''10'!D12,'Banyo ''10'!D12,'Bankim ''10'!D12,'Ngaroundal ''10'!D12,'Tignere ''10'!D12,'Tibati ''10'!D12,'Dir ''10'!D12,'Galim Tignere ''10'!D12,'Kontcha ''10'!D12, 'Martap ''11'!D12, 'Mayo-Baleo ''11'!D12,'Mbe ''10'!D12,'Ngaoundere I ''10'!D12,'Ngaoundere II ''10'!D12,'Ngan-ha ''10'!D12,'Ngaoui ''10'!D12,'Mayo-Darle ''10'!D12,'Djohong ''10'!D12,Belel!D12,Meiganga!D12)/$D$1</f>
        <v>0.42105263157894735</v>
      </c>
      <c r="F13" s="53">
        <f xml:space="preserve"> SUM('N''oundere III ''10'!E12,'Nyambaka ''10'!E12,'Banyo ''10'!E12,'Bankim ''10'!E12,'Ngaroundal ''10'!E12,'Tignere ''10'!E12,'Tibati ''10'!E12,'Dir ''10'!E12,'Galim Tignere ''10'!E12,'Kontcha ''10'!E12, 'Martap ''11'!E12, 'Mayo-Baleo ''11'!E12,'Mbe ''10'!E12,'Ngaoundere I ''10'!E12,'Ngaoundere II ''10'!E12,'Ngan-ha ''10'!E12,'Ngaoui ''10'!E12,'Mayo-Darle ''10'!E12,'Djohong ''10'!E12,Belel!E12,Meiganga!E12)/$D$1</f>
        <v>0.26315789473684209</v>
      </c>
      <c r="G13" s="53">
        <f xml:space="preserve"> SUM('N''oundere III ''10'!F12,'Nyambaka ''10'!F12,'Banyo ''10'!F12,'Bankim ''10'!F12,'Ngaroundal ''10'!F12,'Tignere ''10'!F12,'Tibati ''10'!F12,'Dir ''10'!F12,'Galim Tignere ''10'!F12,'Kontcha ''10'!F12, 'Martap ''11'!F12, 'Mayo-Baleo ''11'!F12,'Mbe ''10'!F12,'Ngaoundere I ''10'!F12,'Ngaoundere II ''10'!F12,'Ngan-ha ''10'!F12,'Ngaoui ''10'!F12,'Mayo-Darle ''10'!F12,'Djohong ''10'!F12,Belel!F12,Meiganga!F12)/$D$1</f>
        <v>0.52631578947368418</v>
      </c>
      <c r="H13" s="53">
        <f xml:space="preserve"> SUM('N''oundere III ''10'!G12,'Nyambaka ''10'!G12,'Banyo ''10'!G12,'Bankim ''10'!G12,'Ngaroundal ''10'!G12,'Tignere ''10'!G12,'Tibati ''10'!G12,'Dir ''10'!G12,'Galim Tignere ''10'!G12,'Kontcha ''10'!G12, 'Martap ''11'!G12, 'Mayo-Baleo ''11'!G12,'Mbe ''10'!G12,'Ngaoundere I ''10'!G12,'Ngaoundere II ''10'!G12,'Ngan-ha ''10'!G12,'Ngaoui ''10'!G12,'Mayo-Darle ''10'!G12,'Djohong ''10'!G12,Belel!G12,Meiganga!G12)/$D$1</f>
        <v>0</v>
      </c>
    </row>
    <row r="14" spans="1:12" ht="15" customHeight="1">
      <c r="A14" s="41"/>
      <c r="B14" s="14" t="s">
        <v>18</v>
      </c>
      <c r="C14" s="11"/>
      <c r="D14" s="53">
        <f xml:space="preserve"> SUM('N''oundere III ''10'!C13,'Nyambaka ''10'!C13,'Banyo ''10'!C13,'Bankim ''10'!C13,'Ngaroundal ''10'!C13,'Tignere ''10'!C13,'Tibati ''10'!C13,'Dir ''10'!C13,'Galim Tignere ''10'!C13,'Kontcha ''10'!C13, 'Martap ''11'!C13, 'Mayo-Baleo ''11'!C13,'Mbe ''10'!C13,'Ngaoundere I ''10'!C13,'Ngaoundere II ''10'!C13,'Ngan-ha ''10'!C13,'Ngaoui ''10'!C13,'Mayo-Darle ''10'!C13,'Djohong ''10'!C13,Belel!C13,Meiganga!C13)/$D$1</f>
        <v>0.47368421052631576</v>
      </c>
      <c r="E14" s="53">
        <f xml:space="preserve"> SUM('N''oundere III ''10'!D13,'Nyambaka ''10'!D13,'Banyo ''10'!D13,'Bankim ''10'!D13,'Ngaroundal ''10'!D13,'Tignere ''10'!D13,'Tibati ''10'!D13,'Dir ''10'!D13,'Galim Tignere ''10'!D13,'Kontcha ''10'!D13, 'Martap ''11'!D13, 'Mayo-Baleo ''11'!D13,'Mbe ''10'!D13,'Ngaoundere I ''10'!D13,'Ngaoundere II ''10'!D13,'Ngan-ha ''10'!D13,'Ngaoui ''10'!D13,'Mayo-Darle ''10'!D13,'Djohong ''10'!D13,Belel!D13,Meiganga!D13)/$D$1</f>
        <v>0.36842105263157893</v>
      </c>
      <c r="F14" s="53">
        <f xml:space="preserve"> SUM('N''oundere III ''10'!E13,'Nyambaka ''10'!E13,'Banyo ''10'!E13,'Bankim ''10'!E13,'Ngaroundal ''10'!E13,'Tignere ''10'!E13,'Tibati ''10'!E13,'Dir ''10'!E13,'Galim Tignere ''10'!E13,'Kontcha ''10'!E13, 'Martap ''11'!E13, 'Mayo-Baleo ''11'!E13,'Mbe ''10'!E13,'Ngaoundere I ''10'!E13,'Ngaoundere II ''10'!E13,'Ngan-ha ''10'!E13,'Ngaoui ''10'!E13,'Mayo-Darle ''10'!E13,'Djohong ''10'!E13,Belel!E13,Meiganga!E13)/$D$1</f>
        <v>0.15789473684210525</v>
      </c>
      <c r="G14" s="53">
        <f xml:space="preserve"> SUM('N''oundere III ''10'!F13,'Nyambaka ''10'!F13,'Banyo ''10'!F13,'Bankim ''10'!F13,'Ngaroundal ''10'!F13,'Tignere ''10'!F13,'Tibati ''10'!F13,'Dir ''10'!F13,'Galim Tignere ''10'!F13,'Kontcha ''10'!F13, 'Martap ''11'!F13, 'Mayo-Baleo ''11'!F13,'Mbe ''10'!F13,'Ngaoundere I ''10'!F13,'Ngaoundere II ''10'!F13,'Ngan-ha ''10'!F13,'Ngaoui ''10'!F13,'Mayo-Darle ''10'!F13,'Djohong ''10'!F13,Belel!F13,Meiganga!F13)/$D$1</f>
        <v>0.31578947368421051</v>
      </c>
      <c r="H14" s="53">
        <f xml:space="preserve"> SUM('N''oundere III ''10'!G13,'Nyambaka ''10'!G13,'Banyo ''10'!G13,'Bankim ''10'!G13,'Ngaroundal ''10'!G13,'Tignere ''10'!G13,'Tibati ''10'!G13,'Dir ''10'!G13,'Galim Tignere ''10'!G13,'Kontcha ''10'!G13, 'Martap ''11'!G13, 'Mayo-Baleo ''11'!G13,'Mbe ''10'!G13,'Ngaoundere I ''10'!G13,'Ngaoundere II ''10'!G13,'Ngan-ha ''10'!G13,'Ngaoui ''10'!G13,'Mayo-Darle ''10'!G13,'Djohong ''10'!G13,Belel!G13,Meiganga!G13)/$D$1</f>
        <v>5.2631578947368418E-2</v>
      </c>
    </row>
    <row r="15" spans="1:12" ht="27" customHeight="1">
      <c r="A15" s="41"/>
      <c r="B15" s="14" t="s">
        <v>19</v>
      </c>
      <c r="C15" s="11"/>
      <c r="D15" s="53">
        <f xml:space="preserve"> SUM('N''oundere III ''10'!C14,'Nyambaka ''10'!C14,'Banyo ''10'!C14,'Bankim ''10'!C14,'Ngaroundal ''10'!C14,'Tignere ''10'!C14,'Tibati ''10'!C14,'Dir ''10'!C14,'Galim Tignere ''10'!C14,'Kontcha ''10'!C14, 'Martap ''11'!C14, 'Mayo-Baleo ''11'!C14,'Mbe ''10'!C14,'Ngaoundere I ''10'!C14,'Ngaoundere II ''10'!C14,'Ngan-ha ''10'!C14,'Ngaoui ''10'!C14,'Mayo-Darle ''10'!C14,'Djohong ''10'!C14,Belel!C14,Meiganga!C14)/$D$1</f>
        <v>0.36842105263157893</v>
      </c>
      <c r="E15" s="53">
        <f xml:space="preserve"> SUM('N''oundere III ''10'!D14,'Nyambaka ''10'!D14,'Banyo ''10'!D14,'Bankim ''10'!D14,'Ngaroundal ''10'!D14,'Tignere ''10'!D14,'Tibati ''10'!D14,'Dir ''10'!D14,'Galim Tignere ''10'!D14,'Kontcha ''10'!D14, 'Martap ''11'!D14, 'Mayo-Baleo ''11'!D14,'Mbe ''10'!D14,'Ngaoundere I ''10'!D14,'Ngaoundere II ''10'!D14,'Ngan-ha ''10'!D14,'Ngaoui ''10'!D14,'Mayo-Darle ''10'!D14,'Djohong ''10'!D14,Belel!D14,Meiganga!D14)/$D$1</f>
        <v>0.36842105263157893</v>
      </c>
      <c r="F15" s="53">
        <f xml:space="preserve"> SUM('N''oundere III ''10'!E14,'Nyambaka ''10'!E14,'Banyo ''10'!E14,'Bankim ''10'!E14,'Ngaroundal ''10'!E14,'Tignere ''10'!E14,'Tibati ''10'!E14,'Dir ''10'!E14,'Galim Tignere ''10'!E14,'Kontcha ''10'!E14, 'Martap ''11'!E14, 'Mayo-Baleo ''11'!E14,'Mbe ''10'!E14,'Ngaoundere I ''10'!E14,'Ngaoundere II ''10'!E14,'Ngan-ha ''10'!E14,'Ngaoui ''10'!E14,'Mayo-Darle ''10'!E14,'Djohong ''10'!E14,Belel!E14,Meiganga!E14)/$D$1</f>
        <v>0.21052631578947367</v>
      </c>
      <c r="G15" s="53">
        <f xml:space="preserve"> SUM('N''oundere III ''10'!F14,'Nyambaka ''10'!F14,'Banyo ''10'!F14,'Bankim ''10'!F14,'Ngaroundal ''10'!F14,'Tignere ''10'!F14,'Tibati ''10'!F14,'Dir ''10'!F14,'Galim Tignere ''10'!F14,'Kontcha ''10'!F14, 'Martap ''11'!F14, 'Mayo-Baleo ''11'!F14,'Mbe ''10'!F14,'Ngaoundere I ''10'!F14,'Ngaoundere II ''10'!F14,'Ngan-ha ''10'!F14,'Ngaoui ''10'!F14,'Mayo-Darle ''10'!F14,'Djohong ''10'!F14,Belel!F14,Meiganga!F14)/$D$1</f>
        <v>0.31578947368421051</v>
      </c>
      <c r="H15" s="53">
        <f xml:space="preserve"> SUM('N''oundere III ''10'!G14,'Nyambaka ''10'!G14,'Banyo ''10'!G14,'Bankim ''10'!G14,'Ngaroundal ''10'!G14,'Tignere ''10'!G14,'Tibati ''10'!G14,'Dir ''10'!G14,'Galim Tignere ''10'!G14,'Kontcha ''10'!G14, 'Martap ''11'!G14, 'Mayo-Baleo ''11'!G14,'Mbe ''10'!G14,'Ngaoundere I ''10'!G14,'Ngaoundere II ''10'!G14,'Ngan-ha ''10'!G14,'Ngaoui ''10'!G14,'Mayo-Darle ''10'!G14,'Djohong ''10'!G14,Belel!G14,Meiganga!G14)/$D$1</f>
        <v>5.2631578947368418E-2</v>
      </c>
    </row>
    <row r="16" spans="1:12" ht="15" customHeight="1">
      <c r="A16" s="41"/>
      <c r="B16" s="14" t="s">
        <v>20</v>
      </c>
      <c r="C16" s="11"/>
      <c r="D16" s="53">
        <f xml:space="preserve"> SUM('N''oundere III ''10'!C15,'Nyambaka ''10'!C15,'Banyo ''10'!C15,'Bankim ''10'!C15,'Ngaroundal ''10'!C15,'Tignere ''10'!C15,'Tibati ''10'!C15,'Dir ''10'!C15,'Galim Tignere ''10'!C15,'Kontcha ''10'!C15, 'Martap ''11'!C15, 'Mayo-Baleo ''11'!C15,'Mbe ''10'!C15,'Ngaoundere I ''10'!C15,'Ngaoundere II ''10'!C15,'Ngan-ha ''10'!C15,'Ngaoui ''10'!C15,'Mayo-Darle ''10'!C15,'Djohong ''10'!C15,Belel!C15,Meiganga!C15)/$D$1</f>
        <v>5.2631578947368418E-2</v>
      </c>
      <c r="E16" s="53">
        <f xml:space="preserve"> SUM('N''oundere III ''10'!D15,'Nyambaka ''10'!D15,'Banyo ''10'!D15,'Bankim ''10'!D15,'Ngaroundal ''10'!D15,'Tignere ''10'!D15,'Tibati ''10'!D15,'Dir ''10'!D15,'Galim Tignere ''10'!D15,'Kontcha ''10'!D15, 'Martap ''11'!D15, 'Mayo-Baleo ''11'!D15,'Mbe ''10'!D15,'Ngaoundere I ''10'!D15,'Ngaoundere II ''10'!D15,'Ngan-ha ''10'!D15,'Ngaoui ''10'!D15,'Mayo-Darle ''10'!D15,'Djohong ''10'!D15,Belel!D15,Meiganga!D15)/$D$1</f>
        <v>0</v>
      </c>
      <c r="F16" s="53">
        <f xml:space="preserve"> SUM('N''oundere III ''10'!E15,'Nyambaka ''10'!E15,'Banyo ''10'!E15,'Bankim ''10'!E15,'Ngaroundal ''10'!E15,'Tignere ''10'!E15,'Tibati ''10'!E15,'Dir ''10'!E15,'Galim Tignere ''10'!E15,'Kontcha ''10'!E15, 'Martap ''11'!E15, 'Mayo-Baleo ''11'!E15,'Mbe ''10'!E15,'Ngaoundere I ''10'!E15,'Ngaoundere II ''10'!E15,'Ngan-ha ''10'!E15,'Ngaoui ''10'!E15,'Mayo-Darle ''10'!E15,'Djohong ''10'!E15,Belel!E15,Meiganga!E15)/$D$1</f>
        <v>5.2631578947368418E-2</v>
      </c>
      <c r="G16" s="53">
        <f xml:space="preserve"> SUM('N''oundere III ''10'!F15,'Nyambaka ''10'!F15,'Banyo ''10'!F15,'Bankim ''10'!F15,'Ngaroundal ''10'!F15,'Tignere ''10'!F15,'Tibati ''10'!F15,'Dir ''10'!F15,'Galim Tignere ''10'!F15,'Kontcha ''10'!F15, 'Martap ''11'!F15, 'Mayo-Baleo ''11'!F15,'Mbe ''10'!F15,'Ngaoundere I ''10'!F15,'Ngaoundere II ''10'!F15,'Ngan-ha ''10'!F15,'Ngaoui ''10'!F15,'Mayo-Darle ''10'!F15,'Djohong ''10'!F15,Belel!F15,Meiganga!F15)/$D$1</f>
        <v>0</v>
      </c>
      <c r="H16" s="53">
        <f xml:space="preserve"> SUM('N''oundere III ''10'!G15,'Nyambaka ''10'!G15,'Banyo ''10'!G15,'Bankim ''10'!G15,'Ngaroundal ''10'!G15,'Tignere ''10'!G15,'Tibati ''10'!G15,'Dir ''10'!G15,'Galim Tignere ''10'!G15,'Kontcha ''10'!G15, 'Martap ''11'!G15, 'Mayo-Baleo ''11'!G15,'Mbe ''10'!G15,'Ngaoundere I ''10'!G15,'Ngaoundere II ''10'!G15,'Ngan-ha ''10'!G15,'Ngaoui ''10'!G15,'Mayo-Darle ''10'!G15,'Djohong ''10'!G15,Belel!G15,Meiganga!G15)/$D$1</f>
        <v>0</v>
      </c>
    </row>
    <row r="17" spans="1:11" ht="15" customHeight="1">
      <c r="A17" s="41"/>
      <c r="B17" s="14" t="s">
        <v>21</v>
      </c>
      <c r="C17" s="11"/>
      <c r="D17" s="53">
        <f xml:space="preserve"> SUM('N''oundere III ''10'!C16,'Nyambaka ''10'!C16,'Banyo ''10'!C16,'Bankim ''10'!C16,'Ngaroundal ''10'!C16,'Tignere ''10'!C16,'Tibati ''10'!C16,'Dir ''10'!C16,'Galim Tignere ''10'!C16,'Kontcha ''10'!C16, 'Martap ''11'!C16, 'Mayo-Baleo ''11'!C16,'Mbe ''10'!C16,'Ngaoundere I ''10'!C16,'Ngaoundere II ''10'!C16,'Ngan-ha ''10'!C16,'Ngaoui ''10'!C16,'Mayo-Darle ''10'!C16,'Djohong ''10'!C16,Belel!C16,Meiganga!C16)/$D$1</f>
        <v>0.57894736842105265</v>
      </c>
      <c r="E17" s="53">
        <f xml:space="preserve"> SUM('N''oundere III ''10'!D16,'Nyambaka ''10'!D16,'Banyo ''10'!D16,'Bankim ''10'!D16,'Ngaroundal ''10'!D16,'Tignere ''10'!D16,'Tibati ''10'!D16,'Dir ''10'!D16,'Galim Tignere ''10'!D16,'Kontcha ''10'!D16, 'Martap ''11'!D16, 'Mayo-Baleo ''11'!D16,'Mbe ''10'!D16,'Ngaoundere I ''10'!D16,'Ngaoundere II ''10'!D16,'Ngan-ha ''10'!D16,'Ngaoui ''10'!D16,'Mayo-Darle ''10'!D16,'Djohong ''10'!D16,Belel!D16,Meiganga!D16)/$D$1</f>
        <v>0.42105263157894735</v>
      </c>
      <c r="F17" s="53">
        <f xml:space="preserve"> SUM('N''oundere III ''10'!E16,'Nyambaka ''10'!E16,'Banyo ''10'!E16,'Bankim ''10'!E16,'Ngaroundal ''10'!E16,'Tignere ''10'!E16,'Tibati ''10'!E16,'Dir ''10'!E16,'Galim Tignere ''10'!E16,'Kontcha ''10'!E16, 'Martap ''11'!E16, 'Mayo-Baleo ''11'!E16,'Mbe ''10'!E16,'Ngaoundere I ''10'!E16,'Ngaoundere II ''10'!E16,'Ngan-ha ''10'!E16,'Ngaoui ''10'!E16,'Mayo-Darle ''10'!E16,'Djohong ''10'!E16,Belel!E16,Meiganga!E16)/$D$1</f>
        <v>0.21052631578947367</v>
      </c>
      <c r="G17" s="53">
        <f xml:space="preserve"> SUM('N''oundere III ''10'!F16,'Nyambaka ''10'!F16,'Banyo ''10'!F16,'Bankim ''10'!F16,'Ngaroundal ''10'!F16,'Tignere ''10'!F16,'Tibati ''10'!F16,'Dir ''10'!F16,'Galim Tignere ''10'!F16,'Kontcha ''10'!F16, 'Martap ''11'!F16, 'Mayo-Baleo ''11'!F16,'Mbe ''10'!F16,'Ngaoundere I ''10'!F16,'Ngaoundere II ''10'!F16,'Ngan-ha ''10'!F16,'Ngaoui ''10'!F16,'Mayo-Darle ''10'!F16,'Djohong ''10'!F16,Belel!F16,Meiganga!F16)/$D$1</f>
        <v>0.31578947368421051</v>
      </c>
      <c r="H17" s="53">
        <f xml:space="preserve"> SUM('N''oundere III ''10'!G16,'Nyambaka ''10'!G16,'Banyo ''10'!G16,'Bankim ''10'!G16,'Ngaroundal ''10'!G16,'Tignere ''10'!G16,'Tibati ''10'!G16,'Dir ''10'!G16,'Galim Tignere ''10'!G16,'Kontcha ''10'!G16, 'Martap ''11'!G16, 'Mayo-Baleo ''11'!G16,'Mbe ''10'!G16,'Ngaoundere I ''10'!G16,'Ngaoundere II ''10'!G16,'Ngan-ha ''10'!G16,'Ngaoui ''10'!G16,'Mayo-Darle ''10'!G16,'Djohong ''10'!G16,Belel!G16,Meiganga!G16)/$D$1</f>
        <v>5.2631578947368418E-2</v>
      </c>
    </row>
    <row r="18" spans="1:11" ht="15" customHeight="1">
      <c r="A18" s="41"/>
      <c r="B18" s="14" t="s">
        <v>22</v>
      </c>
      <c r="C18" s="11"/>
      <c r="D18" s="53">
        <f xml:space="preserve"> SUM('N''oundere III ''10'!C17,'Nyambaka ''10'!C17,'Banyo ''10'!C17,'Bankim ''10'!C17,'Ngaroundal ''10'!C17,'Tignere ''10'!C17,'Tibati ''10'!C17,'Dir ''10'!C17,'Galim Tignere ''10'!C17,'Kontcha ''10'!C17, 'Martap ''11'!C17, 'Mayo-Baleo ''11'!C17,'Mbe ''10'!C17,'Ngaoundere I ''10'!C17,'Ngaoundere II ''10'!C17,'Ngan-ha ''10'!C17,'Ngaoui ''10'!C17,'Mayo-Darle ''10'!C17,'Djohong ''10'!C17,Belel!C17,Meiganga!C17)/$D$1</f>
        <v>0.10526315789473684</v>
      </c>
      <c r="E18" s="53">
        <f xml:space="preserve"> SUM('N''oundere III ''10'!D17,'Nyambaka ''10'!D17,'Banyo ''10'!D17,'Bankim ''10'!D17,'Ngaroundal ''10'!D17,'Tignere ''10'!D17,'Tibati ''10'!D17,'Dir ''10'!D17,'Galim Tignere ''10'!D17,'Kontcha ''10'!D17, 'Martap ''11'!D17, 'Mayo-Baleo ''11'!D17,'Mbe ''10'!D17,'Ngaoundere I ''10'!D17,'Ngaoundere II ''10'!D17,'Ngan-ha ''10'!D17,'Ngaoui ''10'!D17,'Mayo-Darle ''10'!D17,'Djohong ''10'!D17,Belel!D17,Meiganga!D17)/$D$1</f>
        <v>0.10526315789473684</v>
      </c>
      <c r="F18" s="53">
        <f xml:space="preserve"> SUM('N''oundere III ''10'!E17,'Nyambaka ''10'!E17,'Banyo ''10'!E17,'Bankim ''10'!E17,'Ngaroundal ''10'!E17,'Tignere ''10'!E17,'Tibati ''10'!E17,'Dir ''10'!E17,'Galim Tignere ''10'!E17,'Kontcha ''10'!E17, 'Martap ''11'!E17, 'Mayo-Baleo ''11'!E17,'Mbe ''10'!E17,'Ngaoundere I ''10'!E17,'Ngaoundere II ''10'!E17,'Ngan-ha ''10'!E17,'Ngaoui ''10'!E17,'Mayo-Darle ''10'!E17,'Djohong ''10'!E17,Belel!E17,Meiganga!E17)/$D$1</f>
        <v>0.10526315789473684</v>
      </c>
      <c r="G18" s="53">
        <f xml:space="preserve"> SUM('N''oundere III ''10'!F17,'Nyambaka ''10'!F17,'Banyo ''10'!F17,'Bankim ''10'!F17,'Ngaroundal ''10'!F17,'Tignere ''10'!F17,'Tibati ''10'!F17,'Dir ''10'!F17,'Galim Tignere ''10'!F17,'Kontcha ''10'!F17, 'Martap ''11'!F17, 'Mayo-Baleo ''11'!F17,'Mbe ''10'!F17,'Ngaoundere I ''10'!F17,'Ngaoundere II ''10'!F17,'Ngan-ha ''10'!F17,'Ngaoui ''10'!F17,'Mayo-Darle ''10'!F17,'Djohong ''10'!F17,Belel!F17,Meiganga!F17)/$D$1</f>
        <v>5.2631578947368418E-2</v>
      </c>
      <c r="H18" s="53">
        <f xml:space="preserve"> SUM('N''oundere III ''10'!G17,'Nyambaka ''10'!G17,'Banyo ''10'!G17,'Bankim ''10'!G17,'Ngaroundal ''10'!G17,'Tignere ''10'!G17,'Tibati ''10'!G17,'Dir ''10'!G17,'Galim Tignere ''10'!G17,'Kontcha ''10'!G17, 'Martap ''11'!G17, 'Mayo-Baleo ''11'!G17,'Mbe ''10'!G17,'Ngaoundere I ''10'!G17,'Ngaoundere II ''10'!G17,'Ngan-ha ''10'!G17,'Ngaoui ''10'!G17,'Mayo-Darle ''10'!G17,'Djohong ''10'!G17,Belel!G17,Meiganga!G17)/$D$1</f>
        <v>5.2631578947368418E-2</v>
      </c>
      <c r="I18" s="25"/>
      <c r="K18" s="25"/>
    </row>
    <row r="19" spans="1:11" ht="15" customHeight="1" thickBot="1">
      <c r="A19" s="41"/>
      <c r="B19" s="84" t="s">
        <v>23</v>
      </c>
      <c r="C19" s="15"/>
      <c r="D19" s="53">
        <f xml:space="preserve"> SUM('N''oundere III ''10'!C18,'Nyambaka ''10'!C18,'Banyo ''10'!C18,'Bankim ''10'!C18,'Ngaroundal ''10'!C18,'Tignere ''10'!C18,'Tibati ''10'!C18,'Dir ''10'!C18,'Galim Tignere ''10'!C18,'Kontcha ''10'!C18, 'Martap ''11'!C18, 'Mayo-Baleo ''11'!C18,'Mbe ''10'!C18,'Ngaoundere I ''10'!C18,'Ngaoundere II ''10'!C18,'Ngan-ha ''10'!C18,'Ngaoui ''10'!C18,'Mayo-Darle ''10'!C18,'Djohong ''10'!C18,Belel!C18,Meiganga!C18)/$D$1</f>
        <v>0.78947368421052633</v>
      </c>
      <c r="E19" s="53">
        <f xml:space="preserve"> SUM('N''oundere III ''10'!D18,'Nyambaka ''10'!D18,'Banyo ''10'!D18,'Bankim ''10'!D18,'Ngaroundal ''10'!D18,'Tignere ''10'!D18,'Tibati ''10'!D18,'Dir ''10'!D18,'Galim Tignere ''10'!D18,'Kontcha ''10'!D18, 'Martap ''11'!D18, 'Mayo-Baleo ''11'!D18,'Mbe ''10'!D18,'Ngaoundere I ''10'!D18,'Ngaoundere II ''10'!D18,'Ngan-ha ''10'!D18,'Ngaoui ''10'!D18,'Mayo-Darle ''10'!D18,'Djohong ''10'!D18,Belel!D18,Meiganga!D18)/$D$1</f>
        <v>0.57894736842105265</v>
      </c>
      <c r="F19" s="53">
        <f xml:space="preserve"> SUM('N''oundere III ''10'!E18,'Nyambaka ''10'!E18,'Banyo ''10'!E18,'Bankim ''10'!E18,'Ngaroundal ''10'!E18,'Tignere ''10'!E18,'Tibati ''10'!E18,'Dir ''10'!E18,'Galim Tignere ''10'!E18,'Kontcha ''10'!E18, 'Martap ''11'!E18, 'Mayo-Baleo ''11'!E18,'Mbe ''10'!E18,'Ngaoundere I ''10'!E18,'Ngaoundere II ''10'!E18,'Ngan-ha ''10'!E18,'Ngaoui ''10'!E18,'Mayo-Darle ''10'!E18,'Djohong ''10'!E18,Belel!E18,Meiganga!E18)/$D$1</f>
        <v>0.47368421052631576</v>
      </c>
      <c r="G19" s="53">
        <f xml:space="preserve"> SUM('N''oundere III ''10'!F18,'Nyambaka ''10'!F18,'Banyo ''10'!F18,'Bankim ''10'!F18,'Ngaroundal ''10'!F18,'Tignere ''10'!F18,'Tibati ''10'!F18,'Dir ''10'!F18,'Galim Tignere ''10'!F18,'Kontcha ''10'!F18, 'Martap ''11'!F18, 'Mayo-Baleo ''11'!F18,'Mbe ''10'!F18,'Ngaoundere I ''10'!F18,'Ngaoundere II ''10'!F18,'Ngan-ha ''10'!F18,'Ngaoui ''10'!F18,'Mayo-Darle ''10'!F18,'Djohong ''10'!F18,Belel!F18,Meiganga!F18)/$D$1</f>
        <v>0.42105263157894735</v>
      </c>
      <c r="H19" s="53">
        <f xml:space="preserve"> SUM('N''oundere III ''10'!G18,'Nyambaka ''10'!G18,'Banyo ''10'!G18,'Bankim ''10'!G18,'Ngaroundal ''10'!G18,'Tignere ''10'!G18,'Tibati ''10'!G18,'Dir ''10'!G18,'Galim Tignere ''10'!G18,'Kontcha ''10'!G18, 'Martap ''11'!G18, 'Mayo-Baleo ''11'!G18,'Mbe ''10'!G18,'Ngaoundere I ''10'!G18,'Ngaoundere II ''10'!G18,'Ngan-ha ''10'!G18,'Ngaoui ''10'!G18,'Mayo-Darle ''10'!G18,'Djohong ''10'!G18,Belel!G18,Meiganga!G18)/$D$1</f>
        <v>0.10526315789473684</v>
      </c>
    </row>
    <row r="20" spans="1:11" ht="27" customHeight="1">
      <c r="A20" s="47">
        <v>3</v>
      </c>
      <c r="B20" s="94" t="s">
        <v>187</v>
      </c>
      <c r="C20" s="95"/>
      <c r="D20" s="95"/>
      <c r="E20" s="95"/>
      <c r="F20" s="95"/>
      <c r="G20" s="95"/>
      <c r="H20" s="96"/>
    </row>
    <row r="21" spans="1:11">
      <c r="A21" s="41"/>
      <c r="B21" s="1" t="s">
        <v>25</v>
      </c>
      <c r="C21" s="1"/>
      <c r="D21" s="53">
        <f xml:space="preserve"> SUM('N''oundere III ''10'!C20,'Nyambaka ''10'!C20,'Banyo ''10'!C20,'Bankim ''10'!C20,'Ngaroundal ''10'!C20,'Tignere ''10'!C20,'Tibati ''10'!C20,'Dir ''10'!C20,'Galim Tignere ''10'!C20,'Kontcha ''10'!C20, 'Martap ''11'!C20, 'Mayo-Baleo ''11'!C20,'Mbe ''10'!C20,'Ngaoundere I ''10'!C20,'Ngaoundere II ''10'!C20,'Ngan-ha ''10'!C20,'Ngaoui ''10'!C20,'Mayo-Darle ''10'!C20,'Djohong ''10'!C20,Belel!C20,Meiganga!C20)/$D$1</f>
        <v>5.2631578947368418E-2</v>
      </c>
      <c r="E21" s="2"/>
      <c r="F21" s="23"/>
      <c r="G21" s="2"/>
      <c r="H21" s="48"/>
    </row>
    <row r="22" spans="1:11">
      <c r="A22" s="41"/>
      <c r="B22" s="1" t="s">
        <v>26</v>
      </c>
      <c r="C22" s="1"/>
      <c r="D22" s="53">
        <f xml:space="preserve"> SUM('N''oundere III ''10'!C21,'Nyambaka ''10'!C21,'Banyo ''10'!C21,'Bankim ''10'!C21,'Ngaroundal ''10'!C21,'Tignere ''10'!C21,'Tibati ''10'!C21,'Dir ''10'!C21,'Galim Tignere ''10'!C21,'Kontcha ''10'!C21, 'Martap ''11'!C21, 'Mayo-Baleo ''11'!C21,'Mbe ''10'!C21,'Ngaoundere I ''10'!C21,'Ngaoundere II ''10'!C21,'Ngan-ha ''10'!C21,'Ngaoui ''10'!C21,'Mayo-Darle ''10'!C21,'Djohong ''10'!C21,Belel!C21,Meiganga!C21)/$D$1</f>
        <v>0.21052631578947367</v>
      </c>
      <c r="E22" s="2"/>
      <c r="F22" s="23"/>
      <c r="G22" s="2"/>
      <c r="H22" s="48"/>
    </row>
    <row r="23" spans="1:11">
      <c r="A23" s="41"/>
      <c r="B23" s="1" t="s">
        <v>27</v>
      </c>
      <c r="C23" s="1"/>
      <c r="D23" s="53">
        <f xml:space="preserve"> SUM('N''oundere III ''10'!C22,'Nyambaka ''10'!C22,'Banyo ''10'!C22,'Bankim ''10'!C22,'Ngaroundal ''10'!C22,'Tignere ''10'!C22,'Tibati ''10'!C22,'Dir ''10'!C22,'Galim Tignere ''10'!C22,'Kontcha ''10'!C22, 'Martap ''11'!C22, 'Mayo-Baleo ''11'!C22,'Mbe ''10'!C22,'Ngaoundere I ''10'!C22,'Ngaoundere II ''10'!C22,'Ngan-ha ''10'!C22,'Ngaoui ''10'!C22,'Mayo-Darle ''10'!C22,'Djohong ''10'!C22,Belel!C22,Meiganga!C22)/$D$1</f>
        <v>0.47368421052631576</v>
      </c>
      <c r="E23" s="2"/>
      <c r="F23" s="23"/>
      <c r="G23" s="2"/>
      <c r="H23" s="48"/>
    </row>
    <row r="24" spans="1:11">
      <c r="A24" s="41"/>
      <c r="B24" s="1" t="s">
        <v>28</v>
      </c>
      <c r="C24" s="1"/>
      <c r="D24" s="53">
        <f xml:space="preserve"> SUM('N''oundere III ''10'!C23,'Nyambaka ''10'!C23,'Banyo ''10'!C23,'Bankim ''10'!C23,'Ngaroundal ''10'!C23,'Tignere ''10'!C23,'Tibati ''10'!C23,'Dir ''10'!C23,'Galim Tignere ''10'!C23,'Kontcha ''10'!C23, 'Martap ''11'!C23, 'Mayo-Baleo ''11'!C23,'Mbe ''10'!C23,'Ngaoundere I ''10'!C23,'Ngaoundere II ''10'!C23,'Ngan-ha ''10'!C23,'Ngaoui ''10'!C23,'Mayo-Darle ''10'!C23,'Djohong ''10'!C23,Belel!C23,Meiganga!C23)/$D$1</f>
        <v>0.21052631578947367</v>
      </c>
      <c r="E24" s="2"/>
      <c r="F24" s="23"/>
      <c r="G24" s="2"/>
      <c r="H24" s="48"/>
    </row>
    <row r="25" spans="1:11">
      <c r="A25" s="41"/>
      <c r="B25" s="1" t="s">
        <v>29</v>
      </c>
      <c r="C25" s="1"/>
      <c r="D25" s="53">
        <f xml:space="preserve"> SUM('N''oundere III ''10'!C24,'Nyambaka ''10'!C24,'Banyo ''10'!C24,'Bankim ''10'!C24,'Ngaroundal ''10'!C24,'Tignere ''10'!C24,'Tibati ''10'!C24,'Dir ''10'!C24,'Galim Tignere ''10'!C24,'Kontcha ''10'!C24, 'Martap ''11'!C24, 'Mayo-Baleo ''11'!C24,'Mbe ''10'!C24,'Ngaoundere I ''10'!C24,'Ngaoundere II ''10'!C24,'Ngan-ha ''10'!C24,'Ngaoui ''10'!C24,'Mayo-Darle ''10'!C24,'Djohong ''10'!C24,Belel!C24,Meiganga!C24)/$D$1</f>
        <v>5.2631578947368418E-2</v>
      </c>
      <c r="E25" s="2"/>
      <c r="F25" s="23"/>
      <c r="G25" s="2"/>
      <c r="H25" s="48"/>
    </row>
    <row r="26" spans="1:11" ht="15" customHeight="1" thickBot="1">
      <c r="A26" s="40"/>
      <c r="B26" s="49" t="s">
        <v>60</v>
      </c>
      <c r="C26" s="6"/>
      <c r="D26" s="53">
        <f xml:space="preserve"> SUM('N''oundere III ''10'!C25,'Nyambaka ''10'!C25,'Banyo ''10'!C25,'Bankim ''10'!C25,'Ngaroundal ''10'!C25,'Tignere ''10'!C25,'Tibati ''10'!C25,'Dir ''10'!C25,'Galim Tignere ''10'!C25,'Kontcha ''10'!C25, 'Martap ''11'!C25, 'Mayo-Baleo ''11'!C25,'Mbe ''10'!C25,'Ngaoundere I ''10'!C25,'Ngaoundere II ''10'!C25,'Ngan-ha ''10'!C25,'Ngaoui ''10'!C25,'Mayo-Darle ''10'!C25,'Djohong ''10'!C25,Belel!C25,Meiganga!C25)/$D$1</f>
        <v>0</v>
      </c>
      <c r="E26" s="107"/>
      <c r="F26" s="107"/>
      <c r="G26" s="107"/>
      <c r="H26" s="108"/>
    </row>
    <row r="27" spans="1:11" ht="27" customHeight="1">
      <c r="A27" s="47">
        <v>4</v>
      </c>
      <c r="B27" s="126" t="s">
        <v>188</v>
      </c>
      <c r="C27" s="127"/>
      <c r="D27" s="127"/>
      <c r="E27" s="127"/>
      <c r="F27" s="127"/>
      <c r="G27" s="127"/>
      <c r="H27" s="130"/>
    </row>
    <row r="28" spans="1:11">
      <c r="B28" s="14" t="s">
        <v>133</v>
      </c>
      <c r="C28" s="14"/>
      <c r="D28" s="53">
        <f xml:space="preserve"> SUM('N''oundere III ''10'!C27,'Nyambaka ''10'!C27,'Banyo ''10'!C27,'Bankim ''10'!C27,'Ngaroundal ''10'!C27,'Tignere ''10'!C27,'Tibati ''10'!C27,'Dir ''10'!C27,'Galim Tignere ''10'!C27,'Kontcha ''10'!C27, 'Martap ''11'!C27, 'Mayo-Baleo ''11'!C27,'Mbe ''10'!C27,'Ngaoundere I ''10'!C27,'Ngaoundere II ''10'!C27,'Ngan-ha ''10'!C27,'Ngaoui ''10'!C27,'Mayo-Darle ''10'!C27,'Djohong ''10'!C27,Belel!C27,Meiganga!C27)/$D$1</f>
        <v>0</v>
      </c>
      <c r="E28" s="2"/>
      <c r="F28" s="2"/>
      <c r="G28" s="2"/>
      <c r="H28" s="2"/>
    </row>
    <row r="29" spans="1:11">
      <c r="B29" s="1" t="s">
        <v>132</v>
      </c>
      <c r="C29" s="1"/>
      <c r="D29" s="53">
        <f xml:space="preserve"> SUM('N''oundere III ''10'!C28,'Nyambaka ''10'!C28,'Banyo ''10'!C28,'Bankim ''10'!C28,'Ngaroundal ''10'!C28,'Tignere ''10'!C28,'Tibati ''10'!C28,'Dir ''10'!C28,'Galim Tignere ''10'!C28,'Kontcha ''10'!C28, 'Martap ''11'!C28, 'Mayo-Baleo ''11'!C28,'Mbe ''10'!C28,'Ngaoundere I ''10'!C28,'Ngaoundere II ''10'!C28,'Ngan-ha ''10'!C28,'Ngaoui ''10'!C28,'Mayo-Darle ''10'!C28,'Djohong ''10'!C28,Belel!C28,Meiganga!C28)/$D$1</f>
        <v>0.31578947368421051</v>
      </c>
      <c r="E29" s="2"/>
      <c r="F29" s="2"/>
      <c r="G29" s="2"/>
      <c r="H29" s="2"/>
    </row>
    <row r="30" spans="1:11">
      <c r="B30" s="1" t="s">
        <v>135</v>
      </c>
      <c r="C30" s="1"/>
      <c r="D30" s="53">
        <f xml:space="preserve"> SUM('N''oundere III ''10'!C29,'Nyambaka ''10'!C29,'Banyo ''10'!C29,'Bankim ''10'!C29,'Ngaroundal ''10'!C29,'Tignere ''10'!C29,'Tibati ''10'!C29,'Dir ''10'!C29,'Galim Tignere ''10'!C29,'Kontcha ''10'!C29, 'Martap ''11'!C29, 'Mayo-Baleo ''11'!C29,'Mbe ''10'!C29,'Ngaoundere I ''10'!C29,'Ngaoundere II ''10'!C29,'Ngan-ha ''10'!C29,'Ngaoui ''10'!C29,'Mayo-Darle ''10'!C29,'Djohong ''10'!C29,Belel!C29,Meiganga!C29)/$D$1</f>
        <v>0.31578947368421051</v>
      </c>
      <c r="E30" s="2"/>
      <c r="F30" s="2"/>
      <c r="G30" s="2"/>
      <c r="H30" s="2"/>
    </row>
    <row r="31" spans="1:11">
      <c r="B31" s="1" t="s">
        <v>136</v>
      </c>
      <c r="C31" s="1"/>
      <c r="D31" s="53">
        <f xml:space="preserve"> SUM('N''oundere III ''10'!C30,'Nyambaka ''10'!C30,'Banyo ''10'!C30,'Bankim ''10'!C30,'Ngaroundal ''10'!C30,'Tignere ''10'!C30,'Tibati ''10'!C30,'Dir ''10'!C30,'Galim Tignere ''10'!C30,'Kontcha ''10'!C30, 'Martap ''11'!C30, 'Mayo-Baleo ''11'!C30,'Mbe ''10'!C30,'Ngaoundere I ''10'!C30,'Ngaoundere II ''10'!C30,'Ngan-ha ''10'!C30,'Ngaoui ''10'!C30,'Mayo-Darle ''10'!C30,'Djohong ''10'!C30,Belel!C30,Meiganga!C30)/$D$1</f>
        <v>0.26315789473684209</v>
      </c>
      <c r="E31" s="2"/>
      <c r="F31" s="2"/>
      <c r="G31" s="2"/>
      <c r="H31" s="2"/>
    </row>
    <row r="32" spans="1:11">
      <c r="B32" s="1" t="s">
        <v>134</v>
      </c>
      <c r="C32" s="1"/>
      <c r="D32" s="53">
        <f xml:space="preserve"> SUM('N''oundere III ''10'!C31,'Nyambaka ''10'!C31,'Banyo ''10'!C31,'Bankim ''10'!C31,'Ngaroundal ''10'!C31,'Tignere ''10'!C31,'Tibati ''10'!C31,'Dir ''10'!C31,'Galim Tignere ''10'!C31,'Kontcha ''10'!C31, 'Martap ''11'!C31, 'Mayo-Baleo ''11'!C31,'Mbe ''10'!C31,'Ngaoundere I ''10'!C31,'Ngaoundere II ''10'!C31,'Ngan-ha ''10'!C31,'Ngaoui ''10'!C31,'Mayo-Darle ''10'!C31,'Djohong ''10'!C31,Belel!C31,Meiganga!C31)/$D$1</f>
        <v>5.2631578947368418E-2</v>
      </c>
      <c r="E32" s="2"/>
      <c r="F32" s="2"/>
      <c r="G32" s="2"/>
      <c r="H32" s="2"/>
    </row>
    <row r="33" spans="1:8" ht="15" customHeight="1" thickBot="1">
      <c r="B33" s="49" t="s">
        <v>60</v>
      </c>
      <c r="C33" s="6"/>
      <c r="D33" s="53">
        <f xml:space="preserve"> SUM('N''oundere III ''10'!C32,'Nyambaka ''10'!C32,'Banyo ''10'!C32,'Bankim ''10'!C32,'Ngaroundal ''10'!C32,'Tignere ''10'!C32,'Tibati ''10'!C32,'Dir ''10'!C32,'Galim Tignere ''10'!C32,'Kontcha ''10'!C32, 'Martap ''11'!C32, 'Mayo-Baleo ''11'!C32,'Mbe ''10'!C32,'Ngaoundere I ''10'!C32,'Ngaoundere II ''10'!C32,'Ngan-ha ''10'!C32,'Ngaoui ''10'!C32,'Mayo-Darle ''10'!C32,'Djohong ''10'!C32,Belel!C32,Meiganga!C32)/$D$1</f>
        <v>5.2631578947368418E-2</v>
      </c>
      <c r="E33" s="116"/>
      <c r="F33" s="117"/>
      <c r="G33" s="117"/>
      <c r="H33" s="118"/>
    </row>
    <row r="34" spans="1:8">
      <c r="A34" s="39">
        <v>5</v>
      </c>
      <c r="B34" s="94" t="s">
        <v>31</v>
      </c>
      <c r="C34" s="95"/>
      <c r="D34" s="119"/>
      <c r="E34" s="119"/>
      <c r="F34" s="119"/>
      <c r="G34" s="119"/>
      <c r="H34" s="120"/>
    </row>
    <row r="35" spans="1:8" ht="44">
      <c r="A35" s="41"/>
      <c r="B35" s="20" t="s">
        <v>32</v>
      </c>
      <c r="C35" s="20" t="s">
        <v>189</v>
      </c>
      <c r="D35" s="53">
        <f xml:space="preserve"> SUM('N''oundere III ''10'!C34,'Nyambaka ''10'!C34,'Banyo ''10'!C34,'Bankim ''10'!C34,'Ngaroundal ''10'!C34,'Tignere ''10'!C34,'Tibati ''10'!C34,'Dir ''10'!C34,'Galim Tignere ''10'!C34,'Kontcha ''10'!C34, 'Martap ''11'!C34, 'Mayo-Baleo ''11'!C34,'Mbe ''10'!C34,'Ngaoundere I ''10'!C34,'Ngaoundere II ''10'!C34,'Ngan-ha ''10'!C34,'Ngaoui ''10'!C34,'Mayo-Darle ''10'!C34,'Djohong ''10'!C34,Belel!C34,Meiganga!C34)/$D$1</f>
        <v>0.21052631578947367</v>
      </c>
      <c r="E35" s="17"/>
      <c r="F35" s="17"/>
      <c r="G35" s="17"/>
      <c r="H35" s="52"/>
    </row>
    <row r="36" spans="1:8" ht="33">
      <c r="A36" s="41"/>
      <c r="B36" s="3" t="s">
        <v>33</v>
      </c>
      <c r="C36" s="3" t="s">
        <v>190</v>
      </c>
      <c r="D36" s="53">
        <f xml:space="preserve"> SUM('N''oundere III ''10'!C35,'Nyambaka ''10'!C35,'Banyo ''10'!C35,'Bankim ''10'!C35,'Ngaroundal ''10'!C35,'Tignere ''10'!C35,'Tibati ''10'!C35,'Dir ''10'!C35,'Galim Tignere ''10'!C35,'Kontcha ''10'!C35, 'Martap ''11'!C35, 'Mayo-Baleo ''11'!C35,'Mbe ''10'!C35,'Ngaoundere I ''10'!C35,'Ngaoundere II ''10'!C35,'Ngan-ha ''10'!C35,'Ngaoui ''10'!C35,'Mayo-Darle ''10'!C35,'Djohong ''10'!C35,Belel!C35,Meiganga!C35)/$D$1</f>
        <v>0.47368421052631576</v>
      </c>
      <c r="E36" s="2"/>
      <c r="F36" s="2"/>
      <c r="G36" s="2"/>
      <c r="H36" s="48"/>
    </row>
    <row r="37" spans="1:8" ht="44">
      <c r="A37" s="41"/>
      <c r="B37" s="6" t="s">
        <v>34</v>
      </c>
      <c r="C37" s="6" t="s">
        <v>191</v>
      </c>
      <c r="D37" s="53">
        <f xml:space="preserve"> SUM('N''oundere III ''10'!C36,'Nyambaka ''10'!C36,'Banyo ''10'!C36,'Bankim ''10'!C36,'Ngaroundal ''10'!C36,'Tignere ''10'!C36,'Tibati ''10'!C36,'Dir ''10'!C36,'Galim Tignere ''10'!C36,'Kontcha ''10'!C36, 'Martap ''11'!C36, 'Mayo-Baleo ''11'!C36,'Mbe ''10'!C36,'Ngaoundere I ''10'!C36,'Ngaoundere II ''10'!C36,'Ngan-ha ''10'!C36,'Ngaoui ''10'!C36,'Mayo-Darle ''10'!C36,'Djohong ''10'!C36,Belel!C36,Meiganga!C36)/$D$1</f>
        <v>0.15789473684210525</v>
      </c>
      <c r="E37" s="2"/>
      <c r="F37" s="2"/>
      <c r="G37" s="2"/>
      <c r="H37" s="48"/>
    </row>
    <row r="38" spans="1:8" ht="23" thickBot="1">
      <c r="A38" s="40"/>
      <c r="B38" s="49" t="s">
        <v>40</v>
      </c>
      <c r="C38" s="49" t="s">
        <v>192</v>
      </c>
      <c r="D38" s="53">
        <f xml:space="preserve"> SUM('N''oundere III ''10'!C37,'Nyambaka ''10'!C37,'Banyo ''10'!C37,'Bankim ''10'!C37,'Ngaroundal ''10'!C37,'Tignere ''10'!C37,'Tibati ''10'!C37,'Dir ''10'!C37,'Galim Tignere ''10'!C37,'Kontcha ''10'!C37, 'Martap ''11'!C37, 'Mayo-Baleo ''11'!C37,'Mbe ''10'!C37,'Ngaoundere I ''10'!C37,'Ngaoundere II ''10'!C37,'Ngan-ha ''10'!C37,'Ngaoui ''10'!C37,'Mayo-Darle ''10'!C37,'Djohong ''10'!C37,Belel!C37,Meiganga!C37)/$D$1</f>
        <v>0.10526315789473684</v>
      </c>
      <c r="E38" s="97"/>
      <c r="F38" s="98"/>
      <c r="G38" s="98"/>
      <c r="H38" s="99"/>
    </row>
    <row r="39" spans="1:8">
      <c r="A39" s="39">
        <v>6</v>
      </c>
      <c r="B39" s="105" t="s">
        <v>35</v>
      </c>
      <c r="C39" s="105"/>
      <c r="D39" s="105"/>
      <c r="E39" s="105"/>
      <c r="F39" s="105"/>
      <c r="G39" s="105"/>
      <c r="H39" s="106"/>
    </row>
    <row r="40" spans="1:8" ht="44">
      <c r="A40" s="41"/>
      <c r="B40" s="20" t="s">
        <v>36</v>
      </c>
      <c r="C40" s="20" t="s">
        <v>189</v>
      </c>
      <c r="D40" s="53">
        <f xml:space="preserve"> SUM('N''oundere III ''10'!C39,'Nyambaka ''10'!C39,'Banyo ''10'!C39,'Bankim ''10'!C39,'Ngaroundal ''10'!C39,'Tignere ''10'!C39,'Tibati ''10'!C39,'Dir ''10'!C39,'Galim Tignere ''10'!C39,'Kontcha ''10'!C39, 'Martap ''11'!C39, 'Mayo-Baleo ''11'!C39,'Mbe ''10'!C39,'Ngaoundere I ''10'!C39,'Ngaoundere II ''10'!C39,'Ngan-ha ''10'!C39,'Ngaoui ''10'!C39,'Mayo-Darle ''10'!C39,'Djohong ''10'!C39,Belel!C39,Meiganga!C39)/$D$1</f>
        <v>0.26315789473684209</v>
      </c>
      <c r="E40" s="17"/>
      <c r="F40" s="17"/>
      <c r="G40" s="17"/>
      <c r="H40" s="52"/>
    </row>
    <row r="41" spans="1:8" ht="33">
      <c r="A41" s="41"/>
      <c r="B41" s="3" t="s">
        <v>37</v>
      </c>
      <c r="C41" s="3" t="s">
        <v>190</v>
      </c>
      <c r="D41" s="53">
        <f xml:space="preserve"> SUM('N''oundere III ''10'!C40,'Nyambaka ''10'!C40,'Banyo ''10'!C40,'Bankim ''10'!C40,'Ngaroundal ''10'!C40,'Tignere ''10'!C40,'Tibati ''10'!C40,'Dir ''10'!C40,'Galim Tignere ''10'!C40,'Kontcha ''10'!C40, 'Martap ''11'!C40, 'Mayo-Baleo ''11'!C40,'Mbe ''10'!C40,'Ngaoundere I ''10'!C40,'Ngaoundere II ''10'!C40,'Ngan-ha ''10'!C40,'Ngaoui ''10'!C40,'Mayo-Darle ''10'!C40,'Djohong ''10'!C40,Belel!C40,Meiganga!C40)/$D$1</f>
        <v>0.63157894736842102</v>
      </c>
      <c r="E41" s="2"/>
      <c r="F41" s="2"/>
      <c r="G41" s="2"/>
      <c r="H41" s="48"/>
    </row>
    <row r="42" spans="1:8" ht="44">
      <c r="A42" s="41"/>
      <c r="B42" s="6" t="s">
        <v>38</v>
      </c>
      <c r="C42" s="6" t="s">
        <v>191</v>
      </c>
      <c r="D42" s="53">
        <f xml:space="preserve"> SUM('N''oundere III ''10'!C41,'Nyambaka ''10'!C41,'Banyo ''10'!C41,'Bankim ''10'!C41,'Ngaroundal ''10'!C41,'Tignere ''10'!C41,'Tibati ''10'!C41,'Dir ''10'!C41,'Galim Tignere ''10'!C41,'Kontcha ''10'!C41, 'Martap ''11'!C41, 'Mayo-Baleo ''11'!C41,'Mbe ''10'!C41,'Ngaoundere I ''10'!C41,'Ngaoundere II ''10'!C41,'Ngan-ha ''10'!C41,'Ngaoui ''10'!C41,'Mayo-Darle ''10'!C41,'Djohong ''10'!C41,Belel!C41,Meiganga!C41)/$D$1</f>
        <v>0</v>
      </c>
      <c r="E42" s="2"/>
      <c r="F42" s="2"/>
      <c r="G42" s="2"/>
      <c r="H42" s="48"/>
    </row>
    <row r="43" spans="1:8" ht="23" thickBot="1">
      <c r="A43" s="40"/>
      <c r="B43" s="49" t="s">
        <v>39</v>
      </c>
      <c r="C43" s="49" t="s">
        <v>192</v>
      </c>
      <c r="D43" s="53">
        <f xml:space="preserve"> SUM('N''oundere III ''10'!C42,'Nyambaka ''10'!C42,'Banyo ''10'!C42,'Bankim ''10'!C42,'Ngaroundal ''10'!C42,'Tignere ''10'!C42,'Tibati ''10'!C42,'Dir ''10'!C42,'Galim Tignere ''10'!C42,'Kontcha ''10'!C42, 'Martap ''11'!C42, 'Mayo-Baleo ''11'!C42,'Mbe ''10'!C42,'Ngaoundere I ''10'!C42,'Ngaoundere II ''10'!C42,'Ngan-ha ''10'!C42,'Ngaoui ''10'!C42,'Mayo-Darle ''10'!C42,'Djohong ''10'!C42,Belel!C42,Meiganga!C42)/$D$1</f>
        <v>0</v>
      </c>
      <c r="E43" s="107"/>
      <c r="F43" s="107"/>
      <c r="G43" s="107"/>
      <c r="H43" s="108"/>
    </row>
    <row r="44" spans="1:8" ht="34" customHeight="1">
      <c r="A44" s="39">
        <v>7</v>
      </c>
      <c r="B44" s="100" t="s">
        <v>41</v>
      </c>
      <c r="C44" s="102"/>
      <c r="D44" s="102"/>
      <c r="E44" s="102"/>
      <c r="F44" s="102"/>
      <c r="G44" s="102"/>
      <c r="H44" s="103"/>
    </row>
    <row r="45" spans="1:8" ht="55">
      <c r="A45" s="41"/>
      <c r="B45" s="19" t="s">
        <v>42</v>
      </c>
      <c r="C45" s="19" t="s">
        <v>193</v>
      </c>
      <c r="D45" s="53">
        <f xml:space="preserve"> SUM('N''oundere III ''10'!C44,'Nyambaka ''10'!C44,'Banyo ''10'!C44,'Bankim ''10'!C44,'Ngaroundal ''10'!C44,'Tignere ''10'!C44,'Tibati ''10'!C44,'Dir ''10'!C44,'Galim Tignere ''10'!C44,'Kontcha ''10'!C44, 'Martap ''11'!C44, 'Mayo-Baleo ''11'!C44,'Mbe ''10'!C44,'Ngaoundere I ''10'!C44,'Ngaoundere II ''10'!C44,'Ngan-ha ''10'!C44,'Ngaoui ''10'!C44,'Mayo-Darle ''10'!C44,'Djohong ''10'!C44,Belel!C44,Meiganga!C44)/$D$1</f>
        <v>0.36842105263157893</v>
      </c>
      <c r="E45" s="17"/>
      <c r="F45" s="17"/>
      <c r="G45" s="17"/>
      <c r="H45" s="52"/>
    </row>
    <row r="46" spans="1:8" ht="33">
      <c r="A46" s="41"/>
      <c r="B46" s="7" t="s">
        <v>43</v>
      </c>
      <c r="C46" s="7" t="s">
        <v>194</v>
      </c>
      <c r="D46" s="53">
        <f xml:space="preserve"> SUM('N''oundere III ''10'!C45,'Nyambaka ''10'!C45,'Banyo ''10'!C45,'Bankim ''10'!C45,'Ngaroundal ''10'!C45,'Tignere ''10'!C45,'Tibati ''10'!C45,'Dir ''10'!C45,'Galim Tignere ''10'!C45,'Kontcha ''10'!C45, 'Martap ''11'!C45, 'Mayo-Baleo ''11'!C45,'Mbe ''10'!C45,'Ngaoundere I ''10'!C45,'Ngaoundere II ''10'!C45,'Ngan-ha ''10'!C45,'Ngaoui ''10'!C45,'Mayo-Darle ''10'!C45,'Djohong ''10'!C45,Belel!C45,Meiganga!C45)/$D$1</f>
        <v>0.36842105263157893</v>
      </c>
      <c r="E46" s="2"/>
      <c r="F46" s="2"/>
      <c r="G46" s="2"/>
      <c r="H46" s="48"/>
    </row>
    <row r="47" spans="1:8" ht="22">
      <c r="A47" s="41"/>
      <c r="B47" s="8" t="s">
        <v>44</v>
      </c>
      <c r="C47" s="8" t="s">
        <v>195</v>
      </c>
      <c r="D47" s="53">
        <f xml:space="preserve"> SUM('N''oundere III ''10'!C46,'Nyambaka ''10'!C46,'Banyo ''10'!C46,'Bankim ''10'!C46,'Ngaroundal ''10'!C46,'Tignere ''10'!C46,'Tibati ''10'!C46,'Dir ''10'!C46,'Galim Tignere ''10'!C46,'Kontcha ''10'!C46, 'Martap ''11'!C46, 'Mayo-Baleo ''11'!C46,'Mbe ''10'!C46,'Ngaoundere I ''10'!C46,'Ngaoundere II ''10'!C46,'Ngan-ha ''10'!C46,'Ngaoui ''10'!C46,'Mayo-Darle ''10'!C46,'Djohong ''10'!C46,Belel!C46,Meiganga!C46)/$D$1</f>
        <v>0.10526315789473684</v>
      </c>
      <c r="E47" s="2"/>
      <c r="F47" s="2"/>
      <c r="G47" s="2"/>
      <c r="H47" s="48"/>
    </row>
    <row r="48" spans="1:8" ht="23" thickBot="1">
      <c r="A48" s="40"/>
      <c r="B48" s="49" t="s">
        <v>45</v>
      </c>
      <c r="C48" s="49" t="s">
        <v>192</v>
      </c>
      <c r="D48" s="53">
        <f xml:space="preserve"> SUM('N''oundere III ''10'!C47,'Nyambaka ''10'!C47,'Banyo ''10'!C47,'Bankim ''10'!C47,'Ngaroundal ''10'!C47,'Tignere ''10'!C47,'Tibati ''10'!C47,'Dir ''10'!C47,'Galim Tignere ''10'!C47,'Kontcha ''10'!C47, 'Martap ''11'!C47, 'Mayo-Baleo ''11'!C47,'Mbe ''10'!C47,'Ngaoundere I ''10'!C47,'Ngaoundere II ''10'!C47,'Ngan-ha ''10'!C47,'Ngaoui ''10'!C47,'Mayo-Darle ''10'!C47,'Djohong ''10'!C47,Belel!C47,Meiganga!C47)/$D$1</f>
        <v>0</v>
      </c>
      <c r="E48" s="107"/>
      <c r="F48" s="107"/>
      <c r="G48" s="107"/>
      <c r="H48" s="108"/>
    </row>
    <row r="49" spans="1:8" ht="27" customHeight="1">
      <c r="A49" s="39">
        <v>8</v>
      </c>
      <c r="B49" s="94" t="s">
        <v>46</v>
      </c>
      <c r="C49" s="95"/>
      <c r="D49" s="95"/>
      <c r="E49" s="95"/>
      <c r="F49" s="95"/>
      <c r="G49" s="95"/>
      <c r="H49" s="96"/>
    </row>
    <row r="50" spans="1:8" ht="44">
      <c r="A50" s="41"/>
      <c r="B50" s="19" t="s">
        <v>47</v>
      </c>
      <c r="C50" s="19" t="s">
        <v>196</v>
      </c>
      <c r="D50" s="53">
        <f xml:space="preserve"> SUM('N''oundere III ''10'!C49,'Nyambaka ''10'!C49,'Banyo ''10'!C49,'Bankim ''10'!C49,'Ngaroundal ''10'!C49,'Tignere ''10'!C49,'Tibati ''10'!C49,'Dir ''10'!C49,'Galim Tignere ''10'!C49,'Kontcha ''10'!C49, 'Martap ''11'!C49, 'Mayo-Baleo ''11'!C49,'Mbe ''10'!C49,'Ngaoundere I ''10'!C49,'Ngaoundere II ''10'!C49,'Ngan-ha ''10'!C49,'Ngaoui ''10'!C49,'Mayo-Darle ''10'!C49,'Djohong ''10'!C49,Belel!C49,Meiganga!C49)/$D$1</f>
        <v>0.31578947368421051</v>
      </c>
      <c r="E50" s="17"/>
      <c r="F50" s="17"/>
      <c r="G50" s="17"/>
      <c r="H50" s="52"/>
    </row>
    <row r="51" spans="1:8" ht="44">
      <c r="A51" s="41"/>
      <c r="B51" s="7" t="s">
        <v>48</v>
      </c>
      <c r="C51" s="7" t="s">
        <v>197</v>
      </c>
      <c r="D51" s="53">
        <f xml:space="preserve"> SUM('N''oundere III ''10'!C50,'Nyambaka ''10'!C50,'Banyo ''10'!C50,'Bankim ''10'!C50,'Ngaroundal ''10'!C50,'Tignere ''10'!C50,'Tibati ''10'!C50,'Dir ''10'!C50,'Galim Tignere ''10'!C50,'Kontcha ''10'!C50, 'Martap ''11'!C50, 'Mayo-Baleo ''11'!C50,'Mbe ''10'!C50,'Ngaoundere I ''10'!C50,'Ngaoundere II ''10'!C50,'Ngan-ha ''10'!C50,'Ngaoui ''10'!C50,'Mayo-Darle ''10'!C50,'Djohong ''10'!C50,Belel!C50,Meiganga!C50)/$D$1</f>
        <v>0.31578947368421051</v>
      </c>
      <c r="E51" s="2"/>
      <c r="F51" s="2"/>
      <c r="G51" s="2"/>
      <c r="H51" s="48"/>
    </row>
    <row r="52" spans="1:8">
      <c r="A52" s="41"/>
      <c r="B52" s="8" t="s">
        <v>49</v>
      </c>
      <c r="C52" s="8" t="s">
        <v>198</v>
      </c>
      <c r="D52" s="53">
        <f xml:space="preserve"> SUM('N''oundere III ''10'!C51,'Nyambaka ''10'!C51,'Banyo ''10'!C51,'Bankim ''10'!C51,'Ngaroundal ''10'!C51,'Tignere ''10'!C51,'Tibati ''10'!C51,'Dir ''10'!C51,'Galim Tignere ''10'!C51,'Kontcha ''10'!C51, 'Martap ''11'!C51, 'Mayo-Baleo ''11'!C51,'Mbe ''10'!C51,'Ngaoundere I ''10'!C51,'Ngaoundere II ''10'!C51,'Ngan-ha ''10'!C51,'Ngaoui ''10'!C51,'Mayo-Darle ''10'!C51,'Djohong ''10'!C51,Belel!C51,Meiganga!C51)/$D$1</f>
        <v>0.21052631578947367</v>
      </c>
      <c r="E52" s="2"/>
      <c r="F52" s="2"/>
      <c r="G52" s="2"/>
      <c r="H52" s="48"/>
    </row>
    <row r="53" spans="1:8" ht="23" thickBot="1">
      <c r="A53" s="40"/>
      <c r="B53" s="49" t="s">
        <v>45</v>
      </c>
      <c r="C53" s="49" t="s">
        <v>192</v>
      </c>
      <c r="D53" s="53">
        <f xml:space="preserve"> SUM('N''oundere III ''10'!C52,'Nyambaka ''10'!C52,'Banyo ''10'!C52,'Bankim ''10'!C52,'Ngaroundal ''10'!C52,'Tignere ''10'!C52,'Tibati ''10'!C52,'Dir ''10'!C52,'Galim Tignere ''10'!C52,'Kontcha ''10'!C52, 'Martap ''11'!C52, 'Mayo-Baleo ''11'!C52,'Mbe ''10'!C52,'Ngaoundere I ''10'!C52,'Ngaoundere II ''10'!C52,'Ngan-ha ''10'!C52,'Ngaoui ''10'!C52,'Mayo-Darle ''10'!C52,'Djohong ''10'!C52,Belel!C52,Meiganga!C52)/$D$1</f>
        <v>5.2631578947368418E-2</v>
      </c>
      <c r="E53" s="97"/>
      <c r="F53" s="98"/>
      <c r="G53" s="98"/>
      <c r="H53" s="99"/>
    </row>
    <row r="54" spans="1:8" ht="27" customHeight="1">
      <c r="A54" s="39">
        <v>9</v>
      </c>
      <c r="B54" s="94" t="s">
        <v>199</v>
      </c>
      <c r="C54" s="95"/>
      <c r="D54" s="95"/>
      <c r="E54" s="95"/>
      <c r="F54" s="95"/>
      <c r="G54" s="95"/>
      <c r="H54" s="96"/>
    </row>
    <row r="55" spans="1:8" ht="22">
      <c r="A55" s="41"/>
      <c r="B55" s="19" t="s">
        <v>51</v>
      </c>
      <c r="C55" s="16" t="s">
        <v>200</v>
      </c>
      <c r="D55" s="53">
        <f xml:space="preserve"> SUM('N''oundere III ''10'!C54,'Nyambaka ''10'!C54,'Banyo ''10'!C54,'Bankim ''10'!C54,'Ngaroundal ''10'!C54,'Tignere ''10'!C54,'Tibati ''10'!C54,'Dir ''10'!C54,'Galim Tignere ''10'!C54,'Kontcha ''10'!C54, 'Martap ''11'!C54, 'Mayo-Baleo ''11'!C54,'Mbe ''10'!C54,'Ngaoundere I ''10'!C54,'Ngaoundere II ''10'!C54,'Ngan-ha ''10'!C54,'Ngaoui ''10'!C54,'Mayo-Darle ''10'!C54,'Djohong ''10'!C54,Belel!C54,Meiganga!C54)/$D$1</f>
        <v>0.47368421052631576</v>
      </c>
      <c r="E55" s="17"/>
      <c r="F55" s="17"/>
      <c r="G55" s="17"/>
      <c r="H55" s="52"/>
    </row>
    <row r="56" spans="1:8" ht="22">
      <c r="A56" s="41"/>
      <c r="B56" s="7" t="s">
        <v>52</v>
      </c>
      <c r="C56" s="12" t="s">
        <v>201</v>
      </c>
      <c r="D56" s="53">
        <f xml:space="preserve"> SUM('N''oundere III ''10'!C55,'Nyambaka ''10'!C55,'Banyo ''10'!C55,'Bankim ''10'!C55,'Ngaroundal ''10'!C55,'Tignere ''10'!C55,'Tibati ''10'!C55,'Dir ''10'!C55,'Galim Tignere ''10'!C55,'Kontcha ''10'!C55, 'Martap ''11'!C55, 'Mayo-Baleo ''11'!C55,'Mbe ''10'!C55,'Ngaoundere I ''10'!C55,'Ngaoundere II ''10'!C55,'Ngan-ha ''10'!C55,'Ngaoui ''10'!C55,'Mayo-Darle ''10'!C55,'Djohong ''10'!C55,Belel!C55,Meiganga!C55)/$D$1</f>
        <v>0.36842105263157893</v>
      </c>
      <c r="E56" s="2"/>
      <c r="F56" s="2"/>
      <c r="G56" s="2"/>
      <c r="H56" s="48"/>
    </row>
    <row r="57" spans="1:8">
      <c r="A57" s="41"/>
      <c r="B57" s="8" t="s">
        <v>53</v>
      </c>
      <c r="C57" s="13" t="s">
        <v>202</v>
      </c>
      <c r="D57" s="53">
        <f xml:space="preserve"> SUM('N''oundere III ''10'!C56,'Nyambaka ''10'!C56,'Banyo ''10'!C56,'Bankim ''10'!C56,'Ngaroundal ''10'!C56,'Tignere ''10'!C56,'Tibati ''10'!C56,'Dir ''10'!C56,'Galim Tignere ''10'!C56,'Kontcha ''10'!C56, 'Martap ''11'!C56, 'Mayo-Baleo ''11'!C56,'Mbe ''10'!C56,'Ngaoundere I ''10'!C56,'Ngaoundere II ''10'!C56,'Ngan-ha ''10'!C56,'Ngaoui ''10'!C56,'Mayo-Darle ''10'!C56,'Djohong ''10'!C56,Belel!C56,Meiganga!C56)/$D$1</f>
        <v>5.2631578947368418E-2</v>
      </c>
      <c r="E57" s="2"/>
      <c r="F57" s="2"/>
      <c r="G57" s="2"/>
      <c r="H57" s="48"/>
    </row>
    <row r="58" spans="1:8" ht="23" thickBot="1">
      <c r="A58" s="40"/>
      <c r="B58" s="49" t="s">
        <v>54</v>
      </c>
      <c r="C58" s="63" t="s">
        <v>192</v>
      </c>
      <c r="D58" s="53">
        <f xml:space="preserve"> SUM('N''oundere III ''10'!C57,'Nyambaka ''10'!C57,'Banyo ''10'!C57,'Bankim ''10'!C57,'Ngaroundal ''10'!C57,'Tignere ''10'!C57,'Tibati ''10'!C57,'Dir ''10'!C57,'Galim Tignere ''10'!C57,'Kontcha ''10'!C57, 'Martap ''11'!C57, 'Mayo-Baleo ''11'!C57,'Mbe ''10'!C57,'Ngaoundere I ''10'!C57,'Ngaoundere II ''10'!C57,'Ngan-ha ''10'!C57,'Ngaoui ''10'!C57,'Mayo-Darle ''10'!C57,'Djohong ''10'!C57,Belel!C57,Meiganga!C57)/$D$1</f>
        <v>0</v>
      </c>
      <c r="E58" s="97"/>
      <c r="F58" s="98"/>
      <c r="G58" s="98"/>
      <c r="H58" s="99"/>
    </row>
    <row r="59" spans="1:8" ht="27" customHeight="1">
      <c r="A59" s="39">
        <v>10</v>
      </c>
      <c r="B59" s="94" t="s">
        <v>203</v>
      </c>
      <c r="C59" s="95"/>
      <c r="D59" s="95"/>
      <c r="E59" s="95"/>
      <c r="F59" s="95"/>
      <c r="G59" s="95"/>
      <c r="H59" s="96"/>
    </row>
    <row r="60" spans="1:8">
      <c r="A60" s="41"/>
      <c r="B60" s="21" t="s">
        <v>57</v>
      </c>
      <c r="C60" s="18" t="s">
        <v>205</v>
      </c>
      <c r="D60" s="53">
        <f xml:space="preserve"> SUM('N''oundere III ''10'!C59,'Nyambaka ''10'!C59,'Banyo ''10'!C59,'Bankim ''10'!C59,'Ngaroundal ''10'!C59,'Tignere ''10'!C59,'Tibati ''10'!C59,'Dir ''10'!C59,'Galim Tignere ''10'!C59,'Kontcha ''10'!C59, 'Martap ''11'!C59, 'Mayo-Baleo ''11'!C59,'Mbe ''10'!C59,'Ngaoundere I ''10'!C59,'Ngaoundere II ''10'!C59,'Ngan-ha ''10'!C59,'Ngaoui ''10'!C59,'Mayo-Darle ''10'!C59,'Djohong ''10'!C59,Belel!C59,Meiganga!C59)/$D$1</f>
        <v>0.36842105263157893</v>
      </c>
      <c r="E60" s="18"/>
      <c r="F60" s="18"/>
      <c r="G60" s="17"/>
      <c r="H60" s="52"/>
    </row>
    <row r="61" spans="1:8">
      <c r="A61" s="41"/>
      <c r="B61" s="86" t="s">
        <v>204</v>
      </c>
      <c r="C61" s="10" t="s">
        <v>206</v>
      </c>
      <c r="D61" s="53">
        <f xml:space="preserve"> SUM('N''oundere III ''10'!C60,'Nyambaka ''10'!C60,'Banyo ''10'!C60,'Bankim ''10'!C60,'Ngaroundal ''10'!C60,'Tignere ''10'!C60,'Tibati ''10'!C60,'Dir ''10'!C60,'Galim Tignere ''10'!C60,'Kontcha ''10'!C60, 'Martap ''11'!C60, 'Mayo-Baleo ''11'!C60,'Mbe ''10'!C60,'Ngaoundere I ''10'!C60,'Ngaoundere II ''10'!C60,'Ngan-ha ''10'!C60,'Ngaoui ''10'!C60,'Mayo-Darle ''10'!C60,'Djohong ''10'!C60,Belel!C60,Meiganga!C60)/$D$1</f>
        <v>0.52631578947368418</v>
      </c>
      <c r="E61" s="2"/>
      <c r="F61" s="2"/>
      <c r="G61" s="2"/>
      <c r="H61" s="48"/>
    </row>
    <row r="62" spans="1:8" ht="27" customHeight="1" thickBot="1">
      <c r="A62" s="40"/>
      <c r="B62" s="87" t="s">
        <v>207</v>
      </c>
      <c r="C62" s="58"/>
      <c r="D62" s="107"/>
      <c r="E62" s="107"/>
      <c r="F62" s="107"/>
      <c r="G62" s="107"/>
      <c r="H62" s="108"/>
    </row>
    <row r="63" spans="1:8" ht="15" thickBot="1">
      <c r="A63" s="39">
        <v>11</v>
      </c>
      <c r="B63" s="109" t="s">
        <v>61</v>
      </c>
      <c r="C63" s="109"/>
      <c r="D63" s="109"/>
      <c r="E63" s="110"/>
      <c r="F63" s="110"/>
      <c r="G63" s="110"/>
      <c r="H63" s="111"/>
    </row>
    <row r="64" spans="1:8">
      <c r="B64" s="16" t="s">
        <v>25</v>
      </c>
      <c r="C64" s="14" t="s">
        <v>133</v>
      </c>
      <c r="D64" s="53">
        <f xml:space="preserve"> SUM('N''oundere III ''10'!C63,'Nyambaka ''10'!C63,'Banyo ''10'!C63,'Bankim ''10'!C63,'Ngaroundal ''10'!C63,'Tignere ''10'!C63,'Tibati ''10'!C63,'Dir ''10'!C63,'Galim Tignere ''10'!C63,'Kontcha ''10'!C63, 'Martap ''11'!C63, 'Mayo-Baleo ''11'!C63,'Mbe ''10'!C63,'Ngaoundere I ''10'!C63,'Ngaoundere II ''10'!C63,'Ngan-ha ''10'!C63,'Ngaoui ''10'!C63,'Mayo-Darle ''10'!C63,'Djohong ''10'!C63,Belel!C63,Meiganga!C63)/$D$1</f>
        <v>0</v>
      </c>
      <c r="E64" s="2"/>
      <c r="F64" s="2"/>
      <c r="G64" s="2"/>
      <c r="H64" s="2"/>
    </row>
    <row r="65" spans="1:8">
      <c r="B65" s="12" t="s">
        <v>26</v>
      </c>
      <c r="C65" s="1" t="s">
        <v>132</v>
      </c>
      <c r="D65" s="53">
        <f xml:space="preserve"> SUM('N''oundere III ''10'!C64,'Nyambaka ''10'!C64,'Banyo ''10'!C64,'Bankim ''10'!C64,'Ngaroundal ''10'!C64,'Tignere ''10'!C64,'Tibati ''10'!C64,'Dir ''10'!C64,'Galim Tignere ''10'!C64,'Kontcha ''10'!C64, 'Martap ''11'!C64, 'Mayo-Baleo ''11'!C64,'Mbe ''10'!C64,'Ngaoundere I ''10'!C64,'Ngaoundere II ''10'!C64,'Ngan-ha ''10'!C64,'Ngaoui ''10'!C64,'Mayo-Darle ''10'!C64,'Djohong ''10'!C64,Belel!C64,Meiganga!C64)/$D$1</f>
        <v>0.10526315789473684</v>
      </c>
      <c r="E65" s="2"/>
      <c r="F65" s="2"/>
      <c r="G65" s="2"/>
      <c r="H65" s="2"/>
    </row>
    <row r="66" spans="1:8">
      <c r="B66" s="12" t="s">
        <v>27</v>
      </c>
      <c r="C66" s="1" t="s">
        <v>135</v>
      </c>
      <c r="D66" s="53">
        <f xml:space="preserve"> SUM('N''oundere III ''10'!C65,'Nyambaka ''10'!C65,'Banyo ''10'!C65,'Bankim ''10'!C65,'Ngaroundal ''10'!C65,'Tignere ''10'!C65,'Tibati ''10'!C65,'Dir ''10'!C65,'Galim Tignere ''10'!C65,'Kontcha ''10'!C65, 'Martap ''11'!C65, 'Mayo-Baleo ''11'!C65,'Mbe ''10'!C65,'Ngaoundere I ''10'!C65,'Ngaoundere II ''10'!C65,'Ngan-ha ''10'!C65,'Ngaoui ''10'!C65,'Mayo-Darle ''10'!C65,'Djohong ''10'!C65,Belel!C65,Meiganga!C65)/$D$1</f>
        <v>0.10526315789473684</v>
      </c>
      <c r="E66" s="2"/>
      <c r="F66" s="2"/>
      <c r="G66" s="2"/>
      <c r="H66" s="2"/>
    </row>
    <row r="67" spans="1:8">
      <c r="B67" s="13" t="s">
        <v>62</v>
      </c>
      <c r="C67" s="1" t="s">
        <v>138</v>
      </c>
      <c r="D67" s="53">
        <f xml:space="preserve"> SUM('N''oundere III ''10'!C66,'Nyambaka ''10'!C66,'Banyo ''10'!C66,'Bankim ''10'!C66,'Ngaroundal ''10'!C66,'Tignere ''10'!C66,'Tibati ''10'!C66,'Dir ''10'!C66,'Galim Tignere ''10'!C66,'Kontcha ''10'!C66, 'Martap ''11'!C66, 'Mayo-Baleo ''11'!C66,'Mbe ''10'!C66,'Ngaoundere I ''10'!C66,'Ngaoundere II ''10'!C66,'Ngan-ha ''10'!C66,'Ngaoui ''10'!C66,'Mayo-Darle ''10'!C66,'Djohong ''10'!C66,Belel!C66,Meiganga!C66)/$D$1</f>
        <v>0.63157894736842102</v>
      </c>
      <c r="E67" s="2"/>
      <c r="F67" s="2"/>
      <c r="G67" s="2"/>
      <c r="H67" s="2"/>
    </row>
    <row r="68" spans="1:8" ht="15" customHeight="1" thickBot="1">
      <c r="B68" s="3" t="s">
        <v>54</v>
      </c>
      <c r="C68" s="64" t="s">
        <v>137</v>
      </c>
      <c r="D68" s="53">
        <f xml:space="preserve"> SUM('N''oundere III ''10'!C67,'Nyambaka ''10'!C67,'Banyo ''10'!C67,'Bankim ''10'!C67,'Ngaroundal ''10'!C67,'Tignere ''10'!C67,'Tibati ''10'!C67,'Dir ''10'!C67,'Galim Tignere ''10'!C67,'Kontcha ''10'!C67, 'Martap ''11'!C67, 'Mayo-Baleo ''11'!C67,'Mbe ''10'!C67,'Ngaoundere I ''10'!C67,'Ngaoundere II ''10'!C67,'Ngan-ha ''10'!C67,'Ngaoui ''10'!C67,'Mayo-Darle ''10'!C67,'Djohong ''10'!C67,Belel!C67,Meiganga!C67)/$D$1</f>
        <v>0</v>
      </c>
      <c r="E68" s="112"/>
      <c r="F68" s="113"/>
      <c r="G68" s="113"/>
      <c r="H68" s="114"/>
    </row>
    <row r="69" spans="1:8">
      <c r="A69" s="39">
        <v>12</v>
      </c>
      <c r="B69" s="104" t="s">
        <v>68</v>
      </c>
      <c r="C69" s="105"/>
      <c r="D69" s="105"/>
      <c r="E69" s="105"/>
      <c r="F69" s="105"/>
      <c r="G69" s="105"/>
      <c r="H69" s="106"/>
    </row>
    <row r="70" spans="1:8">
      <c r="A70" s="41"/>
      <c r="B70" s="21" t="s">
        <v>63</v>
      </c>
      <c r="C70" s="21" t="s">
        <v>208</v>
      </c>
      <c r="D70" s="53">
        <f xml:space="preserve"> SUM('N''oundere III ''10'!C69,'Nyambaka ''10'!C69,'Banyo ''10'!C69,'Bankim ''10'!C69,'Ngaroundal ''10'!C69,'Tignere ''10'!C69,'Tibati ''10'!C69,'Dir ''10'!C69,'Galim Tignere ''10'!C69,'Kontcha ''10'!C69, 'Martap ''11'!C69, 'Mayo-Baleo ''11'!C69,'Mbe ''10'!C69,'Ngaoundere I ''10'!C69,'Ngaoundere II ''10'!C69,'Ngan-ha ''10'!C69,'Ngaoui ''10'!C69,'Mayo-Darle ''10'!C69,'Djohong ''10'!C69,Belel!C69,Meiganga!C69)/$D$1</f>
        <v>0.84210526315789469</v>
      </c>
      <c r="E70" s="17"/>
      <c r="F70" s="17"/>
      <c r="G70" s="17"/>
      <c r="H70" s="52"/>
    </row>
    <row r="71" spans="1:8">
      <c r="A71" s="41"/>
      <c r="B71" s="14" t="s">
        <v>64</v>
      </c>
      <c r="C71" s="14" t="s">
        <v>209</v>
      </c>
      <c r="D71" s="53">
        <f xml:space="preserve"> SUM('N''oundere III ''10'!C70,'Nyambaka ''10'!C70,'Banyo ''10'!C70,'Bankim ''10'!C70,'Ngaroundal ''10'!C70,'Tignere ''10'!C70,'Tibati ''10'!C70,'Dir ''10'!C70,'Galim Tignere ''10'!C70,'Kontcha ''10'!C70, 'Martap ''11'!C70, 'Mayo-Baleo ''11'!C70,'Mbe ''10'!C70,'Ngaoundere I ''10'!C70,'Ngaoundere II ''10'!C70,'Ngan-ha ''10'!C70,'Ngaoui ''10'!C70,'Mayo-Darle ''10'!C70,'Djohong ''10'!C70,Belel!C70,Meiganga!C70)/$D$1</f>
        <v>5.2631578947368418E-2</v>
      </c>
      <c r="E71" s="2"/>
      <c r="F71" s="2"/>
      <c r="G71" s="2"/>
      <c r="H71" s="48"/>
    </row>
    <row r="72" spans="1:8" ht="15" customHeight="1">
      <c r="A72" s="41"/>
      <c r="B72" s="11" t="s">
        <v>65</v>
      </c>
      <c r="C72" s="11"/>
      <c r="D72" s="2"/>
      <c r="E72" s="2"/>
      <c r="F72" s="2"/>
      <c r="G72" s="2"/>
      <c r="H72" s="48"/>
    </row>
    <row r="73" spans="1:8" ht="15" customHeight="1">
      <c r="A73" s="41"/>
      <c r="B73" s="11" t="s">
        <v>66</v>
      </c>
      <c r="C73" s="11"/>
      <c r="D73" s="53">
        <f xml:space="preserve"> SUM('N''oundere III ''10'!C72,'Nyambaka ''10'!C72,'Banyo ''10'!C72,'Bankim ''10'!C72,'Ngaroundal ''10'!C72,'Tignere ''10'!C72,'Tibati ''10'!C72,'Dir ''10'!C72,'Galim Tignere ''10'!C72,'Kontcha ''10'!C72, 'Martap ''11'!C72, 'Mayo-Baleo ''11'!C72,'Mbe ''10'!C72,'Ngaoundere I ''10'!C72,'Ngaoundere II ''10'!C72,'Ngan-ha ''10'!C72,'Ngaoui ''10'!C72,'Mayo-Darle ''10'!C72,'Djohong ''10'!C72,Belel!C72,Meiganga!C72)/$D$1</f>
        <v>0.21052631578947367</v>
      </c>
      <c r="E73" s="2"/>
      <c r="F73" s="2"/>
      <c r="G73" s="2"/>
      <c r="H73" s="48"/>
    </row>
    <row r="74" spans="1:8" ht="15" customHeight="1">
      <c r="A74" s="41"/>
      <c r="B74" s="11" t="s">
        <v>67</v>
      </c>
      <c r="C74" s="11"/>
      <c r="D74" s="53">
        <f xml:space="preserve"> SUM('N''oundere III ''10'!C73,'Nyambaka ''10'!C73,'Banyo ''10'!C73,'Bankim ''10'!C73,'Ngaroundal ''10'!C73,'Tignere ''10'!C73,'Tibati ''10'!C73,'Dir ''10'!C73,'Galim Tignere ''10'!C73,'Kontcha ''10'!C73, 'Martap ''11'!C73, 'Mayo-Baleo ''11'!C73,'Mbe ''10'!C73,'Ngaoundere I ''10'!C73,'Ngaoundere II ''10'!C73,'Ngan-ha ''10'!C73,'Ngaoui ''10'!C73,'Mayo-Darle ''10'!C73,'Djohong ''10'!C73,Belel!C73,Meiganga!C73)/$D$1</f>
        <v>0.31578947368421051</v>
      </c>
      <c r="E74" s="2"/>
      <c r="F74" s="2"/>
      <c r="G74" s="2"/>
      <c r="H74" s="48"/>
    </row>
    <row r="75" spans="1:8" ht="15" customHeight="1">
      <c r="A75" s="41"/>
      <c r="B75" s="15" t="s">
        <v>69</v>
      </c>
      <c r="C75" s="15"/>
      <c r="D75" s="53">
        <f xml:space="preserve"> SUM('N''oundere III ''10'!C74,'Nyambaka ''10'!C74,'Banyo ''10'!C74,'Bankim ''10'!C74,'Ngaroundal ''10'!C74,'Tignere ''10'!C74,'Tibati ''10'!C74,'Dir ''10'!C74,'Galim Tignere ''10'!C74,'Kontcha ''10'!C74, 'Martap ''11'!C74, 'Mayo-Baleo ''11'!C74,'Mbe ''10'!C74,'Ngaoundere I ''10'!C74,'Ngaoundere II ''10'!C74,'Ngan-ha ''10'!C74,'Ngaoui ''10'!C74,'Mayo-Darle ''10'!C74,'Djohong ''10'!C74,Belel!C74,Meiganga!C74)/$D$1</f>
        <v>0.36842105263157893</v>
      </c>
      <c r="E75" s="112"/>
      <c r="F75" s="113"/>
      <c r="G75" s="113"/>
      <c r="H75" s="115"/>
    </row>
    <row r="76" spans="1:8" ht="15" customHeight="1" thickBot="1">
      <c r="A76" s="40"/>
      <c r="B76" s="36" t="s">
        <v>54</v>
      </c>
      <c r="C76" s="3"/>
      <c r="D76" s="53">
        <f xml:space="preserve"> SUM('N''oundere III ''10'!C75,'Nyambaka ''10'!C75,'Banyo ''10'!C75,'Bankim ''10'!C75,'Ngaroundal ''10'!C75,'Tignere ''10'!C75,'Tibati ''10'!C75,'Dir ''10'!C75,'Galim Tignere ''10'!C75,'Kontcha ''10'!C75, 'Martap ''11'!C75, 'Mayo-Baleo ''11'!C75,'Mbe ''10'!C75,'Ngaoundere I ''10'!C75,'Ngaoundere II ''10'!C75,'Ngan-ha ''10'!C75,'Ngaoui ''10'!C75,'Mayo-Darle ''10'!C75,'Djohong ''10'!C75,Belel!C75,Meiganga!C75)/$D$1</f>
        <v>0</v>
      </c>
      <c r="E76" s="97"/>
      <c r="F76" s="98"/>
      <c r="G76" s="98"/>
      <c r="H76" s="99"/>
    </row>
    <row r="77" spans="1:8" ht="27" customHeight="1">
      <c r="A77" s="39">
        <v>13</v>
      </c>
      <c r="B77" s="94" t="s">
        <v>210</v>
      </c>
      <c r="C77" s="95"/>
      <c r="D77" s="95"/>
      <c r="E77" s="95"/>
      <c r="F77" s="95"/>
      <c r="G77" s="95"/>
      <c r="H77" s="96"/>
    </row>
    <row r="78" spans="1:8" ht="15" customHeight="1">
      <c r="A78" s="41"/>
      <c r="B78" s="11" t="s">
        <v>71</v>
      </c>
      <c r="C78" s="57" t="s">
        <v>211</v>
      </c>
      <c r="D78" s="53">
        <f xml:space="preserve"> SUM('N''oundere III ''10'!C77,'Nyambaka ''10'!C77,'Banyo ''10'!C77,'Bankim ''10'!C77,'Ngaroundal ''10'!C77,'Tignere ''10'!C77,'Tibati ''10'!C77,'Dir ''10'!C77,'Galim Tignere ''10'!C77,'Kontcha ''10'!C77, 'Martap ''11'!C77, 'Mayo-Baleo ''11'!C77,'Mbe ''10'!C77,'Ngaoundere I ''10'!C77,'Ngaoundere II ''10'!C77,'Ngan-ha ''10'!C77,'Ngaoui ''10'!C77,'Mayo-Darle ''10'!C77,'Djohong ''10'!C77,Belel!C77,Meiganga!C77)/$D$1</f>
        <v>0.36842105263157893</v>
      </c>
      <c r="E78" s="2"/>
      <c r="F78" s="2"/>
      <c r="G78" s="2"/>
      <c r="H78" s="48"/>
    </row>
    <row r="79" spans="1:8" ht="15" customHeight="1">
      <c r="A79" s="41"/>
      <c r="B79" s="11" t="s">
        <v>72</v>
      </c>
      <c r="C79" s="59" t="s">
        <v>212</v>
      </c>
      <c r="D79" s="53">
        <f xml:space="preserve"> SUM('N''oundere III ''10'!C78,'Nyambaka ''10'!C78,'Banyo ''10'!C78,'Bankim ''10'!C78,'Ngaroundal ''10'!C78,'Tignere ''10'!C78,'Tibati ''10'!C78,'Dir ''10'!C78,'Galim Tignere ''10'!C78,'Kontcha ''10'!C78, 'Martap ''11'!C78, 'Mayo-Baleo ''11'!C78,'Mbe ''10'!C78,'Ngaoundere I ''10'!C78,'Ngaoundere II ''10'!C78,'Ngan-ha ''10'!C78,'Ngaoui ''10'!C78,'Mayo-Darle ''10'!C78,'Djohong ''10'!C78,Belel!C78,Meiganga!C78)/$D$1</f>
        <v>5.2631578947368418E-2</v>
      </c>
      <c r="E79" s="2"/>
      <c r="F79" s="2"/>
      <c r="G79" s="2"/>
      <c r="H79" s="48"/>
    </row>
    <row r="80" spans="1:8" ht="15" customHeight="1">
      <c r="A80" s="41"/>
      <c r="B80" s="11" t="s">
        <v>73</v>
      </c>
      <c r="C80" s="65" t="s">
        <v>213</v>
      </c>
      <c r="D80" s="53">
        <f xml:space="preserve"> SUM('N''oundere III ''10'!C79,'Nyambaka ''10'!C79,'Banyo ''10'!C79,'Bankim ''10'!C79,'Ngaroundal ''10'!C79,'Tignere ''10'!C79,'Tibati ''10'!C79,'Dir ''10'!C79,'Galim Tignere ''10'!C79,'Kontcha ''10'!C79, 'Martap ''11'!C79, 'Mayo-Baleo ''11'!C79,'Mbe ''10'!C79,'Ngaoundere I ''10'!C79,'Ngaoundere II ''10'!C79,'Ngan-ha ''10'!C79,'Ngaoui ''10'!C79,'Mayo-Darle ''10'!C79,'Djohong ''10'!C79,Belel!C79,Meiganga!C79)/$D$1</f>
        <v>0</v>
      </c>
      <c r="E80" s="2"/>
      <c r="F80" s="2"/>
      <c r="G80" s="2"/>
      <c r="H80" s="48"/>
    </row>
    <row r="81" spans="1:13" ht="15" customHeight="1">
      <c r="A81" s="41"/>
      <c r="B81" s="15" t="s">
        <v>74</v>
      </c>
      <c r="C81" s="8" t="s">
        <v>214</v>
      </c>
      <c r="D81" s="53">
        <f xml:space="preserve"> SUM('N''oundere III ''10'!C80,'Nyambaka ''10'!C80,'Banyo ''10'!C80,'Bankim ''10'!C80,'Ngaroundal ''10'!C80,'Tignere ''10'!C80,'Tibati ''10'!C80,'Dir ''10'!C80,'Galim Tignere ''10'!C80,'Kontcha ''10'!C80, 'Martap ''11'!C80, 'Mayo-Baleo ''11'!C80,'Mbe ''10'!C80,'Ngaoundere I ''10'!C80,'Ngaoundere II ''10'!C80,'Ngan-ha ''10'!C80,'Ngaoui ''10'!C80,'Mayo-Darle ''10'!C80,'Djohong ''10'!C80,Belel!C80,Meiganga!C80)/$D$1</f>
        <v>0.15789473684210525</v>
      </c>
      <c r="E81" s="2"/>
      <c r="F81" s="2"/>
      <c r="G81" s="2"/>
      <c r="H81" s="48"/>
    </row>
    <row r="82" spans="1:13" ht="15" customHeight="1" thickBot="1">
      <c r="A82" s="40"/>
      <c r="B82" s="36" t="s">
        <v>54</v>
      </c>
      <c r="C82" s="3" t="s">
        <v>192</v>
      </c>
      <c r="D82" s="53">
        <f xml:space="preserve"> SUM('N''oundere III ''10'!C81,'Nyambaka ''10'!C81,'Banyo ''10'!C81,'Bankim ''10'!C81,'Ngaroundal ''10'!C81,'Tignere ''10'!C81,'Tibati ''10'!C81,'Dir ''10'!C81,'Galim Tignere ''10'!C81,'Kontcha ''10'!C81, 'Martap ''11'!C81, 'Mayo-Baleo ''11'!C81,'Mbe ''10'!C81,'Ngaoundere I ''10'!C81,'Ngaoundere II ''10'!C81,'Ngan-ha ''10'!C81,'Ngaoui ''10'!C81,'Mayo-Darle ''10'!C81,'Djohong ''10'!C81,Belel!C81,Meiganga!C81)/$D$1</f>
        <v>0.21052631578947367</v>
      </c>
      <c r="E82" s="97"/>
      <c r="F82" s="98"/>
      <c r="G82" s="98"/>
      <c r="H82" s="99"/>
    </row>
    <row r="83" spans="1:13">
      <c r="A83" s="39">
        <v>14</v>
      </c>
      <c r="B83" s="100" t="s">
        <v>215</v>
      </c>
      <c r="C83" s="101"/>
      <c r="D83" s="102"/>
      <c r="E83" s="102"/>
      <c r="F83" s="102"/>
      <c r="G83" s="102"/>
      <c r="H83" s="103"/>
    </row>
    <row r="84" spans="1:13" ht="15" customHeight="1">
      <c r="A84" s="41"/>
      <c r="B84" s="3" t="s">
        <v>76</v>
      </c>
      <c r="C84" s="57" t="s">
        <v>216</v>
      </c>
      <c r="D84" s="53">
        <f xml:space="preserve"> SUM('N''oundere III ''10'!C83,'Nyambaka ''10'!C83,'Banyo ''10'!C83,'Bankim ''10'!C83,'Ngaroundal ''10'!C83,'Tignere ''10'!C83,'Tibati ''10'!C83,'Dir ''10'!C83,'Galim Tignere ''10'!C83,'Kontcha ''10'!C83, 'Martap ''11'!C83, 'Mayo-Baleo ''11'!C83,'Mbe ''10'!C83,'Ngaoundere I ''10'!C83,'Ngaoundere II ''10'!C83,'Ngan-ha ''10'!C83,'Ngaoui ''10'!C83,'Mayo-Darle ''10'!C83,'Djohong ''10'!C83,Belel!C83,Meiganga!C83)/$D$1</f>
        <v>0.73684210526315785</v>
      </c>
      <c r="E84" s="2"/>
      <c r="F84" s="2"/>
      <c r="G84" s="2"/>
      <c r="H84" s="48"/>
    </row>
    <row r="85" spans="1:13" ht="15" customHeight="1">
      <c r="A85" s="41"/>
      <c r="B85" s="3" t="s">
        <v>77</v>
      </c>
      <c r="C85" s="59" t="s">
        <v>217</v>
      </c>
      <c r="D85" s="53">
        <f xml:space="preserve"> SUM('N''oundere III ''10'!C84,'Nyambaka ''10'!C84,'Banyo ''10'!C84,'Bankim ''10'!C84,'Ngaroundal ''10'!C84,'Tignere ''10'!C84,'Tibati ''10'!C84,'Dir ''10'!C84,'Galim Tignere ''10'!C84,'Kontcha ''10'!C84, 'Martap ''11'!C84, 'Mayo-Baleo ''11'!C84,'Mbe ''10'!C84,'Ngaoundere I ''10'!C84,'Ngaoundere II ''10'!C84,'Ngan-ha ''10'!C84,'Ngaoui ''10'!C84,'Mayo-Darle ''10'!C84,'Djohong ''10'!C84,Belel!C84,Meiganga!C84)/$D$1</f>
        <v>0</v>
      </c>
      <c r="E85" s="2"/>
      <c r="F85" s="2"/>
      <c r="G85" s="2"/>
      <c r="H85" s="48"/>
    </row>
    <row r="86" spans="1:13" ht="15" customHeight="1">
      <c r="A86" s="41"/>
      <c r="B86" s="3" t="s">
        <v>78</v>
      </c>
      <c r="C86" s="65" t="s">
        <v>218</v>
      </c>
      <c r="D86" s="53">
        <f xml:space="preserve"> SUM('N''oundere III ''10'!C85,'Nyambaka ''10'!C85,'Banyo ''10'!C85,'Bankim ''10'!C85,'Ngaroundal ''10'!C85,'Tignere ''10'!C85,'Tibati ''10'!C85,'Dir ''10'!C85,'Galim Tignere ''10'!C85,'Kontcha ''10'!C85, 'Martap ''11'!C85, 'Mayo-Baleo ''11'!C85,'Mbe ''10'!C85,'Ngaoundere I ''10'!C85,'Ngaoundere II ''10'!C85,'Ngan-ha ''10'!C85,'Ngaoui ''10'!C85,'Mayo-Darle ''10'!C85,'Djohong ''10'!C85,Belel!C85,Meiganga!C85)/$D$1</f>
        <v>5.2631578947368418E-2</v>
      </c>
      <c r="E86" s="2"/>
      <c r="F86" s="2"/>
      <c r="G86" s="2"/>
      <c r="H86" s="48"/>
    </row>
    <row r="87" spans="1:13" ht="15" customHeight="1">
      <c r="A87" s="41"/>
      <c r="B87" s="6" t="s">
        <v>79</v>
      </c>
      <c r="C87" s="15" t="s">
        <v>214</v>
      </c>
      <c r="D87" s="53">
        <f xml:space="preserve"> SUM('N''oundere III ''10'!C86,'Nyambaka ''10'!C86,'Banyo ''10'!C86,'Bankim ''10'!C86,'Ngaroundal ''10'!C86,'Tignere ''10'!C86,'Tibati ''10'!C86,'Dir ''10'!C86,'Galim Tignere ''10'!C86,'Kontcha ''10'!C86, 'Martap ''11'!C86, 'Mayo-Baleo ''11'!C86,'Mbe ''10'!C86,'Ngaoundere I ''10'!C86,'Ngaoundere II ''10'!C86,'Ngan-ha ''10'!C86,'Ngaoui ''10'!C86,'Mayo-Darle ''10'!C86,'Djohong ''10'!C86,Belel!C86,Meiganga!C86)/$D$1</f>
        <v>0</v>
      </c>
      <c r="E87" s="2"/>
      <c r="F87" s="2"/>
      <c r="G87" s="2"/>
      <c r="H87" s="48"/>
    </row>
    <row r="88" spans="1:13" ht="15" customHeight="1" thickBot="1">
      <c r="A88" s="40"/>
      <c r="B88" s="49" t="s">
        <v>80</v>
      </c>
      <c r="C88" s="3" t="s">
        <v>192</v>
      </c>
      <c r="D88" s="53">
        <f xml:space="preserve"> SUM('N''oundere III ''10'!C87,'Nyambaka ''10'!C87,'Banyo ''10'!C87,'Bankim ''10'!C87,'Ngaroundal ''10'!C87,'Tignere ''10'!C87,'Tibati ''10'!C87,'Dir ''10'!C87,'Galim Tignere ''10'!C87,'Kontcha ''10'!C87, 'Martap ''11'!C87, 'Mayo-Baleo ''11'!C87,'Mbe ''10'!C87,'Ngaoundere I ''10'!C87,'Ngaoundere II ''10'!C87,'Ngan-ha ''10'!C87,'Ngaoui ''10'!C87,'Mayo-Darle ''10'!C87,'Djohong ''10'!C87,Belel!C87,Meiganga!C87)/$D$1</f>
        <v>0.15789473684210525</v>
      </c>
      <c r="E88" s="97"/>
      <c r="F88" s="98"/>
      <c r="G88" s="98"/>
      <c r="H88" s="99"/>
    </row>
    <row r="89" spans="1:13">
      <c r="A89" s="39">
        <v>15</v>
      </c>
      <c r="B89" s="104" t="s">
        <v>81</v>
      </c>
      <c r="C89" s="105"/>
      <c r="D89" s="105"/>
      <c r="E89" s="105"/>
      <c r="F89" s="105"/>
      <c r="G89" s="105"/>
      <c r="H89" s="106"/>
    </row>
    <row r="90" spans="1:13" ht="27" customHeight="1">
      <c r="A90" s="41"/>
      <c r="B90" s="22" t="s">
        <v>82</v>
      </c>
      <c r="C90" s="57" t="s">
        <v>216</v>
      </c>
      <c r="D90" s="53">
        <f xml:space="preserve"> SUM('N''oundere III ''10'!C89,'Nyambaka ''10'!C89,'Banyo ''10'!C89,'Bankim ''10'!C89,'Ngaroundal ''10'!C89,'Tignere ''10'!C89,'Tibati ''10'!C89,'Dir ''10'!C89,'Galim Tignere ''10'!C89,'Kontcha ''10'!C89, 'Martap ''11'!C89, 'Mayo-Baleo ''11'!C89,'Mbe ''10'!C89,'Ngaoundere I ''10'!C89,'Ngaoundere II ''10'!C89,'Ngan-ha ''10'!C89,'Ngaoui ''10'!C89,'Mayo-Darle ''10'!C89,'Djohong ''10'!C89,Belel!C89,Meiganga!C89)/$D$1</f>
        <v>0.15789473684210525</v>
      </c>
      <c r="E90" s="17"/>
      <c r="F90" s="17"/>
      <c r="G90" s="17"/>
      <c r="H90" s="52"/>
    </row>
    <row r="91" spans="1:13" ht="27" customHeight="1">
      <c r="A91" s="41"/>
      <c r="B91" s="11" t="s">
        <v>83</v>
      </c>
      <c r="C91" s="59" t="s">
        <v>217</v>
      </c>
      <c r="D91" s="53">
        <f xml:space="preserve"> SUM('N''oundere III ''10'!C90,'Nyambaka ''10'!C90,'Banyo ''10'!C90,'Bankim ''10'!C90,'Ngaroundal ''10'!C90,'Tignere ''10'!C90,'Tibati ''10'!C90,'Dir ''10'!C90,'Galim Tignere ''10'!C90,'Kontcha ''10'!C90, 'Martap ''11'!C90, 'Mayo-Baleo ''11'!C90,'Mbe ''10'!C90,'Ngaoundere I ''10'!C90,'Ngaoundere II ''10'!C90,'Ngan-ha ''10'!C90,'Ngaoui ''10'!C90,'Mayo-Darle ''10'!C90,'Djohong ''10'!C90,Belel!C90,Meiganga!C90)/$D$1</f>
        <v>5.2631578947368418E-2</v>
      </c>
      <c r="E91" s="2"/>
      <c r="F91" s="2"/>
      <c r="G91" s="2"/>
      <c r="H91" s="48"/>
      <c r="M91" s="25"/>
    </row>
    <row r="92" spans="1:13" ht="27" customHeight="1">
      <c r="A92" s="41"/>
      <c r="B92" s="11" t="s">
        <v>84</v>
      </c>
      <c r="C92" s="57" t="s">
        <v>219</v>
      </c>
      <c r="D92" s="53">
        <f xml:space="preserve"> SUM('N''oundere III ''10'!C91,'Nyambaka ''10'!C91,'Banyo ''10'!C91,'Bankim ''10'!C91,'Ngaroundal ''10'!C91,'Tignere ''10'!C91,'Tibati ''10'!C91,'Dir ''10'!C91,'Galim Tignere ''10'!C91,'Kontcha ''10'!C91, 'Martap ''11'!C91, 'Mayo-Baleo ''11'!C91,'Mbe ''10'!C91,'Ngaoundere I ''10'!C91,'Ngaoundere II ''10'!C91,'Ngan-ha ''10'!C91,'Ngaoui ''10'!C91,'Mayo-Darle ''10'!C91,'Djohong ''10'!C91,Belel!C91,Meiganga!C91)/$D$1</f>
        <v>0</v>
      </c>
      <c r="E92" s="2"/>
      <c r="F92" s="2"/>
      <c r="G92" s="2"/>
      <c r="H92" s="48"/>
      <c r="M92" s="25"/>
    </row>
    <row r="93" spans="1:13" ht="27" customHeight="1">
      <c r="A93" s="41"/>
      <c r="B93" s="15" t="s">
        <v>85</v>
      </c>
      <c r="C93" s="57" t="s">
        <v>220</v>
      </c>
      <c r="D93" s="53">
        <f xml:space="preserve"> SUM('N''oundere III ''10'!C92,'Nyambaka ''10'!C92,'Banyo ''10'!C92,'Bankim ''10'!C92,'Ngaroundal ''10'!C92,'Tignere ''10'!C92,'Tibati ''10'!C92,'Dir ''10'!C92,'Galim Tignere ''10'!C92,'Kontcha ''10'!C92, 'Martap ''11'!C92, 'Mayo-Baleo ''11'!C92,'Mbe ''10'!C92,'Ngaoundere I ''10'!C92,'Ngaoundere II ''10'!C92,'Ngan-ha ''10'!C92,'Ngaoui ''10'!C92,'Mayo-Darle ''10'!C92,'Djohong ''10'!C92,Belel!C92,Meiganga!C92)/$D$1</f>
        <v>0.10526315789473684</v>
      </c>
      <c r="E93" s="2"/>
      <c r="F93" s="2"/>
      <c r="G93" s="2"/>
      <c r="H93" s="48"/>
      <c r="M93" s="25"/>
    </row>
    <row r="94" spans="1:13" ht="15" customHeight="1" thickBot="1">
      <c r="A94" s="40"/>
      <c r="B94" s="36" t="s">
        <v>54</v>
      </c>
      <c r="C94" s="49" t="s">
        <v>192</v>
      </c>
      <c r="D94" s="53">
        <f xml:space="preserve"> SUM('N''oundere III ''10'!C93,'Nyambaka ''10'!C93,'Banyo ''10'!C93,'Bankim ''10'!C93,'Ngaroundal ''10'!C93,'Tignere ''10'!C93,'Tibati ''10'!C93,'Dir ''10'!C93,'Galim Tignere ''10'!C93,'Kontcha ''10'!C93, 'Martap ''11'!C93, 'Mayo-Baleo ''11'!C93,'Mbe ''10'!C93,'Ngaoundere I ''10'!C93,'Ngaoundere II ''10'!C93,'Ngan-ha ''10'!C93,'Ngaoui ''10'!C93,'Mayo-Darle ''10'!C93,'Djohong ''10'!C93,Belel!C93,Meiganga!C93)/$D$1</f>
        <v>0.36842105263157893</v>
      </c>
      <c r="E94" s="107"/>
      <c r="F94" s="107"/>
      <c r="G94" s="107"/>
      <c r="H94" s="108"/>
    </row>
    <row r="98" spans="2:5" ht="15" thickBot="1">
      <c r="B98" s="88" t="s">
        <v>221</v>
      </c>
      <c r="C98" s="28"/>
      <c r="D98" s="29" t="s">
        <v>139</v>
      </c>
      <c r="E98" s="29" t="s">
        <v>222</v>
      </c>
    </row>
    <row r="99" spans="2:5">
      <c r="B99" s="89" t="str">
        <f t="shared" ref="B99:B119" ca="1" si="0">G123</f>
        <v>Mayo Baleo 2011</v>
      </c>
      <c r="C99" s="30"/>
      <c r="D99" s="31">
        <f t="shared" ref="D99:D119" si="1">ROUND(I123,2)</f>
        <v>42.74</v>
      </c>
      <c r="E99" s="31">
        <f t="shared" ref="E99:E119" si="2">K123</f>
        <v>1</v>
      </c>
    </row>
    <row r="100" spans="2:5">
      <c r="B100" s="90" t="str">
        <f t="shared" ca="1" si="0"/>
        <v>Bankim 2010</v>
      </c>
      <c r="C100" s="32"/>
      <c r="D100" s="26">
        <f t="shared" si="1"/>
        <v>37.89</v>
      </c>
      <c r="E100" s="26">
        <f t="shared" si="2"/>
        <v>2</v>
      </c>
    </row>
    <row r="101" spans="2:5">
      <c r="B101" s="90" t="str">
        <f t="shared" ca="1" si="0"/>
        <v>Dir 2010</v>
      </c>
      <c r="C101" s="32"/>
      <c r="D101" s="26">
        <f t="shared" si="1"/>
        <v>32.31</v>
      </c>
      <c r="E101" s="26">
        <f t="shared" si="2"/>
        <v>3</v>
      </c>
    </row>
    <row r="102" spans="2:5">
      <c r="B102" s="90" t="str">
        <f t="shared" ca="1" si="0"/>
        <v>Tibati 2010</v>
      </c>
      <c r="C102" s="32"/>
      <c r="D102" s="26">
        <f t="shared" si="1"/>
        <v>31.37</v>
      </c>
      <c r="E102" s="26">
        <f t="shared" si="2"/>
        <v>4</v>
      </c>
    </row>
    <row r="103" spans="2:5">
      <c r="B103" s="90" t="str">
        <f t="shared" ca="1" si="0"/>
        <v>Ngaoundal 2010</v>
      </c>
      <c r="C103" s="32"/>
      <c r="D103" s="26">
        <f t="shared" si="1"/>
        <v>28.54</v>
      </c>
      <c r="E103" s="26">
        <f t="shared" si="2"/>
        <v>5</v>
      </c>
    </row>
    <row r="104" spans="2:5">
      <c r="B104" s="90" t="str">
        <f t="shared" ca="1" si="0"/>
        <v>Djohong 2010</v>
      </c>
      <c r="C104" s="32"/>
      <c r="D104" s="26">
        <f t="shared" si="1"/>
        <v>27.06</v>
      </c>
      <c r="E104" s="26">
        <f t="shared" si="2"/>
        <v>6</v>
      </c>
    </row>
    <row r="105" spans="2:5">
      <c r="B105" s="90" t="str">
        <f t="shared" ca="1" si="0"/>
        <v>Banyo 2010</v>
      </c>
      <c r="C105" s="32"/>
      <c r="D105" s="26">
        <f t="shared" si="1"/>
        <v>24.74</v>
      </c>
      <c r="E105" s="26">
        <f t="shared" si="2"/>
        <v>7</v>
      </c>
    </row>
    <row r="106" spans="2:5">
      <c r="B106" s="90" t="str">
        <f t="shared" ca="1" si="0"/>
        <v>Tignere 2010</v>
      </c>
      <c r="C106" s="32"/>
      <c r="D106" s="26">
        <f t="shared" si="1"/>
        <v>24</v>
      </c>
      <c r="E106" s="26">
        <f t="shared" si="2"/>
        <v>8</v>
      </c>
    </row>
    <row r="107" spans="2:5">
      <c r="B107" s="90" t="str">
        <f t="shared" ca="1" si="0"/>
        <v>Martap 2011</v>
      </c>
      <c r="C107" s="32"/>
      <c r="D107" s="26">
        <f t="shared" si="1"/>
        <v>21.74</v>
      </c>
      <c r="E107" s="26">
        <f t="shared" si="2"/>
        <v>9</v>
      </c>
    </row>
    <row r="108" spans="2:5">
      <c r="B108" s="90" t="str">
        <f t="shared" ca="1" si="0"/>
        <v>Mbe 2010</v>
      </c>
      <c r="C108" s="32"/>
      <c r="D108" s="26">
        <f t="shared" si="1"/>
        <v>20.69</v>
      </c>
      <c r="E108" s="26">
        <f t="shared" si="2"/>
        <v>10</v>
      </c>
    </row>
    <row r="109" spans="2:5">
      <c r="B109" s="90" t="str">
        <f t="shared" ca="1" si="0"/>
        <v>Ngaoundere II 2010</v>
      </c>
      <c r="C109" s="32"/>
      <c r="D109" s="26">
        <f t="shared" si="1"/>
        <v>20.2</v>
      </c>
      <c r="E109" s="26">
        <f t="shared" si="2"/>
        <v>11</v>
      </c>
    </row>
    <row r="110" spans="2:5">
      <c r="B110" s="90" t="str">
        <f t="shared" ca="1" si="0"/>
        <v>Galim Tignere 2010</v>
      </c>
      <c r="C110" s="32"/>
      <c r="D110" s="26">
        <f t="shared" si="1"/>
        <v>19.399999999999999</v>
      </c>
      <c r="E110" s="26">
        <f t="shared" si="2"/>
        <v>12</v>
      </c>
    </row>
    <row r="111" spans="2:5">
      <c r="B111" s="90" t="str">
        <f t="shared" ca="1" si="0"/>
        <v>Ngan-ha 2010</v>
      </c>
      <c r="C111" s="32"/>
      <c r="D111" s="26">
        <f t="shared" si="1"/>
        <v>18.03</v>
      </c>
      <c r="E111" s="26">
        <f t="shared" si="2"/>
        <v>13</v>
      </c>
    </row>
    <row r="112" spans="2:5">
      <c r="B112" s="90" t="str">
        <f t="shared" ca="1" si="0"/>
        <v>Ngaoundere III 2010</v>
      </c>
      <c r="C112" s="32"/>
      <c r="D112" s="26">
        <f t="shared" si="1"/>
        <v>16.91</v>
      </c>
      <c r="E112" s="26">
        <f t="shared" si="2"/>
        <v>14</v>
      </c>
    </row>
    <row r="113" spans="2:12">
      <c r="B113" s="90" t="str">
        <f t="shared" ca="1" si="0"/>
        <v>Ngaoui 2010</v>
      </c>
      <c r="C113" s="32"/>
      <c r="D113" s="26">
        <f t="shared" si="1"/>
        <v>16.54</v>
      </c>
      <c r="E113" s="26">
        <f t="shared" si="2"/>
        <v>15</v>
      </c>
    </row>
    <row r="114" spans="2:12">
      <c r="B114" s="90" t="str">
        <f t="shared" ca="1" si="0"/>
        <v>Nyambaka 2010</v>
      </c>
      <c r="C114" s="32"/>
      <c r="D114" s="26">
        <f t="shared" si="1"/>
        <v>15.8</v>
      </c>
      <c r="E114" s="26">
        <f t="shared" si="2"/>
        <v>16</v>
      </c>
    </row>
    <row r="115" spans="2:12">
      <c r="B115" s="90" t="str">
        <f t="shared" ca="1" si="0"/>
        <v>Kontcha 2010</v>
      </c>
      <c r="C115" s="32"/>
      <c r="D115" s="26">
        <f t="shared" si="1"/>
        <v>15.77</v>
      </c>
      <c r="E115" s="26">
        <f t="shared" si="2"/>
        <v>17</v>
      </c>
    </row>
    <row r="116" spans="2:12">
      <c r="B116" s="90" t="str">
        <f t="shared" ca="1" si="0"/>
        <v>Ngaoundere I 2010</v>
      </c>
      <c r="C116" s="32"/>
      <c r="D116" s="26">
        <f t="shared" si="1"/>
        <v>14.83</v>
      </c>
      <c r="E116" s="26">
        <f t="shared" si="2"/>
        <v>18</v>
      </c>
    </row>
    <row r="117" spans="2:12">
      <c r="B117" s="90" t="str">
        <f t="shared" ca="1" si="0"/>
        <v>Mayo-Darle 2010</v>
      </c>
      <c r="C117" s="32"/>
      <c r="D117" s="26">
        <f t="shared" si="1"/>
        <v>4.74</v>
      </c>
      <c r="E117" s="26">
        <f t="shared" si="2"/>
        <v>19</v>
      </c>
    </row>
    <row r="118" spans="2:12">
      <c r="B118" s="90" t="str">
        <f t="shared" ca="1" si="0"/>
        <v>Belel</v>
      </c>
      <c r="C118" s="32"/>
      <c r="D118" s="26">
        <f t="shared" si="1"/>
        <v>0</v>
      </c>
      <c r="E118" s="26">
        <f t="shared" si="2"/>
        <v>20</v>
      </c>
    </row>
    <row r="119" spans="2:12" ht="15" thickBot="1">
      <c r="B119" s="91" t="str">
        <f t="shared" ca="1" si="0"/>
        <v>Meiganga</v>
      </c>
      <c r="C119" s="79"/>
      <c r="D119" s="80">
        <f t="shared" si="1"/>
        <v>0</v>
      </c>
      <c r="E119" s="80">
        <f t="shared" si="2"/>
        <v>21</v>
      </c>
    </row>
    <row r="120" spans="2:12" ht="15" thickTop="1">
      <c r="B120" s="92" t="s">
        <v>186</v>
      </c>
    </row>
    <row r="121" spans="2:12">
      <c r="B121" s="93"/>
      <c r="C121" s="78"/>
      <c r="D121" s="78"/>
      <c r="E121" s="78"/>
      <c r="F121" s="78"/>
      <c r="G121" s="78"/>
      <c r="H121" s="78"/>
      <c r="I121" s="78"/>
      <c r="J121" s="78"/>
      <c r="K121" s="78"/>
      <c r="L121" s="78"/>
    </row>
    <row r="122" spans="2:12" ht="75" customHeight="1" thickBot="1">
      <c r="B122" s="88" t="s">
        <v>221</v>
      </c>
      <c r="C122" s="81"/>
      <c r="D122" s="82" t="s">
        <v>223</v>
      </c>
      <c r="E122" s="82" t="s">
        <v>224</v>
      </c>
      <c r="F122" s="82" t="s">
        <v>225</v>
      </c>
      <c r="G122" s="82" t="s">
        <v>226</v>
      </c>
      <c r="H122" s="82"/>
      <c r="I122" s="82" t="s">
        <v>227</v>
      </c>
      <c r="J122" s="82"/>
      <c r="K122" s="82" t="s">
        <v>222</v>
      </c>
    </row>
    <row r="123" spans="2:12">
      <c r="B123" s="77" t="s">
        <v>108</v>
      </c>
      <c r="C123" s="74"/>
      <c r="D123" s="74">
        <f>'Mayo-Baleo ''11'!D97</f>
        <v>42.74285714285714</v>
      </c>
      <c r="E123" s="74">
        <f>RANK(D123, D$123:D$143)+COUNTIF($D$123:D123, D123)-1</f>
        <v>1</v>
      </c>
      <c r="F123" s="76">
        <f t="shared" ref="F123:F143" si="3">MATCH(SMALL(E$123:E$143,ROW()-ROW(F$123)+1),E$123:E$143,0)</f>
        <v>1</v>
      </c>
      <c r="G123" t="str">
        <f t="shared" ref="G123:G143" ca="1" si="4">OFFSET(B$123, MATCH(SMALL(E$123:E$143,ROW()-ROW(G$123)+1),E$123:E$143,0)-1,0)</f>
        <v>Mayo Baleo 2011</v>
      </c>
      <c r="I123">
        <f t="shared" ref="I123:I143" si="5">LARGE(D$123:D$143,ROW()-ROW(E$123)+1)</f>
        <v>42.74285714285714</v>
      </c>
      <c r="K123">
        <v>1</v>
      </c>
    </row>
    <row r="124" spans="2:12">
      <c r="B124" s="77" t="s">
        <v>101</v>
      </c>
      <c r="C124" s="74"/>
      <c r="D124" s="74">
        <f>'Bankim ''10'!D97</f>
        <v>37.885714285714286</v>
      </c>
      <c r="E124" s="74">
        <f>RANK(D124, D$123:D$143)+COUNTIF($D$123:D124, D124)-1</f>
        <v>2</v>
      </c>
      <c r="F124" s="76">
        <f t="shared" si="3"/>
        <v>2</v>
      </c>
      <c r="G124" t="str">
        <f t="shared" ca="1" si="4"/>
        <v>Bankim 2010</v>
      </c>
      <c r="I124">
        <f t="shared" si="5"/>
        <v>37.885714285714286</v>
      </c>
      <c r="K124">
        <v>2</v>
      </c>
    </row>
    <row r="125" spans="2:12">
      <c r="B125" s="77" t="s">
        <v>100</v>
      </c>
      <c r="C125" s="74"/>
      <c r="D125" s="74">
        <f>'Banyo ''10'!D97</f>
        <v>24.742857142857144</v>
      </c>
      <c r="E125" s="74">
        <f>RANK(D125, D$123:D$143)+COUNTIF($D$123:D125, D125)-1</f>
        <v>7</v>
      </c>
      <c r="F125" s="76">
        <f t="shared" si="3"/>
        <v>5</v>
      </c>
      <c r="G125" t="str">
        <f t="shared" ca="1" si="4"/>
        <v>Dir 2010</v>
      </c>
      <c r="I125">
        <f t="shared" si="5"/>
        <v>32.314285714285717</v>
      </c>
      <c r="K125">
        <v>3</v>
      </c>
    </row>
    <row r="126" spans="2:12">
      <c r="B126" s="77" t="s">
        <v>102</v>
      </c>
      <c r="C126" s="74"/>
      <c r="D126" s="74">
        <f>'Tignere ''10'!D97</f>
        <v>24</v>
      </c>
      <c r="E126" s="74">
        <f>RANK(D126, D$123:D$143)+COUNTIF($D$123:D126, D126)-1</f>
        <v>8</v>
      </c>
      <c r="F126" s="76">
        <f t="shared" si="3"/>
        <v>9</v>
      </c>
      <c r="G126" t="str">
        <f t="shared" ca="1" si="4"/>
        <v>Tibati 2010</v>
      </c>
      <c r="I126">
        <f t="shared" si="5"/>
        <v>31.37142857142857</v>
      </c>
      <c r="K126">
        <v>4</v>
      </c>
    </row>
    <row r="127" spans="2:12">
      <c r="B127" s="77" t="s">
        <v>104</v>
      </c>
      <c r="C127" s="74"/>
      <c r="D127" s="74">
        <f>'Dir ''10'!D97</f>
        <v>32.314285714285717</v>
      </c>
      <c r="E127" s="74">
        <f>RANK(D127, D$123:D$143)+COUNTIF($D$123:D127, D127)-1</f>
        <v>3</v>
      </c>
      <c r="F127" s="76">
        <f t="shared" si="3"/>
        <v>6</v>
      </c>
      <c r="G127" t="str">
        <f t="shared" ca="1" si="4"/>
        <v>Ngaoundal 2010</v>
      </c>
      <c r="I127">
        <f t="shared" si="5"/>
        <v>28.542857142857144</v>
      </c>
      <c r="K127">
        <v>5</v>
      </c>
    </row>
    <row r="128" spans="2:12">
      <c r="B128" s="77" t="s">
        <v>116</v>
      </c>
      <c r="C128" s="74"/>
      <c r="D128" s="74">
        <f>'Ngaroundal ''10'!D97</f>
        <v>28.542857142857144</v>
      </c>
      <c r="E128" s="74">
        <f>RANK(D128, D$123:D$143)+COUNTIF($D$123:D128, D128)-1</f>
        <v>5</v>
      </c>
      <c r="F128" s="76">
        <f t="shared" si="3"/>
        <v>11</v>
      </c>
      <c r="G128" t="str">
        <f t="shared" ca="1" si="4"/>
        <v>Djohong 2010</v>
      </c>
      <c r="I128">
        <f t="shared" si="5"/>
        <v>27.057142857142857</v>
      </c>
      <c r="K128">
        <v>6</v>
      </c>
    </row>
    <row r="129" spans="2:11">
      <c r="B129" s="77" t="s">
        <v>107</v>
      </c>
      <c r="C129" s="74"/>
      <c r="D129" s="74">
        <f>'Martap ''11'!D97</f>
        <v>21.742857142857144</v>
      </c>
      <c r="E129" s="74">
        <f>RANK(D129, D$123:D$143)+COUNTIF($D$123:D129, D129)-1</f>
        <v>9</v>
      </c>
      <c r="F129" s="76">
        <f t="shared" si="3"/>
        <v>3</v>
      </c>
      <c r="G129" t="str">
        <f t="shared" ca="1" si="4"/>
        <v>Banyo 2010</v>
      </c>
      <c r="I129">
        <f t="shared" si="5"/>
        <v>24.742857142857144</v>
      </c>
      <c r="K129">
        <v>7</v>
      </c>
    </row>
    <row r="130" spans="2:11">
      <c r="B130" s="77" t="s">
        <v>111</v>
      </c>
      <c r="C130" s="74"/>
      <c r="D130" s="74">
        <f>'Ngaoundere II ''10'!D97</f>
        <v>20.2</v>
      </c>
      <c r="E130" s="74">
        <f>RANK(D130, D$123:D$143)+COUNTIF($D$123:D130, D130)-1</f>
        <v>11</v>
      </c>
      <c r="F130" s="76">
        <f t="shared" si="3"/>
        <v>4</v>
      </c>
      <c r="G130" t="str">
        <f t="shared" ca="1" si="4"/>
        <v>Tignere 2010</v>
      </c>
      <c r="I130">
        <f t="shared" si="5"/>
        <v>24</v>
      </c>
      <c r="K130">
        <v>8</v>
      </c>
    </row>
    <row r="131" spans="2:11">
      <c r="B131" s="77" t="s">
        <v>103</v>
      </c>
      <c r="C131" s="74"/>
      <c r="D131" s="74">
        <f>'Tibati ''10'!D97</f>
        <v>31.37142857142857</v>
      </c>
      <c r="E131" s="74">
        <f>RANK(D131, D$123:D$143)+COUNTIF($D$123:D131, D131)-1</f>
        <v>4</v>
      </c>
      <c r="F131" s="76">
        <f t="shared" si="3"/>
        <v>7</v>
      </c>
      <c r="G131" t="str">
        <f t="shared" ca="1" si="4"/>
        <v>Martap 2011</v>
      </c>
      <c r="I131">
        <f t="shared" si="5"/>
        <v>21.742857142857144</v>
      </c>
      <c r="K131">
        <v>9</v>
      </c>
    </row>
    <row r="132" spans="2:11">
      <c r="B132" s="77" t="s">
        <v>106</v>
      </c>
      <c r="C132" s="74"/>
      <c r="D132" s="74">
        <f>'Kontcha ''10'!D97</f>
        <v>15.771428571428572</v>
      </c>
      <c r="E132" s="74">
        <f>RANK(D132, D$123:D$143)+COUNTIF($D$123:D132, D132)-1</f>
        <v>17</v>
      </c>
      <c r="F132" s="76">
        <f t="shared" si="3"/>
        <v>15</v>
      </c>
      <c r="G132" t="str">
        <f t="shared" ca="1" si="4"/>
        <v>Mbe 2010</v>
      </c>
      <c r="I132">
        <f t="shared" si="5"/>
        <v>20.685714285714287</v>
      </c>
      <c r="K132">
        <v>10</v>
      </c>
    </row>
    <row r="133" spans="2:11">
      <c r="B133" s="77" t="s">
        <v>117</v>
      </c>
      <c r="C133" s="74"/>
      <c r="D133" s="74">
        <f>'Djohong ''10'!D97</f>
        <v>27.057142857142857</v>
      </c>
      <c r="E133" s="74">
        <f>RANK(D133, D$123:D$143)+COUNTIF($D$123:D133, D133)-1</f>
        <v>6</v>
      </c>
      <c r="F133" s="76">
        <f t="shared" si="3"/>
        <v>8</v>
      </c>
      <c r="G133" t="str">
        <f t="shared" ca="1" si="4"/>
        <v>Ngaoundere II 2010</v>
      </c>
      <c r="I133">
        <f t="shared" si="5"/>
        <v>20.2</v>
      </c>
      <c r="K133">
        <v>11</v>
      </c>
    </row>
    <row r="134" spans="2:11">
      <c r="B134" s="77" t="s">
        <v>112</v>
      </c>
      <c r="C134" s="74"/>
      <c r="D134" s="74">
        <f>'Ngan-ha ''10'!D97</f>
        <v>18.028571428571428</v>
      </c>
      <c r="E134" s="74">
        <f>RANK(D134, D$123:D$143)+COUNTIF($D$123:D134, D134)-1</f>
        <v>13</v>
      </c>
      <c r="F134" s="76">
        <f t="shared" si="3"/>
        <v>14</v>
      </c>
      <c r="G134" t="str">
        <f t="shared" ca="1" si="4"/>
        <v>Galim Tignere 2010</v>
      </c>
      <c r="I134">
        <f t="shared" si="5"/>
        <v>19.399999999999999</v>
      </c>
      <c r="K134">
        <v>12</v>
      </c>
    </row>
    <row r="135" spans="2:11">
      <c r="B135" s="77" t="s">
        <v>99</v>
      </c>
      <c r="C135" s="74"/>
      <c r="D135" s="74">
        <f>'Nyambaka ''10'!D97</f>
        <v>15.8</v>
      </c>
      <c r="E135" s="74">
        <f>RANK(D135, D$123:D$143)+COUNTIF($D$123:D135, D135)-1</f>
        <v>16</v>
      </c>
      <c r="F135" s="76">
        <f t="shared" si="3"/>
        <v>12</v>
      </c>
      <c r="G135" t="str">
        <f t="shared" ca="1" si="4"/>
        <v>Ngan-ha 2010</v>
      </c>
      <c r="I135">
        <f t="shared" si="5"/>
        <v>18.028571428571428</v>
      </c>
      <c r="K135">
        <v>13</v>
      </c>
    </row>
    <row r="136" spans="2:11">
      <c r="B136" s="77" t="s">
        <v>105</v>
      </c>
      <c r="C136" s="74"/>
      <c r="D136" s="74">
        <f>'Galim Tignere ''10'!D97</f>
        <v>19.399999999999999</v>
      </c>
      <c r="E136" s="74">
        <f>RANK(D136, D$123:D$143)+COUNTIF($D$123:D136, D136)-1</f>
        <v>12</v>
      </c>
      <c r="F136" s="76">
        <f t="shared" si="3"/>
        <v>19</v>
      </c>
      <c r="G136" t="str">
        <f t="shared" ca="1" si="4"/>
        <v>Ngaoundere III 2010</v>
      </c>
      <c r="I136">
        <f t="shared" si="5"/>
        <v>16.914285714285715</v>
      </c>
      <c r="K136">
        <v>14</v>
      </c>
    </row>
    <row r="137" spans="2:11">
      <c r="B137" s="77" t="s">
        <v>109</v>
      </c>
      <c r="C137" s="74"/>
      <c r="D137" s="74">
        <f>'Mbe ''10'!D97</f>
        <v>20.685714285714287</v>
      </c>
      <c r="E137" s="74">
        <f>RANK(D137, D$123:D$143)+COUNTIF($D$123:D137, D137)-1</f>
        <v>10</v>
      </c>
      <c r="F137" s="76">
        <f t="shared" si="3"/>
        <v>17</v>
      </c>
      <c r="G137" t="str">
        <f t="shared" ca="1" si="4"/>
        <v>Ngaoui 2010</v>
      </c>
      <c r="I137">
        <f t="shared" si="5"/>
        <v>16.542857142857144</v>
      </c>
      <c r="K137">
        <v>15</v>
      </c>
    </row>
    <row r="138" spans="2:11">
      <c r="B138" s="77" t="s">
        <v>130</v>
      </c>
      <c r="C138" s="74"/>
      <c r="D138" s="74">
        <f>'Mayo-Darle ''10'!D97</f>
        <v>4.7428571428571429</v>
      </c>
      <c r="E138" s="74">
        <f>RANK(D138, D$123:D$143)+COUNTIF($D$123:D138, D138)-1</f>
        <v>19</v>
      </c>
      <c r="F138" s="76">
        <f t="shared" si="3"/>
        <v>13</v>
      </c>
      <c r="G138" t="str">
        <f t="shared" ca="1" si="4"/>
        <v>Nyambaka 2010</v>
      </c>
      <c r="I138">
        <f t="shared" si="5"/>
        <v>15.8</v>
      </c>
      <c r="K138">
        <v>16</v>
      </c>
    </row>
    <row r="139" spans="2:11">
      <c r="B139" s="77" t="s">
        <v>118</v>
      </c>
      <c r="C139" s="74"/>
      <c r="D139" s="74">
        <f>'Ngaoui ''10'!D97</f>
        <v>16.542857142857144</v>
      </c>
      <c r="E139" s="74">
        <f>RANK(D139, D$123:D$143)+COUNTIF($D$123:D139, D139)-1</f>
        <v>15</v>
      </c>
      <c r="F139" s="76">
        <f t="shared" si="3"/>
        <v>10</v>
      </c>
      <c r="G139" t="str">
        <f t="shared" ca="1" si="4"/>
        <v>Kontcha 2010</v>
      </c>
      <c r="I139">
        <f t="shared" si="5"/>
        <v>15.771428571428572</v>
      </c>
      <c r="K139">
        <v>17</v>
      </c>
    </row>
    <row r="140" spans="2:11">
      <c r="B140" s="77" t="s">
        <v>110</v>
      </c>
      <c r="C140" s="74"/>
      <c r="D140" s="74">
        <f>'Ngaoundere I ''10'!D97</f>
        <v>14.828571428571429</v>
      </c>
      <c r="E140" s="74">
        <f>RANK(D140, D$123:D$143)+COUNTIF($D$123:D140, D140)-1</f>
        <v>18</v>
      </c>
      <c r="F140" s="76">
        <f t="shared" si="3"/>
        <v>18</v>
      </c>
      <c r="G140" t="str">
        <f t="shared" ca="1" si="4"/>
        <v>Ngaoundere I 2010</v>
      </c>
      <c r="I140">
        <f t="shared" si="5"/>
        <v>14.828571428571429</v>
      </c>
      <c r="K140">
        <v>18</v>
      </c>
    </row>
    <row r="141" spans="2:11">
      <c r="B141" s="77" t="s">
        <v>98</v>
      </c>
      <c r="C141" s="74"/>
      <c r="D141" s="74">
        <f>'N''oundere III ''10'!D97</f>
        <v>16.914285714285715</v>
      </c>
      <c r="E141" s="74">
        <f>RANK(D141, D$123:D$143)+COUNTIF($D$123:D141, D141)-1</f>
        <v>14</v>
      </c>
      <c r="F141" s="76">
        <f t="shared" si="3"/>
        <v>16</v>
      </c>
      <c r="G141" t="str">
        <f t="shared" ca="1" si="4"/>
        <v>Mayo-Darle 2010</v>
      </c>
      <c r="I141">
        <f t="shared" si="5"/>
        <v>4.7428571428571429</v>
      </c>
      <c r="K141">
        <v>19</v>
      </c>
    </row>
    <row r="142" spans="2:11">
      <c r="B142" s="77" t="s">
        <v>113</v>
      </c>
      <c r="C142" s="74"/>
      <c r="D142" s="74">
        <f>Belel!D97</f>
        <v>0</v>
      </c>
      <c r="E142" s="74">
        <f>RANK(D142, D$123:D$143)+COUNTIF($D$123:D142, D142)-1</f>
        <v>20</v>
      </c>
      <c r="F142" s="76">
        <f t="shared" si="3"/>
        <v>20</v>
      </c>
      <c r="G142" t="str">
        <f t="shared" ca="1" si="4"/>
        <v>Belel</v>
      </c>
      <c r="I142">
        <f t="shared" si="5"/>
        <v>0</v>
      </c>
      <c r="K142">
        <v>20</v>
      </c>
    </row>
    <row r="143" spans="2:11">
      <c r="B143" s="77" t="s">
        <v>115</v>
      </c>
      <c r="C143" s="74"/>
      <c r="D143" s="74">
        <f>Meiganga!D97</f>
        <v>0</v>
      </c>
      <c r="E143" s="74">
        <f>RANK(D143, D$123:D$143)+COUNTIF($D$123:D143, D143)-1</f>
        <v>21</v>
      </c>
      <c r="F143" s="76">
        <f t="shared" si="3"/>
        <v>21</v>
      </c>
      <c r="G143" t="str">
        <f t="shared" ca="1" si="4"/>
        <v>Meiganga</v>
      </c>
      <c r="I143">
        <f t="shared" si="5"/>
        <v>0</v>
      </c>
      <c r="K143">
        <v>21</v>
      </c>
    </row>
    <row r="144" spans="2:11">
      <c r="B144" s="74"/>
      <c r="C144" s="74"/>
      <c r="D144" s="74"/>
    </row>
  </sheetData>
  <mergeCells count="30">
    <mergeCell ref="B27:H27"/>
    <mergeCell ref="E2:F2"/>
    <mergeCell ref="B3:H3"/>
    <mergeCell ref="B11:H11"/>
    <mergeCell ref="B20:H20"/>
    <mergeCell ref="E26:H26"/>
    <mergeCell ref="B59:H59"/>
    <mergeCell ref="E33:H33"/>
    <mergeCell ref="B34:H34"/>
    <mergeCell ref="E38:H38"/>
    <mergeCell ref="B39:H39"/>
    <mergeCell ref="E43:H43"/>
    <mergeCell ref="B44:H44"/>
    <mergeCell ref="E48:H48"/>
    <mergeCell ref="B49:H49"/>
    <mergeCell ref="E53:H53"/>
    <mergeCell ref="B54:H54"/>
    <mergeCell ref="E58:H58"/>
    <mergeCell ref="E94:H94"/>
    <mergeCell ref="D62:H62"/>
    <mergeCell ref="B63:H63"/>
    <mergeCell ref="E68:H68"/>
    <mergeCell ref="B69:H69"/>
    <mergeCell ref="E75:H75"/>
    <mergeCell ref="E76:H76"/>
    <mergeCell ref="B77:H77"/>
    <mergeCell ref="E82:H82"/>
    <mergeCell ref="B83:H83"/>
    <mergeCell ref="E88:H88"/>
    <mergeCell ref="B89:H89"/>
  </mergeCells>
  <pageMargins left="0.7" right="0.7" top="0.75" bottom="0.75" header="0.3" footer="0.3"/>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7"/>
  <sheetViews>
    <sheetView showGridLines="0" workbookViewId="0">
      <pane ySplit="2" topLeftCell="A84" activePane="bottomLeft" state="frozen"/>
      <selection activeCell="B96" sqref="B96"/>
      <selection pane="bottomLeft" activeCell="B96" sqref="B96"/>
    </sheetView>
  </sheetViews>
  <sheetFormatPr baseColWidth="10" defaultColWidth="8.83203125" defaultRowHeight="14" x14ac:dyDescent="0"/>
  <cols>
    <col min="1" max="1" width="5.6640625" customWidth="1"/>
    <col min="2" max="2" width="64.83203125" customWidth="1"/>
    <col min="3" max="3" width="10.33203125" customWidth="1"/>
    <col min="4" max="4" width="17.1640625" customWidth="1"/>
    <col min="5" max="5" width="17.5" customWidth="1"/>
    <col min="6" max="6" width="15.83203125" customWidth="1"/>
    <col min="7" max="7" width="11.1640625" customWidth="1"/>
    <col min="8" max="8" width="6.5" customWidth="1"/>
    <col min="9" max="9" width="8.33203125" customWidth="1"/>
    <col min="10" max="10" width="10.5" customWidth="1"/>
    <col min="11" max="11" width="5.6640625" customWidth="1"/>
  </cols>
  <sheetData>
    <row r="2" spans="1:11" ht="15" thickBot="1">
      <c r="A2" t="s">
        <v>126</v>
      </c>
      <c r="C2" t="s">
        <v>86</v>
      </c>
      <c r="D2" t="s">
        <v>87</v>
      </c>
      <c r="E2" t="s">
        <v>88</v>
      </c>
      <c r="F2" t="s">
        <v>131</v>
      </c>
      <c r="G2" t="s">
        <v>140</v>
      </c>
    </row>
    <row r="3" spans="1:11" ht="30" customHeight="1">
      <c r="A3" s="44">
        <v>1</v>
      </c>
      <c r="B3" s="122" t="s">
        <v>0</v>
      </c>
      <c r="C3" s="124"/>
      <c r="D3" s="124"/>
      <c r="E3" s="124"/>
      <c r="F3" s="124"/>
      <c r="G3" s="125"/>
    </row>
    <row r="4" spans="1:11" ht="52.5" customHeight="1">
      <c r="A4" s="41"/>
      <c r="B4" s="42" t="s">
        <v>1</v>
      </c>
      <c r="C4" s="43" t="s">
        <v>2</v>
      </c>
      <c r="D4" s="43" t="s">
        <v>3</v>
      </c>
      <c r="E4" s="43" t="s">
        <v>4</v>
      </c>
      <c r="F4" s="43" t="s">
        <v>5</v>
      </c>
      <c r="G4" s="45"/>
    </row>
    <row r="5" spans="1:11">
      <c r="A5" s="41"/>
      <c r="B5" s="11" t="s">
        <v>6</v>
      </c>
      <c r="C5" s="11"/>
      <c r="D5" s="11"/>
      <c r="E5" s="11"/>
      <c r="F5" s="11"/>
      <c r="G5" s="45"/>
    </row>
    <row r="6" spans="1:11" ht="14.25" customHeight="1">
      <c r="A6" s="41"/>
      <c r="B6" s="11" t="s">
        <v>7</v>
      </c>
      <c r="C6" s="11"/>
      <c r="D6" s="11">
        <v>1</v>
      </c>
      <c r="E6" s="11"/>
      <c r="F6" s="11"/>
      <c r="G6" s="45"/>
    </row>
    <row r="7" spans="1:11" ht="15" customHeight="1">
      <c r="A7" s="41"/>
      <c r="B7" s="11" t="s">
        <v>8</v>
      </c>
      <c r="C7" s="11"/>
      <c r="D7" s="11"/>
      <c r="E7" s="11"/>
      <c r="F7" s="11"/>
      <c r="G7" s="45"/>
    </row>
    <row r="8" spans="1:11" ht="15" customHeight="1">
      <c r="A8" s="41"/>
      <c r="B8" s="11" t="s">
        <v>9</v>
      </c>
      <c r="C8" s="11"/>
      <c r="D8" s="11">
        <v>1</v>
      </c>
      <c r="E8" s="11"/>
      <c r="F8" s="11"/>
      <c r="G8" s="45"/>
    </row>
    <row r="9" spans="1:11" ht="15" thickBot="1">
      <c r="A9" s="40"/>
      <c r="B9" s="36" t="s">
        <v>10</v>
      </c>
      <c r="C9" s="36"/>
      <c r="D9" s="36"/>
      <c r="E9" s="36"/>
      <c r="F9" s="36"/>
      <c r="G9" s="46"/>
    </row>
    <row r="10" spans="1:11" ht="30" customHeight="1">
      <c r="A10" s="39">
        <v>2</v>
      </c>
      <c r="B10" s="140" t="s">
        <v>11</v>
      </c>
      <c r="C10" s="141"/>
      <c r="D10" s="141"/>
      <c r="E10" s="141"/>
      <c r="F10" s="141"/>
      <c r="G10" s="142"/>
      <c r="H10" s="62" t="s">
        <v>143</v>
      </c>
      <c r="I10" s="69">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0.4</v>
      </c>
      <c r="J10" s="61" t="s">
        <v>121</v>
      </c>
      <c r="K10" s="60">
        <v>3</v>
      </c>
    </row>
    <row r="11" spans="1:11" ht="30" customHeight="1">
      <c r="A11" s="41"/>
      <c r="B11" s="33"/>
      <c r="C11" s="33" t="s">
        <v>12</v>
      </c>
      <c r="D11" s="33" t="s">
        <v>13</v>
      </c>
      <c r="E11" s="33" t="s">
        <v>14</v>
      </c>
      <c r="F11" s="33" t="s">
        <v>15</v>
      </c>
      <c r="G11" s="34" t="s">
        <v>16</v>
      </c>
    </row>
    <row r="12" spans="1:11" ht="15" customHeight="1">
      <c r="A12" s="41"/>
      <c r="B12" s="11" t="s">
        <v>17</v>
      </c>
      <c r="C12" s="9">
        <v>1</v>
      </c>
      <c r="D12" s="11">
        <v>1</v>
      </c>
      <c r="E12" s="9">
        <v>0</v>
      </c>
      <c r="F12" s="9">
        <v>1</v>
      </c>
      <c r="G12" s="35"/>
    </row>
    <row r="13" spans="1:11" ht="15" customHeight="1">
      <c r="A13" s="41"/>
      <c r="B13" s="11" t="s">
        <v>18</v>
      </c>
      <c r="C13" s="9">
        <v>0</v>
      </c>
      <c r="D13" s="11">
        <v>0</v>
      </c>
      <c r="E13" s="9">
        <v>0</v>
      </c>
      <c r="F13" s="9"/>
      <c r="G13" s="35"/>
    </row>
    <row r="14" spans="1:11" ht="27" customHeight="1">
      <c r="A14" s="41"/>
      <c r="B14" s="11" t="s">
        <v>19</v>
      </c>
      <c r="C14" s="9"/>
      <c r="D14" s="11"/>
      <c r="E14" s="9"/>
      <c r="F14" s="9"/>
      <c r="G14" s="35"/>
    </row>
    <row r="15" spans="1:11" ht="15" customHeight="1">
      <c r="A15" s="41"/>
      <c r="B15" s="11" t="s">
        <v>20</v>
      </c>
      <c r="C15" s="9">
        <v>0</v>
      </c>
      <c r="D15" s="11">
        <v>0</v>
      </c>
      <c r="E15" s="9">
        <v>0</v>
      </c>
      <c r="F15" s="9">
        <v>0</v>
      </c>
      <c r="G15" s="35"/>
    </row>
    <row r="16" spans="1:11" ht="15" customHeight="1">
      <c r="A16" s="41"/>
      <c r="B16" s="11" t="s">
        <v>21</v>
      </c>
      <c r="C16" s="9"/>
      <c r="D16" s="11"/>
      <c r="E16" s="9"/>
      <c r="F16" s="9"/>
      <c r="G16" s="35"/>
    </row>
    <row r="17" spans="1:11" ht="27" customHeight="1">
      <c r="A17" s="41"/>
      <c r="B17" s="11" t="s">
        <v>22</v>
      </c>
      <c r="C17" s="9">
        <v>0</v>
      </c>
      <c r="D17" s="11">
        <v>0</v>
      </c>
      <c r="E17" s="9">
        <v>0</v>
      </c>
      <c r="F17" s="9">
        <v>0</v>
      </c>
      <c r="G17" s="35"/>
    </row>
    <row r="18" spans="1:11" ht="15" customHeight="1" thickBot="1">
      <c r="A18" s="40"/>
      <c r="B18" s="36" t="s">
        <v>23</v>
      </c>
      <c r="C18" s="37">
        <v>1</v>
      </c>
      <c r="D18" s="36">
        <v>1</v>
      </c>
      <c r="E18" s="37">
        <v>1</v>
      </c>
      <c r="F18" s="37">
        <v>1</v>
      </c>
      <c r="G18" s="38"/>
      <c r="H18" s="62" t="s">
        <v>119</v>
      </c>
      <c r="I18" s="60">
        <f>SUM(C12:G18)*'Point distribution and weighing'!I17</f>
        <v>1</v>
      </c>
      <c r="J18" s="61" t="s">
        <v>122</v>
      </c>
      <c r="K18" s="60">
        <v>5</v>
      </c>
    </row>
    <row r="19" spans="1:11" ht="27" customHeight="1">
      <c r="A19" s="47">
        <v>3</v>
      </c>
      <c r="B19" s="135" t="s">
        <v>24</v>
      </c>
      <c r="C19" s="136"/>
      <c r="D19" s="136"/>
      <c r="E19" s="136"/>
      <c r="F19" s="136"/>
      <c r="G19" s="137"/>
    </row>
    <row r="20" spans="1:11">
      <c r="A20" s="41"/>
      <c r="B20" s="1" t="s">
        <v>25</v>
      </c>
      <c r="C20" s="2"/>
      <c r="D20" s="2">
        <f>IF(C20=1, E20,)</f>
        <v>0</v>
      </c>
      <c r="E20" s="23">
        <f>'Point distribution and weighing'!E20</f>
        <v>0</v>
      </c>
      <c r="F20" s="23">
        <f>'Point distribution and weighing'!F20</f>
        <v>0</v>
      </c>
      <c r="G20" s="23">
        <f>'Point distribution and weighing'!G20</f>
        <v>4</v>
      </c>
    </row>
    <row r="21" spans="1:11">
      <c r="A21" s="41"/>
      <c r="B21" s="1" t="s">
        <v>26</v>
      </c>
      <c r="C21" s="2"/>
      <c r="D21" s="2">
        <f t="shared" ref="D21:D24" si="0">IF(C21=1, E21,)</f>
        <v>0</v>
      </c>
      <c r="E21" s="23">
        <f>'Point distribution and weighing'!E21</f>
        <v>1</v>
      </c>
      <c r="F21" s="23">
        <f>'Point distribution and weighing'!F21</f>
        <v>0</v>
      </c>
      <c r="G21" s="23">
        <f>'Point distribution and weighing'!G21</f>
        <v>0</v>
      </c>
    </row>
    <row r="22" spans="1:11">
      <c r="A22" s="41"/>
      <c r="B22" s="1" t="s">
        <v>27</v>
      </c>
      <c r="C22" s="2"/>
      <c r="D22" s="2">
        <f t="shared" si="0"/>
        <v>0</v>
      </c>
      <c r="E22" s="23">
        <f>'Point distribution and weighing'!E22</f>
        <v>2</v>
      </c>
      <c r="F22" s="23">
        <f>'Point distribution and weighing'!F22</f>
        <v>0</v>
      </c>
      <c r="G22" s="23">
        <f>'Point distribution and weighing'!G22</f>
        <v>0</v>
      </c>
    </row>
    <row r="23" spans="1:11">
      <c r="A23" s="41"/>
      <c r="B23" s="1" t="s">
        <v>28</v>
      </c>
      <c r="C23" s="2"/>
      <c r="D23" s="2">
        <f t="shared" si="0"/>
        <v>0</v>
      </c>
      <c r="E23" s="23">
        <f>'Point distribution and weighing'!E23</f>
        <v>4</v>
      </c>
      <c r="F23" s="23">
        <f>'Point distribution and weighing'!F23</f>
        <v>0</v>
      </c>
      <c r="G23" s="23">
        <f>'Point distribution and weighing'!G23</f>
        <v>0</v>
      </c>
    </row>
    <row r="24" spans="1:11">
      <c r="A24" s="41"/>
      <c r="B24" s="1" t="s">
        <v>29</v>
      </c>
      <c r="C24" s="2">
        <v>1</v>
      </c>
      <c r="D24" s="2">
        <f t="shared" si="0"/>
        <v>2</v>
      </c>
      <c r="E24" s="23">
        <f>'Point distribution and weighing'!E24</f>
        <v>2</v>
      </c>
      <c r="F24" s="23">
        <f>'Point distribution and weighing'!F24</f>
        <v>0</v>
      </c>
      <c r="G24" s="23">
        <f>'Point distribution and weighing'!G24</f>
        <v>0</v>
      </c>
    </row>
    <row r="25" spans="1:11" ht="15" customHeight="1" thickBot="1">
      <c r="A25" s="40"/>
      <c r="B25" s="49" t="s">
        <v>60</v>
      </c>
      <c r="C25" s="50"/>
      <c r="D25" s="107" t="s">
        <v>90</v>
      </c>
      <c r="E25" s="107"/>
      <c r="F25" s="107"/>
      <c r="G25" s="108"/>
    </row>
    <row r="26" spans="1:11" ht="27" customHeight="1">
      <c r="A26" s="47">
        <v>4</v>
      </c>
      <c r="B26" s="122" t="s">
        <v>30</v>
      </c>
      <c r="C26" s="123"/>
      <c r="D26" s="123"/>
      <c r="E26" s="123"/>
      <c r="F26" s="123"/>
      <c r="G26" s="143"/>
    </row>
    <row r="27" spans="1:11">
      <c r="B27" s="1" t="s">
        <v>25</v>
      </c>
      <c r="C27" s="2"/>
      <c r="D27" s="2">
        <f t="shared" ref="D27:D31" si="1">IF(C27=1, E27,)</f>
        <v>0</v>
      </c>
      <c r="E27" s="23">
        <f>'Point distribution and weighing'!E27</f>
        <v>0</v>
      </c>
      <c r="F27" s="23">
        <f>'Point distribution and weighing'!F27</f>
        <v>0</v>
      </c>
      <c r="G27" s="23">
        <f>'Point distribution and weighing'!G27</f>
        <v>4</v>
      </c>
    </row>
    <row r="28" spans="1:11">
      <c r="B28" s="1" t="s">
        <v>26</v>
      </c>
      <c r="C28" s="2"/>
      <c r="D28" s="2">
        <f t="shared" si="1"/>
        <v>0</v>
      </c>
      <c r="E28" s="23">
        <f>'Point distribution and weighing'!E28</f>
        <v>1</v>
      </c>
      <c r="F28" s="23">
        <f>'Point distribution and weighing'!F28</f>
        <v>0</v>
      </c>
      <c r="G28" s="23">
        <f>'Point distribution and weighing'!G28</f>
        <v>0</v>
      </c>
    </row>
    <row r="29" spans="1:11">
      <c r="B29" s="1" t="s">
        <v>27</v>
      </c>
      <c r="C29" s="2"/>
      <c r="D29" s="2">
        <f t="shared" si="1"/>
        <v>0</v>
      </c>
      <c r="E29" s="23">
        <f>'Point distribution and weighing'!E29</f>
        <v>2</v>
      </c>
      <c r="F29" s="23">
        <f>'Point distribution and weighing'!F29</f>
        <v>0</v>
      </c>
      <c r="G29" s="23">
        <f>'Point distribution and weighing'!G29</f>
        <v>0</v>
      </c>
    </row>
    <row r="30" spans="1:11">
      <c r="B30" s="1" t="s">
        <v>28</v>
      </c>
      <c r="C30" s="2"/>
      <c r="D30" s="2">
        <f t="shared" si="1"/>
        <v>0</v>
      </c>
      <c r="E30" s="23">
        <f>'Point distribution and weighing'!E30</f>
        <v>4</v>
      </c>
      <c r="F30" s="23">
        <f>'Point distribution and weighing'!F30</f>
        <v>0</v>
      </c>
      <c r="G30" s="23">
        <f>'Point distribution and weighing'!G30</f>
        <v>0</v>
      </c>
    </row>
    <row r="31" spans="1:11">
      <c r="B31" s="4" t="s">
        <v>29</v>
      </c>
      <c r="C31" s="5">
        <v>1</v>
      </c>
      <c r="D31" s="2">
        <f t="shared" si="1"/>
        <v>2</v>
      </c>
      <c r="E31" s="23">
        <v>2</v>
      </c>
      <c r="F31" s="23">
        <f>'Point distribution and weighing'!F31</f>
        <v>0</v>
      </c>
      <c r="G31" s="23">
        <f>'Point distribution and weighing'!G31</f>
        <v>0</v>
      </c>
    </row>
    <row r="32" spans="1:11" ht="15" customHeight="1" thickBot="1">
      <c r="B32" s="6" t="s">
        <v>59</v>
      </c>
      <c r="C32" s="51"/>
      <c r="D32" s="116" t="s">
        <v>90</v>
      </c>
      <c r="E32" s="117"/>
      <c r="F32" s="117"/>
      <c r="G32" s="118"/>
    </row>
    <row r="33" spans="1:7">
      <c r="A33" s="39">
        <v>5</v>
      </c>
      <c r="B33" s="105" t="s">
        <v>31</v>
      </c>
      <c r="C33" s="105"/>
      <c r="D33" s="105"/>
      <c r="E33" s="105"/>
      <c r="F33" s="105"/>
      <c r="G33" s="106"/>
    </row>
    <row r="34" spans="1:7" ht="40" customHeight="1">
      <c r="A34" s="41"/>
      <c r="B34" s="20" t="s">
        <v>32</v>
      </c>
      <c r="C34" s="17"/>
      <c r="D34" s="2">
        <f t="shared" ref="D34:D36" si="2">IF(C34=1, E34,)</f>
        <v>0</v>
      </c>
      <c r="E34" s="23">
        <f>'Point distribution and weighing'!E34</f>
        <v>3</v>
      </c>
      <c r="F34" s="23">
        <f>'Point distribution and weighing'!F34</f>
        <v>0</v>
      </c>
      <c r="G34" s="23">
        <f>'Point distribution and weighing'!G34</f>
        <v>3</v>
      </c>
    </row>
    <row r="35" spans="1:7" ht="27" customHeight="1">
      <c r="A35" s="41"/>
      <c r="B35" s="3" t="s">
        <v>33</v>
      </c>
      <c r="C35" s="2"/>
      <c r="D35" s="2">
        <f t="shared" si="2"/>
        <v>0</v>
      </c>
      <c r="E35" s="23">
        <f>'Point distribution and weighing'!E35</f>
        <v>1</v>
      </c>
      <c r="F35" s="23">
        <f>'Point distribution and weighing'!F35</f>
        <v>0</v>
      </c>
      <c r="G35" s="23">
        <f>'Point distribution and weighing'!G35</f>
        <v>0</v>
      </c>
    </row>
    <row r="36" spans="1:7" ht="15" customHeight="1">
      <c r="A36" s="41"/>
      <c r="B36" s="6" t="s">
        <v>34</v>
      </c>
      <c r="C36" s="5">
        <v>1</v>
      </c>
      <c r="D36" s="2">
        <f t="shared" si="2"/>
        <v>0</v>
      </c>
      <c r="E36" s="23">
        <f>'Point distribution and weighing'!E36</f>
        <v>0</v>
      </c>
      <c r="F36" s="23">
        <f>'Point distribution and weighing'!F36</f>
        <v>0</v>
      </c>
      <c r="G36" s="23">
        <f>'Point distribution and weighing'!G36</f>
        <v>0</v>
      </c>
    </row>
    <row r="37" spans="1:7" ht="15" customHeight="1" thickBot="1">
      <c r="A37" s="40"/>
      <c r="B37" s="49" t="s">
        <v>40</v>
      </c>
      <c r="C37" s="50"/>
      <c r="D37" s="97"/>
      <c r="E37" s="98"/>
      <c r="F37" s="98"/>
      <c r="G37" s="99"/>
    </row>
    <row r="38" spans="1:7">
      <c r="A38" s="39">
        <v>6</v>
      </c>
      <c r="B38" s="105" t="s">
        <v>35</v>
      </c>
      <c r="C38" s="105"/>
      <c r="D38" s="105"/>
      <c r="E38" s="105"/>
      <c r="F38" s="105"/>
      <c r="G38" s="106"/>
    </row>
    <row r="39" spans="1:7" ht="40" customHeight="1">
      <c r="A39" s="41"/>
      <c r="B39" s="20" t="s">
        <v>36</v>
      </c>
      <c r="C39" s="17"/>
      <c r="D39" s="2">
        <f t="shared" ref="D39:D41" si="3">IF(C39=1, E39,)</f>
        <v>0</v>
      </c>
      <c r="E39" s="23">
        <f>'Point distribution and weighing'!E39</f>
        <v>3</v>
      </c>
      <c r="F39" s="23">
        <f>'Point distribution and weighing'!F39</f>
        <v>0</v>
      </c>
      <c r="G39" s="23">
        <f>'Point distribution and weighing'!G39</f>
        <v>3</v>
      </c>
    </row>
    <row r="40" spans="1:7" ht="27" customHeight="1">
      <c r="A40" s="41"/>
      <c r="B40" s="3" t="s">
        <v>37</v>
      </c>
      <c r="C40" s="2">
        <v>1</v>
      </c>
      <c r="D40" s="2">
        <f t="shared" si="3"/>
        <v>1</v>
      </c>
      <c r="E40" s="23">
        <f>'Point distribution and weighing'!E40</f>
        <v>1</v>
      </c>
      <c r="F40" s="23">
        <f>'Point distribution and weighing'!F40</f>
        <v>0</v>
      </c>
      <c r="G40" s="23">
        <f>'Point distribution and weighing'!G40</f>
        <v>0</v>
      </c>
    </row>
    <row r="41" spans="1:7" ht="15" customHeight="1">
      <c r="A41" s="41"/>
      <c r="B41" s="6" t="s">
        <v>38</v>
      </c>
      <c r="C41" s="5"/>
      <c r="D41" s="2">
        <f t="shared" si="3"/>
        <v>0</v>
      </c>
      <c r="E41" s="23">
        <f>'Point distribution and weighing'!E41</f>
        <v>0</v>
      </c>
      <c r="F41" s="23">
        <f>'Point distribution and weighing'!F41</f>
        <v>0</v>
      </c>
      <c r="G41" s="23">
        <f>'Point distribution and weighing'!G41</f>
        <v>0</v>
      </c>
    </row>
    <row r="42" spans="1:7" ht="15" customHeight="1" thickBot="1">
      <c r="A42" s="40"/>
      <c r="B42" s="49" t="s">
        <v>39</v>
      </c>
      <c r="C42" s="50"/>
      <c r="D42" s="107"/>
      <c r="E42" s="107"/>
      <c r="F42" s="107"/>
      <c r="G42" s="108"/>
    </row>
    <row r="43" spans="1:7" ht="27" customHeight="1">
      <c r="A43" s="39">
        <v>7</v>
      </c>
      <c r="B43" s="135" t="s">
        <v>41</v>
      </c>
      <c r="C43" s="136"/>
      <c r="D43" s="136"/>
      <c r="E43" s="136"/>
      <c r="F43" s="136"/>
      <c r="G43" s="137"/>
    </row>
    <row r="44" spans="1:7" ht="27" customHeight="1">
      <c r="A44" s="41"/>
      <c r="B44" s="19" t="s">
        <v>42</v>
      </c>
      <c r="C44" s="17"/>
      <c r="D44" s="2">
        <f t="shared" ref="D44:D46" si="4">IF(C44=1, E44,)</f>
        <v>0</v>
      </c>
      <c r="E44" s="23">
        <f>'Point distribution and weighing'!E44</f>
        <v>3</v>
      </c>
      <c r="F44" s="23">
        <f>'Point distribution and weighing'!F44</f>
        <v>0</v>
      </c>
      <c r="G44" s="23">
        <f>'Point distribution and weighing'!G44</f>
        <v>3</v>
      </c>
    </row>
    <row r="45" spans="1:7" ht="27" customHeight="1">
      <c r="A45" s="41"/>
      <c r="B45" s="7" t="s">
        <v>43</v>
      </c>
      <c r="C45" s="2"/>
      <c r="D45" s="2">
        <f t="shared" si="4"/>
        <v>0</v>
      </c>
      <c r="E45" s="23">
        <f>'Point distribution and weighing'!E45</f>
        <v>1</v>
      </c>
      <c r="F45" s="23">
        <f>'Point distribution and weighing'!F45</f>
        <v>0</v>
      </c>
      <c r="G45" s="23">
        <f>'Point distribution and weighing'!G45</f>
        <v>0</v>
      </c>
    </row>
    <row r="46" spans="1:7" ht="15" customHeight="1">
      <c r="A46" s="41"/>
      <c r="B46" s="8" t="s">
        <v>44</v>
      </c>
      <c r="C46" s="5"/>
      <c r="D46" s="2">
        <f t="shared" si="4"/>
        <v>0</v>
      </c>
      <c r="E46" s="23">
        <f>'Point distribution and weighing'!E46</f>
        <v>0</v>
      </c>
      <c r="F46" s="23">
        <f>'Point distribution and weighing'!F46</f>
        <v>0</v>
      </c>
      <c r="G46" s="23">
        <f>'Point distribution and weighing'!G46</f>
        <v>0</v>
      </c>
    </row>
    <row r="47" spans="1:7" ht="15" customHeight="1" thickBot="1">
      <c r="A47" s="40"/>
      <c r="B47" s="49" t="s">
        <v>45</v>
      </c>
      <c r="C47" s="50"/>
      <c r="D47" s="107"/>
      <c r="E47" s="107"/>
      <c r="F47" s="107"/>
      <c r="G47" s="108"/>
    </row>
    <row r="48" spans="1:7" ht="27.75" customHeight="1">
      <c r="A48" s="39">
        <v>8</v>
      </c>
      <c r="B48" s="136" t="s">
        <v>46</v>
      </c>
      <c r="C48" s="136"/>
      <c r="D48" s="136"/>
      <c r="E48" s="136"/>
      <c r="F48" s="136"/>
      <c r="G48" s="137"/>
    </row>
    <row r="49" spans="1:7" ht="15" customHeight="1">
      <c r="A49" s="41"/>
      <c r="B49" s="19" t="s">
        <v>47</v>
      </c>
      <c r="C49" s="17"/>
      <c r="D49" s="2">
        <f t="shared" ref="D49:D51" si="5">IF(C49=1, E49,)</f>
        <v>0</v>
      </c>
      <c r="E49" s="23">
        <f>'Point distribution and weighing'!E49</f>
        <v>3</v>
      </c>
      <c r="F49" s="23">
        <f>'Point distribution and weighing'!F49</f>
        <v>0</v>
      </c>
      <c r="G49" s="23">
        <f>'Point distribution and weighing'!G49</f>
        <v>3</v>
      </c>
    </row>
    <row r="50" spans="1:7" ht="15" customHeight="1">
      <c r="A50" s="41"/>
      <c r="B50" s="7" t="s">
        <v>48</v>
      </c>
      <c r="C50" s="2"/>
      <c r="D50" s="2">
        <f t="shared" si="5"/>
        <v>0</v>
      </c>
      <c r="E50" s="23">
        <f>'Point distribution and weighing'!E50</f>
        <v>1</v>
      </c>
      <c r="F50" s="23">
        <f>'Point distribution and weighing'!F50</f>
        <v>0</v>
      </c>
      <c r="G50" s="23">
        <f>'Point distribution and weighing'!G50</f>
        <v>0</v>
      </c>
    </row>
    <row r="51" spans="1:7" ht="15" customHeight="1">
      <c r="A51" s="41"/>
      <c r="B51" s="8" t="s">
        <v>49</v>
      </c>
      <c r="C51" s="5"/>
      <c r="D51" s="2">
        <f t="shared" si="5"/>
        <v>0</v>
      </c>
      <c r="E51" s="23">
        <f>'Point distribution and weighing'!E51</f>
        <v>0</v>
      </c>
      <c r="F51" s="23">
        <f>'Point distribution and weighing'!F51</f>
        <v>0</v>
      </c>
      <c r="G51" s="23">
        <f>'Point distribution and weighing'!G51</f>
        <v>0</v>
      </c>
    </row>
    <row r="52" spans="1:7" ht="15" customHeight="1" thickBot="1">
      <c r="A52" s="40"/>
      <c r="B52" s="49" t="s">
        <v>45</v>
      </c>
      <c r="C52" s="50"/>
      <c r="D52" s="97"/>
      <c r="E52" s="98"/>
      <c r="F52" s="98"/>
      <c r="G52" s="99"/>
    </row>
    <row r="53" spans="1:7" ht="27" customHeight="1">
      <c r="A53" s="39">
        <v>9</v>
      </c>
      <c r="B53" s="135" t="s">
        <v>50</v>
      </c>
      <c r="C53" s="136"/>
      <c r="D53" s="136"/>
      <c r="E53" s="136"/>
      <c r="F53" s="136"/>
      <c r="G53" s="137"/>
    </row>
    <row r="54" spans="1:7" ht="15" customHeight="1">
      <c r="A54" s="41"/>
      <c r="B54" s="19" t="s">
        <v>51</v>
      </c>
      <c r="C54" s="17">
        <v>1</v>
      </c>
      <c r="D54" s="2">
        <f t="shared" ref="D54:D56" si="6">IF(C54=1, E54,)</f>
        <v>3</v>
      </c>
      <c r="E54" s="23">
        <f>'Point distribution and weighing'!E54</f>
        <v>3</v>
      </c>
      <c r="F54" s="23">
        <f>'Point distribution and weighing'!F54</f>
        <v>0</v>
      </c>
      <c r="G54" s="23">
        <f>'Point distribution and weighing'!G54</f>
        <v>3</v>
      </c>
    </row>
    <row r="55" spans="1:7" ht="15" customHeight="1">
      <c r="A55" s="41"/>
      <c r="B55" s="7" t="s">
        <v>52</v>
      </c>
      <c r="C55" s="2"/>
      <c r="D55" s="2">
        <f t="shared" si="6"/>
        <v>0</v>
      </c>
      <c r="E55" s="23">
        <f>'Point distribution and weighing'!E55</f>
        <v>1</v>
      </c>
      <c r="F55" s="23">
        <f>'Point distribution and weighing'!F55</f>
        <v>0</v>
      </c>
      <c r="G55" s="23">
        <f>'Point distribution and weighing'!G55</f>
        <v>0</v>
      </c>
    </row>
    <row r="56" spans="1:7" ht="15" customHeight="1">
      <c r="A56" s="41"/>
      <c r="B56" s="8" t="s">
        <v>53</v>
      </c>
      <c r="C56" s="5"/>
      <c r="D56" s="2">
        <f t="shared" si="6"/>
        <v>0</v>
      </c>
      <c r="E56" s="23">
        <f>'Point distribution and weighing'!E56</f>
        <v>0</v>
      </c>
      <c r="F56" s="23">
        <f>'Point distribution and weighing'!F56</f>
        <v>0</v>
      </c>
      <c r="G56" s="23">
        <f>'Point distribution and weighing'!G56</f>
        <v>0</v>
      </c>
    </row>
    <row r="57" spans="1:7" ht="15" customHeight="1" thickBot="1">
      <c r="A57" s="40"/>
      <c r="B57" s="49" t="s">
        <v>54</v>
      </c>
      <c r="C57" s="50"/>
      <c r="D57" s="97"/>
      <c r="E57" s="98"/>
      <c r="F57" s="98"/>
      <c r="G57" s="99"/>
    </row>
    <row r="58" spans="1:7" ht="27" customHeight="1">
      <c r="A58" s="39">
        <v>10</v>
      </c>
      <c r="B58" s="138" t="s">
        <v>55</v>
      </c>
      <c r="C58" s="138"/>
      <c r="D58" s="138"/>
      <c r="E58" s="138"/>
      <c r="F58" s="138"/>
      <c r="G58" s="139"/>
    </row>
    <row r="59" spans="1:7">
      <c r="A59" s="41"/>
      <c r="B59" s="18" t="s">
        <v>57</v>
      </c>
      <c r="C59" s="18"/>
      <c r="D59" s="2">
        <f t="shared" ref="D59:D60" si="7">IF(C59=1, E59,)</f>
        <v>0</v>
      </c>
      <c r="E59" s="23">
        <f>'Point distribution and weighing'!E59</f>
        <v>3</v>
      </c>
      <c r="F59" s="23">
        <f>'Point distribution and weighing'!F59</f>
        <v>0</v>
      </c>
      <c r="G59" s="23">
        <f>'Point distribution and weighing'!G59</f>
        <v>3</v>
      </c>
    </row>
    <row r="60" spans="1:7">
      <c r="A60" s="41"/>
      <c r="B60" s="10" t="s">
        <v>58</v>
      </c>
      <c r="C60" s="2"/>
      <c r="D60" s="2">
        <f t="shared" si="7"/>
        <v>0</v>
      </c>
      <c r="E60" s="23">
        <f>'Point distribution and weighing'!E60</f>
        <v>0</v>
      </c>
      <c r="F60" s="23">
        <f>'Point distribution and weighing'!F60</f>
        <v>0</v>
      </c>
      <c r="G60" s="23">
        <f>'Point distribution and weighing'!G60</f>
        <v>0</v>
      </c>
    </row>
    <row r="61" spans="1:7" ht="27" customHeight="1" thickBot="1">
      <c r="A61" s="40"/>
      <c r="B61" s="36" t="s">
        <v>56</v>
      </c>
      <c r="C61" s="107"/>
      <c r="D61" s="107"/>
      <c r="E61" s="107"/>
      <c r="F61" s="107"/>
      <c r="G61" s="108"/>
    </row>
    <row r="62" spans="1:7" ht="15" thickBot="1">
      <c r="A62" s="39">
        <v>11</v>
      </c>
      <c r="B62" s="109" t="s">
        <v>61</v>
      </c>
      <c r="C62" s="109"/>
      <c r="D62" s="110"/>
      <c r="E62" s="110"/>
      <c r="F62" s="110"/>
      <c r="G62" s="111"/>
    </row>
    <row r="63" spans="1:7">
      <c r="B63" s="16" t="s">
        <v>25</v>
      </c>
      <c r="C63" s="17"/>
      <c r="D63" s="2">
        <f t="shared" ref="D63:D66" si="8">IF(C63=1, E63,)</f>
        <v>0</v>
      </c>
      <c r="E63" s="23">
        <f>'Point distribution and weighing'!E63</f>
        <v>0</v>
      </c>
      <c r="F63" s="23">
        <f>'Point distribution and weighing'!F63</f>
        <v>0</v>
      </c>
      <c r="G63" s="23">
        <f>'Point distribution and weighing'!G63</f>
        <v>0</v>
      </c>
    </row>
    <row r="64" spans="1:7">
      <c r="B64" s="12" t="s">
        <v>26</v>
      </c>
      <c r="C64" s="2"/>
      <c r="D64" s="2">
        <f t="shared" si="8"/>
        <v>0</v>
      </c>
      <c r="E64" s="23">
        <f>'Point distribution and weighing'!E64</f>
        <v>1</v>
      </c>
      <c r="F64" s="23">
        <f>'Point distribution and weighing'!F64</f>
        <v>0</v>
      </c>
      <c r="G64" s="23">
        <f>'Point distribution and weighing'!G64</f>
        <v>0</v>
      </c>
    </row>
    <row r="65" spans="1:7">
      <c r="B65" s="12" t="s">
        <v>27</v>
      </c>
      <c r="C65" s="2"/>
      <c r="D65" s="2">
        <f t="shared" si="8"/>
        <v>0</v>
      </c>
      <c r="E65" s="23">
        <f>'Point distribution and weighing'!E65</f>
        <v>2</v>
      </c>
      <c r="F65" s="23">
        <f>'Point distribution and weighing'!F65</f>
        <v>0</v>
      </c>
      <c r="G65" s="23">
        <f>'Point distribution and weighing'!G65</f>
        <v>0</v>
      </c>
    </row>
    <row r="66" spans="1:7">
      <c r="B66" s="13" t="s">
        <v>62</v>
      </c>
      <c r="C66" s="5">
        <v>1</v>
      </c>
      <c r="D66" s="2">
        <f t="shared" si="8"/>
        <v>3</v>
      </c>
      <c r="E66" s="23">
        <f>'Point distribution and weighing'!E66</f>
        <v>3</v>
      </c>
      <c r="F66" s="23">
        <f>'Point distribution and weighing'!F66</f>
        <v>0</v>
      </c>
      <c r="G66" s="23">
        <f>'Point distribution and weighing'!G66</f>
        <v>3</v>
      </c>
    </row>
    <row r="67" spans="1:7" ht="15" customHeight="1" thickBot="1">
      <c r="B67" s="3" t="s">
        <v>54</v>
      </c>
      <c r="C67" s="24"/>
      <c r="D67" s="112"/>
      <c r="E67" s="113"/>
      <c r="F67" s="113"/>
      <c r="G67" s="114"/>
    </row>
    <row r="68" spans="1:7">
      <c r="A68" s="39">
        <v>12</v>
      </c>
      <c r="B68" s="104" t="s">
        <v>68</v>
      </c>
      <c r="C68" s="105"/>
      <c r="D68" s="105"/>
      <c r="E68" s="105"/>
      <c r="F68" s="105"/>
      <c r="G68" s="106"/>
    </row>
    <row r="69" spans="1:7">
      <c r="A69" s="41"/>
      <c r="B69" s="21" t="s">
        <v>63</v>
      </c>
      <c r="C69" s="17">
        <v>1</v>
      </c>
      <c r="D69" s="17" t="s">
        <v>141</v>
      </c>
      <c r="E69" s="68"/>
      <c r="F69" s="17"/>
      <c r="G69" s="52"/>
    </row>
    <row r="70" spans="1:7">
      <c r="A70" s="41"/>
      <c r="B70" s="14" t="s">
        <v>64</v>
      </c>
      <c r="C70" s="2"/>
      <c r="D70" s="2">
        <f t="shared" ref="D70:D72" si="9">IF(C70=1, E70,)</f>
        <v>0</v>
      </c>
      <c r="E70" s="23">
        <f>'Point distribution and weighing'!E70</f>
        <v>0</v>
      </c>
      <c r="F70" s="23">
        <f>'Point distribution and weighing'!F70</f>
        <v>0</v>
      </c>
      <c r="G70" s="23">
        <f>'Point distribution and weighing'!G70</f>
        <v>0</v>
      </c>
    </row>
    <row r="71" spans="1:7" ht="15" customHeight="1">
      <c r="A71" s="41"/>
      <c r="B71" s="11" t="s">
        <v>65</v>
      </c>
      <c r="C71" s="2"/>
      <c r="D71" s="2">
        <f t="shared" si="9"/>
        <v>0</v>
      </c>
      <c r="E71" s="23">
        <f>'Point distribution and weighing'!E71</f>
        <v>0</v>
      </c>
      <c r="F71" s="23">
        <f>'Point distribution and weighing'!F71</f>
        <v>0</v>
      </c>
      <c r="G71" s="23">
        <f>'Point distribution and weighing'!G71</f>
        <v>0</v>
      </c>
    </row>
    <row r="72" spans="1:7" ht="15" customHeight="1">
      <c r="A72" s="41"/>
      <c r="B72" s="11" t="s">
        <v>66</v>
      </c>
      <c r="C72" s="2">
        <v>1</v>
      </c>
      <c r="D72" s="2">
        <f t="shared" si="9"/>
        <v>4</v>
      </c>
      <c r="E72" s="23">
        <f>'Point distribution and weighing'!E72</f>
        <v>4</v>
      </c>
      <c r="F72" s="23">
        <f>'Point distribution and weighing'!F72</f>
        <v>0</v>
      </c>
      <c r="G72" s="23">
        <f>'Point distribution and weighing'!G72</f>
        <v>4</v>
      </c>
    </row>
    <row r="73" spans="1:7" ht="15" customHeight="1">
      <c r="A73" s="41"/>
      <c r="B73" s="11" t="s">
        <v>67</v>
      </c>
      <c r="C73" s="2"/>
      <c r="D73" s="2">
        <f>IF(AND(C73=1, C72=0), E73,)</f>
        <v>0</v>
      </c>
      <c r="E73" s="23">
        <f>'Point distribution and weighing'!E73</f>
        <v>2</v>
      </c>
      <c r="F73" s="23">
        <f>'Point distribution and weighing'!F73</f>
        <v>0</v>
      </c>
      <c r="G73" s="23">
        <f>'Point distribution and weighing'!G73</f>
        <v>0</v>
      </c>
    </row>
    <row r="74" spans="1:7" ht="15" customHeight="1">
      <c r="A74" s="41"/>
      <c r="B74" s="15" t="s">
        <v>69</v>
      </c>
      <c r="C74" s="5"/>
      <c r="D74" s="2">
        <f>IF(AND(C74=1, C73=0, C72=0), E74,)</f>
        <v>0</v>
      </c>
      <c r="E74" s="23">
        <f>'Point distribution and weighing'!E74</f>
        <v>1</v>
      </c>
      <c r="F74" s="23">
        <f>'Point distribution and weighing'!F74</f>
        <v>0</v>
      </c>
      <c r="G74" s="23">
        <f>'Point distribution and weighing'!G74</f>
        <v>0</v>
      </c>
    </row>
    <row r="75" spans="1:7" ht="15" customHeight="1" thickBot="1">
      <c r="A75" s="40"/>
      <c r="B75" s="36" t="s">
        <v>54</v>
      </c>
      <c r="C75" s="50"/>
      <c r="D75" s="97"/>
      <c r="E75" s="98"/>
      <c r="F75" s="98"/>
      <c r="G75" s="99"/>
    </row>
    <row r="76" spans="1:7" ht="30" customHeight="1">
      <c r="A76" s="39">
        <v>13</v>
      </c>
      <c r="B76" s="133" t="s">
        <v>70</v>
      </c>
      <c r="C76" s="133"/>
      <c r="D76" s="133"/>
      <c r="E76" s="133"/>
      <c r="F76" s="133"/>
      <c r="G76" s="134"/>
    </row>
    <row r="77" spans="1:7" ht="15" customHeight="1">
      <c r="A77" s="41"/>
      <c r="B77" s="11" t="s">
        <v>71</v>
      </c>
      <c r="C77" s="2"/>
      <c r="D77" s="2">
        <f t="shared" ref="D77:D80" si="10">IF(C77=1, E77,)</f>
        <v>0</v>
      </c>
      <c r="E77" s="23">
        <f>'Point distribution and weighing'!E77</f>
        <v>3</v>
      </c>
      <c r="F77" s="23">
        <f>'Point distribution and weighing'!F77</f>
        <v>0</v>
      </c>
      <c r="G77" s="23">
        <f>'Point distribution and weighing'!G77</f>
        <v>3</v>
      </c>
    </row>
    <row r="78" spans="1:7" ht="30" customHeight="1">
      <c r="A78" s="41"/>
      <c r="B78" s="11" t="s">
        <v>72</v>
      </c>
      <c r="C78" s="2"/>
      <c r="D78" s="2">
        <f t="shared" si="10"/>
        <v>0</v>
      </c>
      <c r="E78" s="23">
        <f>'Point distribution and weighing'!E78</f>
        <v>2</v>
      </c>
      <c r="F78" s="23">
        <f>'Point distribution and weighing'!F78</f>
        <v>0</v>
      </c>
      <c r="G78" s="23">
        <f>'Point distribution and weighing'!G78</f>
        <v>0</v>
      </c>
    </row>
    <row r="79" spans="1:7" ht="15" customHeight="1">
      <c r="A79" s="41"/>
      <c r="B79" s="11" t="s">
        <v>73</v>
      </c>
      <c r="C79" s="2"/>
      <c r="D79" s="2">
        <f t="shared" si="10"/>
        <v>0</v>
      </c>
      <c r="E79" s="23">
        <f>'Point distribution and weighing'!E79</f>
        <v>1</v>
      </c>
      <c r="F79" s="23">
        <f>'Point distribution and weighing'!F79</f>
        <v>0</v>
      </c>
      <c r="G79" s="23">
        <f>'Point distribution and weighing'!G79</f>
        <v>0</v>
      </c>
    </row>
    <row r="80" spans="1:7" ht="15" customHeight="1">
      <c r="A80" s="41"/>
      <c r="B80" s="15" t="s">
        <v>74</v>
      </c>
      <c r="C80" s="5"/>
      <c r="D80" s="2">
        <f t="shared" si="10"/>
        <v>0</v>
      </c>
      <c r="E80" s="23">
        <f>'Point distribution and weighing'!E80</f>
        <v>0</v>
      </c>
      <c r="F80" s="23">
        <f>'Point distribution and weighing'!F80</f>
        <v>0</v>
      </c>
      <c r="G80" s="23">
        <f>'Point distribution and weighing'!G80</f>
        <v>0</v>
      </c>
    </row>
    <row r="81" spans="1:7" ht="15" customHeight="1" thickBot="1">
      <c r="A81" s="40"/>
      <c r="B81" s="36" t="s">
        <v>54</v>
      </c>
      <c r="C81" s="50"/>
      <c r="D81" s="97"/>
      <c r="E81" s="98"/>
      <c r="F81" s="98"/>
      <c r="G81" s="99"/>
    </row>
    <row r="82" spans="1:7">
      <c r="A82" s="39">
        <v>14</v>
      </c>
      <c r="B82" s="131" t="s">
        <v>75</v>
      </c>
      <c r="C82" s="131"/>
      <c r="D82" s="131"/>
      <c r="E82" s="131"/>
      <c r="F82" s="131"/>
      <c r="G82" s="132"/>
    </row>
    <row r="83" spans="1:7" ht="15" customHeight="1">
      <c r="A83" s="41"/>
      <c r="B83" s="3" t="s">
        <v>76</v>
      </c>
      <c r="C83" s="2">
        <v>1</v>
      </c>
      <c r="D83" s="2">
        <f t="shared" ref="D83:D86" si="11">IF(C83=1, E83,)</f>
        <v>3</v>
      </c>
      <c r="E83" s="23">
        <f>'Point distribution and weighing'!E83</f>
        <v>3</v>
      </c>
      <c r="F83" s="23">
        <f>'Point distribution and weighing'!F83</f>
        <v>0</v>
      </c>
      <c r="G83" s="23">
        <f>'Point distribution and weighing'!G83</f>
        <v>3</v>
      </c>
    </row>
    <row r="84" spans="1:7" ht="27" customHeight="1">
      <c r="A84" s="41"/>
      <c r="B84" s="3" t="s">
        <v>77</v>
      </c>
      <c r="C84" s="2"/>
      <c r="D84" s="2">
        <f t="shared" si="11"/>
        <v>0</v>
      </c>
      <c r="E84" s="23">
        <f>'Point distribution and weighing'!E84</f>
        <v>2</v>
      </c>
      <c r="F84" s="23">
        <f>'Point distribution and weighing'!F84</f>
        <v>0</v>
      </c>
      <c r="G84" s="23">
        <f>'Point distribution and weighing'!G84</f>
        <v>0</v>
      </c>
    </row>
    <row r="85" spans="1:7" ht="15" customHeight="1">
      <c r="A85" s="41"/>
      <c r="B85" s="3" t="s">
        <v>78</v>
      </c>
      <c r="C85" s="2"/>
      <c r="D85" s="2">
        <f t="shared" si="11"/>
        <v>0</v>
      </c>
      <c r="E85" s="23">
        <f>'Point distribution and weighing'!E85</f>
        <v>1</v>
      </c>
      <c r="F85" s="23">
        <f>'Point distribution and weighing'!F85</f>
        <v>0</v>
      </c>
      <c r="G85" s="23">
        <f>'Point distribution and weighing'!G85</f>
        <v>0</v>
      </c>
    </row>
    <row r="86" spans="1:7" ht="15" customHeight="1">
      <c r="A86" s="41"/>
      <c r="B86" s="6" t="s">
        <v>79</v>
      </c>
      <c r="C86" s="5"/>
      <c r="D86" s="2">
        <f t="shared" si="11"/>
        <v>0</v>
      </c>
      <c r="E86" s="23">
        <f>'Point distribution and weighing'!E86</f>
        <v>0</v>
      </c>
      <c r="F86" s="23">
        <f>'Point distribution and weighing'!F86</f>
        <v>0</v>
      </c>
      <c r="G86" s="23">
        <f>'Point distribution and weighing'!G86</f>
        <v>0</v>
      </c>
    </row>
    <row r="87" spans="1:7" ht="15" customHeight="1" thickBot="1">
      <c r="A87" s="40"/>
      <c r="B87" s="49" t="s">
        <v>80</v>
      </c>
      <c r="C87" s="50"/>
      <c r="D87" s="97"/>
      <c r="E87" s="98"/>
      <c r="F87" s="98"/>
      <c r="G87" s="99"/>
    </row>
    <row r="88" spans="1:7">
      <c r="A88" s="39">
        <v>15</v>
      </c>
      <c r="B88" s="104" t="s">
        <v>81</v>
      </c>
      <c r="C88" s="105"/>
      <c r="D88" s="105"/>
      <c r="E88" s="105"/>
      <c r="F88" s="105"/>
      <c r="G88" s="106"/>
    </row>
    <row r="89" spans="1:7" ht="27" customHeight="1">
      <c r="A89" s="41"/>
      <c r="B89" s="22" t="s">
        <v>82</v>
      </c>
      <c r="C89" s="17"/>
      <c r="D89" s="2">
        <f t="shared" ref="D89:D92" si="12">IF(C89=1, E89,)</f>
        <v>0</v>
      </c>
      <c r="E89" s="23">
        <f>'Point distribution and weighing'!E89</f>
        <v>3</v>
      </c>
      <c r="F89" s="23">
        <f>'Point distribution and weighing'!F89</f>
        <v>0</v>
      </c>
      <c r="G89" s="23">
        <f>'Point distribution and weighing'!G89</f>
        <v>3</v>
      </c>
    </row>
    <row r="90" spans="1:7" ht="27" customHeight="1">
      <c r="A90" s="41"/>
      <c r="B90" s="11" t="s">
        <v>83</v>
      </c>
      <c r="C90" s="2"/>
      <c r="D90" s="2">
        <f t="shared" si="12"/>
        <v>0</v>
      </c>
      <c r="E90" s="23">
        <f>'Point distribution and weighing'!E90</f>
        <v>2</v>
      </c>
      <c r="F90" s="23">
        <f>'Point distribution and weighing'!F90</f>
        <v>0</v>
      </c>
      <c r="G90" s="23">
        <f>'Point distribution and weighing'!G90</f>
        <v>0</v>
      </c>
    </row>
    <row r="91" spans="1:7" ht="27" customHeight="1">
      <c r="A91" s="41"/>
      <c r="B91" s="11" t="s">
        <v>84</v>
      </c>
      <c r="C91" s="2"/>
      <c r="D91" s="2">
        <f t="shared" si="12"/>
        <v>0</v>
      </c>
      <c r="E91" s="23">
        <f>'Point distribution and weighing'!E91</f>
        <v>1</v>
      </c>
      <c r="F91" s="23">
        <f>'Point distribution and weighing'!F91</f>
        <v>0</v>
      </c>
      <c r="G91" s="23">
        <f>'Point distribution and weighing'!G91</f>
        <v>0</v>
      </c>
    </row>
    <row r="92" spans="1:7" ht="27" customHeight="1">
      <c r="A92" s="41"/>
      <c r="B92" s="15" t="s">
        <v>85</v>
      </c>
      <c r="C92" s="5"/>
      <c r="D92" s="2">
        <f t="shared" si="12"/>
        <v>0</v>
      </c>
      <c r="E92" s="23">
        <f>'Point distribution and weighing'!E92</f>
        <v>0</v>
      </c>
      <c r="F92" s="23">
        <f>'Point distribution and weighing'!F92</f>
        <v>0</v>
      </c>
      <c r="G92" s="23">
        <f>'Point distribution and weighing'!G92</f>
        <v>0</v>
      </c>
    </row>
    <row r="93" spans="1:7" ht="15" customHeight="1" thickBot="1">
      <c r="A93" s="40"/>
      <c r="B93" s="36" t="s">
        <v>54</v>
      </c>
      <c r="C93" s="50"/>
      <c r="D93" s="107"/>
      <c r="E93" s="107"/>
      <c r="F93" s="107"/>
      <c r="G93" s="108"/>
    </row>
    <row r="95" spans="1:7" ht="28">
      <c r="C95" s="62" t="s">
        <v>123</v>
      </c>
      <c r="D95" s="60">
        <f>SUM(D20:D24, D27:D31,D34:D36,D39:D41,D44:D46,D49:D51,D54:D56,D59:D60,D63:D66,D69:D74,D77:D80,D83:D86,D89:D92)</f>
        <v>18</v>
      </c>
      <c r="E95" s="61" t="s">
        <v>124</v>
      </c>
      <c r="F95" s="60">
        <f>SUM(G20:G24, G27:G31,G34:G36,G39:G41,G44:G46,G49:G51,G54:G56,G59:G60,G63:G66,G69:G75,G77:G80,G83:G86,G89:G92)</f>
        <v>42</v>
      </c>
    </row>
    <row r="96" spans="1:7">
      <c r="C96" s="62" t="s">
        <v>144</v>
      </c>
      <c r="D96" s="60">
        <f>SUM(I10,I18)</f>
        <v>1.4</v>
      </c>
      <c r="E96" s="61" t="s">
        <v>145</v>
      </c>
      <c r="F96" s="60">
        <f>SUM(K10,K18)</f>
        <v>8</v>
      </c>
      <c r="G96" s="25"/>
    </row>
    <row r="97" spans="3:7" ht="28">
      <c r="C97" s="62" t="s">
        <v>120</v>
      </c>
      <c r="D97" s="60">
        <f>SUM(D95:D96)</f>
        <v>19.399999999999999</v>
      </c>
      <c r="E97" s="61" t="s">
        <v>125</v>
      </c>
      <c r="F97" s="60">
        <f>SUM(F95:F96)</f>
        <v>50</v>
      </c>
      <c r="G97" s="25"/>
    </row>
  </sheetData>
  <mergeCells count="28">
    <mergeCell ref="D32:G32"/>
    <mergeCell ref="B3:G3"/>
    <mergeCell ref="B10:G10"/>
    <mergeCell ref="B19:G19"/>
    <mergeCell ref="D25:G25"/>
    <mergeCell ref="B26:G26"/>
    <mergeCell ref="C61:G61"/>
    <mergeCell ref="B33:G33"/>
    <mergeCell ref="D37:G37"/>
    <mergeCell ref="B38:G38"/>
    <mergeCell ref="D42:G42"/>
    <mergeCell ref="B43:G43"/>
    <mergeCell ref="D47:G47"/>
    <mergeCell ref="B48:G48"/>
    <mergeCell ref="D52:G52"/>
    <mergeCell ref="B53:G53"/>
    <mergeCell ref="D57:G57"/>
    <mergeCell ref="B58:G58"/>
    <mergeCell ref="B82:G82"/>
    <mergeCell ref="D87:G87"/>
    <mergeCell ref="B88:G88"/>
    <mergeCell ref="D93:G93"/>
    <mergeCell ref="B62:G62"/>
    <mergeCell ref="D67:G67"/>
    <mergeCell ref="B68:G68"/>
    <mergeCell ref="D75:G75"/>
    <mergeCell ref="B76:G76"/>
    <mergeCell ref="D81:G81"/>
  </mergeCells>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7"/>
  <sheetViews>
    <sheetView showGridLines="0" workbookViewId="0">
      <pane ySplit="2" topLeftCell="A84" activePane="bottomLeft" state="frozen"/>
      <selection activeCell="B96" sqref="B96"/>
      <selection pane="bottomLeft" activeCell="B96" sqref="B96"/>
    </sheetView>
  </sheetViews>
  <sheetFormatPr baseColWidth="10" defaultColWidth="8.83203125" defaultRowHeight="14" x14ac:dyDescent="0"/>
  <cols>
    <col min="1" max="1" width="5.6640625" customWidth="1"/>
    <col min="2" max="2" width="64.83203125" customWidth="1"/>
    <col min="3" max="3" width="10.33203125" customWidth="1"/>
    <col min="4" max="4" width="17.1640625" customWidth="1"/>
    <col min="5" max="5" width="17.5" customWidth="1"/>
    <col min="6" max="6" width="15.83203125" customWidth="1"/>
    <col min="7" max="7" width="11.1640625" customWidth="1"/>
    <col min="8" max="8" width="6.5" customWidth="1"/>
    <col min="9" max="9" width="8.33203125" customWidth="1"/>
    <col min="10" max="10" width="10.5" customWidth="1"/>
    <col min="11" max="11" width="5.6640625" customWidth="1"/>
  </cols>
  <sheetData>
    <row r="2" spans="1:11" ht="15" thickBot="1">
      <c r="A2" t="s">
        <v>126</v>
      </c>
      <c r="C2" t="s">
        <v>86</v>
      </c>
      <c r="D2" t="s">
        <v>87</v>
      </c>
      <c r="E2" t="s">
        <v>88</v>
      </c>
      <c r="F2" t="s">
        <v>131</v>
      </c>
      <c r="G2" t="s">
        <v>140</v>
      </c>
    </row>
    <row r="3" spans="1:11" ht="30" customHeight="1">
      <c r="A3" s="44">
        <v>1</v>
      </c>
      <c r="B3" s="122" t="s">
        <v>0</v>
      </c>
      <c r="C3" s="124"/>
      <c r="D3" s="124"/>
      <c r="E3" s="124"/>
      <c r="F3" s="124"/>
      <c r="G3" s="125"/>
    </row>
    <row r="4" spans="1:11" ht="52.5" customHeight="1">
      <c r="A4" s="41"/>
      <c r="B4" s="42" t="s">
        <v>1</v>
      </c>
      <c r="C4" s="43" t="s">
        <v>2</v>
      </c>
      <c r="D4" s="43" t="s">
        <v>3</v>
      </c>
      <c r="E4" s="43" t="s">
        <v>4</v>
      </c>
      <c r="F4" s="43" t="s">
        <v>5</v>
      </c>
      <c r="G4" s="45"/>
    </row>
    <row r="5" spans="1:11">
      <c r="A5" s="41"/>
      <c r="B5" s="11" t="s">
        <v>6</v>
      </c>
      <c r="C5" s="11"/>
      <c r="D5" s="11"/>
      <c r="E5" s="11">
        <v>1</v>
      </c>
      <c r="F5" s="11"/>
      <c r="G5" s="45"/>
    </row>
    <row r="6" spans="1:11" ht="14.25" customHeight="1">
      <c r="A6" s="41"/>
      <c r="B6" s="11" t="s">
        <v>7</v>
      </c>
      <c r="C6" s="11"/>
      <c r="D6" s="11"/>
      <c r="E6" s="11">
        <v>1</v>
      </c>
      <c r="F6" s="11"/>
      <c r="G6" s="45"/>
    </row>
    <row r="7" spans="1:11" ht="15" customHeight="1">
      <c r="A7" s="41"/>
      <c r="B7" s="11" t="s">
        <v>8</v>
      </c>
      <c r="C7" s="11"/>
      <c r="D7" s="11">
        <v>1</v>
      </c>
      <c r="E7" s="11"/>
      <c r="F7" s="11"/>
      <c r="G7" s="45"/>
    </row>
    <row r="8" spans="1:11" ht="15" customHeight="1">
      <c r="A8" s="41"/>
      <c r="B8" s="11" t="s">
        <v>9</v>
      </c>
      <c r="C8" s="11"/>
      <c r="D8" s="11">
        <v>1</v>
      </c>
      <c r="E8" s="11"/>
      <c r="F8" s="11"/>
      <c r="G8" s="45"/>
    </row>
    <row r="9" spans="1:11" ht="15" thickBot="1">
      <c r="A9" s="40"/>
      <c r="B9" s="36" t="s">
        <v>10</v>
      </c>
      <c r="C9" s="36">
        <v>1</v>
      </c>
      <c r="D9" s="36"/>
      <c r="E9" s="36"/>
      <c r="F9" s="36"/>
      <c r="G9" s="46"/>
    </row>
    <row r="10" spans="1:11" ht="30" customHeight="1">
      <c r="A10" s="39">
        <v>2</v>
      </c>
      <c r="B10" s="140" t="s">
        <v>11</v>
      </c>
      <c r="C10" s="141"/>
      <c r="D10" s="141"/>
      <c r="E10" s="141"/>
      <c r="F10" s="141"/>
      <c r="G10" s="142"/>
      <c r="H10" s="62" t="s">
        <v>143</v>
      </c>
      <c r="I10" s="69">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1.2000000000000002</v>
      </c>
      <c r="J10" s="61" t="s">
        <v>121</v>
      </c>
      <c r="K10" s="60">
        <v>3</v>
      </c>
    </row>
    <row r="11" spans="1:11" ht="30" customHeight="1">
      <c r="A11" s="41"/>
      <c r="B11" s="33"/>
      <c r="C11" s="33" t="s">
        <v>12</v>
      </c>
      <c r="D11" s="33" t="s">
        <v>13</v>
      </c>
      <c r="E11" s="33" t="s">
        <v>14</v>
      </c>
      <c r="F11" s="33" t="s">
        <v>15</v>
      </c>
      <c r="G11" s="34" t="s">
        <v>16</v>
      </c>
    </row>
    <row r="12" spans="1:11" ht="15" customHeight="1">
      <c r="A12" s="41"/>
      <c r="B12" s="11" t="s">
        <v>17</v>
      </c>
      <c r="C12" s="9">
        <v>0</v>
      </c>
      <c r="D12" s="11">
        <v>0</v>
      </c>
      <c r="E12" s="9">
        <v>1</v>
      </c>
      <c r="F12" s="9">
        <v>1</v>
      </c>
      <c r="G12" s="35">
        <v>0</v>
      </c>
    </row>
    <row r="13" spans="1:11" ht="15" customHeight="1">
      <c r="A13" s="41"/>
      <c r="B13" s="11" t="s">
        <v>18</v>
      </c>
      <c r="C13" s="9">
        <v>0</v>
      </c>
      <c r="D13" s="11">
        <v>0</v>
      </c>
      <c r="E13" s="9"/>
      <c r="F13" s="9">
        <v>0</v>
      </c>
      <c r="G13" s="35">
        <v>0</v>
      </c>
    </row>
    <row r="14" spans="1:11" ht="27" customHeight="1">
      <c r="A14" s="41"/>
      <c r="B14" s="11" t="s">
        <v>19</v>
      </c>
      <c r="C14" s="9">
        <v>0</v>
      </c>
      <c r="D14" s="11">
        <v>0</v>
      </c>
      <c r="E14" s="9">
        <v>1</v>
      </c>
      <c r="F14" s="9">
        <v>0</v>
      </c>
      <c r="G14" s="35">
        <v>0</v>
      </c>
    </row>
    <row r="15" spans="1:11" ht="15" customHeight="1">
      <c r="A15" s="41"/>
      <c r="B15" s="11" t="s">
        <v>20</v>
      </c>
      <c r="C15" s="9">
        <v>0</v>
      </c>
      <c r="D15" s="11">
        <v>0</v>
      </c>
      <c r="E15" s="9">
        <v>1</v>
      </c>
      <c r="F15" s="9">
        <v>0</v>
      </c>
      <c r="G15" s="35">
        <v>0</v>
      </c>
    </row>
    <row r="16" spans="1:11" ht="15" customHeight="1">
      <c r="A16" s="41"/>
      <c r="B16" s="11" t="s">
        <v>21</v>
      </c>
      <c r="C16" s="9">
        <v>1</v>
      </c>
      <c r="D16" s="11">
        <v>1</v>
      </c>
      <c r="E16" s="9">
        <v>1</v>
      </c>
      <c r="F16" s="9">
        <v>0</v>
      </c>
      <c r="G16" s="35">
        <v>0</v>
      </c>
    </row>
    <row r="17" spans="1:11" ht="27" customHeight="1">
      <c r="A17" s="41"/>
      <c r="B17" s="11" t="s">
        <v>22</v>
      </c>
      <c r="C17" s="9">
        <v>0</v>
      </c>
      <c r="D17" s="11">
        <v>0</v>
      </c>
      <c r="E17" s="9">
        <v>1</v>
      </c>
      <c r="F17" s="9">
        <v>0</v>
      </c>
      <c r="G17" s="35">
        <v>0</v>
      </c>
    </row>
    <row r="18" spans="1:11" ht="15" customHeight="1" thickBot="1">
      <c r="A18" s="40"/>
      <c r="B18" s="36" t="s">
        <v>23</v>
      </c>
      <c r="C18" s="37">
        <v>1</v>
      </c>
      <c r="D18" s="36">
        <v>1</v>
      </c>
      <c r="E18" s="37">
        <v>1</v>
      </c>
      <c r="F18" s="37">
        <v>0</v>
      </c>
      <c r="G18" s="38">
        <v>0</v>
      </c>
      <c r="H18" s="62" t="s">
        <v>119</v>
      </c>
      <c r="I18" s="60">
        <f>SUM(C12:G18)*'Point distribution and weighing'!I17</f>
        <v>1.5714285714285714</v>
      </c>
      <c r="J18" s="61" t="s">
        <v>122</v>
      </c>
      <c r="K18" s="60">
        <v>5</v>
      </c>
    </row>
    <row r="19" spans="1:11" ht="27" customHeight="1">
      <c r="A19" s="47">
        <v>3</v>
      </c>
      <c r="B19" s="135" t="s">
        <v>24</v>
      </c>
      <c r="C19" s="136"/>
      <c r="D19" s="136"/>
      <c r="E19" s="136"/>
      <c r="F19" s="136"/>
      <c r="G19" s="137"/>
    </row>
    <row r="20" spans="1:11">
      <c r="A20" s="41"/>
      <c r="B20" s="1" t="s">
        <v>25</v>
      </c>
      <c r="C20" s="2">
        <v>1</v>
      </c>
      <c r="D20" s="2">
        <f>IF(C20=1, E20,)</f>
        <v>0</v>
      </c>
      <c r="E20" s="23">
        <f>'Point distribution and weighing'!E20</f>
        <v>0</v>
      </c>
      <c r="F20" s="23">
        <f>'Point distribution and weighing'!F20</f>
        <v>0</v>
      </c>
      <c r="G20" s="23">
        <f>'Point distribution and weighing'!G20</f>
        <v>4</v>
      </c>
    </row>
    <row r="21" spans="1:11">
      <c r="A21" s="41"/>
      <c r="B21" s="1" t="s">
        <v>26</v>
      </c>
      <c r="C21" s="2"/>
      <c r="D21" s="2">
        <f t="shared" ref="D21:D24" si="0">IF(C21=1, E21,)</f>
        <v>0</v>
      </c>
      <c r="E21" s="23">
        <f>'Point distribution and weighing'!E21</f>
        <v>1</v>
      </c>
      <c r="F21" s="23">
        <f>'Point distribution and weighing'!F21</f>
        <v>0</v>
      </c>
      <c r="G21" s="23">
        <f>'Point distribution and weighing'!G21</f>
        <v>0</v>
      </c>
    </row>
    <row r="22" spans="1:11">
      <c r="A22" s="41"/>
      <c r="B22" s="1" t="s">
        <v>27</v>
      </c>
      <c r="C22" s="2"/>
      <c r="D22" s="2">
        <f t="shared" si="0"/>
        <v>0</v>
      </c>
      <c r="E22" s="23">
        <f>'Point distribution and weighing'!E22</f>
        <v>2</v>
      </c>
      <c r="F22" s="23">
        <f>'Point distribution and weighing'!F22</f>
        <v>0</v>
      </c>
      <c r="G22" s="23">
        <f>'Point distribution and weighing'!G22</f>
        <v>0</v>
      </c>
    </row>
    <row r="23" spans="1:11">
      <c r="A23" s="41"/>
      <c r="B23" s="1" t="s">
        <v>28</v>
      </c>
      <c r="C23" s="2"/>
      <c r="D23" s="2">
        <f t="shared" si="0"/>
        <v>0</v>
      </c>
      <c r="E23" s="23">
        <f>'Point distribution and weighing'!E23</f>
        <v>4</v>
      </c>
      <c r="F23" s="23">
        <f>'Point distribution and weighing'!F23</f>
        <v>0</v>
      </c>
      <c r="G23" s="23">
        <f>'Point distribution and weighing'!G23</f>
        <v>0</v>
      </c>
    </row>
    <row r="24" spans="1:11">
      <c r="A24" s="41"/>
      <c r="B24" s="1" t="s">
        <v>29</v>
      </c>
      <c r="C24" s="2"/>
      <c r="D24" s="2">
        <f t="shared" si="0"/>
        <v>0</v>
      </c>
      <c r="E24" s="23">
        <f>'Point distribution and weighing'!E24</f>
        <v>2</v>
      </c>
      <c r="F24" s="23">
        <f>'Point distribution and weighing'!F24</f>
        <v>0</v>
      </c>
      <c r="G24" s="23">
        <f>'Point distribution and weighing'!G24</f>
        <v>0</v>
      </c>
    </row>
    <row r="25" spans="1:11" ht="15" customHeight="1" thickBot="1">
      <c r="A25" s="40"/>
      <c r="B25" s="49" t="s">
        <v>60</v>
      </c>
      <c r="C25" s="50"/>
      <c r="D25" s="107"/>
      <c r="E25" s="107"/>
      <c r="F25" s="107"/>
      <c r="G25" s="108"/>
    </row>
    <row r="26" spans="1:11" ht="27" customHeight="1">
      <c r="A26" s="47">
        <v>4</v>
      </c>
      <c r="B26" s="122" t="s">
        <v>30</v>
      </c>
      <c r="C26" s="123"/>
      <c r="D26" s="123"/>
      <c r="E26" s="123"/>
      <c r="F26" s="123"/>
      <c r="G26" s="143"/>
    </row>
    <row r="27" spans="1:11">
      <c r="B27" s="1" t="s">
        <v>25</v>
      </c>
      <c r="C27" s="2"/>
      <c r="D27" s="2">
        <f t="shared" ref="D27:D31" si="1">IF(C27=1, E27,)</f>
        <v>0</v>
      </c>
      <c r="E27" s="23">
        <f>'Point distribution and weighing'!E27</f>
        <v>0</v>
      </c>
      <c r="F27" s="23">
        <f>'Point distribution and weighing'!F27</f>
        <v>0</v>
      </c>
      <c r="G27" s="23">
        <f>'Point distribution and weighing'!G27</f>
        <v>4</v>
      </c>
    </row>
    <row r="28" spans="1:11">
      <c r="B28" s="1" t="s">
        <v>26</v>
      </c>
      <c r="C28" s="2">
        <v>1</v>
      </c>
      <c r="D28" s="2">
        <f t="shared" si="1"/>
        <v>1</v>
      </c>
      <c r="E28" s="23">
        <f>'Point distribution and weighing'!E28</f>
        <v>1</v>
      </c>
      <c r="F28" s="23">
        <f>'Point distribution and weighing'!F28</f>
        <v>0</v>
      </c>
      <c r="G28" s="23">
        <f>'Point distribution and weighing'!G28</f>
        <v>0</v>
      </c>
    </row>
    <row r="29" spans="1:11">
      <c r="B29" s="1" t="s">
        <v>27</v>
      </c>
      <c r="C29" s="2"/>
      <c r="D29" s="2">
        <f t="shared" si="1"/>
        <v>0</v>
      </c>
      <c r="E29" s="23">
        <f>'Point distribution and weighing'!E29</f>
        <v>2</v>
      </c>
      <c r="F29" s="23">
        <f>'Point distribution and weighing'!F29</f>
        <v>0</v>
      </c>
      <c r="G29" s="23">
        <f>'Point distribution and weighing'!G29</f>
        <v>0</v>
      </c>
    </row>
    <row r="30" spans="1:11">
      <c r="B30" s="1" t="s">
        <v>28</v>
      </c>
      <c r="C30" s="2"/>
      <c r="D30" s="2">
        <f t="shared" si="1"/>
        <v>0</v>
      </c>
      <c r="E30" s="23">
        <f>'Point distribution and weighing'!E30</f>
        <v>4</v>
      </c>
      <c r="F30" s="23">
        <f>'Point distribution and weighing'!F30</f>
        <v>0</v>
      </c>
      <c r="G30" s="23">
        <f>'Point distribution and weighing'!G30</f>
        <v>0</v>
      </c>
    </row>
    <row r="31" spans="1:11">
      <c r="B31" s="4" t="s">
        <v>29</v>
      </c>
      <c r="C31" s="5"/>
      <c r="D31" s="2">
        <f t="shared" si="1"/>
        <v>0</v>
      </c>
      <c r="E31" s="23">
        <f>'Point distribution and weighing'!E31</f>
        <v>0</v>
      </c>
      <c r="F31" s="23">
        <f>'Point distribution and weighing'!F31</f>
        <v>0</v>
      </c>
      <c r="G31" s="23">
        <f>'Point distribution and weighing'!G31</f>
        <v>0</v>
      </c>
    </row>
    <row r="32" spans="1:11" ht="15" customHeight="1" thickBot="1">
      <c r="B32" s="6" t="s">
        <v>59</v>
      </c>
      <c r="C32" s="51"/>
      <c r="D32" s="116"/>
      <c r="E32" s="117"/>
      <c r="F32" s="117"/>
      <c r="G32" s="118"/>
    </row>
    <row r="33" spans="1:7">
      <c r="A33" s="39">
        <v>5</v>
      </c>
      <c r="B33" s="105" t="s">
        <v>31</v>
      </c>
      <c r="C33" s="105"/>
      <c r="D33" s="105"/>
      <c r="E33" s="105"/>
      <c r="F33" s="105"/>
      <c r="G33" s="106"/>
    </row>
    <row r="34" spans="1:7" ht="40" customHeight="1">
      <c r="A34" s="41"/>
      <c r="B34" s="20" t="s">
        <v>32</v>
      </c>
      <c r="C34" s="17"/>
      <c r="D34" s="2">
        <f t="shared" ref="D34:D36" si="2">IF(C34=1, E34,)</f>
        <v>0</v>
      </c>
      <c r="E34" s="23">
        <f>'Point distribution and weighing'!E34</f>
        <v>3</v>
      </c>
      <c r="F34" s="23">
        <f>'Point distribution and weighing'!F34</f>
        <v>0</v>
      </c>
      <c r="G34" s="23">
        <f>'Point distribution and weighing'!G34</f>
        <v>3</v>
      </c>
    </row>
    <row r="35" spans="1:7" ht="27" customHeight="1">
      <c r="A35" s="41"/>
      <c r="B35" s="3" t="s">
        <v>33</v>
      </c>
      <c r="C35" s="2"/>
      <c r="D35" s="2">
        <f t="shared" si="2"/>
        <v>0</v>
      </c>
      <c r="E35" s="23">
        <f>'Point distribution and weighing'!E35</f>
        <v>1</v>
      </c>
      <c r="F35" s="23">
        <f>'Point distribution and weighing'!F35</f>
        <v>0</v>
      </c>
      <c r="G35" s="23">
        <f>'Point distribution and weighing'!G35</f>
        <v>0</v>
      </c>
    </row>
    <row r="36" spans="1:7" ht="15" customHeight="1">
      <c r="A36" s="41"/>
      <c r="B36" s="6" t="s">
        <v>34</v>
      </c>
      <c r="C36" s="5"/>
      <c r="D36" s="2">
        <f t="shared" si="2"/>
        <v>0</v>
      </c>
      <c r="E36" s="23">
        <f>'Point distribution and weighing'!E36</f>
        <v>0</v>
      </c>
      <c r="F36" s="23">
        <f>'Point distribution and weighing'!F36</f>
        <v>0</v>
      </c>
      <c r="G36" s="23">
        <f>'Point distribution and weighing'!G36</f>
        <v>0</v>
      </c>
    </row>
    <row r="37" spans="1:7" ht="15" customHeight="1" thickBot="1">
      <c r="A37" s="40"/>
      <c r="B37" s="49" t="s">
        <v>40</v>
      </c>
      <c r="C37" s="50">
        <v>1</v>
      </c>
      <c r="D37" s="97" t="s">
        <v>164</v>
      </c>
      <c r="E37" s="98"/>
      <c r="F37" s="98"/>
      <c r="G37" s="99"/>
    </row>
    <row r="38" spans="1:7">
      <c r="A38" s="39">
        <v>6</v>
      </c>
      <c r="B38" s="105" t="s">
        <v>35</v>
      </c>
      <c r="C38" s="105"/>
      <c r="D38" s="105"/>
      <c r="E38" s="105"/>
      <c r="F38" s="105"/>
      <c r="G38" s="106"/>
    </row>
    <row r="39" spans="1:7" ht="40" customHeight="1">
      <c r="A39" s="41"/>
      <c r="B39" s="20" t="s">
        <v>36</v>
      </c>
      <c r="C39" s="17">
        <v>1</v>
      </c>
      <c r="D39" s="2">
        <f t="shared" ref="D39:D41" si="3">IF(C39=1, E39,)</f>
        <v>3</v>
      </c>
      <c r="E39" s="23">
        <f>'Point distribution and weighing'!E39</f>
        <v>3</v>
      </c>
      <c r="F39" s="23">
        <f>'Point distribution and weighing'!F39</f>
        <v>0</v>
      </c>
      <c r="G39" s="23">
        <f>'Point distribution and weighing'!G39</f>
        <v>3</v>
      </c>
    </row>
    <row r="40" spans="1:7" ht="27" customHeight="1">
      <c r="A40" s="41"/>
      <c r="B40" s="3" t="s">
        <v>37</v>
      </c>
      <c r="C40" s="2"/>
      <c r="D40" s="2">
        <f t="shared" si="3"/>
        <v>0</v>
      </c>
      <c r="E40" s="23">
        <f>'Point distribution and weighing'!E40</f>
        <v>1</v>
      </c>
      <c r="F40" s="23">
        <f>'Point distribution and weighing'!F40</f>
        <v>0</v>
      </c>
      <c r="G40" s="23">
        <f>'Point distribution and weighing'!G40</f>
        <v>0</v>
      </c>
    </row>
    <row r="41" spans="1:7" ht="15" customHeight="1">
      <c r="A41" s="41"/>
      <c r="B41" s="6" t="s">
        <v>38</v>
      </c>
      <c r="C41" s="5"/>
      <c r="D41" s="2">
        <f t="shared" si="3"/>
        <v>0</v>
      </c>
      <c r="E41" s="23">
        <f>'Point distribution and weighing'!E41</f>
        <v>0</v>
      </c>
      <c r="F41" s="23">
        <f>'Point distribution and weighing'!F41</f>
        <v>0</v>
      </c>
      <c r="G41" s="23">
        <f>'Point distribution and weighing'!G41</f>
        <v>0</v>
      </c>
    </row>
    <row r="42" spans="1:7" ht="15" customHeight="1" thickBot="1">
      <c r="A42" s="40"/>
      <c r="B42" s="49" t="s">
        <v>39</v>
      </c>
      <c r="C42" s="50"/>
      <c r="D42" s="107" t="s">
        <v>165</v>
      </c>
      <c r="E42" s="107"/>
      <c r="F42" s="107"/>
      <c r="G42" s="108"/>
    </row>
    <row r="43" spans="1:7" ht="27" customHeight="1">
      <c r="A43" s="39">
        <v>7</v>
      </c>
      <c r="B43" s="135" t="s">
        <v>41</v>
      </c>
      <c r="C43" s="136"/>
      <c r="D43" s="136"/>
      <c r="E43" s="136"/>
      <c r="F43" s="136"/>
      <c r="G43" s="137"/>
    </row>
    <row r="44" spans="1:7" ht="27" customHeight="1">
      <c r="A44" s="41"/>
      <c r="B44" s="19" t="s">
        <v>42</v>
      </c>
      <c r="C44" s="17"/>
      <c r="D44" s="2">
        <f t="shared" ref="D44:D46" si="4">IF(C44=1, E44,)</f>
        <v>0</v>
      </c>
      <c r="E44" s="23">
        <f>'Point distribution and weighing'!E44</f>
        <v>3</v>
      </c>
      <c r="F44" s="23">
        <f>'Point distribution and weighing'!F44</f>
        <v>0</v>
      </c>
      <c r="G44" s="23">
        <f>'Point distribution and weighing'!G44</f>
        <v>3</v>
      </c>
    </row>
    <row r="45" spans="1:7" ht="27" customHeight="1">
      <c r="A45" s="41"/>
      <c r="B45" s="7" t="s">
        <v>43</v>
      </c>
      <c r="C45" s="2">
        <v>1</v>
      </c>
      <c r="D45" s="2">
        <f t="shared" si="4"/>
        <v>1</v>
      </c>
      <c r="E45" s="23">
        <f>'Point distribution and weighing'!E45</f>
        <v>1</v>
      </c>
      <c r="F45" s="23">
        <f>'Point distribution and weighing'!F45</f>
        <v>0</v>
      </c>
      <c r="G45" s="23">
        <f>'Point distribution and weighing'!G45</f>
        <v>0</v>
      </c>
    </row>
    <row r="46" spans="1:7" ht="15" customHeight="1">
      <c r="A46" s="41"/>
      <c r="B46" s="8" t="s">
        <v>44</v>
      </c>
      <c r="C46" s="5"/>
      <c r="D46" s="2">
        <f t="shared" si="4"/>
        <v>0</v>
      </c>
      <c r="E46" s="23">
        <f>'Point distribution and weighing'!E46</f>
        <v>0</v>
      </c>
      <c r="F46" s="23">
        <f>'Point distribution and weighing'!F46</f>
        <v>0</v>
      </c>
      <c r="G46" s="23">
        <f>'Point distribution and weighing'!G46</f>
        <v>0</v>
      </c>
    </row>
    <row r="47" spans="1:7" ht="15" customHeight="1" thickBot="1">
      <c r="A47" s="40"/>
      <c r="B47" s="49" t="s">
        <v>45</v>
      </c>
      <c r="C47" s="50"/>
      <c r="D47" s="107"/>
      <c r="E47" s="107"/>
      <c r="F47" s="107"/>
      <c r="G47" s="108"/>
    </row>
    <row r="48" spans="1:7" ht="27.75" customHeight="1">
      <c r="A48" s="39">
        <v>8</v>
      </c>
      <c r="B48" s="136" t="s">
        <v>46</v>
      </c>
      <c r="C48" s="136"/>
      <c r="D48" s="136"/>
      <c r="E48" s="136"/>
      <c r="F48" s="136"/>
      <c r="G48" s="137"/>
    </row>
    <row r="49" spans="1:7" ht="15" customHeight="1">
      <c r="A49" s="41"/>
      <c r="B49" s="19" t="s">
        <v>47</v>
      </c>
      <c r="C49" s="17"/>
      <c r="D49" s="2">
        <f t="shared" ref="D49:D51" si="5">IF(C49=1, E49,)</f>
        <v>0</v>
      </c>
      <c r="E49" s="23">
        <f>'Point distribution and weighing'!E49</f>
        <v>3</v>
      </c>
      <c r="F49" s="23">
        <f>'Point distribution and weighing'!F49</f>
        <v>0</v>
      </c>
      <c r="G49" s="23">
        <f>'Point distribution and weighing'!G49</f>
        <v>3</v>
      </c>
    </row>
    <row r="50" spans="1:7" ht="15" customHeight="1">
      <c r="A50" s="41"/>
      <c r="B50" s="7" t="s">
        <v>48</v>
      </c>
      <c r="C50" s="2"/>
      <c r="D50" s="2">
        <f t="shared" si="5"/>
        <v>0</v>
      </c>
      <c r="E50" s="23">
        <f>'Point distribution and weighing'!E50</f>
        <v>1</v>
      </c>
      <c r="F50" s="23">
        <f>'Point distribution and weighing'!F50</f>
        <v>0</v>
      </c>
      <c r="G50" s="23">
        <f>'Point distribution and weighing'!G50</f>
        <v>0</v>
      </c>
    </row>
    <row r="51" spans="1:7" ht="15" customHeight="1">
      <c r="A51" s="41"/>
      <c r="B51" s="8" t="s">
        <v>49</v>
      </c>
      <c r="C51" s="5"/>
      <c r="D51" s="2">
        <f t="shared" si="5"/>
        <v>0</v>
      </c>
      <c r="E51" s="23">
        <f>'Point distribution and weighing'!E51</f>
        <v>0</v>
      </c>
      <c r="F51" s="23">
        <f>'Point distribution and weighing'!F51</f>
        <v>0</v>
      </c>
      <c r="G51" s="23">
        <f>'Point distribution and weighing'!G51</f>
        <v>0</v>
      </c>
    </row>
    <row r="52" spans="1:7" ht="15" customHeight="1" thickBot="1">
      <c r="A52" s="40"/>
      <c r="B52" s="49" t="s">
        <v>45</v>
      </c>
      <c r="C52" s="50">
        <v>1</v>
      </c>
      <c r="D52" s="97" t="s">
        <v>166</v>
      </c>
      <c r="E52" s="98"/>
      <c r="F52" s="98"/>
      <c r="G52" s="99"/>
    </row>
    <row r="53" spans="1:7" ht="27" customHeight="1">
      <c r="A53" s="39">
        <v>9</v>
      </c>
      <c r="B53" s="135" t="s">
        <v>50</v>
      </c>
      <c r="C53" s="136"/>
      <c r="D53" s="136"/>
      <c r="E53" s="136"/>
      <c r="F53" s="136"/>
      <c r="G53" s="137"/>
    </row>
    <row r="54" spans="1:7" ht="15" customHeight="1">
      <c r="A54" s="41"/>
      <c r="B54" s="19" t="s">
        <v>51</v>
      </c>
      <c r="C54" s="17"/>
      <c r="D54" s="2">
        <f t="shared" ref="D54:D56" si="6">IF(C54=1, E54,)</f>
        <v>0</v>
      </c>
      <c r="E54" s="23">
        <f>'Point distribution and weighing'!E54</f>
        <v>3</v>
      </c>
      <c r="F54" s="23">
        <f>'Point distribution and weighing'!F54</f>
        <v>0</v>
      </c>
      <c r="G54" s="23">
        <f>'Point distribution and weighing'!G54</f>
        <v>3</v>
      </c>
    </row>
    <row r="55" spans="1:7" ht="15" customHeight="1">
      <c r="A55" s="41"/>
      <c r="B55" s="7" t="s">
        <v>52</v>
      </c>
      <c r="C55" s="2"/>
      <c r="D55" s="2">
        <f t="shared" si="6"/>
        <v>0</v>
      </c>
      <c r="E55" s="23">
        <f>'Point distribution and weighing'!E55</f>
        <v>1</v>
      </c>
      <c r="F55" s="23">
        <f>'Point distribution and weighing'!F55</f>
        <v>0</v>
      </c>
      <c r="G55" s="23">
        <f>'Point distribution and weighing'!G55</f>
        <v>0</v>
      </c>
    </row>
    <row r="56" spans="1:7" ht="15" customHeight="1">
      <c r="A56" s="41"/>
      <c r="B56" s="8" t="s">
        <v>53</v>
      </c>
      <c r="C56" s="5"/>
      <c r="D56" s="2">
        <f t="shared" si="6"/>
        <v>0</v>
      </c>
      <c r="E56" s="23">
        <f>'Point distribution and weighing'!E56</f>
        <v>0</v>
      </c>
      <c r="F56" s="23">
        <f>'Point distribution and weighing'!F56</f>
        <v>0</v>
      </c>
      <c r="G56" s="23">
        <f>'Point distribution and weighing'!G56</f>
        <v>0</v>
      </c>
    </row>
    <row r="57" spans="1:7" ht="15" customHeight="1" thickBot="1">
      <c r="A57" s="40"/>
      <c r="B57" s="49" t="s">
        <v>54</v>
      </c>
      <c r="C57" s="50"/>
      <c r="D57" s="97"/>
      <c r="E57" s="98"/>
      <c r="F57" s="98"/>
      <c r="G57" s="99"/>
    </row>
    <row r="58" spans="1:7" ht="27" customHeight="1">
      <c r="A58" s="39">
        <v>10</v>
      </c>
      <c r="B58" s="138" t="s">
        <v>55</v>
      </c>
      <c r="C58" s="138"/>
      <c r="D58" s="138"/>
      <c r="E58" s="138"/>
      <c r="F58" s="138"/>
      <c r="G58" s="139"/>
    </row>
    <row r="59" spans="1:7">
      <c r="A59" s="41"/>
      <c r="B59" s="18" t="s">
        <v>57</v>
      </c>
      <c r="C59" s="18">
        <v>1</v>
      </c>
      <c r="D59" s="2">
        <f t="shared" ref="D59:D60" si="7">IF(C59=1, E59,)</f>
        <v>3</v>
      </c>
      <c r="E59" s="23">
        <f>'Point distribution and weighing'!E59</f>
        <v>3</v>
      </c>
      <c r="F59" s="23">
        <f>'Point distribution and weighing'!F59</f>
        <v>0</v>
      </c>
      <c r="G59" s="23">
        <f>'Point distribution and weighing'!G59</f>
        <v>3</v>
      </c>
    </row>
    <row r="60" spans="1:7">
      <c r="A60" s="41"/>
      <c r="B60" s="10" t="s">
        <v>58</v>
      </c>
      <c r="C60" s="2"/>
      <c r="D60" s="2">
        <f t="shared" si="7"/>
        <v>0</v>
      </c>
      <c r="E60" s="23">
        <f>'Point distribution and weighing'!E60</f>
        <v>0</v>
      </c>
      <c r="F60" s="23">
        <f>'Point distribution and weighing'!F60</f>
        <v>0</v>
      </c>
      <c r="G60" s="23">
        <f>'Point distribution and weighing'!G60</f>
        <v>0</v>
      </c>
    </row>
    <row r="61" spans="1:7" ht="27" customHeight="1" thickBot="1">
      <c r="A61" s="40"/>
      <c r="B61" s="36" t="s">
        <v>56</v>
      </c>
      <c r="C61" s="107" t="s">
        <v>167</v>
      </c>
      <c r="D61" s="107"/>
      <c r="E61" s="107"/>
      <c r="F61" s="107"/>
      <c r="G61" s="108"/>
    </row>
    <row r="62" spans="1:7" ht="15" thickBot="1">
      <c r="A62" s="39">
        <v>11</v>
      </c>
      <c r="B62" s="109" t="s">
        <v>61</v>
      </c>
      <c r="C62" s="109"/>
      <c r="D62" s="110"/>
      <c r="E62" s="110"/>
      <c r="F62" s="110"/>
      <c r="G62" s="111"/>
    </row>
    <row r="63" spans="1:7">
      <c r="B63" s="16" t="s">
        <v>25</v>
      </c>
      <c r="C63" s="17"/>
      <c r="D63" s="2">
        <f t="shared" ref="D63:D66" si="8">IF(C63=1, E63,)</f>
        <v>0</v>
      </c>
      <c r="E63" s="23">
        <f>'Point distribution and weighing'!E63</f>
        <v>0</v>
      </c>
      <c r="F63" s="23">
        <f>'Point distribution and weighing'!F63</f>
        <v>0</v>
      </c>
      <c r="G63" s="23">
        <f>'Point distribution and weighing'!G63</f>
        <v>0</v>
      </c>
    </row>
    <row r="64" spans="1:7">
      <c r="B64" s="12" t="s">
        <v>26</v>
      </c>
      <c r="C64" s="2">
        <v>1</v>
      </c>
      <c r="D64" s="2">
        <f t="shared" si="8"/>
        <v>1</v>
      </c>
      <c r="E64" s="23">
        <f>'Point distribution and weighing'!E64</f>
        <v>1</v>
      </c>
      <c r="F64" s="23">
        <f>'Point distribution and weighing'!F64</f>
        <v>0</v>
      </c>
      <c r="G64" s="23">
        <f>'Point distribution and weighing'!G64</f>
        <v>0</v>
      </c>
    </row>
    <row r="65" spans="1:7">
      <c r="B65" s="12" t="s">
        <v>27</v>
      </c>
      <c r="C65" s="2"/>
      <c r="D65" s="2">
        <f t="shared" si="8"/>
        <v>0</v>
      </c>
      <c r="E65" s="23">
        <f>'Point distribution and weighing'!E65</f>
        <v>2</v>
      </c>
      <c r="F65" s="23">
        <f>'Point distribution and weighing'!F65</f>
        <v>0</v>
      </c>
      <c r="G65" s="23">
        <f>'Point distribution and weighing'!G65</f>
        <v>0</v>
      </c>
    </row>
    <row r="66" spans="1:7">
      <c r="B66" s="13" t="s">
        <v>62</v>
      </c>
      <c r="C66" s="5"/>
      <c r="D66" s="2">
        <f t="shared" si="8"/>
        <v>0</v>
      </c>
      <c r="E66" s="23">
        <f>'Point distribution and weighing'!E66</f>
        <v>3</v>
      </c>
      <c r="F66" s="23">
        <f>'Point distribution and weighing'!F66</f>
        <v>0</v>
      </c>
      <c r="G66" s="23">
        <f>'Point distribution and weighing'!G66</f>
        <v>3</v>
      </c>
    </row>
    <row r="67" spans="1:7" ht="15" customHeight="1" thickBot="1">
      <c r="B67" s="3" t="s">
        <v>54</v>
      </c>
      <c r="C67" s="24"/>
      <c r="D67" s="112"/>
      <c r="E67" s="113"/>
      <c r="F67" s="113"/>
      <c r="G67" s="114"/>
    </row>
    <row r="68" spans="1:7">
      <c r="A68" s="39">
        <v>12</v>
      </c>
      <c r="B68" s="104" t="s">
        <v>68</v>
      </c>
      <c r="C68" s="105"/>
      <c r="D68" s="105"/>
      <c r="E68" s="105"/>
      <c r="F68" s="105"/>
      <c r="G68" s="106"/>
    </row>
    <row r="69" spans="1:7">
      <c r="A69" s="41"/>
      <c r="B69" s="21" t="s">
        <v>63</v>
      </c>
      <c r="C69" s="17">
        <v>1</v>
      </c>
      <c r="D69" s="17" t="s">
        <v>141</v>
      </c>
      <c r="E69" s="68"/>
      <c r="F69" s="17"/>
      <c r="G69" s="52"/>
    </row>
    <row r="70" spans="1:7">
      <c r="A70" s="41"/>
      <c r="B70" s="14" t="s">
        <v>64</v>
      </c>
      <c r="C70" s="2"/>
      <c r="D70" s="2">
        <f t="shared" ref="D70:D72" si="9">IF(C70=1, E70,)</f>
        <v>0</v>
      </c>
      <c r="E70" s="23">
        <f>'Point distribution and weighing'!E70</f>
        <v>0</v>
      </c>
      <c r="F70" s="23">
        <f>'Point distribution and weighing'!F70</f>
        <v>0</v>
      </c>
      <c r="G70" s="23">
        <f>'Point distribution and weighing'!G70</f>
        <v>0</v>
      </c>
    </row>
    <row r="71" spans="1:7" ht="15" customHeight="1">
      <c r="A71" s="41"/>
      <c r="B71" s="11" t="s">
        <v>65</v>
      </c>
      <c r="C71" s="2"/>
      <c r="D71" s="2">
        <f t="shared" si="9"/>
        <v>0</v>
      </c>
      <c r="E71" s="23">
        <f>'Point distribution and weighing'!E71</f>
        <v>0</v>
      </c>
      <c r="F71" s="23">
        <f>'Point distribution and weighing'!F71</f>
        <v>0</v>
      </c>
      <c r="G71" s="23">
        <f>'Point distribution and weighing'!G71</f>
        <v>0</v>
      </c>
    </row>
    <row r="72" spans="1:7" ht="15" customHeight="1">
      <c r="A72" s="41"/>
      <c r="B72" s="11" t="s">
        <v>66</v>
      </c>
      <c r="C72" s="2"/>
      <c r="D72" s="2">
        <f t="shared" si="9"/>
        <v>0</v>
      </c>
      <c r="E72" s="23">
        <f>'Point distribution and weighing'!E72</f>
        <v>4</v>
      </c>
      <c r="F72" s="23">
        <f>'Point distribution and weighing'!F72</f>
        <v>0</v>
      </c>
      <c r="G72" s="23">
        <f>'Point distribution and weighing'!G72</f>
        <v>4</v>
      </c>
    </row>
    <row r="73" spans="1:7" ht="15" customHeight="1">
      <c r="A73" s="41"/>
      <c r="B73" s="11" t="s">
        <v>67</v>
      </c>
      <c r="C73" s="2"/>
      <c r="D73" s="2">
        <f>IF(AND(C73=1, C72=0), E73,)</f>
        <v>0</v>
      </c>
      <c r="E73" s="23">
        <f>'Point distribution and weighing'!E73</f>
        <v>2</v>
      </c>
      <c r="F73" s="23">
        <f>'Point distribution and weighing'!F73</f>
        <v>0</v>
      </c>
      <c r="G73" s="23">
        <f>'Point distribution and weighing'!G73</f>
        <v>0</v>
      </c>
    </row>
    <row r="74" spans="1:7" ht="15" customHeight="1">
      <c r="A74" s="41"/>
      <c r="B74" s="15" t="s">
        <v>69</v>
      </c>
      <c r="C74" s="5">
        <v>1</v>
      </c>
      <c r="D74" s="2">
        <f>IF(AND(C74=1, C73=0, C72=0), E74,)</f>
        <v>1</v>
      </c>
      <c r="E74" s="23">
        <f>'Point distribution and weighing'!E74</f>
        <v>1</v>
      </c>
      <c r="F74" s="23">
        <f>'Point distribution and weighing'!F74</f>
        <v>0</v>
      </c>
      <c r="G74" s="23">
        <f>'Point distribution and weighing'!G74</f>
        <v>0</v>
      </c>
    </row>
    <row r="75" spans="1:7" ht="15" customHeight="1" thickBot="1">
      <c r="A75" s="40"/>
      <c r="B75" s="36" t="s">
        <v>54</v>
      </c>
      <c r="C75" s="50"/>
      <c r="D75" s="97" t="s">
        <v>168</v>
      </c>
      <c r="E75" s="98"/>
      <c r="F75" s="98"/>
      <c r="G75" s="99"/>
    </row>
    <row r="76" spans="1:7" ht="30" customHeight="1">
      <c r="A76" s="39">
        <v>13</v>
      </c>
      <c r="B76" s="133" t="s">
        <v>70</v>
      </c>
      <c r="C76" s="133"/>
      <c r="D76" s="133"/>
      <c r="E76" s="133"/>
      <c r="F76" s="133"/>
      <c r="G76" s="134"/>
    </row>
    <row r="77" spans="1:7" ht="15" customHeight="1">
      <c r="A77" s="41"/>
      <c r="B77" s="11" t="s">
        <v>71</v>
      </c>
      <c r="C77" s="2"/>
      <c r="D77" s="2">
        <f t="shared" ref="D77:D80" si="10">IF(C77=1, E77,)</f>
        <v>0</v>
      </c>
      <c r="E77" s="23">
        <f>'Point distribution and weighing'!E77</f>
        <v>3</v>
      </c>
      <c r="F77" s="23">
        <f>'Point distribution and weighing'!F77</f>
        <v>0</v>
      </c>
      <c r="G77" s="23">
        <f>'Point distribution and weighing'!G77</f>
        <v>3</v>
      </c>
    </row>
    <row r="78" spans="1:7" ht="30" customHeight="1">
      <c r="A78" s="41"/>
      <c r="B78" s="11" t="s">
        <v>72</v>
      </c>
      <c r="C78" s="2"/>
      <c r="D78" s="2">
        <f t="shared" si="10"/>
        <v>0</v>
      </c>
      <c r="E78" s="23">
        <f>'Point distribution and weighing'!E78</f>
        <v>2</v>
      </c>
      <c r="F78" s="23">
        <f>'Point distribution and weighing'!F78</f>
        <v>0</v>
      </c>
      <c r="G78" s="23">
        <f>'Point distribution and weighing'!G78</f>
        <v>0</v>
      </c>
    </row>
    <row r="79" spans="1:7" ht="15" customHeight="1">
      <c r="A79" s="41"/>
      <c r="B79" s="11" t="s">
        <v>73</v>
      </c>
      <c r="C79" s="2"/>
      <c r="D79" s="2">
        <f t="shared" si="10"/>
        <v>0</v>
      </c>
      <c r="E79" s="23">
        <f>'Point distribution and weighing'!E79</f>
        <v>1</v>
      </c>
      <c r="F79" s="23">
        <f>'Point distribution and weighing'!F79</f>
        <v>0</v>
      </c>
      <c r="G79" s="23">
        <f>'Point distribution and weighing'!G79</f>
        <v>0</v>
      </c>
    </row>
    <row r="80" spans="1:7" ht="15" customHeight="1">
      <c r="A80" s="41"/>
      <c r="B80" s="15" t="s">
        <v>74</v>
      </c>
      <c r="C80" s="5"/>
      <c r="D80" s="2">
        <f t="shared" si="10"/>
        <v>0</v>
      </c>
      <c r="E80" s="23">
        <f>'Point distribution and weighing'!E80</f>
        <v>0</v>
      </c>
      <c r="F80" s="23">
        <f>'Point distribution and weighing'!F80</f>
        <v>0</v>
      </c>
      <c r="G80" s="23">
        <f>'Point distribution and weighing'!G80</f>
        <v>0</v>
      </c>
    </row>
    <row r="81" spans="1:7" ht="15" customHeight="1" thickBot="1">
      <c r="A81" s="40"/>
      <c r="B81" s="36" t="s">
        <v>54</v>
      </c>
      <c r="C81" s="50">
        <v>1</v>
      </c>
      <c r="D81" s="97" t="s">
        <v>169</v>
      </c>
      <c r="E81" s="98"/>
      <c r="F81" s="98"/>
      <c r="G81" s="99"/>
    </row>
    <row r="82" spans="1:7">
      <c r="A82" s="39">
        <v>14</v>
      </c>
      <c r="B82" s="131" t="s">
        <v>75</v>
      </c>
      <c r="C82" s="131"/>
      <c r="D82" s="131"/>
      <c r="E82" s="131"/>
      <c r="F82" s="131"/>
      <c r="G82" s="132"/>
    </row>
    <row r="83" spans="1:7" ht="15" customHeight="1">
      <c r="A83" s="41"/>
      <c r="B83" s="3" t="s">
        <v>76</v>
      </c>
      <c r="C83" s="2">
        <v>1</v>
      </c>
      <c r="D83" s="2">
        <f t="shared" ref="D83:D86" si="11">IF(C83=1, E83,)</f>
        <v>3</v>
      </c>
      <c r="E83" s="23">
        <f>'Point distribution and weighing'!E83</f>
        <v>3</v>
      </c>
      <c r="F83" s="23">
        <f>'Point distribution and weighing'!F83</f>
        <v>0</v>
      </c>
      <c r="G83" s="23">
        <f>'Point distribution and weighing'!G83</f>
        <v>3</v>
      </c>
    </row>
    <row r="84" spans="1:7" ht="27" customHeight="1">
      <c r="A84" s="41"/>
      <c r="B84" s="3" t="s">
        <v>77</v>
      </c>
      <c r="C84" s="2"/>
      <c r="D84" s="2">
        <f t="shared" si="11"/>
        <v>0</v>
      </c>
      <c r="E84" s="23">
        <f>'Point distribution and weighing'!E84</f>
        <v>2</v>
      </c>
      <c r="F84" s="23">
        <f>'Point distribution and weighing'!F84</f>
        <v>0</v>
      </c>
      <c r="G84" s="23">
        <f>'Point distribution and weighing'!G84</f>
        <v>0</v>
      </c>
    </row>
    <row r="85" spans="1:7" ht="15" customHeight="1">
      <c r="A85" s="41"/>
      <c r="B85" s="3" t="s">
        <v>78</v>
      </c>
      <c r="C85" s="2"/>
      <c r="D85" s="2">
        <f t="shared" si="11"/>
        <v>0</v>
      </c>
      <c r="E85" s="23">
        <f>'Point distribution and weighing'!E85</f>
        <v>1</v>
      </c>
      <c r="F85" s="23">
        <f>'Point distribution and weighing'!F85</f>
        <v>0</v>
      </c>
      <c r="G85" s="23">
        <f>'Point distribution and weighing'!G85</f>
        <v>0</v>
      </c>
    </row>
    <row r="86" spans="1:7" ht="15" customHeight="1">
      <c r="A86" s="41"/>
      <c r="B86" s="6" t="s">
        <v>79</v>
      </c>
      <c r="C86" s="5"/>
      <c r="D86" s="2">
        <f t="shared" si="11"/>
        <v>0</v>
      </c>
      <c r="E86" s="23">
        <f>'Point distribution and weighing'!E86</f>
        <v>0</v>
      </c>
      <c r="F86" s="23">
        <f>'Point distribution and weighing'!F86</f>
        <v>0</v>
      </c>
      <c r="G86" s="23">
        <f>'Point distribution and weighing'!G86</f>
        <v>0</v>
      </c>
    </row>
    <row r="87" spans="1:7" ht="15" customHeight="1" thickBot="1">
      <c r="A87" s="40"/>
      <c r="B87" s="49" t="s">
        <v>80</v>
      </c>
      <c r="C87" s="50">
        <v>1</v>
      </c>
      <c r="D87" s="97" t="s">
        <v>91</v>
      </c>
      <c r="E87" s="98"/>
      <c r="F87" s="98"/>
      <c r="G87" s="99"/>
    </row>
    <row r="88" spans="1:7">
      <c r="A88" s="39">
        <v>15</v>
      </c>
      <c r="B88" s="104" t="s">
        <v>81</v>
      </c>
      <c r="C88" s="105"/>
      <c r="D88" s="105"/>
      <c r="E88" s="105"/>
      <c r="F88" s="105"/>
      <c r="G88" s="106"/>
    </row>
    <row r="89" spans="1:7" ht="27" customHeight="1">
      <c r="A89" s="41"/>
      <c r="B89" s="22" t="s">
        <v>82</v>
      </c>
      <c r="C89" s="17"/>
      <c r="D89" s="2">
        <f t="shared" ref="D89:D92" si="12">IF(C89=1, E89,)</f>
        <v>0</v>
      </c>
      <c r="E89" s="23">
        <f>'Point distribution and weighing'!E89</f>
        <v>3</v>
      </c>
      <c r="F89" s="23">
        <f>'Point distribution and weighing'!F89</f>
        <v>0</v>
      </c>
      <c r="G89" s="23">
        <f>'Point distribution and weighing'!G89</f>
        <v>3</v>
      </c>
    </row>
    <row r="90" spans="1:7" ht="27" customHeight="1">
      <c r="A90" s="41"/>
      <c r="B90" s="11" t="s">
        <v>83</v>
      </c>
      <c r="C90" s="2"/>
      <c r="D90" s="2">
        <f t="shared" si="12"/>
        <v>0</v>
      </c>
      <c r="E90" s="23">
        <f>'Point distribution and weighing'!E90</f>
        <v>2</v>
      </c>
      <c r="F90" s="23">
        <f>'Point distribution and weighing'!F90</f>
        <v>0</v>
      </c>
      <c r="G90" s="23">
        <f>'Point distribution and weighing'!G90</f>
        <v>0</v>
      </c>
    </row>
    <row r="91" spans="1:7" ht="27" customHeight="1">
      <c r="A91" s="41"/>
      <c r="B91" s="11" t="s">
        <v>84</v>
      </c>
      <c r="C91" s="2"/>
      <c r="D91" s="2">
        <f t="shared" si="12"/>
        <v>0</v>
      </c>
      <c r="E91" s="23">
        <f>'Point distribution and weighing'!E91</f>
        <v>1</v>
      </c>
      <c r="F91" s="23">
        <f>'Point distribution and weighing'!F91</f>
        <v>0</v>
      </c>
      <c r="G91" s="23">
        <f>'Point distribution and weighing'!G91</f>
        <v>0</v>
      </c>
    </row>
    <row r="92" spans="1:7" ht="27" customHeight="1">
      <c r="A92" s="41"/>
      <c r="B92" s="15" t="s">
        <v>85</v>
      </c>
      <c r="C92" s="5"/>
      <c r="D92" s="2">
        <f t="shared" si="12"/>
        <v>0</v>
      </c>
      <c r="E92" s="23">
        <f>'Point distribution and weighing'!E92</f>
        <v>0</v>
      </c>
      <c r="F92" s="23">
        <f>'Point distribution and weighing'!F92</f>
        <v>0</v>
      </c>
      <c r="G92" s="23">
        <f>'Point distribution and weighing'!G92</f>
        <v>0</v>
      </c>
    </row>
    <row r="93" spans="1:7" ht="15" customHeight="1" thickBot="1">
      <c r="A93" s="40"/>
      <c r="B93" s="36" t="s">
        <v>54</v>
      </c>
      <c r="C93" s="50">
        <v>1</v>
      </c>
      <c r="D93" s="107" t="s">
        <v>92</v>
      </c>
      <c r="E93" s="107"/>
      <c r="F93" s="107"/>
      <c r="G93" s="108"/>
    </row>
    <row r="95" spans="1:7" ht="28">
      <c r="C95" s="62" t="s">
        <v>123</v>
      </c>
      <c r="D95" s="60">
        <f>SUM(D20:D24, D27:D31,D34:D36,D39:D41,D44:D46,D49:D51,D54:D56,D59:D60,D63:D66,D69:D74,D77:D80,D83:D86,D89:D92)</f>
        <v>13</v>
      </c>
      <c r="E95" s="61" t="s">
        <v>124</v>
      </c>
      <c r="F95" s="60">
        <f>SUM(G20:G24, G27:G31,G34:G36,G39:G41,G44:G46,G49:G51,G54:G56,G59:G60,G63:G66,G69:G75,G77:G80,G83:G86,G89:G92)</f>
        <v>42</v>
      </c>
    </row>
    <row r="96" spans="1:7">
      <c r="C96" s="62" t="s">
        <v>144</v>
      </c>
      <c r="D96" s="60">
        <f>SUM(I10,I18)</f>
        <v>2.7714285714285714</v>
      </c>
      <c r="E96" s="61" t="s">
        <v>145</v>
      </c>
      <c r="F96" s="60">
        <f>SUM(K10,K18)</f>
        <v>8</v>
      </c>
      <c r="G96" s="25"/>
    </row>
    <row r="97" spans="3:7" ht="28">
      <c r="C97" s="62" t="s">
        <v>120</v>
      </c>
      <c r="D97" s="60">
        <f>SUM(D95:D96)</f>
        <v>15.771428571428572</v>
      </c>
      <c r="E97" s="61" t="s">
        <v>125</v>
      </c>
      <c r="F97" s="60">
        <f>SUM(F95:F96)</f>
        <v>50</v>
      </c>
      <c r="G97" s="25"/>
    </row>
  </sheetData>
  <mergeCells count="28">
    <mergeCell ref="D32:G32"/>
    <mergeCell ref="B3:G3"/>
    <mergeCell ref="B10:G10"/>
    <mergeCell ref="B19:G19"/>
    <mergeCell ref="D25:G25"/>
    <mergeCell ref="B26:G26"/>
    <mergeCell ref="C61:G61"/>
    <mergeCell ref="B33:G33"/>
    <mergeCell ref="D37:G37"/>
    <mergeCell ref="B38:G38"/>
    <mergeCell ref="D42:G42"/>
    <mergeCell ref="B43:G43"/>
    <mergeCell ref="D47:G47"/>
    <mergeCell ref="B48:G48"/>
    <mergeCell ref="D52:G52"/>
    <mergeCell ref="B53:G53"/>
    <mergeCell ref="D57:G57"/>
    <mergeCell ref="B58:G58"/>
    <mergeCell ref="B82:G82"/>
    <mergeCell ref="D87:G87"/>
    <mergeCell ref="B88:G88"/>
    <mergeCell ref="D93:G93"/>
    <mergeCell ref="B62:G62"/>
    <mergeCell ref="D67:G67"/>
    <mergeCell ref="B68:G68"/>
    <mergeCell ref="D75:G75"/>
    <mergeCell ref="B76:G76"/>
    <mergeCell ref="D81:G81"/>
  </mergeCells>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7"/>
  <sheetViews>
    <sheetView showGridLines="0" workbookViewId="0">
      <pane ySplit="2" topLeftCell="A84" activePane="bottomLeft" state="frozen"/>
      <selection activeCell="B96" sqref="B96"/>
      <selection pane="bottomLeft" activeCell="B96" sqref="B96"/>
    </sheetView>
  </sheetViews>
  <sheetFormatPr baseColWidth="10" defaultColWidth="8.83203125" defaultRowHeight="14" x14ac:dyDescent="0"/>
  <cols>
    <col min="1" max="1" width="5.6640625" customWidth="1"/>
    <col min="2" max="2" width="64.83203125" customWidth="1"/>
    <col min="3" max="3" width="10.33203125" customWidth="1"/>
    <col min="4" max="4" width="17.1640625" customWidth="1"/>
    <col min="5" max="5" width="17.5" customWidth="1"/>
    <col min="6" max="6" width="15.83203125" customWidth="1"/>
    <col min="7" max="7" width="11.1640625" customWidth="1"/>
    <col min="8" max="8" width="6.5" customWidth="1"/>
    <col min="9" max="9" width="8.33203125" customWidth="1"/>
    <col min="10" max="10" width="10.5" customWidth="1"/>
    <col min="11" max="11" width="5.6640625" customWidth="1"/>
  </cols>
  <sheetData>
    <row r="2" spans="1:11" ht="15" thickBot="1">
      <c r="A2" t="s">
        <v>126</v>
      </c>
      <c r="C2" t="s">
        <v>86</v>
      </c>
      <c r="D2" t="s">
        <v>87</v>
      </c>
      <c r="E2" t="s">
        <v>88</v>
      </c>
      <c r="F2" t="s">
        <v>131</v>
      </c>
      <c r="G2" t="s">
        <v>140</v>
      </c>
    </row>
    <row r="3" spans="1:11" ht="30" customHeight="1">
      <c r="A3" s="44">
        <v>1</v>
      </c>
      <c r="B3" s="122" t="s">
        <v>0</v>
      </c>
      <c r="C3" s="124"/>
      <c r="D3" s="124"/>
      <c r="E3" s="124"/>
      <c r="F3" s="124"/>
      <c r="G3" s="125"/>
    </row>
    <row r="4" spans="1:11" ht="52.5" customHeight="1">
      <c r="A4" s="41"/>
      <c r="B4" s="42" t="s">
        <v>1</v>
      </c>
      <c r="C4" s="43" t="s">
        <v>2</v>
      </c>
      <c r="D4" s="43" t="s">
        <v>3</v>
      </c>
      <c r="E4" s="43" t="s">
        <v>4</v>
      </c>
      <c r="F4" s="43" t="s">
        <v>5</v>
      </c>
      <c r="G4" s="45"/>
    </row>
    <row r="5" spans="1:11">
      <c r="A5" s="41"/>
      <c r="B5" s="11" t="s">
        <v>6</v>
      </c>
      <c r="C5" s="11"/>
      <c r="D5" s="11"/>
      <c r="E5" s="11">
        <v>1</v>
      </c>
      <c r="F5" s="11"/>
      <c r="G5" s="45"/>
    </row>
    <row r="6" spans="1:11" ht="14.25" customHeight="1">
      <c r="A6" s="41"/>
      <c r="B6" s="11" t="s">
        <v>7</v>
      </c>
      <c r="C6" s="11">
        <v>1</v>
      </c>
      <c r="D6" s="11"/>
      <c r="E6" s="11"/>
      <c r="F6" s="11"/>
      <c r="G6" s="45"/>
    </row>
    <row r="7" spans="1:11" ht="15" customHeight="1">
      <c r="A7" s="41"/>
      <c r="B7" s="11" t="s">
        <v>8</v>
      </c>
      <c r="C7" s="11"/>
      <c r="D7" s="11">
        <v>1</v>
      </c>
      <c r="E7" s="11"/>
      <c r="F7" s="11"/>
      <c r="G7" s="45"/>
    </row>
    <row r="8" spans="1:11" ht="15" customHeight="1">
      <c r="A8" s="41"/>
      <c r="B8" s="11" t="s">
        <v>9</v>
      </c>
      <c r="C8" s="11">
        <v>1</v>
      </c>
      <c r="D8" s="11"/>
      <c r="E8" s="11"/>
      <c r="F8" s="11"/>
      <c r="G8" s="45"/>
    </row>
    <row r="9" spans="1:11" ht="15" thickBot="1">
      <c r="A9" s="40"/>
      <c r="B9" s="36" t="s">
        <v>10</v>
      </c>
      <c r="C9" s="36">
        <v>1</v>
      </c>
      <c r="D9" s="36"/>
      <c r="E9" s="36"/>
      <c r="F9" s="36"/>
      <c r="G9" s="46"/>
    </row>
    <row r="10" spans="1:11" ht="30" customHeight="1">
      <c r="A10" s="39">
        <v>2</v>
      </c>
      <c r="B10" s="140" t="s">
        <v>11</v>
      </c>
      <c r="C10" s="141"/>
      <c r="D10" s="141"/>
      <c r="E10" s="141"/>
      <c r="F10" s="141"/>
      <c r="G10" s="142"/>
      <c r="H10" s="62" t="s">
        <v>143</v>
      </c>
      <c r="I10" s="69">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0.60000000000000009</v>
      </c>
      <c r="J10" s="61" t="s">
        <v>121</v>
      </c>
      <c r="K10" s="60">
        <v>3</v>
      </c>
    </row>
    <row r="11" spans="1:11" ht="30" customHeight="1">
      <c r="A11" s="41"/>
      <c r="B11" s="33"/>
      <c r="C11" s="33" t="s">
        <v>12</v>
      </c>
      <c r="D11" s="33" t="s">
        <v>13</v>
      </c>
      <c r="E11" s="33" t="s">
        <v>14</v>
      </c>
      <c r="F11" s="33" t="s">
        <v>15</v>
      </c>
      <c r="G11" s="34" t="s">
        <v>16</v>
      </c>
    </row>
    <row r="12" spans="1:11" ht="15" customHeight="1">
      <c r="A12" s="41"/>
      <c r="B12" s="11" t="s">
        <v>17</v>
      </c>
      <c r="C12" s="9">
        <v>1</v>
      </c>
      <c r="D12" s="11">
        <v>1</v>
      </c>
      <c r="E12" s="9">
        <v>1</v>
      </c>
      <c r="F12" s="9">
        <v>1</v>
      </c>
      <c r="G12" s="35">
        <v>0</v>
      </c>
    </row>
    <row r="13" spans="1:11" ht="15" customHeight="1">
      <c r="A13" s="41"/>
      <c r="B13" s="11" t="s">
        <v>18</v>
      </c>
      <c r="C13" s="9">
        <v>0</v>
      </c>
      <c r="D13" s="11">
        <v>0</v>
      </c>
      <c r="E13" s="9">
        <v>0</v>
      </c>
      <c r="F13" s="9">
        <v>0</v>
      </c>
      <c r="G13" s="35">
        <v>0</v>
      </c>
    </row>
    <row r="14" spans="1:11" ht="27" customHeight="1">
      <c r="A14" s="41"/>
      <c r="B14" s="11" t="s">
        <v>19</v>
      </c>
      <c r="C14" s="9">
        <v>1</v>
      </c>
      <c r="D14" s="11">
        <v>1</v>
      </c>
      <c r="E14" s="9">
        <v>1</v>
      </c>
      <c r="F14" s="9">
        <v>0</v>
      </c>
      <c r="G14" s="35">
        <v>0</v>
      </c>
    </row>
    <row r="15" spans="1:11" ht="15" customHeight="1">
      <c r="A15" s="41"/>
      <c r="B15" s="11" t="s">
        <v>20</v>
      </c>
      <c r="C15" s="9">
        <v>0</v>
      </c>
      <c r="D15" s="11">
        <v>0</v>
      </c>
      <c r="E15" s="9">
        <v>0</v>
      </c>
      <c r="F15" s="9">
        <v>0</v>
      </c>
      <c r="G15" s="35">
        <v>0</v>
      </c>
    </row>
    <row r="16" spans="1:11" ht="15" customHeight="1">
      <c r="A16" s="41"/>
      <c r="B16" s="11" t="s">
        <v>21</v>
      </c>
      <c r="C16" s="9">
        <v>1</v>
      </c>
      <c r="D16" s="11">
        <v>1</v>
      </c>
      <c r="E16" s="9">
        <v>1</v>
      </c>
      <c r="F16" s="9">
        <v>1</v>
      </c>
      <c r="G16" s="35">
        <v>0</v>
      </c>
    </row>
    <row r="17" spans="1:11" ht="27" customHeight="1">
      <c r="A17" s="41"/>
      <c r="B17" s="11" t="s">
        <v>22</v>
      </c>
      <c r="C17" s="9">
        <v>0</v>
      </c>
      <c r="D17" s="11">
        <v>0</v>
      </c>
      <c r="E17" s="9">
        <v>0</v>
      </c>
      <c r="F17" s="9">
        <v>0</v>
      </c>
      <c r="G17" s="35">
        <v>0</v>
      </c>
    </row>
    <row r="18" spans="1:11" ht="15" customHeight="1" thickBot="1">
      <c r="A18" s="40"/>
      <c r="B18" s="36" t="s">
        <v>23</v>
      </c>
      <c r="C18" s="37">
        <v>1</v>
      </c>
      <c r="D18" s="36">
        <v>1</v>
      </c>
      <c r="E18" s="37">
        <v>1</v>
      </c>
      <c r="F18" s="37">
        <v>1</v>
      </c>
      <c r="G18" s="38">
        <v>0</v>
      </c>
      <c r="H18" s="62" t="s">
        <v>119</v>
      </c>
      <c r="I18" s="60">
        <f>SUM(C12:G18)*'Point distribution and weighing'!I17</f>
        <v>2.1428571428571428</v>
      </c>
      <c r="J18" s="61" t="s">
        <v>122</v>
      </c>
      <c r="K18" s="60">
        <v>5</v>
      </c>
    </row>
    <row r="19" spans="1:11" ht="27" customHeight="1">
      <c r="A19" s="47">
        <v>3</v>
      </c>
      <c r="B19" s="135" t="s">
        <v>24</v>
      </c>
      <c r="C19" s="136"/>
      <c r="D19" s="136"/>
      <c r="E19" s="136"/>
      <c r="F19" s="136"/>
      <c r="G19" s="137"/>
    </row>
    <row r="20" spans="1:11">
      <c r="A20" s="41"/>
      <c r="B20" s="1" t="s">
        <v>25</v>
      </c>
      <c r="C20" s="2"/>
      <c r="D20" s="2">
        <f>IF(C20=1, E20,)</f>
        <v>0</v>
      </c>
      <c r="E20" s="23">
        <f>'Point distribution and weighing'!E20</f>
        <v>0</v>
      </c>
      <c r="F20" s="23">
        <f>'Point distribution and weighing'!F20</f>
        <v>0</v>
      </c>
      <c r="G20" s="23">
        <f>'Point distribution and weighing'!G20</f>
        <v>4</v>
      </c>
    </row>
    <row r="21" spans="1:11">
      <c r="A21" s="41"/>
      <c r="B21" s="1" t="s">
        <v>26</v>
      </c>
      <c r="C21" s="2"/>
      <c r="D21" s="2">
        <f t="shared" ref="D21:D24" si="0">IF(C21=1, E21,)</f>
        <v>0</v>
      </c>
      <c r="E21" s="23">
        <f>'Point distribution and weighing'!E21</f>
        <v>1</v>
      </c>
      <c r="F21" s="23">
        <f>'Point distribution and weighing'!F21</f>
        <v>0</v>
      </c>
      <c r="G21" s="23">
        <f>'Point distribution and weighing'!G21</f>
        <v>0</v>
      </c>
    </row>
    <row r="22" spans="1:11">
      <c r="A22" s="41"/>
      <c r="B22" s="1" t="s">
        <v>27</v>
      </c>
      <c r="C22" s="2">
        <v>1</v>
      </c>
      <c r="D22" s="2">
        <f t="shared" si="0"/>
        <v>2</v>
      </c>
      <c r="E22" s="23">
        <f>'Point distribution and weighing'!E22</f>
        <v>2</v>
      </c>
      <c r="F22" s="23">
        <f>'Point distribution and weighing'!F22</f>
        <v>0</v>
      </c>
      <c r="G22" s="23">
        <f>'Point distribution and weighing'!G22</f>
        <v>0</v>
      </c>
    </row>
    <row r="23" spans="1:11">
      <c r="A23" s="41"/>
      <c r="B23" s="1" t="s">
        <v>28</v>
      </c>
      <c r="C23" s="2"/>
      <c r="D23" s="2">
        <f t="shared" si="0"/>
        <v>0</v>
      </c>
      <c r="E23" s="23">
        <f>'Point distribution and weighing'!E23</f>
        <v>4</v>
      </c>
      <c r="F23" s="23">
        <f>'Point distribution and weighing'!F23</f>
        <v>0</v>
      </c>
      <c r="G23" s="23">
        <f>'Point distribution and weighing'!G23</f>
        <v>0</v>
      </c>
    </row>
    <row r="24" spans="1:11">
      <c r="A24" s="41"/>
      <c r="B24" s="1" t="s">
        <v>29</v>
      </c>
      <c r="C24" s="2"/>
      <c r="D24" s="2">
        <f t="shared" si="0"/>
        <v>0</v>
      </c>
      <c r="E24" s="23">
        <f>'Point distribution and weighing'!E24</f>
        <v>2</v>
      </c>
      <c r="F24" s="23">
        <f>'Point distribution and weighing'!F24</f>
        <v>0</v>
      </c>
      <c r="G24" s="23">
        <f>'Point distribution and weighing'!G24</f>
        <v>0</v>
      </c>
    </row>
    <row r="25" spans="1:11" ht="15" customHeight="1" thickBot="1">
      <c r="A25" s="40"/>
      <c r="B25" s="49" t="s">
        <v>60</v>
      </c>
      <c r="C25" s="50"/>
      <c r="D25" s="107"/>
      <c r="E25" s="107"/>
      <c r="F25" s="107"/>
      <c r="G25" s="108"/>
    </row>
    <row r="26" spans="1:11" ht="27" customHeight="1">
      <c r="A26" s="47">
        <v>4</v>
      </c>
      <c r="B26" s="122" t="s">
        <v>30</v>
      </c>
      <c r="C26" s="123"/>
      <c r="D26" s="123"/>
      <c r="E26" s="123"/>
      <c r="F26" s="123"/>
      <c r="G26" s="143"/>
    </row>
    <row r="27" spans="1:11">
      <c r="B27" s="1" t="s">
        <v>25</v>
      </c>
      <c r="C27" s="2"/>
      <c r="D27" s="2">
        <f t="shared" ref="D27:D31" si="1">IF(C27=1, E27,)</f>
        <v>0</v>
      </c>
      <c r="E27" s="23">
        <f>'Point distribution and weighing'!E27</f>
        <v>0</v>
      </c>
      <c r="F27" s="23">
        <f>'Point distribution and weighing'!F27</f>
        <v>0</v>
      </c>
      <c r="G27" s="23">
        <f>'Point distribution and weighing'!G27</f>
        <v>4</v>
      </c>
    </row>
    <row r="28" spans="1:11">
      <c r="B28" s="1" t="s">
        <v>26</v>
      </c>
      <c r="C28" s="2"/>
      <c r="D28" s="2">
        <f t="shared" si="1"/>
        <v>0</v>
      </c>
      <c r="E28" s="23">
        <f>'Point distribution and weighing'!E28</f>
        <v>1</v>
      </c>
      <c r="F28" s="23">
        <f>'Point distribution and weighing'!F28</f>
        <v>0</v>
      </c>
      <c r="G28" s="23">
        <f>'Point distribution and weighing'!G28</f>
        <v>0</v>
      </c>
    </row>
    <row r="29" spans="1:11">
      <c r="B29" s="1" t="s">
        <v>27</v>
      </c>
      <c r="C29" s="2">
        <v>1</v>
      </c>
      <c r="D29" s="2">
        <f t="shared" si="1"/>
        <v>2</v>
      </c>
      <c r="E29" s="23">
        <f>'Point distribution and weighing'!E29</f>
        <v>2</v>
      </c>
      <c r="F29" s="23">
        <f>'Point distribution and weighing'!F29</f>
        <v>0</v>
      </c>
      <c r="G29" s="23">
        <f>'Point distribution and weighing'!G29</f>
        <v>0</v>
      </c>
    </row>
    <row r="30" spans="1:11">
      <c r="B30" s="1" t="s">
        <v>28</v>
      </c>
      <c r="C30" s="2"/>
      <c r="D30" s="2">
        <f t="shared" si="1"/>
        <v>0</v>
      </c>
      <c r="E30" s="23">
        <f>'Point distribution and weighing'!E30</f>
        <v>4</v>
      </c>
      <c r="F30" s="23">
        <f>'Point distribution and weighing'!F30</f>
        <v>0</v>
      </c>
      <c r="G30" s="23">
        <f>'Point distribution and weighing'!G30</f>
        <v>0</v>
      </c>
    </row>
    <row r="31" spans="1:11">
      <c r="B31" s="4" t="s">
        <v>29</v>
      </c>
      <c r="C31" s="5"/>
      <c r="D31" s="2">
        <f t="shared" si="1"/>
        <v>0</v>
      </c>
      <c r="E31" s="23">
        <f>'Point distribution and weighing'!E31</f>
        <v>0</v>
      </c>
      <c r="F31" s="23">
        <f>'Point distribution and weighing'!F31</f>
        <v>0</v>
      </c>
      <c r="G31" s="23">
        <f>'Point distribution and weighing'!G31</f>
        <v>0</v>
      </c>
    </row>
    <row r="32" spans="1:11" ht="15" customHeight="1" thickBot="1">
      <c r="B32" s="6" t="s">
        <v>59</v>
      </c>
      <c r="C32" s="51"/>
      <c r="D32" s="116"/>
      <c r="E32" s="117"/>
      <c r="F32" s="117"/>
      <c r="G32" s="118"/>
    </row>
    <row r="33" spans="1:7">
      <c r="A33" s="39">
        <v>5</v>
      </c>
      <c r="B33" s="105" t="s">
        <v>31</v>
      </c>
      <c r="C33" s="105"/>
      <c r="D33" s="105"/>
      <c r="E33" s="105"/>
      <c r="F33" s="105"/>
      <c r="G33" s="106"/>
    </row>
    <row r="34" spans="1:7" ht="40" customHeight="1">
      <c r="A34" s="41"/>
      <c r="B34" s="20" t="s">
        <v>32</v>
      </c>
      <c r="C34" s="17"/>
      <c r="D34" s="2">
        <f t="shared" ref="D34:D36" si="2">IF(C34=1, E34,)</f>
        <v>0</v>
      </c>
      <c r="E34" s="23">
        <f>'Point distribution and weighing'!E34</f>
        <v>3</v>
      </c>
      <c r="F34" s="23">
        <f>'Point distribution and weighing'!F34</f>
        <v>0</v>
      </c>
      <c r="G34" s="23">
        <f>'Point distribution and weighing'!G34</f>
        <v>3</v>
      </c>
    </row>
    <row r="35" spans="1:7" ht="27" customHeight="1">
      <c r="A35" s="41"/>
      <c r="B35" s="3" t="s">
        <v>33</v>
      </c>
      <c r="C35" s="2">
        <v>1</v>
      </c>
      <c r="D35" s="2">
        <f t="shared" si="2"/>
        <v>1</v>
      </c>
      <c r="E35" s="23">
        <f>'Point distribution and weighing'!E35</f>
        <v>1</v>
      </c>
      <c r="F35" s="23">
        <f>'Point distribution and weighing'!F35</f>
        <v>0</v>
      </c>
      <c r="G35" s="23">
        <f>'Point distribution and weighing'!G35</f>
        <v>0</v>
      </c>
    </row>
    <row r="36" spans="1:7" ht="15" customHeight="1">
      <c r="A36" s="41"/>
      <c r="B36" s="6" t="s">
        <v>34</v>
      </c>
      <c r="C36" s="5"/>
      <c r="D36" s="2">
        <f t="shared" si="2"/>
        <v>0</v>
      </c>
      <c r="E36" s="23">
        <f>'Point distribution and weighing'!E36</f>
        <v>0</v>
      </c>
      <c r="F36" s="23">
        <f>'Point distribution and weighing'!F36</f>
        <v>0</v>
      </c>
      <c r="G36" s="23">
        <f>'Point distribution and weighing'!G36</f>
        <v>0</v>
      </c>
    </row>
    <row r="37" spans="1:7" ht="15" customHeight="1" thickBot="1">
      <c r="A37" s="40"/>
      <c r="B37" s="49" t="s">
        <v>40</v>
      </c>
      <c r="C37" s="50"/>
      <c r="D37" s="97"/>
      <c r="E37" s="98"/>
      <c r="F37" s="98"/>
      <c r="G37" s="99"/>
    </row>
    <row r="38" spans="1:7">
      <c r="A38" s="39">
        <v>6</v>
      </c>
      <c r="B38" s="105" t="s">
        <v>35</v>
      </c>
      <c r="C38" s="105"/>
      <c r="D38" s="105"/>
      <c r="E38" s="105"/>
      <c r="F38" s="105"/>
      <c r="G38" s="106"/>
    </row>
    <row r="39" spans="1:7" ht="40" customHeight="1">
      <c r="A39" s="41"/>
      <c r="B39" s="20" t="s">
        <v>36</v>
      </c>
      <c r="C39" s="17"/>
      <c r="D39" s="2">
        <f t="shared" ref="D39:D41" si="3">IF(C39=1, E39,)</f>
        <v>0</v>
      </c>
      <c r="E39" s="23">
        <f>'Point distribution and weighing'!E39</f>
        <v>3</v>
      </c>
      <c r="F39" s="23">
        <f>'Point distribution and weighing'!F39</f>
        <v>0</v>
      </c>
      <c r="G39" s="23">
        <f>'Point distribution and weighing'!G39</f>
        <v>3</v>
      </c>
    </row>
    <row r="40" spans="1:7" ht="27" customHeight="1">
      <c r="A40" s="41"/>
      <c r="B40" s="3" t="s">
        <v>37</v>
      </c>
      <c r="C40" s="2">
        <v>1</v>
      </c>
      <c r="D40" s="2">
        <f t="shared" si="3"/>
        <v>1</v>
      </c>
      <c r="E40" s="23">
        <f>'Point distribution and weighing'!E40</f>
        <v>1</v>
      </c>
      <c r="F40" s="23">
        <f>'Point distribution and weighing'!F40</f>
        <v>0</v>
      </c>
      <c r="G40" s="23">
        <f>'Point distribution and weighing'!G40</f>
        <v>0</v>
      </c>
    </row>
    <row r="41" spans="1:7" ht="15" customHeight="1">
      <c r="A41" s="41"/>
      <c r="B41" s="6" t="s">
        <v>38</v>
      </c>
      <c r="C41" s="5"/>
      <c r="D41" s="2">
        <f t="shared" si="3"/>
        <v>0</v>
      </c>
      <c r="E41" s="23">
        <f>'Point distribution and weighing'!E41</f>
        <v>0</v>
      </c>
      <c r="F41" s="23">
        <f>'Point distribution and weighing'!F41</f>
        <v>0</v>
      </c>
      <c r="G41" s="23">
        <f>'Point distribution and weighing'!G41</f>
        <v>0</v>
      </c>
    </row>
    <row r="42" spans="1:7" ht="15" customHeight="1" thickBot="1">
      <c r="A42" s="40"/>
      <c r="B42" s="49" t="s">
        <v>39</v>
      </c>
      <c r="C42" s="50"/>
      <c r="D42" s="107" t="s">
        <v>93</v>
      </c>
      <c r="E42" s="107"/>
      <c r="F42" s="107"/>
      <c r="G42" s="108"/>
    </row>
    <row r="43" spans="1:7" ht="27" customHeight="1">
      <c r="A43" s="39">
        <v>7</v>
      </c>
      <c r="B43" s="135" t="s">
        <v>41</v>
      </c>
      <c r="C43" s="136"/>
      <c r="D43" s="136"/>
      <c r="E43" s="136"/>
      <c r="F43" s="136"/>
      <c r="G43" s="137"/>
    </row>
    <row r="44" spans="1:7" ht="27" customHeight="1">
      <c r="A44" s="41"/>
      <c r="B44" s="19" t="s">
        <v>42</v>
      </c>
      <c r="C44" s="17"/>
      <c r="D44" s="2">
        <f t="shared" ref="D44:D46" si="4">IF(C44=1, E44,)</f>
        <v>0</v>
      </c>
      <c r="E44" s="23">
        <f>'Point distribution and weighing'!E44</f>
        <v>3</v>
      </c>
      <c r="F44" s="23">
        <f>'Point distribution and weighing'!F44</f>
        <v>0</v>
      </c>
      <c r="G44" s="23">
        <f>'Point distribution and weighing'!G44</f>
        <v>3</v>
      </c>
    </row>
    <row r="45" spans="1:7" ht="27" customHeight="1">
      <c r="A45" s="41"/>
      <c r="B45" s="7" t="s">
        <v>43</v>
      </c>
      <c r="C45" s="2">
        <v>1</v>
      </c>
      <c r="D45" s="2">
        <f t="shared" si="4"/>
        <v>1</v>
      </c>
      <c r="E45" s="23">
        <f>'Point distribution and weighing'!E45</f>
        <v>1</v>
      </c>
      <c r="F45" s="23">
        <f>'Point distribution and weighing'!F45</f>
        <v>0</v>
      </c>
      <c r="G45" s="23">
        <f>'Point distribution and weighing'!G45</f>
        <v>0</v>
      </c>
    </row>
    <row r="46" spans="1:7" ht="15" customHeight="1">
      <c r="A46" s="41"/>
      <c r="B46" s="8" t="s">
        <v>44</v>
      </c>
      <c r="C46" s="5"/>
      <c r="D46" s="2">
        <f t="shared" si="4"/>
        <v>0</v>
      </c>
      <c r="E46" s="23">
        <f>'Point distribution and weighing'!E46</f>
        <v>0</v>
      </c>
      <c r="F46" s="23">
        <f>'Point distribution and weighing'!F46</f>
        <v>0</v>
      </c>
      <c r="G46" s="23">
        <f>'Point distribution and weighing'!G46</f>
        <v>0</v>
      </c>
    </row>
    <row r="47" spans="1:7" ht="15" customHeight="1" thickBot="1">
      <c r="A47" s="40"/>
      <c r="B47" s="49" t="s">
        <v>45</v>
      </c>
      <c r="C47" s="50"/>
      <c r="D47" s="107" t="s">
        <v>170</v>
      </c>
      <c r="E47" s="107"/>
      <c r="F47" s="107"/>
      <c r="G47" s="108"/>
    </row>
    <row r="48" spans="1:7" ht="27.75" customHeight="1">
      <c r="A48" s="39">
        <v>8</v>
      </c>
      <c r="B48" s="136" t="s">
        <v>46</v>
      </c>
      <c r="C48" s="136"/>
      <c r="D48" s="136"/>
      <c r="E48" s="136"/>
      <c r="F48" s="136"/>
      <c r="G48" s="137"/>
    </row>
    <row r="49" spans="1:7" ht="15" customHeight="1">
      <c r="A49" s="41"/>
      <c r="B49" s="19" t="s">
        <v>47</v>
      </c>
      <c r="C49" s="17"/>
      <c r="D49" s="2">
        <f t="shared" ref="D49:D51" si="5">IF(C49=1, E49,)</f>
        <v>0</v>
      </c>
      <c r="E49" s="23">
        <f>'Point distribution and weighing'!E49</f>
        <v>3</v>
      </c>
      <c r="F49" s="23">
        <f>'Point distribution and weighing'!F49</f>
        <v>0</v>
      </c>
      <c r="G49" s="23">
        <f>'Point distribution and weighing'!G49</f>
        <v>3</v>
      </c>
    </row>
    <row r="50" spans="1:7" ht="15" customHeight="1">
      <c r="A50" s="41"/>
      <c r="B50" s="7" t="s">
        <v>48</v>
      </c>
      <c r="C50" s="2">
        <v>1</v>
      </c>
      <c r="D50" s="2">
        <f t="shared" si="5"/>
        <v>1</v>
      </c>
      <c r="E50" s="23">
        <f>'Point distribution and weighing'!E50</f>
        <v>1</v>
      </c>
      <c r="F50" s="23">
        <f>'Point distribution and weighing'!F50</f>
        <v>0</v>
      </c>
      <c r="G50" s="23">
        <f>'Point distribution and weighing'!G50</f>
        <v>0</v>
      </c>
    </row>
    <row r="51" spans="1:7" ht="15" customHeight="1">
      <c r="A51" s="41"/>
      <c r="B51" s="8" t="s">
        <v>49</v>
      </c>
      <c r="C51" s="5"/>
      <c r="D51" s="2">
        <f t="shared" si="5"/>
        <v>0</v>
      </c>
      <c r="E51" s="23">
        <f>'Point distribution and weighing'!E51</f>
        <v>0</v>
      </c>
      <c r="F51" s="23">
        <f>'Point distribution and weighing'!F51</f>
        <v>0</v>
      </c>
      <c r="G51" s="23">
        <f>'Point distribution and weighing'!G51</f>
        <v>0</v>
      </c>
    </row>
    <row r="52" spans="1:7" ht="15" customHeight="1" thickBot="1">
      <c r="A52" s="40"/>
      <c r="B52" s="49" t="s">
        <v>45</v>
      </c>
      <c r="C52" s="50"/>
      <c r="D52" s="97" t="s">
        <v>171</v>
      </c>
      <c r="E52" s="98"/>
      <c r="F52" s="98"/>
      <c r="G52" s="99"/>
    </row>
    <row r="53" spans="1:7" ht="27" customHeight="1">
      <c r="A53" s="39">
        <v>9</v>
      </c>
      <c r="B53" s="135" t="s">
        <v>50</v>
      </c>
      <c r="C53" s="136"/>
      <c r="D53" s="136"/>
      <c r="E53" s="136"/>
      <c r="F53" s="136"/>
      <c r="G53" s="137"/>
    </row>
    <row r="54" spans="1:7" ht="15" customHeight="1">
      <c r="A54" s="41"/>
      <c r="B54" s="19" t="s">
        <v>51</v>
      </c>
      <c r="C54" s="17"/>
      <c r="D54" s="2">
        <f t="shared" ref="D54:D56" si="6">IF(C54=1, E54,)</f>
        <v>0</v>
      </c>
      <c r="E54" s="23">
        <f>'Point distribution and weighing'!E54</f>
        <v>3</v>
      </c>
      <c r="F54" s="23">
        <f>'Point distribution and weighing'!F54</f>
        <v>0</v>
      </c>
      <c r="G54" s="23">
        <f>'Point distribution and weighing'!G54</f>
        <v>3</v>
      </c>
    </row>
    <row r="55" spans="1:7" ht="15" customHeight="1">
      <c r="A55" s="41"/>
      <c r="B55" s="7" t="s">
        <v>52</v>
      </c>
      <c r="C55" s="2">
        <v>1</v>
      </c>
      <c r="D55" s="2">
        <f t="shared" si="6"/>
        <v>1</v>
      </c>
      <c r="E55" s="23">
        <f>'Point distribution and weighing'!E55</f>
        <v>1</v>
      </c>
      <c r="F55" s="23">
        <f>'Point distribution and weighing'!F55</f>
        <v>0</v>
      </c>
      <c r="G55" s="23">
        <f>'Point distribution and weighing'!G55</f>
        <v>0</v>
      </c>
    </row>
    <row r="56" spans="1:7" ht="15" customHeight="1">
      <c r="A56" s="41"/>
      <c r="B56" s="8" t="s">
        <v>53</v>
      </c>
      <c r="C56" s="5"/>
      <c r="D56" s="2">
        <f t="shared" si="6"/>
        <v>0</v>
      </c>
      <c r="E56" s="23">
        <f>'Point distribution and weighing'!E56</f>
        <v>0</v>
      </c>
      <c r="F56" s="23">
        <f>'Point distribution and weighing'!F56</f>
        <v>0</v>
      </c>
      <c r="G56" s="23">
        <f>'Point distribution and weighing'!G56</f>
        <v>0</v>
      </c>
    </row>
    <row r="57" spans="1:7" ht="15" customHeight="1" thickBot="1">
      <c r="A57" s="40"/>
      <c r="B57" s="49" t="s">
        <v>54</v>
      </c>
      <c r="C57" s="50"/>
      <c r="D57" s="97" t="s">
        <v>172</v>
      </c>
      <c r="E57" s="98"/>
      <c r="F57" s="98"/>
      <c r="G57" s="99"/>
    </row>
    <row r="58" spans="1:7" ht="27" customHeight="1">
      <c r="A58" s="39">
        <v>10</v>
      </c>
      <c r="B58" s="138" t="s">
        <v>55</v>
      </c>
      <c r="C58" s="138"/>
      <c r="D58" s="138"/>
      <c r="E58" s="138"/>
      <c r="F58" s="138"/>
      <c r="G58" s="139"/>
    </row>
    <row r="59" spans="1:7">
      <c r="A59" s="41"/>
      <c r="B59" s="18" t="s">
        <v>57</v>
      </c>
      <c r="C59" s="18">
        <v>1</v>
      </c>
      <c r="D59" s="2">
        <f t="shared" ref="D59:D60" si="7">IF(C59=1, E59,)</f>
        <v>3</v>
      </c>
      <c r="E59" s="23">
        <f>'Point distribution and weighing'!E59</f>
        <v>3</v>
      </c>
      <c r="F59" s="23">
        <f>'Point distribution and weighing'!F59</f>
        <v>0</v>
      </c>
      <c r="G59" s="23">
        <f>'Point distribution and weighing'!G59</f>
        <v>3</v>
      </c>
    </row>
    <row r="60" spans="1:7">
      <c r="A60" s="41"/>
      <c r="B60" s="10" t="s">
        <v>58</v>
      </c>
      <c r="C60" s="2"/>
      <c r="D60" s="2">
        <f t="shared" si="7"/>
        <v>0</v>
      </c>
      <c r="E60" s="23">
        <f>'Point distribution and weighing'!E60</f>
        <v>0</v>
      </c>
      <c r="F60" s="23">
        <f>'Point distribution and weighing'!F60</f>
        <v>0</v>
      </c>
      <c r="G60" s="23">
        <f>'Point distribution and weighing'!G60</f>
        <v>0</v>
      </c>
    </row>
    <row r="61" spans="1:7" ht="27" customHeight="1" thickBot="1">
      <c r="A61" s="40"/>
      <c r="B61" s="36" t="s">
        <v>56</v>
      </c>
      <c r="C61" s="107" t="s">
        <v>173</v>
      </c>
      <c r="D61" s="107"/>
      <c r="E61" s="107"/>
      <c r="F61" s="107"/>
      <c r="G61" s="108"/>
    </row>
    <row r="62" spans="1:7" ht="15" thickBot="1">
      <c r="A62" s="39">
        <v>11</v>
      </c>
      <c r="B62" s="109" t="s">
        <v>61</v>
      </c>
      <c r="C62" s="109"/>
      <c r="D62" s="110"/>
      <c r="E62" s="110"/>
      <c r="F62" s="110"/>
      <c r="G62" s="111"/>
    </row>
    <row r="63" spans="1:7">
      <c r="B63" s="16" t="s">
        <v>25</v>
      </c>
      <c r="C63" s="17"/>
      <c r="D63" s="2">
        <f t="shared" ref="D63:D66" si="8">IF(C63=1, E63,)</f>
        <v>0</v>
      </c>
      <c r="E63" s="23">
        <f>'Point distribution and weighing'!E63</f>
        <v>0</v>
      </c>
      <c r="F63" s="23">
        <f>'Point distribution and weighing'!F63</f>
        <v>0</v>
      </c>
      <c r="G63" s="23">
        <f>'Point distribution and weighing'!G63</f>
        <v>0</v>
      </c>
    </row>
    <row r="64" spans="1:7">
      <c r="B64" s="12" t="s">
        <v>26</v>
      </c>
      <c r="C64" s="2"/>
      <c r="D64" s="2">
        <f t="shared" si="8"/>
        <v>0</v>
      </c>
      <c r="E64" s="23">
        <f>'Point distribution and weighing'!E64</f>
        <v>1</v>
      </c>
      <c r="F64" s="23">
        <f>'Point distribution and weighing'!F64</f>
        <v>0</v>
      </c>
      <c r="G64" s="23">
        <f>'Point distribution and weighing'!G64</f>
        <v>0</v>
      </c>
    </row>
    <row r="65" spans="1:7">
      <c r="B65" s="12" t="s">
        <v>27</v>
      </c>
      <c r="C65" s="2"/>
      <c r="D65" s="2">
        <f t="shared" si="8"/>
        <v>0</v>
      </c>
      <c r="E65" s="23">
        <f>'Point distribution and weighing'!E65</f>
        <v>2</v>
      </c>
      <c r="F65" s="23">
        <f>'Point distribution and weighing'!F65</f>
        <v>0</v>
      </c>
      <c r="G65" s="23">
        <f>'Point distribution and weighing'!G65</f>
        <v>0</v>
      </c>
    </row>
    <row r="66" spans="1:7">
      <c r="B66" s="13" t="s">
        <v>62</v>
      </c>
      <c r="C66" s="5">
        <v>1</v>
      </c>
      <c r="D66" s="2">
        <f t="shared" si="8"/>
        <v>3</v>
      </c>
      <c r="E66" s="23">
        <f>'Point distribution and weighing'!E66</f>
        <v>3</v>
      </c>
      <c r="F66" s="23">
        <f>'Point distribution and weighing'!F66</f>
        <v>0</v>
      </c>
      <c r="G66" s="23">
        <f>'Point distribution and weighing'!G66</f>
        <v>3</v>
      </c>
    </row>
    <row r="67" spans="1:7" ht="15" customHeight="1" thickBot="1">
      <c r="B67" s="3" t="s">
        <v>54</v>
      </c>
      <c r="C67" s="24"/>
      <c r="D67" s="112"/>
      <c r="E67" s="113"/>
      <c r="F67" s="113"/>
      <c r="G67" s="114"/>
    </row>
    <row r="68" spans="1:7">
      <c r="A68" s="39">
        <v>12</v>
      </c>
      <c r="B68" s="104" t="s">
        <v>68</v>
      </c>
      <c r="C68" s="105"/>
      <c r="D68" s="105"/>
      <c r="E68" s="105"/>
      <c r="F68" s="105"/>
      <c r="G68" s="106"/>
    </row>
    <row r="69" spans="1:7">
      <c r="A69" s="41"/>
      <c r="B69" s="21" t="s">
        <v>63</v>
      </c>
      <c r="C69" s="17">
        <v>1</v>
      </c>
      <c r="D69" s="17" t="s">
        <v>141</v>
      </c>
      <c r="E69" s="68"/>
      <c r="F69" s="17"/>
      <c r="G69" s="52"/>
    </row>
    <row r="70" spans="1:7">
      <c r="A70" s="41"/>
      <c r="B70" s="14" t="s">
        <v>64</v>
      </c>
      <c r="C70" s="2"/>
      <c r="D70" s="2">
        <f t="shared" ref="D70:D72" si="9">IF(C70=1, E70,)</f>
        <v>0</v>
      </c>
      <c r="E70" s="23">
        <f>'Point distribution and weighing'!E70</f>
        <v>0</v>
      </c>
      <c r="F70" s="23">
        <f>'Point distribution and weighing'!F70</f>
        <v>0</v>
      </c>
      <c r="G70" s="23">
        <f>'Point distribution and weighing'!G70</f>
        <v>0</v>
      </c>
    </row>
    <row r="71" spans="1:7" ht="15" customHeight="1">
      <c r="A71" s="41"/>
      <c r="B71" s="11" t="s">
        <v>65</v>
      </c>
      <c r="C71" s="2"/>
      <c r="D71" s="2">
        <f t="shared" si="9"/>
        <v>0</v>
      </c>
      <c r="E71" s="23">
        <f>'Point distribution and weighing'!E71</f>
        <v>0</v>
      </c>
      <c r="F71" s="23">
        <f>'Point distribution and weighing'!F71</f>
        <v>0</v>
      </c>
      <c r="G71" s="23">
        <f>'Point distribution and weighing'!G71</f>
        <v>0</v>
      </c>
    </row>
    <row r="72" spans="1:7" ht="15" customHeight="1">
      <c r="A72" s="41"/>
      <c r="B72" s="11" t="s">
        <v>66</v>
      </c>
      <c r="C72" s="2"/>
      <c r="D72" s="2">
        <f t="shared" si="9"/>
        <v>0</v>
      </c>
      <c r="E72" s="23">
        <f>'Point distribution and weighing'!E72</f>
        <v>4</v>
      </c>
      <c r="F72" s="23">
        <f>'Point distribution and weighing'!F72</f>
        <v>0</v>
      </c>
      <c r="G72" s="23">
        <f>'Point distribution and weighing'!G72</f>
        <v>4</v>
      </c>
    </row>
    <row r="73" spans="1:7" ht="15" customHeight="1">
      <c r="A73" s="41"/>
      <c r="B73" s="11" t="s">
        <v>67</v>
      </c>
      <c r="C73" s="2"/>
      <c r="D73" s="2">
        <f>IF(AND(C73=1, C72=0), E73,)</f>
        <v>0</v>
      </c>
      <c r="E73" s="23">
        <f>'Point distribution and weighing'!E73</f>
        <v>2</v>
      </c>
      <c r="F73" s="23">
        <f>'Point distribution and weighing'!F73</f>
        <v>0</v>
      </c>
      <c r="G73" s="23">
        <f>'Point distribution and weighing'!G73</f>
        <v>0</v>
      </c>
    </row>
    <row r="74" spans="1:7" ht="15" customHeight="1">
      <c r="A74" s="41"/>
      <c r="B74" s="15" t="s">
        <v>69</v>
      </c>
      <c r="C74" s="5">
        <v>1</v>
      </c>
      <c r="D74" s="2">
        <f>IF(AND(C74=1, C73=0, C72=0), E74,)</f>
        <v>1</v>
      </c>
      <c r="E74" s="23">
        <f>'Point distribution and weighing'!E74</f>
        <v>1</v>
      </c>
      <c r="F74" s="23">
        <f>'Point distribution and weighing'!F74</f>
        <v>0</v>
      </c>
      <c r="G74" s="23">
        <f>'Point distribution and weighing'!G74</f>
        <v>0</v>
      </c>
    </row>
    <row r="75" spans="1:7" ht="15" customHeight="1" thickBot="1">
      <c r="A75" s="40"/>
      <c r="B75" s="36" t="s">
        <v>54</v>
      </c>
      <c r="C75" s="50"/>
      <c r="D75" s="97" t="s">
        <v>174</v>
      </c>
      <c r="E75" s="98"/>
      <c r="F75" s="98"/>
      <c r="G75" s="99"/>
    </row>
    <row r="76" spans="1:7" ht="30" customHeight="1">
      <c r="A76" s="39">
        <v>13</v>
      </c>
      <c r="B76" s="133" t="s">
        <v>70</v>
      </c>
      <c r="C76" s="133"/>
      <c r="D76" s="133"/>
      <c r="E76" s="133"/>
      <c r="F76" s="133"/>
      <c r="G76" s="134"/>
    </row>
    <row r="77" spans="1:7" ht="15" customHeight="1">
      <c r="A77" s="41"/>
      <c r="B77" s="11" t="s">
        <v>71</v>
      </c>
      <c r="C77" s="2"/>
      <c r="D77" s="2">
        <f t="shared" ref="D77:D80" si="10">IF(C77=1, E77,)</f>
        <v>0</v>
      </c>
      <c r="E77" s="23">
        <f>'Point distribution and weighing'!E77</f>
        <v>3</v>
      </c>
      <c r="F77" s="23">
        <f>'Point distribution and weighing'!F77</f>
        <v>0</v>
      </c>
      <c r="G77" s="23">
        <f>'Point distribution and weighing'!G77</f>
        <v>3</v>
      </c>
    </row>
    <row r="78" spans="1:7" ht="30" customHeight="1">
      <c r="A78" s="41"/>
      <c r="B78" s="11" t="s">
        <v>72</v>
      </c>
      <c r="C78" s="2"/>
      <c r="D78" s="2">
        <f t="shared" si="10"/>
        <v>0</v>
      </c>
      <c r="E78" s="23">
        <f>'Point distribution and weighing'!E78</f>
        <v>2</v>
      </c>
      <c r="F78" s="23">
        <f>'Point distribution and weighing'!F78</f>
        <v>0</v>
      </c>
      <c r="G78" s="23">
        <f>'Point distribution and weighing'!G78</f>
        <v>0</v>
      </c>
    </row>
    <row r="79" spans="1:7" ht="15" customHeight="1">
      <c r="A79" s="41"/>
      <c r="B79" s="11" t="s">
        <v>73</v>
      </c>
      <c r="C79" s="2"/>
      <c r="D79" s="2">
        <f t="shared" si="10"/>
        <v>0</v>
      </c>
      <c r="E79" s="23">
        <f>'Point distribution and weighing'!E79</f>
        <v>1</v>
      </c>
      <c r="F79" s="23">
        <f>'Point distribution and weighing'!F79</f>
        <v>0</v>
      </c>
      <c r="G79" s="23">
        <f>'Point distribution and weighing'!G79</f>
        <v>0</v>
      </c>
    </row>
    <row r="80" spans="1:7" ht="15" customHeight="1">
      <c r="A80" s="41"/>
      <c r="B80" s="15" t="s">
        <v>74</v>
      </c>
      <c r="C80" s="5"/>
      <c r="D80" s="2">
        <f t="shared" si="10"/>
        <v>0</v>
      </c>
      <c r="E80" s="23">
        <f>'Point distribution and weighing'!E80</f>
        <v>0</v>
      </c>
      <c r="F80" s="23">
        <f>'Point distribution and weighing'!F80</f>
        <v>0</v>
      </c>
      <c r="G80" s="23">
        <f>'Point distribution and weighing'!G80</f>
        <v>0</v>
      </c>
    </row>
    <row r="81" spans="1:7" ht="15" customHeight="1" thickBot="1">
      <c r="A81" s="40"/>
      <c r="B81" s="36" t="s">
        <v>54</v>
      </c>
      <c r="C81" s="50">
        <v>1</v>
      </c>
      <c r="D81" s="97" t="s">
        <v>94</v>
      </c>
      <c r="E81" s="98"/>
      <c r="F81" s="98"/>
      <c r="G81" s="99"/>
    </row>
    <row r="82" spans="1:7">
      <c r="A82" s="39">
        <v>14</v>
      </c>
      <c r="B82" s="131" t="s">
        <v>75</v>
      </c>
      <c r="C82" s="131"/>
      <c r="D82" s="131"/>
      <c r="E82" s="131"/>
      <c r="F82" s="131"/>
      <c r="G82" s="132"/>
    </row>
    <row r="83" spans="1:7" ht="15" customHeight="1">
      <c r="A83" s="41"/>
      <c r="B83" s="3" t="s">
        <v>76</v>
      </c>
      <c r="C83" s="2">
        <v>1</v>
      </c>
      <c r="D83" s="2">
        <f t="shared" ref="D83:D86" si="11">IF(C83=1, E83,)</f>
        <v>3</v>
      </c>
      <c r="E83" s="23">
        <f>'Point distribution and weighing'!E83</f>
        <v>3</v>
      </c>
      <c r="F83" s="23">
        <f>'Point distribution and weighing'!F83</f>
        <v>0</v>
      </c>
      <c r="G83" s="23">
        <f>'Point distribution and weighing'!G83</f>
        <v>3</v>
      </c>
    </row>
    <row r="84" spans="1:7" ht="27" customHeight="1">
      <c r="A84" s="41"/>
      <c r="B84" s="3" t="s">
        <v>77</v>
      </c>
      <c r="C84" s="2"/>
      <c r="D84" s="2">
        <f t="shared" si="11"/>
        <v>0</v>
      </c>
      <c r="E84" s="23">
        <f>'Point distribution and weighing'!E84</f>
        <v>2</v>
      </c>
      <c r="F84" s="23">
        <f>'Point distribution and weighing'!F84</f>
        <v>0</v>
      </c>
      <c r="G84" s="23">
        <f>'Point distribution and weighing'!G84</f>
        <v>0</v>
      </c>
    </row>
    <row r="85" spans="1:7" ht="15" customHeight="1">
      <c r="A85" s="41"/>
      <c r="B85" s="3" t="s">
        <v>78</v>
      </c>
      <c r="C85" s="2"/>
      <c r="D85" s="2">
        <f t="shared" si="11"/>
        <v>0</v>
      </c>
      <c r="E85" s="23">
        <f>'Point distribution and weighing'!E85</f>
        <v>1</v>
      </c>
      <c r="F85" s="23">
        <f>'Point distribution and weighing'!F85</f>
        <v>0</v>
      </c>
      <c r="G85" s="23">
        <f>'Point distribution and weighing'!G85</f>
        <v>0</v>
      </c>
    </row>
    <row r="86" spans="1:7" ht="15" customHeight="1">
      <c r="A86" s="41"/>
      <c r="B86" s="6" t="s">
        <v>79</v>
      </c>
      <c r="C86" s="5"/>
      <c r="D86" s="2">
        <f t="shared" si="11"/>
        <v>0</v>
      </c>
      <c r="E86" s="23">
        <f>'Point distribution and weighing'!E86</f>
        <v>0</v>
      </c>
      <c r="F86" s="23">
        <f>'Point distribution and weighing'!F86</f>
        <v>0</v>
      </c>
      <c r="G86" s="23">
        <f>'Point distribution and weighing'!G86</f>
        <v>0</v>
      </c>
    </row>
    <row r="87" spans="1:7" ht="15" customHeight="1" thickBot="1">
      <c r="A87" s="40"/>
      <c r="B87" s="49" t="s">
        <v>80</v>
      </c>
      <c r="C87" s="50"/>
      <c r="D87" s="97" t="s">
        <v>175</v>
      </c>
      <c r="E87" s="98"/>
      <c r="F87" s="98"/>
      <c r="G87" s="99"/>
    </row>
    <row r="88" spans="1:7">
      <c r="A88" s="39">
        <v>15</v>
      </c>
      <c r="B88" s="104" t="s">
        <v>81</v>
      </c>
      <c r="C88" s="105"/>
      <c r="D88" s="105"/>
      <c r="E88" s="105"/>
      <c r="F88" s="105"/>
      <c r="G88" s="106"/>
    </row>
    <row r="89" spans="1:7" ht="27" customHeight="1">
      <c r="A89" s="41"/>
      <c r="B89" s="22" t="s">
        <v>82</v>
      </c>
      <c r="C89" s="17"/>
      <c r="D89" s="2">
        <f t="shared" ref="D89:D92" si="12">IF(C89=1, E89,)</f>
        <v>0</v>
      </c>
      <c r="E89" s="23">
        <f>'Point distribution and weighing'!E89</f>
        <v>3</v>
      </c>
      <c r="F89" s="23">
        <f>'Point distribution and weighing'!F89</f>
        <v>0</v>
      </c>
      <c r="G89" s="23">
        <f>'Point distribution and weighing'!G89</f>
        <v>3</v>
      </c>
    </row>
    <row r="90" spans="1:7" ht="27" customHeight="1">
      <c r="A90" s="41"/>
      <c r="B90" s="11" t="s">
        <v>83</v>
      </c>
      <c r="C90" s="2"/>
      <c r="D90" s="2">
        <f t="shared" si="12"/>
        <v>0</v>
      </c>
      <c r="E90" s="23">
        <f>'Point distribution and weighing'!E90</f>
        <v>2</v>
      </c>
      <c r="F90" s="23">
        <f>'Point distribution and weighing'!F90</f>
        <v>0</v>
      </c>
      <c r="G90" s="23">
        <f>'Point distribution and weighing'!G90</f>
        <v>0</v>
      </c>
    </row>
    <row r="91" spans="1:7" ht="27" customHeight="1">
      <c r="A91" s="41"/>
      <c r="B91" s="11" t="s">
        <v>84</v>
      </c>
      <c r="C91" s="2"/>
      <c r="D91" s="2">
        <f t="shared" si="12"/>
        <v>0</v>
      </c>
      <c r="E91" s="23">
        <f>'Point distribution and weighing'!E91</f>
        <v>1</v>
      </c>
      <c r="F91" s="23">
        <f>'Point distribution and weighing'!F91</f>
        <v>0</v>
      </c>
      <c r="G91" s="23">
        <f>'Point distribution and weighing'!G91</f>
        <v>0</v>
      </c>
    </row>
    <row r="92" spans="1:7" ht="27" customHeight="1">
      <c r="A92" s="41"/>
      <c r="B92" s="15" t="s">
        <v>85</v>
      </c>
      <c r="C92" s="5"/>
      <c r="D92" s="2">
        <f t="shared" si="12"/>
        <v>0</v>
      </c>
      <c r="E92" s="23">
        <f>'Point distribution and weighing'!E92</f>
        <v>0</v>
      </c>
      <c r="F92" s="23">
        <f>'Point distribution and weighing'!F92</f>
        <v>0</v>
      </c>
      <c r="G92" s="23">
        <f>'Point distribution and weighing'!G92</f>
        <v>0</v>
      </c>
    </row>
    <row r="93" spans="1:7" ht="15" customHeight="1" thickBot="1">
      <c r="A93" s="40"/>
      <c r="B93" s="36" t="s">
        <v>54</v>
      </c>
      <c r="C93" s="50">
        <v>1</v>
      </c>
      <c r="D93" s="107"/>
      <c r="E93" s="107"/>
      <c r="F93" s="107"/>
      <c r="G93" s="108"/>
    </row>
    <row r="95" spans="1:7" ht="28">
      <c r="C95" s="62" t="s">
        <v>123</v>
      </c>
      <c r="D95" s="60">
        <f>SUM(D20:D24, D27:D31,D34:D36,D39:D41,D44:D46,D49:D51,D54:D56,D59:D60,D63:D66,D69:D74,D77:D80,D83:D86,D89:D92)</f>
        <v>19</v>
      </c>
      <c r="E95" s="61" t="s">
        <v>124</v>
      </c>
      <c r="F95" s="60">
        <f>SUM(G20:G24, G27:G31,G34:G36,G39:G41,G44:G46,G49:G51,G54:G56,G59:G60,G63:G66,G69:G75,G77:G80,G83:G86,G89:G92)</f>
        <v>42</v>
      </c>
    </row>
    <row r="96" spans="1:7">
      <c r="C96" s="62" t="s">
        <v>144</v>
      </c>
      <c r="D96" s="60">
        <f>SUM(I10,I18)</f>
        <v>2.7428571428571429</v>
      </c>
      <c r="E96" s="61" t="s">
        <v>145</v>
      </c>
      <c r="F96" s="60">
        <f>SUM(K10,K18)</f>
        <v>8</v>
      </c>
      <c r="G96" s="25"/>
    </row>
    <row r="97" spans="3:7" ht="28">
      <c r="C97" s="62" t="s">
        <v>120</v>
      </c>
      <c r="D97" s="60">
        <f>SUM(D95:D96)</f>
        <v>21.742857142857144</v>
      </c>
      <c r="E97" s="61" t="s">
        <v>125</v>
      </c>
      <c r="F97" s="60">
        <f>SUM(F95:F96)</f>
        <v>50</v>
      </c>
      <c r="G97" s="25"/>
    </row>
  </sheetData>
  <mergeCells count="28">
    <mergeCell ref="D32:G32"/>
    <mergeCell ref="B3:G3"/>
    <mergeCell ref="B10:G10"/>
    <mergeCell ref="B19:G19"/>
    <mergeCell ref="D25:G25"/>
    <mergeCell ref="B26:G26"/>
    <mergeCell ref="C61:G61"/>
    <mergeCell ref="B33:G33"/>
    <mergeCell ref="D37:G37"/>
    <mergeCell ref="B38:G38"/>
    <mergeCell ref="D42:G42"/>
    <mergeCell ref="B43:G43"/>
    <mergeCell ref="D47:G47"/>
    <mergeCell ref="B48:G48"/>
    <mergeCell ref="D52:G52"/>
    <mergeCell ref="B53:G53"/>
    <mergeCell ref="D57:G57"/>
    <mergeCell ref="B58:G58"/>
    <mergeCell ref="B82:G82"/>
    <mergeCell ref="D87:G87"/>
    <mergeCell ref="B88:G88"/>
    <mergeCell ref="D93:G93"/>
    <mergeCell ref="B62:G62"/>
    <mergeCell ref="D67:G67"/>
    <mergeCell ref="B68:G68"/>
    <mergeCell ref="D75:G75"/>
    <mergeCell ref="B76:G76"/>
    <mergeCell ref="D81:G81"/>
  </mergeCells>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7"/>
  <sheetViews>
    <sheetView showGridLines="0" workbookViewId="0">
      <pane ySplit="2" topLeftCell="A84" activePane="bottomLeft" state="frozen"/>
      <selection activeCell="B96" sqref="B96"/>
      <selection pane="bottomLeft" activeCell="B96" sqref="B96"/>
    </sheetView>
  </sheetViews>
  <sheetFormatPr baseColWidth="10" defaultColWidth="8.83203125" defaultRowHeight="14" x14ac:dyDescent="0"/>
  <cols>
    <col min="1" max="1" width="5.6640625" customWidth="1"/>
    <col min="2" max="2" width="64.83203125" customWidth="1"/>
    <col min="3" max="3" width="10.33203125" customWidth="1"/>
    <col min="4" max="4" width="17.1640625" customWidth="1"/>
    <col min="5" max="5" width="17.5" customWidth="1"/>
    <col min="6" max="6" width="15.83203125" customWidth="1"/>
    <col min="7" max="7" width="11.1640625" customWidth="1"/>
    <col min="8" max="8" width="6.5" customWidth="1"/>
    <col min="9" max="9" width="8.33203125" customWidth="1"/>
    <col min="10" max="10" width="10.5" customWidth="1"/>
    <col min="11" max="11" width="5.6640625" customWidth="1"/>
  </cols>
  <sheetData>
    <row r="2" spans="1:11" ht="15" thickBot="1">
      <c r="A2" t="s">
        <v>126</v>
      </c>
      <c r="C2" t="s">
        <v>86</v>
      </c>
      <c r="D2" t="s">
        <v>87</v>
      </c>
      <c r="E2" t="s">
        <v>88</v>
      </c>
      <c r="F2" t="s">
        <v>131</v>
      </c>
      <c r="G2" t="s">
        <v>140</v>
      </c>
    </row>
    <row r="3" spans="1:11" ht="30" customHeight="1">
      <c r="A3" s="44">
        <v>1</v>
      </c>
      <c r="B3" s="122" t="s">
        <v>0</v>
      </c>
      <c r="C3" s="124"/>
      <c r="D3" s="124"/>
      <c r="E3" s="124"/>
      <c r="F3" s="124"/>
      <c r="G3" s="125"/>
    </row>
    <row r="4" spans="1:11" ht="52.5" customHeight="1">
      <c r="A4" s="41"/>
      <c r="B4" s="42" t="s">
        <v>1</v>
      </c>
      <c r="C4" s="43" t="s">
        <v>2</v>
      </c>
      <c r="D4" s="43" t="s">
        <v>3</v>
      </c>
      <c r="E4" s="43" t="s">
        <v>4</v>
      </c>
      <c r="F4" s="43" t="s">
        <v>5</v>
      </c>
      <c r="G4" s="45"/>
    </row>
    <row r="5" spans="1:11">
      <c r="A5" s="41"/>
      <c r="B5" s="11" t="s">
        <v>6</v>
      </c>
      <c r="C5" s="11"/>
      <c r="D5" s="11"/>
      <c r="E5" s="11">
        <v>1</v>
      </c>
      <c r="F5" s="11"/>
      <c r="G5" s="45"/>
    </row>
    <row r="6" spans="1:11" ht="14.25" customHeight="1">
      <c r="A6" s="41"/>
      <c r="B6" s="11" t="s">
        <v>7</v>
      </c>
      <c r="C6" s="11"/>
      <c r="D6" s="11"/>
      <c r="E6" s="11"/>
      <c r="F6" s="11">
        <v>1</v>
      </c>
      <c r="G6" s="45"/>
    </row>
    <row r="7" spans="1:11" ht="15" customHeight="1">
      <c r="A7" s="41"/>
      <c r="B7" s="11" t="s">
        <v>8</v>
      </c>
      <c r="C7" s="11">
        <v>1</v>
      </c>
      <c r="D7" s="11"/>
      <c r="E7" s="11"/>
      <c r="F7" s="11"/>
      <c r="G7" s="45"/>
    </row>
    <row r="8" spans="1:11" ht="15" customHeight="1">
      <c r="A8" s="41"/>
      <c r="B8" s="11" t="s">
        <v>9</v>
      </c>
      <c r="C8" s="11"/>
      <c r="D8" s="11"/>
      <c r="E8" s="11"/>
      <c r="F8" s="11">
        <v>1</v>
      </c>
      <c r="G8" s="45"/>
    </row>
    <row r="9" spans="1:11" ht="15" thickBot="1">
      <c r="A9" s="40"/>
      <c r="B9" s="36" t="s">
        <v>10</v>
      </c>
      <c r="C9" s="36">
        <v>1</v>
      </c>
      <c r="D9" s="36"/>
      <c r="E9" s="36"/>
      <c r="F9" s="36"/>
      <c r="G9" s="46"/>
    </row>
    <row r="10" spans="1:11" ht="30" customHeight="1">
      <c r="A10" s="39">
        <v>2</v>
      </c>
      <c r="B10" s="140" t="s">
        <v>11</v>
      </c>
      <c r="C10" s="141"/>
      <c r="D10" s="141"/>
      <c r="E10" s="141"/>
      <c r="F10" s="141"/>
      <c r="G10" s="142"/>
      <c r="H10" s="62" t="s">
        <v>143</v>
      </c>
      <c r="I10" s="69">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1.6</v>
      </c>
      <c r="J10" s="61" t="s">
        <v>121</v>
      </c>
      <c r="K10" s="60">
        <v>3</v>
      </c>
    </row>
    <row r="11" spans="1:11" ht="30" customHeight="1">
      <c r="A11" s="41"/>
      <c r="B11" s="33"/>
      <c r="C11" s="33" t="s">
        <v>12</v>
      </c>
      <c r="D11" s="33" t="s">
        <v>13</v>
      </c>
      <c r="E11" s="33" t="s">
        <v>14</v>
      </c>
      <c r="F11" s="33" t="s">
        <v>15</v>
      </c>
      <c r="G11" s="34" t="s">
        <v>16</v>
      </c>
    </row>
    <row r="12" spans="1:11" ht="15" customHeight="1">
      <c r="A12" s="41"/>
      <c r="B12" s="11" t="s">
        <v>17</v>
      </c>
      <c r="C12" s="9"/>
      <c r="D12" s="11"/>
      <c r="E12" s="9"/>
      <c r="F12" s="9"/>
      <c r="G12" s="35"/>
    </row>
    <row r="13" spans="1:11" ht="15" customHeight="1">
      <c r="A13" s="41"/>
      <c r="B13" s="11" t="s">
        <v>18</v>
      </c>
      <c r="C13" s="9">
        <v>1</v>
      </c>
      <c r="D13" s="11"/>
      <c r="E13" s="9"/>
      <c r="F13" s="9"/>
      <c r="G13" s="35"/>
    </row>
    <row r="14" spans="1:11" ht="27" customHeight="1">
      <c r="A14" s="41"/>
      <c r="B14" s="11" t="s">
        <v>19</v>
      </c>
      <c r="C14" s="9"/>
      <c r="D14" s="11"/>
      <c r="E14" s="9"/>
      <c r="F14" s="9"/>
      <c r="G14" s="35"/>
    </row>
    <row r="15" spans="1:11" ht="15" customHeight="1">
      <c r="A15" s="41"/>
      <c r="B15" s="11" t="s">
        <v>20</v>
      </c>
      <c r="C15" s="9"/>
      <c r="D15" s="11"/>
      <c r="E15" s="9"/>
      <c r="F15" s="9"/>
      <c r="G15" s="35"/>
    </row>
    <row r="16" spans="1:11" ht="15" customHeight="1">
      <c r="A16" s="41"/>
      <c r="B16" s="11" t="s">
        <v>21</v>
      </c>
      <c r="C16" s="9"/>
      <c r="D16" s="11">
        <v>1</v>
      </c>
      <c r="E16" s="9">
        <v>1</v>
      </c>
      <c r="F16" s="9">
        <v>1</v>
      </c>
      <c r="G16" s="35">
        <v>1</v>
      </c>
    </row>
    <row r="17" spans="1:11" ht="27" customHeight="1">
      <c r="A17" s="41"/>
      <c r="B17" s="11" t="s">
        <v>22</v>
      </c>
      <c r="C17" s="9">
        <v>1</v>
      </c>
      <c r="D17" s="11">
        <v>1</v>
      </c>
      <c r="E17" s="9">
        <v>1</v>
      </c>
      <c r="F17" s="9">
        <v>1</v>
      </c>
      <c r="G17" s="35">
        <v>1</v>
      </c>
    </row>
    <row r="18" spans="1:11" ht="15" customHeight="1" thickBot="1">
      <c r="A18" s="40"/>
      <c r="B18" s="36" t="s">
        <v>23</v>
      </c>
      <c r="C18" s="37">
        <v>1</v>
      </c>
      <c r="D18" s="36">
        <v>1</v>
      </c>
      <c r="E18" s="37">
        <v>1</v>
      </c>
      <c r="F18" s="37">
        <v>1</v>
      </c>
      <c r="G18" s="38">
        <v>1</v>
      </c>
      <c r="H18" s="62" t="s">
        <v>119</v>
      </c>
      <c r="I18" s="60">
        <f>SUM(C12:G18)*'Point distribution and weighing'!I17</f>
        <v>2.1428571428571428</v>
      </c>
      <c r="J18" s="61" t="s">
        <v>122</v>
      </c>
      <c r="K18" s="60">
        <v>5</v>
      </c>
    </row>
    <row r="19" spans="1:11" ht="27" customHeight="1">
      <c r="A19" s="47">
        <v>3</v>
      </c>
      <c r="B19" s="135" t="s">
        <v>24</v>
      </c>
      <c r="C19" s="136"/>
      <c r="D19" s="136"/>
      <c r="E19" s="136"/>
      <c r="F19" s="136"/>
      <c r="G19" s="137"/>
    </row>
    <row r="20" spans="1:11">
      <c r="A20" s="41"/>
      <c r="B20" s="1" t="s">
        <v>25</v>
      </c>
      <c r="C20" s="2"/>
      <c r="D20" s="2">
        <f>IF(C20=1, E20,)</f>
        <v>0</v>
      </c>
      <c r="E20" s="23">
        <f>'Point distribution and weighing'!E20</f>
        <v>0</v>
      </c>
      <c r="F20" s="23">
        <f>'Point distribution and weighing'!F20</f>
        <v>0</v>
      </c>
      <c r="G20" s="23">
        <f>'Point distribution and weighing'!G20</f>
        <v>4</v>
      </c>
    </row>
    <row r="21" spans="1:11">
      <c r="A21" s="41"/>
      <c r="B21" s="1" t="s">
        <v>26</v>
      </c>
      <c r="C21" s="2"/>
      <c r="D21" s="2">
        <f t="shared" ref="D21:D24" si="0">IF(C21=1, E21,)</f>
        <v>0</v>
      </c>
      <c r="E21" s="23">
        <f>'Point distribution and weighing'!E21</f>
        <v>1</v>
      </c>
      <c r="F21" s="23">
        <f>'Point distribution and weighing'!F21</f>
        <v>0</v>
      </c>
      <c r="G21" s="23">
        <f>'Point distribution and weighing'!G21</f>
        <v>0</v>
      </c>
    </row>
    <row r="22" spans="1:11">
      <c r="A22" s="41"/>
      <c r="B22" s="1" t="s">
        <v>27</v>
      </c>
      <c r="C22" s="2">
        <v>1</v>
      </c>
      <c r="D22" s="2">
        <f t="shared" si="0"/>
        <v>2</v>
      </c>
      <c r="E22" s="23">
        <f>'Point distribution and weighing'!E22</f>
        <v>2</v>
      </c>
      <c r="F22" s="23">
        <f>'Point distribution and weighing'!F22</f>
        <v>0</v>
      </c>
      <c r="G22" s="23">
        <f>'Point distribution and weighing'!G22</f>
        <v>0</v>
      </c>
    </row>
    <row r="23" spans="1:11">
      <c r="A23" s="41"/>
      <c r="B23" s="1" t="s">
        <v>28</v>
      </c>
      <c r="C23" s="2"/>
      <c r="D23" s="2">
        <f t="shared" si="0"/>
        <v>0</v>
      </c>
      <c r="E23" s="23">
        <f>'Point distribution and weighing'!E23</f>
        <v>4</v>
      </c>
      <c r="F23" s="23">
        <f>'Point distribution and weighing'!F23</f>
        <v>0</v>
      </c>
      <c r="G23" s="23">
        <f>'Point distribution and weighing'!G23</f>
        <v>0</v>
      </c>
    </row>
    <row r="24" spans="1:11">
      <c r="A24" s="41"/>
      <c r="B24" s="1" t="s">
        <v>29</v>
      </c>
      <c r="C24" s="2"/>
      <c r="D24" s="2">
        <f t="shared" si="0"/>
        <v>0</v>
      </c>
      <c r="E24" s="23">
        <f>'Point distribution and weighing'!E24</f>
        <v>2</v>
      </c>
      <c r="F24" s="23">
        <f>'Point distribution and weighing'!F24</f>
        <v>0</v>
      </c>
      <c r="G24" s="23">
        <f>'Point distribution and weighing'!G24</f>
        <v>0</v>
      </c>
    </row>
    <row r="25" spans="1:11" ht="15" customHeight="1" thickBot="1">
      <c r="A25" s="40"/>
      <c r="B25" s="49" t="s">
        <v>60</v>
      </c>
      <c r="C25" s="50"/>
      <c r="D25" s="107" t="s">
        <v>176</v>
      </c>
      <c r="E25" s="107"/>
      <c r="F25" s="107"/>
      <c r="G25" s="108"/>
    </row>
    <row r="26" spans="1:11" ht="27" customHeight="1">
      <c r="A26" s="47">
        <v>4</v>
      </c>
      <c r="B26" s="122" t="s">
        <v>30</v>
      </c>
      <c r="C26" s="123"/>
      <c r="D26" s="123"/>
      <c r="E26" s="123"/>
      <c r="F26" s="123"/>
      <c r="G26" s="143"/>
    </row>
    <row r="27" spans="1:11">
      <c r="B27" s="1" t="s">
        <v>25</v>
      </c>
      <c r="C27" s="2"/>
      <c r="D27" s="2">
        <f t="shared" ref="D27:D31" si="1">IF(C27=1, E27,)</f>
        <v>0</v>
      </c>
      <c r="E27" s="23">
        <f>'Point distribution and weighing'!E27</f>
        <v>0</v>
      </c>
      <c r="F27" s="23">
        <f>'Point distribution and weighing'!F27</f>
        <v>0</v>
      </c>
      <c r="G27" s="23">
        <f>'Point distribution and weighing'!G27</f>
        <v>4</v>
      </c>
    </row>
    <row r="28" spans="1:11">
      <c r="B28" s="1" t="s">
        <v>26</v>
      </c>
      <c r="C28" s="2"/>
      <c r="D28" s="2">
        <f t="shared" si="1"/>
        <v>0</v>
      </c>
      <c r="E28" s="23">
        <f>'Point distribution and weighing'!E28</f>
        <v>1</v>
      </c>
      <c r="F28" s="23">
        <f>'Point distribution and weighing'!F28</f>
        <v>0</v>
      </c>
      <c r="G28" s="23">
        <f>'Point distribution and weighing'!G28</f>
        <v>0</v>
      </c>
    </row>
    <row r="29" spans="1:11">
      <c r="B29" s="1" t="s">
        <v>27</v>
      </c>
      <c r="C29" s="2"/>
      <c r="D29" s="2">
        <f t="shared" si="1"/>
        <v>0</v>
      </c>
      <c r="E29" s="23">
        <f>'Point distribution and weighing'!E29</f>
        <v>2</v>
      </c>
      <c r="F29" s="23">
        <f>'Point distribution and weighing'!F29</f>
        <v>0</v>
      </c>
      <c r="G29" s="23">
        <f>'Point distribution and weighing'!G29</f>
        <v>0</v>
      </c>
    </row>
    <row r="30" spans="1:11">
      <c r="B30" s="1" t="s">
        <v>28</v>
      </c>
      <c r="C30" s="2">
        <v>1</v>
      </c>
      <c r="D30" s="2">
        <f t="shared" si="1"/>
        <v>4</v>
      </c>
      <c r="E30" s="23">
        <f>'Point distribution and weighing'!E30</f>
        <v>4</v>
      </c>
      <c r="F30" s="23">
        <f>'Point distribution and weighing'!F30</f>
        <v>0</v>
      </c>
      <c r="G30" s="23">
        <f>'Point distribution and weighing'!G30</f>
        <v>0</v>
      </c>
    </row>
    <row r="31" spans="1:11">
      <c r="B31" s="4" t="s">
        <v>29</v>
      </c>
      <c r="C31" s="5"/>
      <c r="D31" s="2">
        <f t="shared" si="1"/>
        <v>0</v>
      </c>
      <c r="E31" s="23">
        <f>'Point distribution and weighing'!E31</f>
        <v>0</v>
      </c>
      <c r="F31" s="23">
        <f>'Point distribution and weighing'!F31</f>
        <v>0</v>
      </c>
      <c r="G31" s="23">
        <f>'Point distribution and weighing'!G31</f>
        <v>0</v>
      </c>
    </row>
    <row r="32" spans="1:11" ht="15" customHeight="1" thickBot="1">
      <c r="B32" s="6" t="s">
        <v>59</v>
      </c>
      <c r="C32" s="51"/>
      <c r="D32" s="116"/>
      <c r="E32" s="117"/>
      <c r="F32" s="117"/>
      <c r="G32" s="118"/>
    </row>
    <row r="33" spans="1:7">
      <c r="A33" s="39">
        <v>5</v>
      </c>
      <c r="B33" s="105" t="s">
        <v>31</v>
      </c>
      <c r="C33" s="105"/>
      <c r="D33" s="105"/>
      <c r="E33" s="105"/>
      <c r="F33" s="105"/>
      <c r="G33" s="106"/>
    </row>
    <row r="34" spans="1:7" ht="40" customHeight="1">
      <c r="A34" s="41"/>
      <c r="B34" s="20" t="s">
        <v>32</v>
      </c>
      <c r="C34" s="17">
        <v>1</v>
      </c>
      <c r="D34" s="2">
        <f t="shared" ref="D34:D36" si="2">IF(C34=1, E34,)</f>
        <v>3</v>
      </c>
      <c r="E34" s="23">
        <f>'Point distribution and weighing'!E34</f>
        <v>3</v>
      </c>
      <c r="F34" s="23">
        <f>'Point distribution and weighing'!F34</f>
        <v>0</v>
      </c>
      <c r="G34" s="23">
        <f>'Point distribution and weighing'!G34</f>
        <v>3</v>
      </c>
    </row>
    <row r="35" spans="1:7" ht="27" customHeight="1">
      <c r="A35" s="41"/>
      <c r="B35" s="3" t="s">
        <v>33</v>
      </c>
      <c r="C35" s="2"/>
      <c r="D35" s="2">
        <f t="shared" si="2"/>
        <v>0</v>
      </c>
      <c r="E35" s="23">
        <f>'Point distribution and weighing'!E35</f>
        <v>1</v>
      </c>
      <c r="F35" s="23">
        <f>'Point distribution and weighing'!F35</f>
        <v>0</v>
      </c>
      <c r="G35" s="23">
        <f>'Point distribution and weighing'!G35</f>
        <v>0</v>
      </c>
    </row>
    <row r="36" spans="1:7" ht="15" customHeight="1">
      <c r="A36" s="41"/>
      <c r="B36" s="6" t="s">
        <v>34</v>
      </c>
      <c r="C36" s="5"/>
      <c r="D36" s="2">
        <f t="shared" si="2"/>
        <v>0</v>
      </c>
      <c r="E36" s="23">
        <f>'Point distribution and weighing'!E36</f>
        <v>0</v>
      </c>
      <c r="F36" s="23">
        <f>'Point distribution and weighing'!F36</f>
        <v>0</v>
      </c>
      <c r="G36" s="23">
        <f>'Point distribution and weighing'!G36</f>
        <v>0</v>
      </c>
    </row>
    <row r="37" spans="1:7" ht="15" customHeight="1" thickBot="1">
      <c r="A37" s="40"/>
      <c r="B37" s="49" t="s">
        <v>40</v>
      </c>
      <c r="C37" s="50"/>
      <c r="D37" s="97"/>
      <c r="E37" s="98"/>
      <c r="F37" s="98"/>
      <c r="G37" s="99"/>
    </row>
    <row r="38" spans="1:7">
      <c r="A38" s="39">
        <v>6</v>
      </c>
      <c r="B38" s="105" t="s">
        <v>35</v>
      </c>
      <c r="C38" s="105"/>
      <c r="D38" s="105"/>
      <c r="E38" s="105"/>
      <c r="F38" s="105"/>
      <c r="G38" s="106"/>
    </row>
    <row r="39" spans="1:7" ht="40" customHeight="1">
      <c r="A39" s="41"/>
      <c r="B39" s="20" t="s">
        <v>36</v>
      </c>
      <c r="C39" s="17">
        <v>1</v>
      </c>
      <c r="D39" s="2">
        <f t="shared" ref="D39:D41" si="3">IF(C39=1, E39,)</f>
        <v>3</v>
      </c>
      <c r="E39" s="23">
        <f>'Point distribution and weighing'!E39</f>
        <v>3</v>
      </c>
      <c r="F39" s="23">
        <f>'Point distribution and weighing'!F39</f>
        <v>0</v>
      </c>
      <c r="G39" s="23">
        <f>'Point distribution and weighing'!G39</f>
        <v>3</v>
      </c>
    </row>
    <row r="40" spans="1:7" ht="27" customHeight="1">
      <c r="A40" s="41"/>
      <c r="B40" s="3" t="s">
        <v>37</v>
      </c>
      <c r="C40" s="2"/>
      <c r="D40" s="2">
        <f t="shared" si="3"/>
        <v>0</v>
      </c>
      <c r="E40" s="23">
        <f>'Point distribution and weighing'!E40</f>
        <v>1</v>
      </c>
      <c r="F40" s="23">
        <f>'Point distribution and weighing'!F40</f>
        <v>0</v>
      </c>
      <c r="G40" s="23">
        <f>'Point distribution and weighing'!G40</f>
        <v>0</v>
      </c>
    </row>
    <row r="41" spans="1:7" ht="15" customHeight="1">
      <c r="A41" s="41"/>
      <c r="B41" s="6" t="s">
        <v>38</v>
      </c>
      <c r="C41" s="5"/>
      <c r="D41" s="2">
        <f t="shared" si="3"/>
        <v>0</v>
      </c>
      <c r="E41" s="23">
        <f>'Point distribution and weighing'!E41</f>
        <v>0</v>
      </c>
      <c r="F41" s="23">
        <f>'Point distribution and weighing'!F41</f>
        <v>0</v>
      </c>
      <c r="G41" s="23">
        <f>'Point distribution and weighing'!G41</f>
        <v>0</v>
      </c>
    </row>
    <row r="42" spans="1:7" ht="15" customHeight="1" thickBot="1">
      <c r="A42" s="40"/>
      <c r="B42" s="49" t="s">
        <v>39</v>
      </c>
      <c r="C42" s="50"/>
      <c r="D42" s="107" t="s">
        <v>177</v>
      </c>
      <c r="E42" s="107"/>
      <c r="F42" s="107"/>
      <c r="G42" s="108"/>
    </row>
    <row r="43" spans="1:7" ht="27" customHeight="1">
      <c r="A43" s="39">
        <v>7</v>
      </c>
      <c r="B43" s="135" t="s">
        <v>41</v>
      </c>
      <c r="C43" s="136"/>
      <c r="D43" s="136"/>
      <c r="E43" s="136"/>
      <c r="F43" s="136"/>
      <c r="G43" s="137"/>
    </row>
    <row r="44" spans="1:7" ht="27" customHeight="1">
      <c r="A44" s="41"/>
      <c r="B44" s="19" t="s">
        <v>42</v>
      </c>
      <c r="C44" s="17">
        <v>1</v>
      </c>
      <c r="D44" s="2">
        <f t="shared" ref="D44:D46" si="4">IF(C44=1, E44,)</f>
        <v>3</v>
      </c>
      <c r="E44" s="23">
        <f>'Point distribution and weighing'!E44</f>
        <v>3</v>
      </c>
      <c r="F44" s="23">
        <f>'Point distribution and weighing'!F44</f>
        <v>0</v>
      </c>
      <c r="G44" s="23">
        <f>'Point distribution and weighing'!G44</f>
        <v>3</v>
      </c>
    </row>
    <row r="45" spans="1:7" ht="27" customHeight="1">
      <c r="A45" s="41"/>
      <c r="B45" s="7" t="s">
        <v>43</v>
      </c>
      <c r="C45" s="2"/>
      <c r="D45" s="2">
        <f t="shared" si="4"/>
        <v>0</v>
      </c>
      <c r="E45" s="23">
        <f>'Point distribution and weighing'!E45</f>
        <v>1</v>
      </c>
      <c r="F45" s="23">
        <f>'Point distribution and weighing'!F45</f>
        <v>0</v>
      </c>
      <c r="G45" s="23">
        <f>'Point distribution and weighing'!G45</f>
        <v>0</v>
      </c>
    </row>
    <row r="46" spans="1:7" ht="15" customHeight="1">
      <c r="A46" s="41"/>
      <c r="B46" s="8" t="s">
        <v>44</v>
      </c>
      <c r="C46" s="5"/>
      <c r="D46" s="2">
        <f t="shared" si="4"/>
        <v>0</v>
      </c>
      <c r="E46" s="23">
        <f>'Point distribution and weighing'!E46</f>
        <v>0</v>
      </c>
      <c r="F46" s="23">
        <f>'Point distribution and weighing'!F46</f>
        <v>0</v>
      </c>
      <c r="G46" s="23">
        <f>'Point distribution and weighing'!G46</f>
        <v>0</v>
      </c>
    </row>
    <row r="47" spans="1:7" ht="15" customHeight="1" thickBot="1">
      <c r="A47" s="40"/>
      <c r="B47" s="49" t="s">
        <v>45</v>
      </c>
      <c r="C47" s="50"/>
      <c r="D47" s="107" t="s">
        <v>178</v>
      </c>
      <c r="E47" s="107"/>
      <c r="F47" s="107"/>
      <c r="G47" s="108"/>
    </row>
    <row r="48" spans="1:7" ht="27.75" customHeight="1">
      <c r="A48" s="39">
        <v>8</v>
      </c>
      <c r="B48" s="136" t="s">
        <v>46</v>
      </c>
      <c r="C48" s="136"/>
      <c r="D48" s="136"/>
      <c r="E48" s="136"/>
      <c r="F48" s="136"/>
      <c r="G48" s="137"/>
    </row>
    <row r="49" spans="1:7" ht="15" customHeight="1">
      <c r="A49" s="41"/>
      <c r="B49" s="19" t="s">
        <v>47</v>
      </c>
      <c r="C49" s="17">
        <v>1</v>
      </c>
      <c r="D49" s="2">
        <f t="shared" ref="D49:D51" si="5">IF(C49=1, E49,)</f>
        <v>3</v>
      </c>
      <c r="E49" s="23">
        <f>'Point distribution and weighing'!E49</f>
        <v>3</v>
      </c>
      <c r="F49" s="23">
        <f>'Point distribution and weighing'!F49</f>
        <v>0</v>
      </c>
      <c r="G49" s="23">
        <f>'Point distribution and weighing'!G49</f>
        <v>3</v>
      </c>
    </row>
    <row r="50" spans="1:7" ht="15" customHeight="1">
      <c r="A50" s="41"/>
      <c r="B50" s="7" t="s">
        <v>48</v>
      </c>
      <c r="C50" s="2"/>
      <c r="D50" s="2">
        <f t="shared" si="5"/>
        <v>0</v>
      </c>
      <c r="E50" s="23">
        <f>'Point distribution and weighing'!E50</f>
        <v>1</v>
      </c>
      <c r="F50" s="23">
        <f>'Point distribution and weighing'!F50</f>
        <v>0</v>
      </c>
      <c r="G50" s="23">
        <f>'Point distribution and weighing'!G50</f>
        <v>0</v>
      </c>
    </row>
    <row r="51" spans="1:7" ht="15" customHeight="1">
      <c r="A51" s="41"/>
      <c r="B51" s="8" t="s">
        <v>49</v>
      </c>
      <c r="C51" s="5"/>
      <c r="D51" s="2">
        <f t="shared" si="5"/>
        <v>0</v>
      </c>
      <c r="E51" s="23">
        <f>'Point distribution and weighing'!E51</f>
        <v>0</v>
      </c>
      <c r="F51" s="23">
        <f>'Point distribution and weighing'!F51</f>
        <v>0</v>
      </c>
      <c r="G51" s="23">
        <f>'Point distribution and weighing'!G51</f>
        <v>0</v>
      </c>
    </row>
    <row r="52" spans="1:7" ht="15" customHeight="1" thickBot="1">
      <c r="A52" s="40"/>
      <c r="B52" s="49" t="s">
        <v>45</v>
      </c>
      <c r="C52" s="50"/>
      <c r="D52" s="97" t="s">
        <v>179</v>
      </c>
      <c r="E52" s="98"/>
      <c r="F52" s="98"/>
      <c r="G52" s="99"/>
    </row>
    <row r="53" spans="1:7" ht="27" customHeight="1">
      <c r="A53" s="39">
        <v>9</v>
      </c>
      <c r="B53" s="135" t="s">
        <v>50</v>
      </c>
      <c r="C53" s="136"/>
      <c r="D53" s="136"/>
      <c r="E53" s="136"/>
      <c r="F53" s="136"/>
      <c r="G53" s="137"/>
    </row>
    <row r="54" spans="1:7" ht="15" customHeight="1">
      <c r="A54" s="41"/>
      <c r="B54" s="19" t="s">
        <v>51</v>
      </c>
      <c r="C54" s="17">
        <v>1</v>
      </c>
      <c r="D54" s="2">
        <f t="shared" ref="D54:D56" si="6">IF(C54=1, E54,)</f>
        <v>3</v>
      </c>
      <c r="E54" s="23">
        <f>'Point distribution and weighing'!E54</f>
        <v>3</v>
      </c>
      <c r="F54" s="23">
        <f>'Point distribution and weighing'!F54</f>
        <v>0</v>
      </c>
      <c r="G54" s="23">
        <f>'Point distribution and weighing'!G54</f>
        <v>3</v>
      </c>
    </row>
    <row r="55" spans="1:7" ht="15" customHeight="1">
      <c r="A55" s="41"/>
      <c r="B55" s="7" t="s">
        <v>52</v>
      </c>
      <c r="C55" s="2"/>
      <c r="D55" s="2">
        <f t="shared" si="6"/>
        <v>0</v>
      </c>
      <c r="E55" s="23">
        <f>'Point distribution and weighing'!E55</f>
        <v>1</v>
      </c>
      <c r="F55" s="23">
        <f>'Point distribution and weighing'!F55</f>
        <v>0</v>
      </c>
      <c r="G55" s="23">
        <f>'Point distribution and weighing'!G55</f>
        <v>0</v>
      </c>
    </row>
    <row r="56" spans="1:7" ht="15" customHeight="1">
      <c r="A56" s="41"/>
      <c r="B56" s="8" t="s">
        <v>53</v>
      </c>
      <c r="C56" s="5"/>
      <c r="D56" s="2">
        <f t="shared" si="6"/>
        <v>0</v>
      </c>
      <c r="E56" s="23">
        <f>'Point distribution and weighing'!E56</f>
        <v>0</v>
      </c>
      <c r="F56" s="23">
        <f>'Point distribution and weighing'!F56</f>
        <v>0</v>
      </c>
      <c r="G56" s="23">
        <f>'Point distribution and weighing'!G56</f>
        <v>0</v>
      </c>
    </row>
    <row r="57" spans="1:7" ht="15" customHeight="1" thickBot="1">
      <c r="A57" s="40"/>
      <c r="B57" s="49" t="s">
        <v>54</v>
      </c>
      <c r="C57" s="50"/>
      <c r="D57" s="97" t="s">
        <v>180</v>
      </c>
      <c r="E57" s="98"/>
      <c r="F57" s="98"/>
      <c r="G57" s="99"/>
    </row>
    <row r="58" spans="1:7" ht="27" customHeight="1">
      <c r="A58" s="39">
        <v>10</v>
      </c>
      <c r="B58" s="138" t="s">
        <v>55</v>
      </c>
      <c r="C58" s="138"/>
      <c r="D58" s="138"/>
      <c r="E58" s="138"/>
      <c r="F58" s="138"/>
      <c r="G58" s="139"/>
    </row>
    <row r="59" spans="1:7">
      <c r="A59" s="41"/>
      <c r="B59" s="18" t="s">
        <v>57</v>
      </c>
      <c r="C59" s="18">
        <v>1</v>
      </c>
      <c r="D59" s="2">
        <f t="shared" ref="D59:D60" si="7">IF(C59=1, E59,)</f>
        <v>3</v>
      </c>
      <c r="E59" s="23">
        <f>'Point distribution and weighing'!E59</f>
        <v>3</v>
      </c>
      <c r="F59" s="23">
        <f>'Point distribution and weighing'!F59</f>
        <v>0</v>
      </c>
      <c r="G59" s="23">
        <f>'Point distribution and weighing'!G59</f>
        <v>3</v>
      </c>
    </row>
    <row r="60" spans="1:7">
      <c r="A60" s="41"/>
      <c r="B60" s="10" t="s">
        <v>58</v>
      </c>
      <c r="C60" s="2"/>
      <c r="D60" s="2">
        <f t="shared" si="7"/>
        <v>0</v>
      </c>
      <c r="E60" s="23">
        <f>'Point distribution and weighing'!E60</f>
        <v>0</v>
      </c>
      <c r="F60" s="23">
        <f>'Point distribution and weighing'!F60</f>
        <v>0</v>
      </c>
      <c r="G60" s="23">
        <f>'Point distribution and weighing'!G60</f>
        <v>0</v>
      </c>
    </row>
    <row r="61" spans="1:7" ht="27" customHeight="1" thickBot="1">
      <c r="A61" s="40"/>
      <c r="B61" s="36" t="s">
        <v>56</v>
      </c>
      <c r="C61" s="107"/>
      <c r="D61" s="107"/>
      <c r="E61" s="107"/>
      <c r="F61" s="107"/>
      <c r="G61" s="108"/>
    </row>
    <row r="62" spans="1:7" ht="15" thickBot="1">
      <c r="A62" s="39">
        <v>11</v>
      </c>
      <c r="B62" s="109" t="s">
        <v>61</v>
      </c>
      <c r="C62" s="109"/>
      <c r="D62" s="110"/>
      <c r="E62" s="110"/>
      <c r="F62" s="110"/>
      <c r="G62" s="111"/>
    </row>
    <row r="63" spans="1:7">
      <c r="B63" s="16" t="s">
        <v>25</v>
      </c>
      <c r="C63" s="17"/>
      <c r="D63" s="2">
        <f t="shared" ref="D63:D66" si="8">IF(C63=1, E63,)</f>
        <v>0</v>
      </c>
      <c r="E63" s="23">
        <f>'Point distribution and weighing'!E63</f>
        <v>0</v>
      </c>
      <c r="F63" s="23">
        <f>'Point distribution and weighing'!F63</f>
        <v>0</v>
      </c>
      <c r="G63" s="23">
        <f>'Point distribution and weighing'!G63</f>
        <v>0</v>
      </c>
    </row>
    <row r="64" spans="1:7">
      <c r="B64" s="12" t="s">
        <v>26</v>
      </c>
      <c r="C64" s="2"/>
      <c r="D64" s="2">
        <f t="shared" si="8"/>
        <v>0</v>
      </c>
      <c r="E64" s="23">
        <f>'Point distribution and weighing'!E64</f>
        <v>1</v>
      </c>
      <c r="F64" s="23">
        <f>'Point distribution and weighing'!F64</f>
        <v>0</v>
      </c>
      <c r="G64" s="23">
        <f>'Point distribution and weighing'!G64</f>
        <v>0</v>
      </c>
    </row>
    <row r="65" spans="1:7">
      <c r="B65" s="12" t="s">
        <v>27</v>
      </c>
      <c r="C65" s="2"/>
      <c r="D65" s="2">
        <f t="shared" si="8"/>
        <v>0</v>
      </c>
      <c r="E65" s="23">
        <f>'Point distribution and weighing'!E65</f>
        <v>2</v>
      </c>
      <c r="F65" s="23">
        <f>'Point distribution and weighing'!F65</f>
        <v>0</v>
      </c>
      <c r="G65" s="23">
        <f>'Point distribution and weighing'!G65</f>
        <v>0</v>
      </c>
    </row>
    <row r="66" spans="1:7">
      <c r="B66" s="13" t="s">
        <v>62</v>
      </c>
      <c r="C66" s="5">
        <v>1</v>
      </c>
      <c r="D66" s="2">
        <f t="shared" si="8"/>
        <v>3</v>
      </c>
      <c r="E66" s="23">
        <f>'Point distribution and weighing'!E66</f>
        <v>3</v>
      </c>
      <c r="F66" s="23">
        <f>'Point distribution and weighing'!F66</f>
        <v>0</v>
      </c>
      <c r="G66" s="23">
        <f>'Point distribution and weighing'!G66</f>
        <v>3</v>
      </c>
    </row>
    <row r="67" spans="1:7" ht="15" customHeight="1" thickBot="1">
      <c r="B67" s="3" t="s">
        <v>54</v>
      </c>
      <c r="C67" s="24"/>
      <c r="D67" s="112" t="s">
        <v>181</v>
      </c>
      <c r="E67" s="113"/>
      <c r="F67" s="113"/>
      <c r="G67" s="114"/>
    </row>
    <row r="68" spans="1:7">
      <c r="A68" s="39">
        <v>12</v>
      </c>
      <c r="B68" s="104" t="s">
        <v>68</v>
      </c>
      <c r="C68" s="105"/>
      <c r="D68" s="105"/>
      <c r="E68" s="105"/>
      <c r="F68" s="105"/>
      <c r="G68" s="106"/>
    </row>
    <row r="69" spans="1:7">
      <c r="A69" s="41"/>
      <c r="B69" s="21" t="s">
        <v>63</v>
      </c>
      <c r="C69" s="17">
        <v>1</v>
      </c>
      <c r="D69" s="17" t="s">
        <v>141</v>
      </c>
      <c r="E69" s="68"/>
      <c r="F69" s="17"/>
      <c r="G69" s="52"/>
    </row>
    <row r="70" spans="1:7">
      <c r="A70" s="41"/>
      <c r="B70" s="14" t="s">
        <v>64</v>
      </c>
      <c r="C70" s="2"/>
      <c r="D70" s="2">
        <f t="shared" ref="D70:D72" si="9">IF(C70=1, E70,)</f>
        <v>0</v>
      </c>
      <c r="E70" s="23">
        <f>'Point distribution and weighing'!E70</f>
        <v>0</v>
      </c>
      <c r="F70" s="23">
        <f>'Point distribution and weighing'!F70</f>
        <v>0</v>
      </c>
      <c r="G70" s="23">
        <f>'Point distribution and weighing'!G70</f>
        <v>0</v>
      </c>
    </row>
    <row r="71" spans="1:7" ht="15" customHeight="1">
      <c r="A71" s="41"/>
      <c r="B71" s="11" t="s">
        <v>65</v>
      </c>
      <c r="C71" s="2"/>
      <c r="D71" s="2">
        <f t="shared" si="9"/>
        <v>0</v>
      </c>
      <c r="E71" s="23">
        <f>'Point distribution and weighing'!E71</f>
        <v>0</v>
      </c>
      <c r="F71" s="23">
        <f>'Point distribution and weighing'!F71</f>
        <v>0</v>
      </c>
      <c r="G71" s="23">
        <f>'Point distribution and weighing'!G71</f>
        <v>0</v>
      </c>
    </row>
    <row r="72" spans="1:7" ht="15" customHeight="1">
      <c r="A72" s="41"/>
      <c r="B72" s="11" t="s">
        <v>66</v>
      </c>
      <c r="C72" s="2">
        <v>1</v>
      </c>
      <c r="D72" s="2">
        <f t="shared" si="9"/>
        <v>4</v>
      </c>
      <c r="E72" s="23">
        <f>'Point distribution and weighing'!E72</f>
        <v>4</v>
      </c>
      <c r="F72" s="23">
        <f>'Point distribution and weighing'!F72</f>
        <v>0</v>
      </c>
      <c r="G72" s="23">
        <f>'Point distribution and weighing'!G72</f>
        <v>4</v>
      </c>
    </row>
    <row r="73" spans="1:7" ht="15" customHeight="1">
      <c r="A73" s="41"/>
      <c r="B73" s="11" t="s">
        <v>67</v>
      </c>
      <c r="C73" s="2">
        <v>1</v>
      </c>
      <c r="D73" s="2">
        <f>IF(AND(C73=1, C72=0), E73,)</f>
        <v>0</v>
      </c>
      <c r="E73" s="23">
        <f>'Point distribution and weighing'!E73</f>
        <v>2</v>
      </c>
      <c r="F73" s="23">
        <f>'Point distribution and weighing'!F73</f>
        <v>0</v>
      </c>
      <c r="G73" s="23">
        <f>'Point distribution and weighing'!G73</f>
        <v>0</v>
      </c>
    </row>
    <row r="74" spans="1:7" ht="15" customHeight="1">
      <c r="A74" s="41"/>
      <c r="B74" s="15" t="s">
        <v>69</v>
      </c>
      <c r="C74" s="5">
        <v>1</v>
      </c>
      <c r="D74" s="2">
        <f>IF(AND(C74=1, C73=0, C72=0), E74,)</f>
        <v>0</v>
      </c>
      <c r="E74" s="23">
        <f>'Point distribution and weighing'!E74</f>
        <v>1</v>
      </c>
      <c r="F74" s="23">
        <f>'Point distribution and weighing'!F74</f>
        <v>0</v>
      </c>
      <c r="G74" s="23">
        <f>'Point distribution and weighing'!G74</f>
        <v>0</v>
      </c>
    </row>
    <row r="75" spans="1:7" ht="15" customHeight="1" thickBot="1">
      <c r="A75" s="40"/>
      <c r="B75" s="36" t="s">
        <v>54</v>
      </c>
      <c r="C75" s="50"/>
      <c r="D75" s="97" t="s">
        <v>182</v>
      </c>
      <c r="E75" s="98"/>
      <c r="F75" s="98"/>
      <c r="G75" s="99"/>
    </row>
    <row r="76" spans="1:7" ht="30" customHeight="1">
      <c r="A76" s="39">
        <v>13</v>
      </c>
      <c r="B76" s="133" t="s">
        <v>70</v>
      </c>
      <c r="C76" s="133"/>
      <c r="D76" s="133"/>
      <c r="E76" s="133"/>
      <c r="F76" s="133"/>
      <c r="G76" s="134"/>
    </row>
    <row r="77" spans="1:7" ht="15" customHeight="1">
      <c r="A77" s="41"/>
      <c r="B77" s="11" t="s">
        <v>71</v>
      </c>
      <c r="C77" s="2">
        <v>1</v>
      </c>
      <c r="D77" s="2">
        <f t="shared" ref="D77:D80" si="10">IF(C77=1, E77,)</f>
        <v>3</v>
      </c>
      <c r="E77" s="23">
        <f>'Point distribution and weighing'!E77</f>
        <v>3</v>
      </c>
      <c r="F77" s="23">
        <f>'Point distribution and weighing'!F77</f>
        <v>0</v>
      </c>
      <c r="G77" s="23">
        <f>'Point distribution and weighing'!G77</f>
        <v>3</v>
      </c>
    </row>
    <row r="78" spans="1:7" ht="30" customHeight="1">
      <c r="A78" s="41"/>
      <c r="B78" s="11" t="s">
        <v>72</v>
      </c>
      <c r="C78" s="2"/>
      <c r="D78" s="2">
        <f t="shared" si="10"/>
        <v>0</v>
      </c>
      <c r="E78" s="23">
        <f>'Point distribution and weighing'!E78</f>
        <v>2</v>
      </c>
      <c r="F78" s="23">
        <f>'Point distribution and weighing'!F78</f>
        <v>0</v>
      </c>
      <c r="G78" s="23">
        <f>'Point distribution and weighing'!G78</f>
        <v>0</v>
      </c>
    </row>
    <row r="79" spans="1:7" ht="15" customHeight="1">
      <c r="A79" s="41"/>
      <c r="B79" s="11" t="s">
        <v>73</v>
      </c>
      <c r="C79" s="2"/>
      <c r="D79" s="2">
        <f t="shared" si="10"/>
        <v>0</v>
      </c>
      <c r="E79" s="23">
        <f>'Point distribution and weighing'!E79</f>
        <v>1</v>
      </c>
      <c r="F79" s="23">
        <f>'Point distribution and weighing'!F79</f>
        <v>0</v>
      </c>
      <c r="G79" s="23">
        <f>'Point distribution and weighing'!G79</f>
        <v>0</v>
      </c>
    </row>
    <row r="80" spans="1:7" ht="15" customHeight="1">
      <c r="A80" s="41"/>
      <c r="B80" s="15" t="s">
        <v>74</v>
      </c>
      <c r="C80" s="5"/>
      <c r="D80" s="2">
        <f t="shared" si="10"/>
        <v>0</v>
      </c>
      <c r="E80" s="23">
        <f>'Point distribution and weighing'!E80</f>
        <v>0</v>
      </c>
      <c r="F80" s="23">
        <f>'Point distribution and weighing'!F80</f>
        <v>0</v>
      </c>
      <c r="G80" s="23">
        <f>'Point distribution and weighing'!G80</f>
        <v>0</v>
      </c>
    </row>
    <row r="81" spans="1:7" ht="15" customHeight="1" thickBot="1">
      <c r="A81" s="40"/>
      <c r="B81" s="36" t="s">
        <v>54</v>
      </c>
      <c r="C81" s="50"/>
      <c r="D81" s="97" t="s">
        <v>95</v>
      </c>
      <c r="E81" s="98"/>
      <c r="F81" s="98"/>
      <c r="G81" s="99"/>
    </row>
    <row r="82" spans="1:7">
      <c r="A82" s="39">
        <v>14</v>
      </c>
      <c r="B82" s="131" t="s">
        <v>75</v>
      </c>
      <c r="C82" s="131"/>
      <c r="D82" s="131"/>
      <c r="E82" s="131"/>
      <c r="F82" s="131"/>
      <c r="G82" s="132"/>
    </row>
    <row r="83" spans="1:7" ht="15" customHeight="1">
      <c r="A83" s="41"/>
      <c r="B83" s="3" t="s">
        <v>76</v>
      </c>
      <c r="C83" s="2">
        <v>1</v>
      </c>
      <c r="D83" s="2">
        <f t="shared" ref="D83:D86" si="11">IF(C83=1, E83,)</f>
        <v>3</v>
      </c>
      <c r="E83" s="23">
        <f>'Point distribution and weighing'!E83</f>
        <v>3</v>
      </c>
      <c r="F83" s="23">
        <f>'Point distribution and weighing'!F83</f>
        <v>0</v>
      </c>
      <c r="G83" s="23">
        <f>'Point distribution and weighing'!G83</f>
        <v>3</v>
      </c>
    </row>
    <row r="84" spans="1:7" ht="27" customHeight="1">
      <c r="A84" s="41"/>
      <c r="B84" s="3" t="s">
        <v>77</v>
      </c>
      <c r="C84" s="2"/>
      <c r="D84" s="2">
        <f t="shared" si="11"/>
        <v>0</v>
      </c>
      <c r="E84" s="23">
        <f>'Point distribution and weighing'!E84</f>
        <v>2</v>
      </c>
      <c r="F84" s="23">
        <f>'Point distribution and weighing'!F84</f>
        <v>0</v>
      </c>
      <c r="G84" s="23">
        <f>'Point distribution and weighing'!G84</f>
        <v>0</v>
      </c>
    </row>
    <row r="85" spans="1:7" ht="15" customHeight="1">
      <c r="A85" s="41"/>
      <c r="B85" s="3" t="s">
        <v>78</v>
      </c>
      <c r="C85" s="2"/>
      <c r="D85" s="2">
        <f t="shared" si="11"/>
        <v>0</v>
      </c>
      <c r="E85" s="23">
        <f>'Point distribution and weighing'!E85</f>
        <v>1</v>
      </c>
      <c r="F85" s="23">
        <f>'Point distribution and weighing'!F85</f>
        <v>0</v>
      </c>
      <c r="G85" s="23">
        <f>'Point distribution and weighing'!G85</f>
        <v>0</v>
      </c>
    </row>
    <row r="86" spans="1:7" ht="15" customHeight="1">
      <c r="A86" s="41"/>
      <c r="B86" s="6" t="s">
        <v>79</v>
      </c>
      <c r="C86" s="5"/>
      <c r="D86" s="2">
        <f t="shared" si="11"/>
        <v>0</v>
      </c>
      <c r="E86" s="23">
        <f>'Point distribution and weighing'!E86</f>
        <v>0</v>
      </c>
      <c r="F86" s="23">
        <f>'Point distribution and weighing'!F86</f>
        <v>0</v>
      </c>
      <c r="G86" s="23">
        <f>'Point distribution and weighing'!G86</f>
        <v>0</v>
      </c>
    </row>
    <row r="87" spans="1:7" ht="15" customHeight="1" thickBot="1">
      <c r="A87" s="40"/>
      <c r="B87" s="49" t="s">
        <v>80</v>
      </c>
      <c r="C87" s="50"/>
      <c r="D87" s="97" t="s">
        <v>96</v>
      </c>
      <c r="E87" s="98"/>
      <c r="F87" s="98"/>
      <c r="G87" s="99"/>
    </row>
    <row r="88" spans="1:7">
      <c r="A88" s="39">
        <v>15</v>
      </c>
      <c r="B88" s="104" t="s">
        <v>81</v>
      </c>
      <c r="C88" s="105"/>
      <c r="D88" s="105"/>
      <c r="E88" s="105"/>
      <c r="F88" s="105"/>
      <c r="G88" s="106"/>
    </row>
    <row r="89" spans="1:7" ht="27" customHeight="1">
      <c r="A89" s="41"/>
      <c r="B89" s="22" t="s">
        <v>82</v>
      </c>
      <c r="C89" s="17"/>
      <c r="D89" s="2">
        <f t="shared" ref="D89:D92" si="12">IF(C89=1, E89,)</f>
        <v>0</v>
      </c>
      <c r="E89" s="23">
        <f>'Point distribution and weighing'!E89</f>
        <v>3</v>
      </c>
      <c r="F89" s="23">
        <f>'Point distribution and weighing'!F89</f>
        <v>0</v>
      </c>
      <c r="G89" s="23">
        <f>'Point distribution and weighing'!G89</f>
        <v>3</v>
      </c>
    </row>
    <row r="90" spans="1:7" ht="27" customHeight="1">
      <c r="A90" s="41"/>
      <c r="B90" s="11" t="s">
        <v>83</v>
      </c>
      <c r="C90" s="2">
        <v>1</v>
      </c>
      <c r="D90" s="2">
        <f t="shared" si="12"/>
        <v>2</v>
      </c>
      <c r="E90" s="23">
        <f>'Point distribution and weighing'!E90</f>
        <v>2</v>
      </c>
      <c r="F90" s="23">
        <f>'Point distribution and weighing'!F90</f>
        <v>0</v>
      </c>
      <c r="G90" s="23">
        <f>'Point distribution and weighing'!G90</f>
        <v>0</v>
      </c>
    </row>
    <row r="91" spans="1:7" ht="27" customHeight="1">
      <c r="A91" s="41"/>
      <c r="B91" s="11" t="s">
        <v>84</v>
      </c>
      <c r="C91" s="2"/>
      <c r="D91" s="2">
        <f t="shared" si="12"/>
        <v>0</v>
      </c>
      <c r="E91" s="23">
        <f>'Point distribution and weighing'!E91</f>
        <v>1</v>
      </c>
      <c r="F91" s="23">
        <f>'Point distribution and weighing'!F91</f>
        <v>0</v>
      </c>
      <c r="G91" s="23">
        <f>'Point distribution and weighing'!G91</f>
        <v>0</v>
      </c>
    </row>
    <row r="92" spans="1:7" ht="27" customHeight="1">
      <c r="A92" s="41"/>
      <c r="B92" s="15" t="s">
        <v>85</v>
      </c>
      <c r="C92" s="5"/>
      <c r="D92" s="2">
        <f t="shared" si="12"/>
        <v>0</v>
      </c>
      <c r="E92" s="23">
        <f>'Point distribution and weighing'!E92</f>
        <v>0</v>
      </c>
      <c r="F92" s="23">
        <f>'Point distribution and weighing'!F92</f>
        <v>0</v>
      </c>
      <c r="G92" s="23">
        <f>'Point distribution and weighing'!G92</f>
        <v>0</v>
      </c>
    </row>
    <row r="93" spans="1:7" ht="15" customHeight="1" thickBot="1">
      <c r="A93" s="40"/>
      <c r="B93" s="36" t="s">
        <v>54</v>
      </c>
      <c r="C93" s="50"/>
      <c r="D93" s="107"/>
      <c r="E93" s="107"/>
      <c r="F93" s="107"/>
      <c r="G93" s="108"/>
    </row>
    <row r="95" spans="1:7" ht="28">
      <c r="C95" s="62" t="s">
        <v>123</v>
      </c>
      <c r="D95" s="60">
        <f>SUM(D20:D24, D27:D31,D34:D36,D39:D41,D44:D46,D49:D51,D54:D56,D59:D60,D63:D66,D69:D74,D77:D80,D83:D86,D89:D92)</f>
        <v>39</v>
      </c>
      <c r="E95" s="61" t="s">
        <v>124</v>
      </c>
      <c r="F95" s="60">
        <f>SUM(G20:G24, G27:G31,G34:G36,G39:G41,G44:G46,G49:G51,G54:G56,G59:G60,G63:G66,G69:G75,G77:G80,G83:G86,G89:G92)</f>
        <v>42</v>
      </c>
    </row>
    <row r="96" spans="1:7">
      <c r="C96" s="62" t="s">
        <v>144</v>
      </c>
      <c r="D96" s="60">
        <f>SUM(I10,I18)</f>
        <v>3.7428571428571429</v>
      </c>
      <c r="E96" s="61" t="s">
        <v>145</v>
      </c>
      <c r="F96" s="60">
        <f>SUM(K10,K18)</f>
        <v>8</v>
      </c>
      <c r="G96" s="25"/>
    </row>
    <row r="97" spans="3:7" ht="28">
      <c r="C97" s="62" t="s">
        <v>120</v>
      </c>
      <c r="D97" s="60">
        <f>SUM(D95:D96)</f>
        <v>42.74285714285714</v>
      </c>
      <c r="E97" s="61" t="s">
        <v>125</v>
      </c>
      <c r="F97" s="60">
        <f>SUM(F95:F96)</f>
        <v>50</v>
      </c>
      <c r="G97" s="25"/>
    </row>
  </sheetData>
  <mergeCells count="28">
    <mergeCell ref="D32:G32"/>
    <mergeCell ref="B3:G3"/>
    <mergeCell ref="B10:G10"/>
    <mergeCell ref="B19:G19"/>
    <mergeCell ref="D25:G25"/>
    <mergeCell ref="B26:G26"/>
    <mergeCell ref="C61:G61"/>
    <mergeCell ref="B33:G33"/>
    <mergeCell ref="D37:G37"/>
    <mergeCell ref="B38:G38"/>
    <mergeCell ref="D42:G42"/>
    <mergeCell ref="B43:G43"/>
    <mergeCell ref="D47:G47"/>
    <mergeCell ref="B48:G48"/>
    <mergeCell ref="D52:G52"/>
    <mergeCell ref="B53:G53"/>
    <mergeCell ref="D57:G57"/>
    <mergeCell ref="B58:G58"/>
    <mergeCell ref="B82:G82"/>
    <mergeCell ref="D87:G87"/>
    <mergeCell ref="B88:G88"/>
    <mergeCell ref="D93:G93"/>
    <mergeCell ref="B62:G62"/>
    <mergeCell ref="D67:G67"/>
    <mergeCell ref="B68:G68"/>
    <mergeCell ref="D75:G75"/>
    <mergeCell ref="B76:G76"/>
    <mergeCell ref="D81:G81"/>
  </mergeCells>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7"/>
  <sheetViews>
    <sheetView showGridLines="0" workbookViewId="0">
      <pane ySplit="2" topLeftCell="A81" activePane="bottomLeft" state="frozen"/>
      <selection activeCell="B96" sqref="B96"/>
      <selection pane="bottomLeft" activeCell="B96" sqref="B96"/>
    </sheetView>
  </sheetViews>
  <sheetFormatPr baseColWidth="10" defaultColWidth="8.83203125" defaultRowHeight="14" x14ac:dyDescent="0"/>
  <cols>
    <col min="1" max="1" width="5.6640625" customWidth="1"/>
    <col min="2" max="2" width="64.83203125" customWidth="1"/>
    <col min="3" max="3" width="10.33203125" customWidth="1"/>
    <col min="4" max="4" width="17.1640625" customWidth="1"/>
    <col min="5" max="5" width="17.5" customWidth="1"/>
    <col min="6" max="6" width="15.83203125" customWidth="1"/>
    <col min="7" max="7" width="11.1640625" customWidth="1"/>
    <col min="8" max="8" width="6.5" customWidth="1"/>
    <col min="9" max="9" width="8.33203125" customWidth="1"/>
    <col min="10" max="10" width="10.5" customWidth="1"/>
    <col min="11" max="11" width="5.6640625" customWidth="1"/>
  </cols>
  <sheetData>
    <row r="2" spans="1:11" ht="15" thickBot="1">
      <c r="A2" t="s">
        <v>126</v>
      </c>
      <c r="C2" t="s">
        <v>86</v>
      </c>
      <c r="D2" t="s">
        <v>87</v>
      </c>
      <c r="E2" t="s">
        <v>88</v>
      </c>
      <c r="F2" t="s">
        <v>131</v>
      </c>
      <c r="G2" t="s">
        <v>140</v>
      </c>
    </row>
    <row r="3" spans="1:11" ht="30" customHeight="1">
      <c r="A3" s="44">
        <v>1</v>
      </c>
      <c r="B3" s="122" t="s">
        <v>0</v>
      </c>
      <c r="C3" s="124"/>
      <c r="D3" s="124"/>
      <c r="E3" s="124"/>
      <c r="F3" s="124"/>
      <c r="G3" s="125"/>
    </row>
    <row r="4" spans="1:11" ht="52.5" customHeight="1">
      <c r="A4" s="41"/>
      <c r="B4" s="42" t="s">
        <v>1</v>
      </c>
      <c r="C4" s="43" t="s">
        <v>2</v>
      </c>
      <c r="D4" s="43" t="s">
        <v>3</v>
      </c>
      <c r="E4" s="43" t="s">
        <v>4</v>
      </c>
      <c r="F4" s="43" t="s">
        <v>5</v>
      </c>
      <c r="G4" s="45"/>
    </row>
    <row r="5" spans="1:11">
      <c r="A5" s="41"/>
      <c r="B5" s="11" t="s">
        <v>6</v>
      </c>
      <c r="C5" s="11"/>
      <c r="D5" s="11">
        <v>1</v>
      </c>
      <c r="E5" s="11"/>
      <c r="F5" s="11"/>
      <c r="G5" s="45"/>
    </row>
    <row r="6" spans="1:11" ht="14.25" customHeight="1">
      <c r="A6" s="41"/>
      <c r="B6" s="11" t="s">
        <v>7</v>
      </c>
      <c r="C6" s="11"/>
      <c r="D6" s="11">
        <v>1</v>
      </c>
      <c r="E6" s="11"/>
      <c r="F6" s="11"/>
      <c r="G6" s="45"/>
    </row>
    <row r="7" spans="1:11" ht="15" customHeight="1">
      <c r="A7" s="41"/>
      <c r="B7" s="11" t="s">
        <v>8</v>
      </c>
      <c r="C7" s="11"/>
      <c r="D7" s="11"/>
      <c r="E7" s="11"/>
      <c r="F7" s="11"/>
      <c r="G7" s="45"/>
    </row>
    <row r="8" spans="1:11" ht="15" customHeight="1">
      <c r="A8" s="41"/>
      <c r="B8" s="11" t="s">
        <v>9</v>
      </c>
      <c r="C8" s="11"/>
      <c r="D8" s="11"/>
      <c r="E8" s="11"/>
      <c r="F8" s="11"/>
      <c r="G8" s="45"/>
    </row>
    <row r="9" spans="1:11" ht="15" thickBot="1">
      <c r="A9" s="40"/>
      <c r="B9" s="36" t="s">
        <v>10</v>
      </c>
      <c r="C9" s="36"/>
      <c r="D9" s="36"/>
      <c r="E9" s="36"/>
      <c r="F9" s="36"/>
      <c r="G9" s="46"/>
    </row>
    <row r="10" spans="1:11" ht="30" customHeight="1">
      <c r="A10" s="39">
        <v>2</v>
      </c>
      <c r="B10" s="140" t="s">
        <v>11</v>
      </c>
      <c r="C10" s="141"/>
      <c r="D10" s="141"/>
      <c r="E10" s="141"/>
      <c r="F10" s="141"/>
      <c r="G10" s="142"/>
      <c r="H10" s="62" t="s">
        <v>143</v>
      </c>
      <c r="I10" s="69">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0.4</v>
      </c>
      <c r="J10" s="61" t="s">
        <v>121</v>
      </c>
      <c r="K10" s="60">
        <v>3</v>
      </c>
    </row>
    <row r="11" spans="1:11" ht="30" customHeight="1">
      <c r="A11" s="41"/>
      <c r="B11" s="33"/>
      <c r="C11" s="33" t="s">
        <v>12</v>
      </c>
      <c r="D11" s="33" t="s">
        <v>13</v>
      </c>
      <c r="E11" s="33" t="s">
        <v>14</v>
      </c>
      <c r="F11" s="33" t="s">
        <v>15</v>
      </c>
      <c r="G11" s="34" t="s">
        <v>16</v>
      </c>
    </row>
    <row r="12" spans="1:11" ht="15" customHeight="1">
      <c r="A12" s="41"/>
      <c r="B12" s="11" t="s">
        <v>17</v>
      </c>
      <c r="C12" s="9"/>
      <c r="D12" s="11"/>
      <c r="E12" s="9"/>
      <c r="F12" s="9"/>
      <c r="G12" s="35"/>
    </row>
    <row r="13" spans="1:11" ht="15" customHeight="1">
      <c r="A13" s="41"/>
      <c r="B13" s="11" t="s">
        <v>18</v>
      </c>
      <c r="C13" s="9"/>
      <c r="D13" s="11"/>
      <c r="E13" s="9">
        <v>1</v>
      </c>
      <c r="F13" s="9"/>
      <c r="G13" s="35"/>
    </row>
    <row r="14" spans="1:11" ht="27" customHeight="1">
      <c r="A14" s="41"/>
      <c r="B14" s="11" t="s">
        <v>19</v>
      </c>
      <c r="C14" s="9"/>
      <c r="D14" s="11"/>
      <c r="E14" s="9"/>
      <c r="F14" s="9"/>
      <c r="G14" s="35"/>
    </row>
    <row r="15" spans="1:11" ht="15" customHeight="1">
      <c r="A15" s="41"/>
      <c r="B15" s="11" t="s">
        <v>20</v>
      </c>
      <c r="C15" s="9"/>
      <c r="D15" s="11"/>
      <c r="E15" s="9"/>
      <c r="F15" s="9"/>
      <c r="G15" s="35"/>
    </row>
    <row r="16" spans="1:11" ht="15" customHeight="1">
      <c r="A16" s="41"/>
      <c r="B16" s="11" t="s">
        <v>21</v>
      </c>
      <c r="C16" s="9"/>
      <c r="D16" s="11"/>
      <c r="E16" s="9"/>
      <c r="F16" s="9"/>
      <c r="G16" s="35"/>
    </row>
    <row r="17" spans="1:11" ht="27" customHeight="1">
      <c r="A17" s="41"/>
      <c r="B17" s="11" t="s">
        <v>22</v>
      </c>
      <c r="C17" s="9"/>
      <c r="D17" s="11"/>
      <c r="E17" s="9"/>
      <c r="F17" s="9"/>
      <c r="G17" s="35"/>
    </row>
    <row r="18" spans="1:11" ht="15" customHeight="1" thickBot="1">
      <c r="A18" s="40"/>
      <c r="B18" s="36" t="s">
        <v>23</v>
      </c>
      <c r="C18" s="37"/>
      <c r="D18" s="36"/>
      <c r="E18" s="37">
        <v>1</v>
      </c>
      <c r="F18" s="37"/>
      <c r="G18" s="38"/>
      <c r="H18" s="62" t="s">
        <v>119</v>
      </c>
      <c r="I18" s="60">
        <f>SUM(C12:G18)*'Point distribution and weighing'!I17</f>
        <v>0.2857142857142857</v>
      </c>
      <c r="J18" s="61" t="s">
        <v>122</v>
      </c>
      <c r="K18" s="60">
        <v>5</v>
      </c>
    </row>
    <row r="19" spans="1:11" ht="27" customHeight="1">
      <c r="A19" s="47">
        <v>3</v>
      </c>
      <c r="B19" s="135" t="s">
        <v>24</v>
      </c>
      <c r="C19" s="136"/>
      <c r="D19" s="136"/>
      <c r="E19" s="136"/>
      <c r="F19" s="136"/>
      <c r="G19" s="137"/>
    </row>
    <row r="20" spans="1:11">
      <c r="A20" s="41"/>
      <c r="B20" s="1" t="s">
        <v>25</v>
      </c>
      <c r="C20" s="2"/>
      <c r="D20" s="2">
        <f>IF(C20=1, E20,)</f>
        <v>0</v>
      </c>
      <c r="E20" s="23">
        <f>'Point distribution and weighing'!E20</f>
        <v>0</v>
      </c>
      <c r="F20" s="23">
        <f>'Point distribution and weighing'!F20</f>
        <v>0</v>
      </c>
      <c r="G20" s="23">
        <f>'Point distribution and weighing'!G20</f>
        <v>4</v>
      </c>
    </row>
    <row r="21" spans="1:11">
      <c r="A21" s="41"/>
      <c r="B21" s="1" t="s">
        <v>26</v>
      </c>
      <c r="C21" s="2"/>
      <c r="D21" s="2">
        <f t="shared" ref="D21:D24" si="0">IF(C21=1, E21,)</f>
        <v>0</v>
      </c>
      <c r="E21" s="23">
        <f>'Point distribution and weighing'!E21</f>
        <v>1</v>
      </c>
      <c r="F21" s="23">
        <f>'Point distribution and weighing'!F21</f>
        <v>0</v>
      </c>
      <c r="G21" s="23">
        <f>'Point distribution and weighing'!G21</f>
        <v>0</v>
      </c>
    </row>
    <row r="22" spans="1:11">
      <c r="A22" s="41"/>
      <c r="B22" s="1" t="s">
        <v>27</v>
      </c>
      <c r="C22" s="2"/>
      <c r="D22" s="2">
        <f t="shared" si="0"/>
        <v>0</v>
      </c>
      <c r="E22" s="23">
        <f>'Point distribution and weighing'!E22</f>
        <v>2</v>
      </c>
      <c r="F22" s="23">
        <f>'Point distribution and weighing'!F22</f>
        <v>0</v>
      </c>
      <c r="G22" s="23">
        <f>'Point distribution and weighing'!G22</f>
        <v>0</v>
      </c>
    </row>
    <row r="23" spans="1:11">
      <c r="A23" s="41"/>
      <c r="B23" s="1" t="s">
        <v>28</v>
      </c>
      <c r="C23" s="2">
        <v>1</v>
      </c>
      <c r="D23" s="2">
        <f t="shared" si="0"/>
        <v>4</v>
      </c>
      <c r="E23" s="23">
        <f>'Point distribution and weighing'!E23</f>
        <v>4</v>
      </c>
      <c r="F23" s="23">
        <f>'Point distribution and weighing'!F23</f>
        <v>0</v>
      </c>
      <c r="G23" s="23">
        <f>'Point distribution and weighing'!G23</f>
        <v>0</v>
      </c>
    </row>
    <row r="24" spans="1:11">
      <c r="A24" s="41"/>
      <c r="B24" s="1" t="s">
        <v>29</v>
      </c>
      <c r="C24" s="2"/>
      <c r="D24" s="2">
        <f t="shared" si="0"/>
        <v>0</v>
      </c>
      <c r="E24" s="23">
        <f>'Point distribution and weighing'!E24</f>
        <v>2</v>
      </c>
      <c r="F24" s="23">
        <f>'Point distribution and weighing'!F24</f>
        <v>0</v>
      </c>
      <c r="G24" s="23">
        <f>'Point distribution and weighing'!G24</f>
        <v>0</v>
      </c>
    </row>
    <row r="25" spans="1:11" ht="15" customHeight="1" thickBot="1">
      <c r="A25" s="40"/>
      <c r="B25" s="49" t="s">
        <v>60</v>
      </c>
      <c r="C25" s="50"/>
      <c r="D25" s="107"/>
      <c r="E25" s="107"/>
      <c r="F25" s="107"/>
      <c r="G25" s="108"/>
    </row>
    <row r="26" spans="1:11" ht="27" customHeight="1">
      <c r="A26" s="47">
        <v>4</v>
      </c>
      <c r="B26" s="122" t="s">
        <v>30</v>
      </c>
      <c r="C26" s="123"/>
      <c r="D26" s="123"/>
      <c r="E26" s="123"/>
      <c r="F26" s="123"/>
      <c r="G26" s="143"/>
    </row>
    <row r="27" spans="1:11">
      <c r="B27" s="1" t="s">
        <v>25</v>
      </c>
      <c r="C27" s="2"/>
      <c r="D27" s="2">
        <f t="shared" ref="D27:D31" si="1">IF(C27=1, E27,)</f>
        <v>0</v>
      </c>
      <c r="E27" s="23">
        <f>'Point distribution and weighing'!E27</f>
        <v>0</v>
      </c>
      <c r="F27" s="23">
        <f>'Point distribution and weighing'!F27</f>
        <v>0</v>
      </c>
      <c r="G27" s="23">
        <f>'Point distribution and weighing'!G27</f>
        <v>4</v>
      </c>
    </row>
    <row r="28" spans="1:11">
      <c r="B28" s="1" t="s">
        <v>26</v>
      </c>
      <c r="C28" s="2"/>
      <c r="D28" s="2">
        <f t="shared" si="1"/>
        <v>0</v>
      </c>
      <c r="E28" s="23">
        <f>'Point distribution and weighing'!E28</f>
        <v>1</v>
      </c>
      <c r="F28" s="23">
        <f>'Point distribution and weighing'!F28</f>
        <v>0</v>
      </c>
      <c r="G28" s="23">
        <f>'Point distribution and weighing'!G28</f>
        <v>0</v>
      </c>
    </row>
    <row r="29" spans="1:11">
      <c r="B29" s="1" t="s">
        <v>27</v>
      </c>
      <c r="C29" s="2"/>
      <c r="D29" s="2">
        <f t="shared" si="1"/>
        <v>0</v>
      </c>
      <c r="E29" s="23">
        <f>'Point distribution and weighing'!E29</f>
        <v>2</v>
      </c>
      <c r="F29" s="23">
        <f>'Point distribution and weighing'!F29</f>
        <v>0</v>
      </c>
      <c r="G29" s="23">
        <f>'Point distribution and weighing'!G29</f>
        <v>0</v>
      </c>
    </row>
    <row r="30" spans="1:11">
      <c r="B30" s="1" t="s">
        <v>28</v>
      </c>
      <c r="C30" s="2">
        <v>1</v>
      </c>
      <c r="D30" s="2">
        <f t="shared" si="1"/>
        <v>4</v>
      </c>
      <c r="E30" s="23">
        <f>'Point distribution and weighing'!E30</f>
        <v>4</v>
      </c>
      <c r="F30" s="23">
        <f>'Point distribution and weighing'!F30</f>
        <v>0</v>
      </c>
      <c r="G30" s="23">
        <f>'Point distribution and weighing'!G30</f>
        <v>0</v>
      </c>
    </row>
    <row r="31" spans="1:11">
      <c r="B31" s="4" t="s">
        <v>29</v>
      </c>
      <c r="C31" s="5"/>
      <c r="D31" s="2">
        <f t="shared" si="1"/>
        <v>0</v>
      </c>
      <c r="E31" s="23">
        <f>'Point distribution and weighing'!E31</f>
        <v>0</v>
      </c>
      <c r="F31" s="23">
        <f>'Point distribution and weighing'!F31</f>
        <v>0</v>
      </c>
      <c r="G31" s="23">
        <f>'Point distribution and weighing'!G31</f>
        <v>0</v>
      </c>
    </row>
    <row r="32" spans="1:11" ht="15" customHeight="1" thickBot="1">
      <c r="B32" s="6" t="s">
        <v>59</v>
      </c>
      <c r="C32" s="51"/>
      <c r="D32" s="116"/>
      <c r="E32" s="117"/>
      <c r="F32" s="117"/>
      <c r="G32" s="118"/>
    </row>
    <row r="33" spans="1:7">
      <c r="A33" s="39">
        <v>5</v>
      </c>
      <c r="B33" s="105" t="s">
        <v>31</v>
      </c>
      <c r="C33" s="105"/>
      <c r="D33" s="105"/>
      <c r="E33" s="105"/>
      <c r="F33" s="105"/>
      <c r="G33" s="106"/>
    </row>
    <row r="34" spans="1:7" ht="40" customHeight="1">
      <c r="A34" s="41"/>
      <c r="B34" s="20" t="s">
        <v>32</v>
      </c>
      <c r="C34" s="17"/>
      <c r="D34" s="2">
        <f t="shared" ref="D34:D36" si="2">IF(C34=1, E34,)</f>
        <v>0</v>
      </c>
      <c r="E34" s="23">
        <f>'Point distribution and weighing'!E34</f>
        <v>3</v>
      </c>
      <c r="F34" s="23">
        <f>'Point distribution and weighing'!F34</f>
        <v>0</v>
      </c>
      <c r="G34" s="23">
        <f>'Point distribution and weighing'!G34</f>
        <v>3</v>
      </c>
    </row>
    <row r="35" spans="1:7" ht="27" customHeight="1">
      <c r="A35" s="41"/>
      <c r="B35" s="3" t="s">
        <v>33</v>
      </c>
      <c r="C35" s="2">
        <v>1</v>
      </c>
      <c r="D35" s="2">
        <f t="shared" si="2"/>
        <v>1</v>
      </c>
      <c r="E35" s="23">
        <f>'Point distribution and weighing'!E35</f>
        <v>1</v>
      </c>
      <c r="F35" s="23">
        <f>'Point distribution and weighing'!F35</f>
        <v>0</v>
      </c>
      <c r="G35" s="23">
        <f>'Point distribution and weighing'!G35</f>
        <v>0</v>
      </c>
    </row>
    <row r="36" spans="1:7" ht="15" customHeight="1">
      <c r="A36" s="41"/>
      <c r="B36" s="6" t="s">
        <v>34</v>
      </c>
      <c r="C36" s="5"/>
      <c r="D36" s="2">
        <f t="shared" si="2"/>
        <v>0</v>
      </c>
      <c r="E36" s="23">
        <f>'Point distribution and weighing'!E36</f>
        <v>0</v>
      </c>
      <c r="F36" s="23">
        <f>'Point distribution and weighing'!F36</f>
        <v>0</v>
      </c>
      <c r="G36" s="23">
        <f>'Point distribution and weighing'!G36</f>
        <v>0</v>
      </c>
    </row>
    <row r="37" spans="1:7" ht="15" customHeight="1" thickBot="1">
      <c r="A37" s="40"/>
      <c r="B37" s="49" t="s">
        <v>40</v>
      </c>
      <c r="C37" s="50"/>
      <c r="D37" s="97"/>
      <c r="E37" s="98"/>
      <c r="F37" s="98"/>
      <c r="G37" s="99"/>
    </row>
    <row r="38" spans="1:7">
      <c r="A38" s="39">
        <v>6</v>
      </c>
      <c r="B38" s="105" t="s">
        <v>35</v>
      </c>
      <c r="C38" s="105"/>
      <c r="D38" s="105"/>
      <c r="E38" s="105"/>
      <c r="F38" s="105"/>
      <c r="G38" s="106"/>
    </row>
    <row r="39" spans="1:7" ht="40" customHeight="1">
      <c r="A39" s="41"/>
      <c r="B39" s="20" t="s">
        <v>36</v>
      </c>
      <c r="C39" s="17"/>
      <c r="D39" s="2">
        <f t="shared" ref="D39:D41" si="3">IF(C39=1, E39,)</f>
        <v>0</v>
      </c>
      <c r="E39" s="23">
        <f>'Point distribution and weighing'!E39</f>
        <v>3</v>
      </c>
      <c r="F39" s="23">
        <f>'Point distribution and weighing'!F39</f>
        <v>0</v>
      </c>
      <c r="G39" s="23">
        <f>'Point distribution and weighing'!G39</f>
        <v>3</v>
      </c>
    </row>
    <row r="40" spans="1:7" ht="27" customHeight="1">
      <c r="A40" s="41"/>
      <c r="B40" s="3" t="s">
        <v>37</v>
      </c>
      <c r="C40" s="2">
        <v>1</v>
      </c>
      <c r="D40" s="2">
        <f t="shared" si="3"/>
        <v>1</v>
      </c>
      <c r="E40" s="23">
        <f>'Point distribution and weighing'!E40</f>
        <v>1</v>
      </c>
      <c r="F40" s="23">
        <f>'Point distribution and weighing'!F40</f>
        <v>0</v>
      </c>
      <c r="G40" s="23">
        <f>'Point distribution and weighing'!G40</f>
        <v>0</v>
      </c>
    </row>
    <row r="41" spans="1:7" ht="15" customHeight="1">
      <c r="A41" s="41"/>
      <c r="B41" s="6" t="s">
        <v>38</v>
      </c>
      <c r="C41" s="5"/>
      <c r="D41" s="2">
        <f t="shared" si="3"/>
        <v>0</v>
      </c>
      <c r="E41" s="23">
        <f>'Point distribution and weighing'!E41</f>
        <v>0</v>
      </c>
      <c r="F41" s="23">
        <f>'Point distribution and weighing'!F41</f>
        <v>0</v>
      </c>
      <c r="G41" s="23">
        <f>'Point distribution and weighing'!G41</f>
        <v>0</v>
      </c>
    </row>
    <row r="42" spans="1:7" ht="15" customHeight="1" thickBot="1">
      <c r="A42" s="40"/>
      <c r="B42" s="49" t="s">
        <v>39</v>
      </c>
      <c r="C42" s="50"/>
      <c r="D42" s="107"/>
      <c r="E42" s="107"/>
      <c r="F42" s="107"/>
      <c r="G42" s="108"/>
    </row>
    <row r="43" spans="1:7" ht="27" customHeight="1">
      <c r="A43" s="39">
        <v>7</v>
      </c>
      <c r="B43" s="135" t="s">
        <v>41</v>
      </c>
      <c r="C43" s="136"/>
      <c r="D43" s="136"/>
      <c r="E43" s="136"/>
      <c r="F43" s="136"/>
      <c r="G43" s="137"/>
    </row>
    <row r="44" spans="1:7" ht="27" customHeight="1">
      <c r="A44" s="41"/>
      <c r="B44" s="19" t="s">
        <v>42</v>
      </c>
      <c r="C44" s="17">
        <v>1</v>
      </c>
      <c r="D44" s="2">
        <f t="shared" ref="D44:D46" si="4">IF(C44=1, E44,)</f>
        <v>3</v>
      </c>
      <c r="E44" s="23">
        <f>'Point distribution and weighing'!E44</f>
        <v>3</v>
      </c>
      <c r="F44" s="23">
        <f>'Point distribution and weighing'!F44</f>
        <v>0</v>
      </c>
      <c r="G44" s="23">
        <f>'Point distribution and weighing'!G44</f>
        <v>3</v>
      </c>
    </row>
    <row r="45" spans="1:7" ht="27" customHeight="1">
      <c r="A45" s="41"/>
      <c r="B45" s="7" t="s">
        <v>43</v>
      </c>
      <c r="C45" s="2"/>
      <c r="D45" s="2">
        <f t="shared" si="4"/>
        <v>0</v>
      </c>
      <c r="E45" s="23">
        <f>'Point distribution and weighing'!E45</f>
        <v>1</v>
      </c>
      <c r="F45" s="23">
        <f>'Point distribution and weighing'!F45</f>
        <v>0</v>
      </c>
      <c r="G45" s="23">
        <f>'Point distribution and weighing'!G45</f>
        <v>0</v>
      </c>
    </row>
    <row r="46" spans="1:7" ht="15" customHeight="1">
      <c r="A46" s="41"/>
      <c r="B46" s="8" t="s">
        <v>44</v>
      </c>
      <c r="C46" s="5"/>
      <c r="D46" s="2">
        <f t="shared" si="4"/>
        <v>0</v>
      </c>
      <c r="E46" s="23">
        <f>'Point distribution and weighing'!E46</f>
        <v>0</v>
      </c>
      <c r="F46" s="23">
        <f>'Point distribution and weighing'!F46</f>
        <v>0</v>
      </c>
      <c r="G46" s="23">
        <f>'Point distribution and weighing'!G46</f>
        <v>0</v>
      </c>
    </row>
    <row r="47" spans="1:7" ht="15" customHeight="1" thickBot="1">
      <c r="A47" s="40"/>
      <c r="B47" s="49" t="s">
        <v>45</v>
      </c>
      <c r="C47" s="50"/>
      <c r="D47" s="107"/>
      <c r="E47" s="107"/>
      <c r="F47" s="107"/>
      <c r="G47" s="108"/>
    </row>
    <row r="48" spans="1:7" ht="27.75" customHeight="1">
      <c r="A48" s="39">
        <v>8</v>
      </c>
      <c r="B48" s="136" t="s">
        <v>46</v>
      </c>
      <c r="C48" s="136"/>
      <c r="D48" s="136"/>
      <c r="E48" s="136"/>
      <c r="F48" s="136"/>
      <c r="G48" s="137"/>
    </row>
    <row r="49" spans="1:7" ht="15" customHeight="1">
      <c r="A49" s="41"/>
      <c r="B49" s="19" t="s">
        <v>47</v>
      </c>
      <c r="C49" s="17"/>
      <c r="D49" s="2">
        <f t="shared" ref="D49:D51" si="5">IF(C49=1, E49,)</f>
        <v>0</v>
      </c>
      <c r="E49" s="23">
        <f>'Point distribution and weighing'!E49</f>
        <v>3</v>
      </c>
      <c r="F49" s="23">
        <f>'Point distribution and weighing'!F49</f>
        <v>0</v>
      </c>
      <c r="G49" s="23">
        <f>'Point distribution and weighing'!G49</f>
        <v>3</v>
      </c>
    </row>
    <row r="50" spans="1:7" ht="15" customHeight="1">
      <c r="A50" s="41"/>
      <c r="B50" s="7" t="s">
        <v>48</v>
      </c>
      <c r="C50" s="2"/>
      <c r="D50" s="2">
        <f t="shared" si="5"/>
        <v>0</v>
      </c>
      <c r="E50" s="23">
        <f>'Point distribution and weighing'!E50</f>
        <v>1</v>
      </c>
      <c r="F50" s="23">
        <f>'Point distribution and weighing'!F50</f>
        <v>0</v>
      </c>
      <c r="G50" s="23">
        <f>'Point distribution and weighing'!G50</f>
        <v>0</v>
      </c>
    </row>
    <row r="51" spans="1:7" ht="15" customHeight="1">
      <c r="A51" s="41"/>
      <c r="B51" s="8" t="s">
        <v>49</v>
      </c>
      <c r="C51" s="5">
        <v>1</v>
      </c>
      <c r="D51" s="2">
        <f t="shared" si="5"/>
        <v>0</v>
      </c>
      <c r="E51" s="23">
        <f>'Point distribution and weighing'!E51</f>
        <v>0</v>
      </c>
      <c r="F51" s="23">
        <f>'Point distribution and weighing'!F51</f>
        <v>0</v>
      </c>
      <c r="G51" s="23">
        <f>'Point distribution and weighing'!G51</f>
        <v>0</v>
      </c>
    </row>
    <row r="52" spans="1:7" ht="15" customHeight="1" thickBot="1">
      <c r="A52" s="40"/>
      <c r="B52" s="49" t="s">
        <v>45</v>
      </c>
      <c r="C52" s="50"/>
      <c r="D52" s="97"/>
      <c r="E52" s="98"/>
      <c r="F52" s="98"/>
      <c r="G52" s="99"/>
    </row>
    <row r="53" spans="1:7" ht="27" customHeight="1">
      <c r="A53" s="39">
        <v>9</v>
      </c>
      <c r="B53" s="135" t="s">
        <v>50</v>
      </c>
      <c r="C53" s="136"/>
      <c r="D53" s="136"/>
      <c r="E53" s="136"/>
      <c r="F53" s="136"/>
      <c r="G53" s="137"/>
    </row>
    <row r="54" spans="1:7" ht="15" customHeight="1">
      <c r="A54" s="41"/>
      <c r="B54" s="19" t="s">
        <v>51</v>
      </c>
      <c r="C54" s="17">
        <v>1</v>
      </c>
      <c r="D54" s="2">
        <f t="shared" ref="D54:D56" si="6">IF(C54=1, E54,)</f>
        <v>3</v>
      </c>
      <c r="E54" s="23">
        <f>'Point distribution and weighing'!E54</f>
        <v>3</v>
      </c>
      <c r="F54" s="23">
        <f>'Point distribution and weighing'!F54</f>
        <v>0</v>
      </c>
      <c r="G54" s="23">
        <f>'Point distribution and weighing'!G54</f>
        <v>3</v>
      </c>
    </row>
    <row r="55" spans="1:7" ht="15" customHeight="1">
      <c r="A55" s="41"/>
      <c r="B55" s="7" t="s">
        <v>52</v>
      </c>
      <c r="C55" s="2"/>
      <c r="D55" s="2">
        <f t="shared" si="6"/>
        <v>0</v>
      </c>
      <c r="E55" s="23">
        <f>'Point distribution and weighing'!E55</f>
        <v>1</v>
      </c>
      <c r="F55" s="23">
        <f>'Point distribution and weighing'!F55</f>
        <v>0</v>
      </c>
      <c r="G55" s="23">
        <f>'Point distribution and weighing'!G55</f>
        <v>0</v>
      </c>
    </row>
    <row r="56" spans="1:7" ht="15" customHeight="1">
      <c r="A56" s="41"/>
      <c r="B56" s="8" t="s">
        <v>53</v>
      </c>
      <c r="C56" s="5"/>
      <c r="D56" s="2">
        <f t="shared" si="6"/>
        <v>0</v>
      </c>
      <c r="E56" s="23">
        <f>'Point distribution and weighing'!E56</f>
        <v>0</v>
      </c>
      <c r="F56" s="23">
        <f>'Point distribution and weighing'!F56</f>
        <v>0</v>
      </c>
      <c r="G56" s="23">
        <f>'Point distribution and weighing'!G56</f>
        <v>0</v>
      </c>
    </row>
    <row r="57" spans="1:7" ht="15" customHeight="1" thickBot="1">
      <c r="A57" s="40"/>
      <c r="B57" s="49" t="s">
        <v>54</v>
      </c>
      <c r="C57" s="50"/>
      <c r="D57" s="97"/>
      <c r="E57" s="98"/>
      <c r="F57" s="98"/>
      <c r="G57" s="99"/>
    </row>
    <row r="58" spans="1:7" ht="27" customHeight="1">
      <c r="A58" s="39">
        <v>10</v>
      </c>
      <c r="B58" s="138" t="s">
        <v>55</v>
      </c>
      <c r="C58" s="138"/>
      <c r="D58" s="138"/>
      <c r="E58" s="138"/>
      <c r="F58" s="138"/>
      <c r="G58" s="139"/>
    </row>
    <row r="59" spans="1:7">
      <c r="A59" s="41"/>
      <c r="B59" s="18" t="s">
        <v>57</v>
      </c>
      <c r="C59" s="18"/>
      <c r="D59" s="2">
        <f t="shared" ref="D59:D60" si="7">IF(C59=1, E59,)</f>
        <v>0</v>
      </c>
      <c r="E59" s="23">
        <f>'Point distribution and weighing'!E59</f>
        <v>3</v>
      </c>
      <c r="F59" s="23">
        <f>'Point distribution and weighing'!F59</f>
        <v>0</v>
      </c>
      <c r="G59" s="23">
        <f>'Point distribution and weighing'!G59</f>
        <v>3</v>
      </c>
    </row>
    <row r="60" spans="1:7">
      <c r="A60" s="41"/>
      <c r="B60" s="10" t="s">
        <v>58</v>
      </c>
      <c r="C60" s="2">
        <v>1</v>
      </c>
      <c r="D60" s="2">
        <f t="shared" si="7"/>
        <v>0</v>
      </c>
      <c r="E60" s="23">
        <f>'Point distribution and weighing'!E60</f>
        <v>0</v>
      </c>
      <c r="F60" s="23">
        <f>'Point distribution and weighing'!F60</f>
        <v>0</v>
      </c>
      <c r="G60" s="23">
        <f>'Point distribution and weighing'!G60</f>
        <v>0</v>
      </c>
    </row>
    <row r="61" spans="1:7" ht="27" customHeight="1" thickBot="1">
      <c r="A61" s="40"/>
      <c r="B61" s="36" t="s">
        <v>56</v>
      </c>
      <c r="C61" s="107"/>
      <c r="D61" s="107"/>
      <c r="E61" s="107"/>
      <c r="F61" s="107"/>
      <c r="G61" s="108"/>
    </row>
    <row r="62" spans="1:7" ht="15" thickBot="1">
      <c r="A62" s="39">
        <v>11</v>
      </c>
      <c r="B62" s="109" t="s">
        <v>61</v>
      </c>
      <c r="C62" s="109"/>
      <c r="D62" s="110"/>
      <c r="E62" s="110"/>
      <c r="F62" s="110"/>
      <c r="G62" s="111"/>
    </row>
    <row r="63" spans="1:7">
      <c r="B63" s="16" t="s">
        <v>25</v>
      </c>
      <c r="C63" s="17"/>
      <c r="D63" s="2">
        <f t="shared" ref="D63:D66" si="8">IF(C63=1, E63,)</f>
        <v>0</v>
      </c>
      <c r="E63" s="23">
        <f>'Point distribution and weighing'!E63</f>
        <v>0</v>
      </c>
      <c r="F63" s="23">
        <f>'Point distribution and weighing'!F63</f>
        <v>0</v>
      </c>
      <c r="G63" s="23">
        <f>'Point distribution and weighing'!G63</f>
        <v>0</v>
      </c>
    </row>
    <row r="64" spans="1:7">
      <c r="B64" s="12" t="s">
        <v>26</v>
      </c>
      <c r="C64" s="2">
        <v>1</v>
      </c>
      <c r="D64" s="2">
        <f t="shared" si="8"/>
        <v>1</v>
      </c>
      <c r="E64" s="23">
        <f>'Point distribution and weighing'!E64</f>
        <v>1</v>
      </c>
      <c r="F64" s="23">
        <f>'Point distribution and weighing'!F64</f>
        <v>0</v>
      </c>
      <c r="G64" s="23">
        <f>'Point distribution and weighing'!G64</f>
        <v>0</v>
      </c>
    </row>
    <row r="65" spans="1:7">
      <c r="B65" s="12" t="s">
        <v>27</v>
      </c>
      <c r="C65" s="2"/>
      <c r="D65" s="2">
        <f t="shared" si="8"/>
        <v>0</v>
      </c>
      <c r="E65" s="23">
        <f>'Point distribution and weighing'!E65</f>
        <v>2</v>
      </c>
      <c r="F65" s="23">
        <f>'Point distribution and weighing'!F65</f>
        <v>0</v>
      </c>
      <c r="G65" s="23">
        <f>'Point distribution and weighing'!G65</f>
        <v>0</v>
      </c>
    </row>
    <row r="66" spans="1:7">
      <c r="B66" s="13" t="s">
        <v>62</v>
      </c>
      <c r="C66" s="5"/>
      <c r="D66" s="2">
        <f t="shared" si="8"/>
        <v>0</v>
      </c>
      <c r="E66" s="23">
        <f>'Point distribution and weighing'!E66</f>
        <v>3</v>
      </c>
      <c r="F66" s="23">
        <f>'Point distribution and weighing'!F66</f>
        <v>0</v>
      </c>
      <c r="G66" s="23">
        <f>'Point distribution and weighing'!G66</f>
        <v>3</v>
      </c>
    </row>
    <row r="67" spans="1:7" ht="15" customHeight="1" thickBot="1">
      <c r="B67" s="3" t="s">
        <v>54</v>
      </c>
      <c r="C67" s="24"/>
      <c r="D67" s="112"/>
      <c r="E67" s="113"/>
      <c r="F67" s="113"/>
      <c r="G67" s="114"/>
    </row>
    <row r="68" spans="1:7">
      <c r="A68" s="39">
        <v>12</v>
      </c>
      <c r="B68" s="104" t="s">
        <v>68</v>
      </c>
      <c r="C68" s="105"/>
      <c r="D68" s="105"/>
      <c r="E68" s="105"/>
      <c r="F68" s="105"/>
      <c r="G68" s="106"/>
    </row>
    <row r="69" spans="1:7">
      <c r="A69" s="41"/>
      <c r="B69" s="21" t="s">
        <v>63</v>
      </c>
      <c r="C69" s="17">
        <v>1</v>
      </c>
      <c r="D69" s="17" t="s">
        <v>141</v>
      </c>
      <c r="E69" s="68"/>
      <c r="F69" s="17"/>
      <c r="G69" s="52"/>
    </row>
    <row r="70" spans="1:7">
      <c r="A70" s="41"/>
      <c r="B70" s="14" t="s">
        <v>64</v>
      </c>
      <c r="C70" s="2"/>
      <c r="D70" s="2">
        <f t="shared" ref="D70:D74" si="9">IF(C70=1, E70,)</f>
        <v>0</v>
      </c>
      <c r="E70" s="23">
        <f>'Point distribution and weighing'!E70</f>
        <v>0</v>
      </c>
      <c r="F70" s="23">
        <f>'Point distribution and weighing'!F70</f>
        <v>0</v>
      </c>
      <c r="G70" s="23">
        <f>'Point distribution and weighing'!G70</f>
        <v>0</v>
      </c>
    </row>
    <row r="71" spans="1:7" ht="15" customHeight="1">
      <c r="A71" s="41"/>
      <c r="B71" s="11" t="s">
        <v>65</v>
      </c>
      <c r="C71" s="2"/>
      <c r="D71" s="2">
        <f t="shared" si="9"/>
        <v>0</v>
      </c>
      <c r="E71" s="23">
        <f>'Point distribution and weighing'!E71</f>
        <v>0</v>
      </c>
      <c r="F71" s="23">
        <f>'Point distribution and weighing'!F71</f>
        <v>0</v>
      </c>
      <c r="G71" s="23">
        <f>'Point distribution and weighing'!G71</f>
        <v>0</v>
      </c>
    </row>
    <row r="72" spans="1:7" ht="15" customHeight="1">
      <c r="A72" s="41"/>
      <c r="B72" s="11" t="s">
        <v>66</v>
      </c>
      <c r="C72" s="2"/>
      <c r="D72" s="2">
        <f t="shared" si="9"/>
        <v>0</v>
      </c>
      <c r="E72" s="23">
        <f>'Point distribution and weighing'!E72</f>
        <v>4</v>
      </c>
      <c r="F72" s="23">
        <f>'Point distribution and weighing'!F72</f>
        <v>0</v>
      </c>
      <c r="G72" s="23">
        <f>'Point distribution and weighing'!G72</f>
        <v>4</v>
      </c>
    </row>
    <row r="73" spans="1:7" ht="15" customHeight="1">
      <c r="A73" s="41"/>
      <c r="B73" s="11" t="s">
        <v>67</v>
      </c>
      <c r="C73" s="2">
        <v>1</v>
      </c>
      <c r="D73" s="2">
        <f t="shared" si="9"/>
        <v>2</v>
      </c>
      <c r="E73" s="23">
        <f>'Point distribution and weighing'!E73</f>
        <v>2</v>
      </c>
      <c r="F73" s="23">
        <f>'Point distribution and weighing'!F73</f>
        <v>0</v>
      </c>
      <c r="G73" s="23">
        <f>'Point distribution and weighing'!G73</f>
        <v>0</v>
      </c>
    </row>
    <row r="74" spans="1:7" ht="15" customHeight="1">
      <c r="A74" s="41"/>
      <c r="B74" s="15" t="s">
        <v>69</v>
      </c>
      <c r="C74" s="5"/>
      <c r="D74" s="2">
        <f t="shared" si="9"/>
        <v>0</v>
      </c>
      <c r="E74" s="23">
        <f>'Point distribution and weighing'!E74</f>
        <v>1</v>
      </c>
      <c r="F74" s="23">
        <f>'Point distribution and weighing'!F74</f>
        <v>0</v>
      </c>
      <c r="G74" s="23">
        <f>'Point distribution and weighing'!G74</f>
        <v>0</v>
      </c>
    </row>
    <row r="75" spans="1:7" ht="15" customHeight="1" thickBot="1">
      <c r="A75" s="40"/>
      <c r="B75" s="36" t="s">
        <v>54</v>
      </c>
      <c r="C75" s="50"/>
      <c r="D75" s="97"/>
      <c r="E75" s="98"/>
      <c r="F75" s="98"/>
      <c r="G75" s="99"/>
    </row>
    <row r="76" spans="1:7" ht="30" customHeight="1">
      <c r="A76" s="39">
        <v>13</v>
      </c>
      <c r="B76" s="133" t="s">
        <v>70</v>
      </c>
      <c r="C76" s="133"/>
      <c r="D76" s="133"/>
      <c r="E76" s="133"/>
      <c r="F76" s="133"/>
      <c r="G76" s="134"/>
    </row>
    <row r="77" spans="1:7" ht="15" customHeight="1">
      <c r="A77" s="41"/>
      <c r="B77" s="11" t="s">
        <v>71</v>
      </c>
      <c r="C77" s="2"/>
      <c r="D77" s="2">
        <f t="shared" ref="D77:D80" si="10">IF(C77=1, E77,)</f>
        <v>0</v>
      </c>
      <c r="E77" s="23">
        <f>'Point distribution and weighing'!E77</f>
        <v>3</v>
      </c>
      <c r="F77" s="23">
        <f>'Point distribution and weighing'!F77</f>
        <v>0</v>
      </c>
      <c r="G77" s="23">
        <f>'Point distribution and weighing'!G77</f>
        <v>3</v>
      </c>
    </row>
    <row r="78" spans="1:7" ht="30" customHeight="1">
      <c r="A78" s="41"/>
      <c r="B78" s="11" t="s">
        <v>72</v>
      </c>
      <c r="C78" s="2"/>
      <c r="D78" s="2">
        <f t="shared" si="10"/>
        <v>0</v>
      </c>
      <c r="E78" s="23">
        <f>'Point distribution and weighing'!E78</f>
        <v>2</v>
      </c>
      <c r="F78" s="23">
        <f>'Point distribution and weighing'!F78</f>
        <v>0</v>
      </c>
      <c r="G78" s="23">
        <f>'Point distribution and weighing'!G78</f>
        <v>0</v>
      </c>
    </row>
    <row r="79" spans="1:7" ht="15" customHeight="1">
      <c r="A79" s="41"/>
      <c r="B79" s="11" t="s">
        <v>73</v>
      </c>
      <c r="C79" s="2"/>
      <c r="D79" s="2">
        <f t="shared" si="10"/>
        <v>0</v>
      </c>
      <c r="E79" s="23">
        <f>'Point distribution and weighing'!E79</f>
        <v>1</v>
      </c>
      <c r="F79" s="23">
        <f>'Point distribution and weighing'!F79</f>
        <v>0</v>
      </c>
      <c r="G79" s="23">
        <f>'Point distribution and weighing'!G79</f>
        <v>0</v>
      </c>
    </row>
    <row r="80" spans="1:7" ht="15" customHeight="1">
      <c r="A80" s="41"/>
      <c r="B80" s="15" t="s">
        <v>74</v>
      </c>
      <c r="C80" s="5">
        <v>1</v>
      </c>
      <c r="D80" s="2">
        <f t="shared" si="10"/>
        <v>0</v>
      </c>
      <c r="E80" s="23">
        <f>'Point distribution and weighing'!E80</f>
        <v>0</v>
      </c>
      <c r="F80" s="23">
        <f>'Point distribution and weighing'!F80</f>
        <v>0</v>
      </c>
      <c r="G80" s="23">
        <f>'Point distribution and weighing'!G80</f>
        <v>0</v>
      </c>
    </row>
    <row r="81" spans="1:7" ht="15" customHeight="1" thickBot="1">
      <c r="A81" s="40"/>
      <c r="B81" s="36" t="s">
        <v>54</v>
      </c>
      <c r="C81" s="50"/>
      <c r="D81" s="97"/>
      <c r="E81" s="98"/>
      <c r="F81" s="98"/>
      <c r="G81" s="99"/>
    </row>
    <row r="82" spans="1:7">
      <c r="A82" s="39">
        <v>14</v>
      </c>
      <c r="B82" s="131" t="s">
        <v>75</v>
      </c>
      <c r="C82" s="131"/>
      <c r="D82" s="131"/>
      <c r="E82" s="131"/>
      <c r="F82" s="131"/>
      <c r="G82" s="132"/>
    </row>
    <row r="83" spans="1:7" ht="15" customHeight="1">
      <c r="A83" s="41"/>
      <c r="B83" s="3" t="s">
        <v>76</v>
      </c>
      <c r="C83" s="2"/>
      <c r="D83" s="2">
        <f t="shared" ref="D83:D86" si="11">IF(C83=1, E83,)</f>
        <v>0</v>
      </c>
      <c r="E83" s="23">
        <f>'Point distribution and weighing'!E83</f>
        <v>3</v>
      </c>
      <c r="F83" s="23">
        <f>'Point distribution and weighing'!F83</f>
        <v>0</v>
      </c>
      <c r="G83" s="23">
        <f>'Point distribution and weighing'!G83</f>
        <v>3</v>
      </c>
    </row>
    <row r="84" spans="1:7" ht="27" customHeight="1">
      <c r="A84" s="41"/>
      <c r="B84" s="3" t="s">
        <v>77</v>
      </c>
      <c r="C84" s="2"/>
      <c r="D84" s="2">
        <f t="shared" si="11"/>
        <v>0</v>
      </c>
      <c r="E84" s="23">
        <f>'Point distribution and weighing'!E84</f>
        <v>2</v>
      </c>
      <c r="F84" s="23">
        <f>'Point distribution and weighing'!F84</f>
        <v>0</v>
      </c>
      <c r="G84" s="23">
        <f>'Point distribution and weighing'!G84</f>
        <v>0</v>
      </c>
    </row>
    <row r="85" spans="1:7" ht="15" customHeight="1">
      <c r="A85" s="41"/>
      <c r="B85" s="3" t="s">
        <v>78</v>
      </c>
      <c r="C85" s="2">
        <v>1</v>
      </c>
      <c r="D85" s="2">
        <f t="shared" si="11"/>
        <v>1</v>
      </c>
      <c r="E85" s="23">
        <f>'Point distribution and weighing'!E85</f>
        <v>1</v>
      </c>
      <c r="F85" s="23">
        <f>'Point distribution and weighing'!F85</f>
        <v>0</v>
      </c>
      <c r="G85" s="23">
        <f>'Point distribution and weighing'!G85</f>
        <v>0</v>
      </c>
    </row>
    <row r="86" spans="1:7" ht="15" customHeight="1">
      <c r="A86" s="41"/>
      <c r="B86" s="6" t="s">
        <v>79</v>
      </c>
      <c r="C86" s="5"/>
      <c r="D86" s="2">
        <f t="shared" si="11"/>
        <v>0</v>
      </c>
      <c r="E86" s="23">
        <f>'Point distribution and weighing'!E86</f>
        <v>0</v>
      </c>
      <c r="F86" s="23">
        <f>'Point distribution and weighing'!F86</f>
        <v>0</v>
      </c>
      <c r="G86" s="23">
        <f>'Point distribution and weighing'!G86</f>
        <v>0</v>
      </c>
    </row>
    <row r="87" spans="1:7" ht="15" customHeight="1" thickBot="1">
      <c r="A87" s="40"/>
      <c r="B87" s="49" t="s">
        <v>80</v>
      </c>
      <c r="C87" s="50"/>
      <c r="D87" s="97"/>
      <c r="E87" s="98"/>
      <c r="F87" s="98"/>
      <c r="G87" s="99"/>
    </row>
    <row r="88" spans="1:7">
      <c r="A88" s="39">
        <v>15</v>
      </c>
      <c r="B88" s="104" t="s">
        <v>81</v>
      </c>
      <c r="C88" s="105"/>
      <c r="D88" s="105"/>
      <c r="E88" s="105"/>
      <c r="F88" s="105"/>
      <c r="G88" s="106"/>
    </row>
    <row r="89" spans="1:7" ht="27" customHeight="1">
      <c r="A89" s="41"/>
      <c r="B89" s="22" t="s">
        <v>82</v>
      </c>
      <c r="C89" s="17"/>
      <c r="D89" s="2">
        <f t="shared" ref="D89:D92" si="12">IF(C89=1, E89,)</f>
        <v>0</v>
      </c>
      <c r="E89" s="23">
        <f>'Point distribution and weighing'!E89</f>
        <v>3</v>
      </c>
      <c r="F89" s="23">
        <f>'Point distribution and weighing'!F89</f>
        <v>0</v>
      </c>
      <c r="G89" s="23">
        <f>'Point distribution and weighing'!G89</f>
        <v>3</v>
      </c>
    </row>
    <row r="90" spans="1:7" ht="27" customHeight="1">
      <c r="A90" s="41"/>
      <c r="B90" s="11" t="s">
        <v>83</v>
      </c>
      <c r="C90" s="2"/>
      <c r="D90" s="2">
        <f t="shared" si="12"/>
        <v>0</v>
      </c>
      <c r="E90" s="23">
        <f>'Point distribution and weighing'!E90</f>
        <v>2</v>
      </c>
      <c r="F90" s="23">
        <f>'Point distribution and weighing'!F90</f>
        <v>0</v>
      </c>
      <c r="G90" s="23">
        <f>'Point distribution and weighing'!G90</f>
        <v>0</v>
      </c>
    </row>
    <row r="91" spans="1:7" ht="27" customHeight="1">
      <c r="A91" s="41"/>
      <c r="B91" s="11" t="s">
        <v>84</v>
      </c>
      <c r="C91" s="2"/>
      <c r="D91" s="2">
        <f t="shared" si="12"/>
        <v>0</v>
      </c>
      <c r="E91" s="23">
        <f>'Point distribution and weighing'!E91</f>
        <v>1</v>
      </c>
      <c r="F91" s="23">
        <f>'Point distribution and weighing'!F91</f>
        <v>0</v>
      </c>
      <c r="G91" s="23">
        <f>'Point distribution and weighing'!G91</f>
        <v>0</v>
      </c>
    </row>
    <row r="92" spans="1:7" ht="27" customHeight="1">
      <c r="A92" s="41"/>
      <c r="B92" s="15" t="s">
        <v>85</v>
      </c>
      <c r="C92" s="5"/>
      <c r="D92" s="2">
        <f t="shared" si="12"/>
        <v>0</v>
      </c>
      <c r="E92" s="23">
        <f>'Point distribution and weighing'!E92</f>
        <v>0</v>
      </c>
      <c r="F92" s="23">
        <f>'Point distribution and weighing'!F92</f>
        <v>0</v>
      </c>
      <c r="G92" s="23">
        <f>'Point distribution and weighing'!G92</f>
        <v>0</v>
      </c>
    </row>
    <row r="93" spans="1:7" ht="15" customHeight="1" thickBot="1">
      <c r="A93" s="40"/>
      <c r="B93" s="36" t="s">
        <v>54</v>
      </c>
      <c r="C93" s="50">
        <v>1</v>
      </c>
      <c r="D93" s="107" t="s">
        <v>183</v>
      </c>
      <c r="E93" s="107"/>
      <c r="F93" s="107"/>
      <c r="G93" s="108"/>
    </row>
    <row r="95" spans="1:7" ht="28">
      <c r="C95" s="62" t="s">
        <v>123</v>
      </c>
      <c r="D95" s="60">
        <f>SUM(D20:D24, D27:D31,D34:D36,D39:D41,D44:D46,D49:D51,D54:D56,D59:D60,D63:D66,D69:D74,D77:D80,D83:D86,D89:D92)</f>
        <v>20</v>
      </c>
      <c r="E95" s="61" t="s">
        <v>124</v>
      </c>
      <c r="F95" s="60">
        <f>SUM(G20:G24, G27:G31,G34:G36,G39:G41,G44:G46,G49:G51,G54:G56,G59:G60,G63:G66,G69:G75,G77:G80,G83:G86,G89:G92)</f>
        <v>42</v>
      </c>
    </row>
    <row r="96" spans="1:7">
      <c r="C96" s="62" t="s">
        <v>144</v>
      </c>
      <c r="D96" s="60">
        <f>SUM(I10,I18)</f>
        <v>0.68571428571428572</v>
      </c>
      <c r="E96" s="61" t="s">
        <v>145</v>
      </c>
      <c r="F96" s="60">
        <f>SUM(K10,K18)</f>
        <v>8</v>
      </c>
      <c r="G96" s="25"/>
    </row>
    <row r="97" spans="3:7" ht="28">
      <c r="C97" s="62" t="s">
        <v>120</v>
      </c>
      <c r="D97" s="60">
        <f>SUM(D95:D96)</f>
        <v>20.685714285714287</v>
      </c>
      <c r="E97" s="61" t="s">
        <v>125</v>
      </c>
      <c r="F97" s="60">
        <f>SUM(F95:F96)</f>
        <v>50</v>
      </c>
      <c r="G97" s="25"/>
    </row>
  </sheetData>
  <mergeCells count="28">
    <mergeCell ref="D32:G32"/>
    <mergeCell ref="B3:G3"/>
    <mergeCell ref="B10:G10"/>
    <mergeCell ref="B19:G19"/>
    <mergeCell ref="D25:G25"/>
    <mergeCell ref="B26:G26"/>
    <mergeCell ref="C61:G61"/>
    <mergeCell ref="B33:G33"/>
    <mergeCell ref="D37:G37"/>
    <mergeCell ref="B38:G38"/>
    <mergeCell ref="D42:G42"/>
    <mergeCell ref="B43:G43"/>
    <mergeCell ref="D47:G47"/>
    <mergeCell ref="B48:G48"/>
    <mergeCell ref="D52:G52"/>
    <mergeCell ref="B53:G53"/>
    <mergeCell ref="D57:G57"/>
    <mergeCell ref="B58:G58"/>
    <mergeCell ref="B82:G82"/>
    <mergeCell ref="D87:G87"/>
    <mergeCell ref="B88:G88"/>
    <mergeCell ref="D93:G93"/>
    <mergeCell ref="B62:G62"/>
    <mergeCell ref="D67:G67"/>
    <mergeCell ref="B68:G68"/>
    <mergeCell ref="D75:G75"/>
    <mergeCell ref="B76:G76"/>
    <mergeCell ref="D81:G81"/>
  </mergeCells>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7"/>
  <sheetViews>
    <sheetView showGridLines="0" workbookViewId="0">
      <pane ySplit="2" topLeftCell="A75" activePane="bottomLeft" state="frozen"/>
      <selection activeCell="B96" sqref="B96"/>
      <selection pane="bottomLeft" activeCell="B96" sqref="B96"/>
    </sheetView>
  </sheetViews>
  <sheetFormatPr baseColWidth="10" defaultColWidth="8.83203125" defaultRowHeight="14" x14ac:dyDescent="0"/>
  <cols>
    <col min="1" max="1" width="5.6640625" customWidth="1"/>
    <col min="2" max="2" width="64.83203125" customWidth="1"/>
    <col min="3" max="3" width="10.33203125" customWidth="1"/>
    <col min="4" max="4" width="17.1640625" customWidth="1"/>
    <col min="5" max="5" width="17.5" customWidth="1"/>
    <col min="6" max="6" width="15.83203125" customWidth="1"/>
    <col min="7" max="7" width="11.1640625" customWidth="1"/>
    <col min="8" max="8" width="6.5" customWidth="1"/>
    <col min="9" max="9" width="8.33203125" customWidth="1"/>
    <col min="10" max="10" width="10.5" customWidth="1"/>
    <col min="11" max="11" width="5.6640625" customWidth="1"/>
  </cols>
  <sheetData>
    <row r="2" spans="1:11" ht="15" thickBot="1">
      <c r="A2" t="s">
        <v>126</v>
      </c>
      <c r="C2" t="s">
        <v>86</v>
      </c>
      <c r="D2" t="s">
        <v>87</v>
      </c>
      <c r="E2" t="s">
        <v>88</v>
      </c>
      <c r="F2" t="s">
        <v>131</v>
      </c>
      <c r="G2" t="s">
        <v>140</v>
      </c>
    </row>
    <row r="3" spans="1:11" ht="30" customHeight="1">
      <c r="A3" s="44">
        <v>1</v>
      </c>
      <c r="B3" s="122" t="s">
        <v>0</v>
      </c>
      <c r="C3" s="124"/>
      <c r="D3" s="124"/>
      <c r="E3" s="124"/>
      <c r="F3" s="124"/>
      <c r="G3" s="125"/>
    </row>
    <row r="4" spans="1:11" ht="52.5" customHeight="1">
      <c r="A4" s="41"/>
      <c r="B4" s="42" t="s">
        <v>1</v>
      </c>
      <c r="C4" s="43" t="s">
        <v>2</v>
      </c>
      <c r="D4" s="43" t="s">
        <v>3</v>
      </c>
      <c r="E4" s="43" t="s">
        <v>4</v>
      </c>
      <c r="F4" s="43" t="s">
        <v>5</v>
      </c>
      <c r="G4" s="45"/>
    </row>
    <row r="5" spans="1:11">
      <c r="A5" s="41"/>
      <c r="B5" s="11" t="s">
        <v>6</v>
      </c>
      <c r="C5" s="11"/>
      <c r="D5" s="11"/>
      <c r="E5" s="11">
        <v>1</v>
      </c>
      <c r="F5" s="11"/>
      <c r="G5" s="45"/>
    </row>
    <row r="6" spans="1:11" ht="14.25" customHeight="1">
      <c r="A6" s="41"/>
      <c r="B6" s="11" t="s">
        <v>7</v>
      </c>
      <c r="C6" s="11"/>
      <c r="D6" s="11"/>
      <c r="E6" s="11"/>
      <c r="F6" s="11"/>
      <c r="G6" s="45"/>
    </row>
    <row r="7" spans="1:11" ht="15" customHeight="1">
      <c r="A7" s="41"/>
      <c r="B7" s="11" t="s">
        <v>8</v>
      </c>
      <c r="C7" s="11"/>
      <c r="D7" s="11"/>
      <c r="E7" s="11"/>
      <c r="F7" s="11"/>
      <c r="G7" s="45"/>
    </row>
    <row r="8" spans="1:11" ht="15" customHeight="1">
      <c r="A8" s="41"/>
      <c r="B8" s="11" t="s">
        <v>9</v>
      </c>
      <c r="C8" s="11"/>
      <c r="D8" s="11"/>
      <c r="E8" s="11"/>
      <c r="F8" s="11"/>
      <c r="G8" s="45"/>
    </row>
    <row r="9" spans="1:11" ht="15" thickBot="1">
      <c r="A9" s="40"/>
      <c r="B9" s="36" t="s">
        <v>10</v>
      </c>
      <c r="C9" s="36"/>
      <c r="D9" s="36"/>
      <c r="E9" s="36"/>
      <c r="F9" s="36"/>
      <c r="G9" s="46"/>
    </row>
    <row r="10" spans="1:11" ht="30" customHeight="1">
      <c r="A10" s="39">
        <v>2</v>
      </c>
      <c r="B10" s="140" t="s">
        <v>11</v>
      </c>
      <c r="C10" s="141"/>
      <c r="D10" s="141"/>
      <c r="E10" s="141"/>
      <c r="F10" s="141"/>
      <c r="G10" s="142"/>
      <c r="H10" s="62" t="s">
        <v>143</v>
      </c>
      <c r="I10" s="69">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0.4</v>
      </c>
      <c r="J10" s="61" t="s">
        <v>121</v>
      </c>
      <c r="K10" s="60">
        <v>3</v>
      </c>
    </row>
    <row r="11" spans="1:11" ht="30" customHeight="1">
      <c r="A11" s="41"/>
      <c r="B11" s="33"/>
      <c r="C11" s="33" t="s">
        <v>12</v>
      </c>
      <c r="D11" s="33" t="s">
        <v>13</v>
      </c>
      <c r="E11" s="33" t="s">
        <v>14</v>
      </c>
      <c r="F11" s="33" t="s">
        <v>15</v>
      </c>
      <c r="G11" s="34" t="s">
        <v>16</v>
      </c>
    </row>
    <row r="12" spans="1:11" ht="15" customHeight="1">
      <c r="A12" s="41"/>
      <c r="B12" s="11" t="s">
        <v>17</v>
      </c>
      <c r="C12" s="9">
        <v>1</v>
      </c>
      <c r="D12" s="11"/>
      <c r="E12" s="9"/>
      <c r="F12" s="9"/>
      <c r="G12" s="35"/>
    </row>
    <row r="13" spans="1:11" ht="15" customHeight="1">
      <c r="A13" s="41"/>
      <c r="B13" s="11" t="s">
        <v>18</v>
      </c>
      <c r="C13" s="9">
        <v>1</v>
      </c>
      <c r="D13" s="11"/>
      <c r="E13" s="9"/>
      <c r="F13" s="9"/>
      <c r="G13" s="35"/>
    </row>
    <row r="14" spans="1:11" ht="27" customHeight="1">
      <c r="A14" s="41"/>
      <c r="B14" s="11" t="s">
        <v>19</v>
      </c>
      <c r="C14" s="9"/>
      <c r="D14" s="11"/>
      <c r="E14" s="9"/>
      <c r="F14" s="9"/>
      <c r="G14" s="35"/>
    </row>
    <row r="15" spans="1:11" ht="15" customHeight="1">
      <c r="A15" s="41"/>
      <c r="B15" s="11" t="s">
        <v>20</v>
      </c>
      <c r="C15" s="9"/>
      <c r="D15" s="11"/>
      <c r="E15" s="9"/>
      <c r="F15" s="9"/>
      <c r="G15" s="35"/>
    </row>
    <row r="16" spans="1:11" ht="15" customHeight="1">
      <c r="A16" s="41"/>
      <c r="B16" s="11" t="s">
        <v>21</v>
      </c>
      <c r="C16" s="9"/>
      <c r="D16" s="11"/>
      <c r="E16" s="9"/>
      <c r="F16" s="9"/>
      <c r="G16" s="35"/>
    </row>
    <row r="17" spans="1:11" ht="27" customHeight="1">
      <c r="A17" s="41"/>
      <c r="B17" s="11" t="s">
        <v>22</v>
      </c>
      <c r="C17" s="9"/>
      <c r="D17" s="11"/>
      <c r="E17" s="9"/>
      <c r="F17" s="9"/>
      <c r="G17" s="35"/>
    </row>
    <row r="18" spans="1:11" ht="15" customHeight="1" thickBot="1">
      <c r="A18" s="40"/>
      <c r="B18" s="36" t="s">
        <v>23</v>
      </c>
      <c r="C18" s="37">
        <v>1</v>
      </c>
      <c r="D18" s="36"/>
      <c r="E18" s="37"/>
      <c r="F18" s="37"/>
      <c r="G18" s="38"/>
      <c r="H18" s="62" t="s">
        <v>119</v>
      </c>
      <c r="I18" s="60">
        <f>SUM(C12:G18)*'Point distribution and weighing'!I17</f>
        <v>0.42857142857142855</v>
      </c>
      <c r="J18" s="61" t="s">
        <v>122</v>
      </c>
      <c r="K18" s="60">
        <v>5</v>
      </c>
    </row>
    <row r="19" spans="1:11" ht="27" customHeight="1">
      <c r="A19" s="47">
        <v>3</v>
      </c>
      <c r="B19" s="135" t="s">
        <v>24</v>
      </c>
      <c r="C19" s="136"/>
      <c r="D19" s="136"/>
      <c r="E19" s="136"/>
      <c r="F19" s="136"/>
      <c r="G19" s="137"/>
    </row>
    <row r="20" spans="1:11">
      <c r="A20" s="41"/>
      <c r="B20" s="1" t="s">
        <v>25</v>
      </c>
      <c r="C20" s="2"/>
      <c r="D20" s="2">
        <f>IF(C20=1, E20,)</f>
        <v>0</v>
      </c>
      <c r="E20" s="23">
        <f>'Point distribution and weighing'!E20</f>
        <v>0</v>
      </c>
      <c r="F20" s="23">
        <f>'Point distribution and weighing'!F20</f>
        <v>0</v>
      </c>
      <c r="G20" s="23">
        <f>'Point distribution and weighing'!G20</f>
        <v>4</v>
      </c>
    </row>
    <row r="21" spans="1:11">
      <c r="A21" s="41"/>
      <c r="B21" s="1" t="s">
        <v>26</v>
      </c>
      <c r="C21" s="2">
        <v>1</v>
      </c>
      <c r="D21" s="2">
        <f t="shared" ref="D21:D24" si="0">IF(C21=1, E21,)</f>
        <v>1</v>
      </c>
      <c r="E21" s="23">
        <f>'Point distribution and weighing'!E21</f>
        <v>1</v>
      </c>
      <c r="F21" s="23">
        <f>'Point distribution and weighing'!F21</f>
        <v>0</v>
      </c>
      <c r="G21" s="23">
        <f>'Point distribution and weighing'!G21</f>
        <v>0</v>
      </c>
    </row>
    <row r="22" spans="1:11">
      <c r="A22" s="41"/>
      <c r="B22" s="1" t="s">
        <v>27</v>
      </c>
      <c r="C22" s="2"/>
      <c r="D22" s="2">
        <f t="shared" si="0"/>
        <v>0</v>
      </c>
      <c r="E22" s="23">
        <f>'Point distribution and weighing'!E22</f>
        <v>2</v>
      </c>
      <c r="F22" s="23">
        <f>'Point distribution and weighing'!F22</f>
        <v>0</v>
      </c>
      <c r="G22" s="23">
        <f>'Point distribution and weighing'!G22</f>
        <v>0</v>
      </c>
    </row>
    <row r="23" spans="1:11">
      <c r="A23" s="41"/>
      <c r="B23" s="1" t="s">
        <v>28</v>
      </c>
      <c r="C23" s="2"/>
      <c r="D23" s="2">
        <f t="shared" si="0"/>
        <v>0</v>
      </c>
      <c r="E23" s="23">
        <f>'Point distribution and weighing'!E23</f>
        <v>4</v>
      </c>
      <c r="F23" s="23">
        <f>'Point distribution and weighing'!F23</f>
        <v>0</v>
      </c>
      <c r="G23" s="23">
        <f>'Point distribution and weighing'!G23</f>
        <v>0</v>
      </c>
    </row>
    <row r="24" spans="1:11">
      <c r="A24" s="41"/>
      <c r="B24" s="1" t="s">
        <v>29</v>
      </c>
      <c r="C24" s="2"/>
      <c r="D24" s="2">
        <f t="shared" si="0"/>
        <v>0</v>
      </c>
      <c r="E24" s="23">
        <f>'Point distribution and weighing'!E24</f>
        <v>2</v>
      </c>
      <c r="F24" s="23">
        <f>'Point distribution and weighing'!F24</f>
        <v>0</v>
      </c>
      <c r="G24" s="23">
        <f>'Point distribution and weighing'!G24</f>
        <v>0</v>
      </c>
    </row>
    <row r="25" spans="1:11" ht="15" customHeight="1" thickBot="1">
      <c r="A25" s="40"/>
      <c r="B25" s="49" t="s">
        <v>60</v>
      </c>
      <c r="C25" s="50"/>
      <c r="D25" s="107"/>
      <c r="E25" s="107"/>
      <c r="F25" s="107"/>
      <c r="G25" s="108"/>
    </row>
    <row r="26" spans="1:11" ht="27" customHeight="1">
      <c r="A26" s="47">
        <v>4</v>
      </c>
      <c r="B26" s="122" t="s">
        <v>30</v>
      </c>
      <c r="C26" s="123"/>
      <c r="D26" s="123"/>
      <c r="E26" s="123"/>
      <c r="F26" s="123"/>
      <c r="G26" s="143"/>
    </row>
    <row r="27" spans="1:11">
      <c r="B27" s="1" t="s">
        <v>25</v>
      </c>
      <c r="C27" s="2"/>
      <c r="D27" s="2">
        <f t="shared" ref="D27:D31" si="1">IF(C27=1, E27,)</f>
        <v>0</v>
      </c>
      <c r="E27" s="23">
        <f>'Point distribution and weighing'!E27</f>
        <v>0</v>
      </c>
      <c r="F27" s="23">
        <f>'Point distribution and weighing'!F27</f>
        <v>0</v>
      </c>
      <c r="G27" s="23">
        <f>'Point distribution and weighing'!G27</f>
        <v>4</v>
      </c>
    </row>
    <row r="28" spans="1:11">
      <c r="B28" s="1" t="s">
        <v>26</v>
      </c>
      <c r="C28" s="2">
        <v>1</v>
      </c>
      <c r="D28" s="2">
        <f t="shared" si="1"/>
        <v>1</v>
      </c>
      <c r="E28" s="23">
        <f>'Point distribution and weighing'!E28</f>
        <v>1</v>
      </c>
      <c r="F28" s="23">
        <f>'Point distribution and weighing'!F28</f>
        <v>0</v>
      </c>
      <c r="G28" s="23">
        <f>'Point distribution and weighing'!G28</f>
        <v>0</v>
      </c>
    </row>
    <row r="29" spans="1:11">
      <c r="B29" s="1" t="s">
        <v>27</v>
      </c>
      <c r="C29" s="2"/>
      <c r="D29" s="2">
        <f t="shared" si="1"/>
        <v>0</v>
      </c>
      <c r="E29" s="23">
        <f>'Point distribution and weighing'!E29</f>
        <v>2</v>
      </c>
      <c r="F29" s="23">
        <f>'Point distribution and weighing'!F29</f>
        <v>0</v>
      </c>
      <c r="G29" s="23">
        <f>'Point distribution and weighing'!G29</f>
        <v>0</v>
      </c>
    </row>
    <row r="30" spans="1:11">
      <c r="B30" s="1" t="s">
        <v>28</v>
      </c>
      <c r="C30" s="2"/>
      <c r="D30" s="2">
        <f t="shared" si="1"/>
        <v>0</v>
      </c>
      <c r="E30" s="23">
        <f>'Point distribution and weighing'!E30</f>
        <v>4</v>
      </c>
      <c r="F30" s="23">
        <f>'Point distribution and weighing'!F30</f>
        <v>0</v>
      </c>
      <c r="G30" s="23">
        <f>'Point distribution and weighing'!G30</f>
        <v>0</v>
      </c>
    </row>
    <row r="31" spans="1:11">
      <c r="B31" s="4" t="s">
        <v>29</v>
      </c>
      <c r="C31" s="5"/>
      <c r="D31" s="2">
        <f t="shared" si="1"/>
        <v>0</v>
      </c>
      <c r="E31" s="23">
        <f>'Point distribution and weighing'!E31</f>
        <v>0</v>
      </c>
      <c r="F31" s="23">
        <f>'Point distribution and weighing'!F31</f>
        <v>0</v>
      </c>
      <c r="G31" s="23">
        <f>'Point distribution and weighing'!G31</f>
        <v>0</v>
      </c>
    </row>
    <row r="32" spans="1:11" ht="15" customHeight="1" thickBot="1">
      <c r="B32" s="6" t="s">
        <v>59</v>
      </c>
      <c r="C32" s="51"/>
      <c r="D32" s="116"/>
      <c r="E32" s="117"/>
      <c r="F32" s="117"/>
      <c r="G32" s="118"/>
    </row>
    <row r="33" spans="1:7">
      <c r="A33" s="39">
        <v>5</v>
      </c>
      <c r="B33" s="105" t="s">
        <v>31</v>
      </c>
      <c r="C33" s="105"/>
      <c r="D33" s="105"/>
      <c r="E33" s="105"/>
      <c r="F33" s="105"/>
      <c r="G33" s="106"/>
    </row>
    <row r="34" spans="1:7" ht="40" customHeight="1">
      <c r="A34" s="41"/>
      <c r="B34" s="20" t="s">
        <v>32</v>
      </c>
      <c r="C34" s="17"/>
      <c r="D34" s="2">
        <f t="shared" ref="D34:D36" si="2">IF(C34=1, E34,)</f>
        <v>0</v>
      </c>
      <c r="E34" s="23">
        <f>'Point distribution and weighing'!E34</f>
        <v>3</v>
      </c>
      <c r="F34" s="23">
        <f>'Point distribution and weighing'!F34</f>
        <v>0</v>
      </c>
      <c r="G34" s="23">
        <f>'Point distribution and weighing'!G34</f>
        <v>3</v>
      </c>
    </row>
    <row r="35" spans="1:7" ht="27" customHeight="1">
      <c r="A35" s="41"/>
      <c r="B35" s="3" t="s">
        <v>33</v>
      </c>
      <c r="C35" s="2">
        <v>1</v>
      </c>
      <c r="D35" s="2">
        <f t="shared" si="2"/>
        <v>1</v>
      </c>
      <c r="E35" s="23">
        <f>'Point distribution and weighing'!E35</f>
        <v>1</v>
      </c>
      <c r="F35" s="23">
        <f>'Point distribution and weighing'!F35</f>
        <v>0</v>
      </c>
      <c r="G35" s="23">
        <f>'Point distribution and weighing'!G35</f>
        <v>0</v>
      </c>
    </row>
    <row r="36" spans="1:7" ht="15" customHeight="1">
      <c r="A36" s="41"/>
      <c r="B36" s="6" t="s">
        <v>34</v>
      </c>
      <c r="C36" s="5"/>
      <c r="D36" s="2">
        <f t="shared" si="2"/>
        <v>0</v>
      </c>
      <c r="E36" s="23">
        <f>'Point distribution and weighing'!E36</f>
        <v>0</v>
      </c>
      <c r="F36" s="23">
        <f>'Point distribution and weighing'!F36</f>
        <v>0</v>
      </c>
      <c r="G36" s="23">
        <f>'Point distribution and weighing'!G36</f>
        <v>0</v>
      </c>
    </row>
    <row r="37" spans="1:7" ht="15" customHeight="1" thickBot="1">
      <c r="A37" s="40"/>
      <c r="B37" s="49" t="s">
        <v>40</v>
      </c>
      <c r="C37" s="50"/>
      <c r="D37" s="97"/>
      <c r="E37" s="98"/>
      <c r="F37" s="98"/>
      <c r="G37" s="99"/>
    </row>
    <row r="38" spans="1:7">
      <c r="A38" s="39">
        <v>6</v>
      </c>
      <c r="B38" s="105" t="s">
        <v>35</v>
      </c>
      <c r="C38" s="105"/>
      <c r="D38" s="105"/>
      <c r="E38" s="105"/>
      <c r="F38" s="105"/>
      <c r="G38" s="106"/>
    </row>
    <row r="39" spans="1:7" ht="40" customHeight="1">
      <c r="A39" s="41"/>
      <c r="B39" s="20" t="s">
        <v>36</v>
      </c>
      <c r="C39" s="17"/>
      <c r="D39" s="2">
        <f t="shared" ref="D39:D41" si="3">IF(C39=1, E39,)</f>
        <v>0</v>
      </c>
      <c r="E39" s="23">
        <f>'Point distribution and weighing'!E39</f>
        <v>3</v>
      </c>
      <c r="F39" s="23">
        <f>'Point distribution and weighing'!F39</f>
        <v>0</v>
      </c>
      <c r="G39" s="23">
        <f>'Point distribution and weighing'!G39</f>
        <v>3</v>
      </c>
    </row>
    <row r="40" spans="1:7" ht="27" customHeight="1">
      <c r="A40" s="41"/>
      <c r="B40" s="3" t="s">
        <v>37</v>
      </c>
      <c r="C40" s="2">
        <v>1</v>
      </c>
      <c r="D40" s="2">
        <f t="shared" si="3"/>
        <v>1</v>
      </c>
      <c r="E40" s="23">
        <f>'Point distribution and weighing'!E40</f>
        <v>1</v>
      </c>
      <c r="F40" s="23">
        <f>'Point distribution and weighing'!F40</f>
        <v>0</v>
      </c>
      <c r="G40" s="23">
        <f>'Point distribution and weighing'!G40</f>
        <v>0</v>
      </c>
    </row>
    <row r="41" spans="1:7" ht="15" customHeight="1">
      <c r="A41" s="41"/>
      <c r="B41" s="6" t="s">
        <v>38</v>
      </c>
      <c r="C41" s="5"/>
      <c r="D41" s="2">
        <f t="shared" si="3"/>
        <v>0</v>
      </c>
      <c r="E41" s="23">
        <f>'Point distribution and weighing'!E41</f>
        <v>0</v>
      </c>
      <c r="F41" s="23">
        <f>'Point distribution and weighing'!F41</f>
        <v>0</v>
      </c>
      <c r="G41" s="23">
        <f>'Point distribution and weighing'!G41</f>
        <v>0</v>
      </c>
    </row>
    <row r="42" spans="1:7" ht="15" customHeight="1" thickBot="1">
      <c r="A42" s="40"/>
      <c r="B42" s="49" t="s">
        <v>39</v>
      </c>
      <c r="C42" s="50"/>
      <c r="D42" s="107"/>
      <c r="E42" s="107"/>
      <c r="F42" s="107"/>
      <c r="G42" s="108"/>
    </row>
    <row r="43" spans="1:7" ht="27" customHeight="1">
      <c r="A43" s="39">
        <v>7</v>
      </c>
      <c r="B43" s="135" t="s">
        <v>41</v>
      </c>
      <c r="C43" s="136"/>
      <c r="D43" s="136"/>
      <c r="E43" s="136"/>
      <c r="F43" s="136"/>
      <c r="G43" s="137"/>
    </row>
    <row r="44" spans="1:7" ht="27" customHeight="1">
      <c r="A44" s="41"/>
      <c r="B44" s="19" t="s">
        <v>42</v>
      </c>
      <c r="C44" s="17">
        <v>1</v>
      </c>
      <c r="D44" s="2">
        <f t="shared" ref="D44:D46" si="4">IF(C44=1, E44,)</f>
        <v>3</v>
      </c>
      <c r="E44" s="23">
        <f>'Point distribution and weighing'!E44</f>
        <v>3</v>
      </c>
      <c r="F44" s="23">
        <f>'Point distribution and weighing'!F44</f>
        <v>0</v>
      </c>
      <c r="G44" s="23">
        <f>'Point distribution and weighing'!G44</f>
        <v>3</v>
      </c>
    </row>
    <row r="45" spans="1:7" ht="27" customHeight="1">
      <c r="A45" s="41"/>
      <c r="B45" s="7" t="s">
        <v>43</v>
      </c>
      <c r="C45" s="2"/>
      <c r="D45" s="2">
        <f t="shared" si="4"/>
        <v>0</v>
      </c>
      <c r="E45" s="23">
        <f>'Point distribution and weighing'!E45</f>
        <v>1</v>
      </c>
      <c r="F45" s="23">
        <f>'Point distribution and weighing'!F45</f>
        <v>0</v>
      </c>
      <c r="G45" s="23">
        <f>'Point distribution and weighing'!G45</f>
        <v>0</v>
      </c>
    </row>
    <row r="46" spans="1:7" ht="15" customHeight="1">
      <c r="A46" s="41"/>
      <c r="B46" s="8" t="s">
        <v>44</v>
      </c>
      <c r="C46" s="5"/>
      <c r="D46" s="2">
        <f t="shared" si="4"/>
        <v>0</v>
      </c>
      <c r="E46" s="23">
        <f>'Point distribution and weighing'!E46</f>
        <v>0</v>
      </c>
      <c r="F46" s="23">
        <f>'Point distribution and weighing'!F46</f>
        <v>0</v>
      </c>
      <c r="G46" s="23">
        <f>'Point distribution and weighing'!G46</f>
        <v>0</v>
      </c>
    </row>
    <row r="47" spans="1:7" ht="15" customHeight="1" thickBot="1">
      <c r="A47" s="40"/>
      <c r="B47" s="49" t="s">
        <v>45</v>
      </c>
      <c r="C47" s="50"/>
      <c r="D47" s="107"/>
      <c r="E47" s="107"/>
      <c r="F47" s="107"/>
      <c r="G47" s="108"/>
    </row>
    <row r="48" spans="1:7" ht="27.75" customHeight="1">
      <c r="A48" s="39">
        <v>8</v>
      </c>
      <c r="B48" s="136" t="s">
        <v>46</v>
      </c>
      <c r="C48" s="136"/>
      <c r="D48" s="136"/>
      <c r="E48" s="136"/>
      <c r="F48" s="136"/>
      <c r="G48" s="137"/>
    </row>
    <row r="49" spans="1:7" ht="15" customHeight="1">
      <c r="A49" s="41"/>
      <c r="B49" s="19" t="s">
        <v>47</v>
      </c>
      <c r="C49" s="17"/>
      <c r="D49" s="2">
        <f t="shared" ref="D49:D51" si="5">IF(C49=1, E49,)</f>
        <v>0</v>
      </c>
      <c r="E49" s="23">
        <f>'Point distribution and weighing'!E49</f>
        <v>3</v>
      </c>
      <c r="F49" s="23">
        <f>'Point distribution and weighing'!F49</f>
        <v>0</v>
      </c>
      <c r="G49" s="23">
        <f>'Point distribution and weighing'!G49</f>
        <v>3</v>
      </c>
    </row>
    <row r="50" spans="1:7" ht="15" customHeight="1">
      <c r="A50" s="41"/>
      <c r="B50" s="7" t="s">
        <v>48</v>
      </c>
      <c r="C50" s="2"/>
      <c r="D50" s="2">
        <f t="shared" si="5"/>
        <v>0</v>
      </c>
      <c r="E50" s="23">
        <f>'Point distribution and weighing'!E50</f>
        <v>1</v>
      </c>
      <c r="F50" s="23">
        <f>'Point distribution and weighing'!F50</f>
        <v>0</v>
      </c>
      <c r="G50" s="23">
        <f>'Point distribution and weighing'!G50</f>
        <v>0</v>
      </c>
    </row>
    <row r="51" spans="1:7" ht="15" customHeight="1">
      <c r="A51" s="41"/>
      <c r="B51" s="8" t="s">
        <v>49</v>
      </c>
      <c r="C51" s="5">
        <v>1</v>
      </c>
      <c r="D51" s="2">
        <f t="shared" si="5"/>
        <v>0</v>
      </c>
      <c r="E51" s="23">
        <f>'Point distribution and weighing'!E51</f>
        <v>0</v>
      </c>
      <c r="F51" s="23">
        <f>'Point distribution and weighing'!F51</f>
        <v>0</v>
      </c>
      <c r="G51" s="23">
        <f>'Point distribution and weighing'!G51</f>
        <v>0</v>
      </c>
    </row>
    <row r="52" spans="1:7" ht="15" customHeight="1" thickBot="1">
      <c r="A52" s="40"/>
      <c r="B52" s="49" t="s">
        <v>45</v>
      </c>
      <c r="C52" s="50"/>
      <c r="D52" s="97"/>
      <c r="E52" s="98"/>
      <c r="F52" s="98"/>
      <c r="G52" s="99"/>
    </row>
    <row r="53" spans="1:7" ht="27" customHeight="1">
      <c r="A53" s="39">
        <v>9</v>
      </c>
      <c r="B53" s="135" t="s">
        <v>50</v>
      </c>
      <c r="C53" s="136"/>
      <c r="D53" s="136"/>
      <c r="E53" s="136"/>
      <c r="F53" s="136"/>
      <c r="G53" s="137"/>
    </row>
    <row r="54" spans="1:7" ht="15" customHeight="1">
      <c r="A54" s="41"/>
      <c r="B54" s="19" t="s">
        <v>51</v>
      </c>
      <c r="C54" s="17"/>
      <c r="D54" s="2">
        <f t="shared" ref="D54:D56" si="6">IF(C54=1, E54,)</f>
        <v>0</v>
      </c>
      <c r="E54" s="23">
        <f>'Point distribution and weighing'!E54</f>
        <v>3</v>
      </c>
      <c r="F54" s="23">
        <f>'Point distribution and weighing'!F54</f>
        <v>0</v>
      </c>
      <c r="G54" s="23">
        <f>'Point distribution and weighing'!G54</f>
        <v>3</v>
      </c>
    </row>
    <row r="55" spans="1:7" ht="15" customHeight="1">
      <c r="A55" s="41"/>
      <c r="B55" s="7" t="s">
        <v>52</v>
      </c>
      <c r="C55" s="2"/>
      <c r="D55" s="2">
        <f t="shared" si="6"/>
        <v>0</v>
      </c>
      <c r="E55" s="23">
        <f>'Point distribution and weighing'!E55</f>
        <v>1</v>
      </c>
      <c r="F55" s="23">
        <f>'Point distribution and weighing'!F55</f>
        <v>0</v>
      </c>
      <c r="G55" s="23">
        <f>'Point distribution and weighing'!G55</f>
        <v>0</v>
      </c>
    </row>
    <row r="56" spans="1:7" ht="15" customHeight="1">
      <c r="A56" s="41"/>
      <c r="B56" s="8" t="s">
        <v>53</v>
      </c>
      <c r="C56" s="5">
        <v>1</v>
      </c>
      <c r="D56" s="2">
        <f t="shared" si="6"/>
        <v>0</v>
      </c>
      <c r="E56" s="23">
        <f>'Point distribution and weighing'!E56</f>
        <v>0</v>
      </c>
      <c r="F56" s="23">
        <f>'Point distribution and weighing'!F56</f>
        <v>0</v>
      </c>
      <c r="G56" s="23">
        <f>'Point distribution and weighing'!G56</f>
        <v>0</v>
      </c>
    </row>
    <row r="57" spans="1:7" ht="15" customHeight="1" thickBot="1">
      <c r="A57" s="40"/>
      <c r="B57" s="49" t="s">
        <v>54</v>
      </c>
      <c r="C57" s="50"/>
      <c r="D57" s="97"/>
      <c r="E57" s="98"/>
      <c r="F57" s="98"/>
      <c r="G57" s="99"/>
    </row>
    <row r="58" spans="1:7" ht="27" customHeight="1">
      <c r="A58" s="39">
        <v>10</v>
      </c>
      <c r="B58" s="138" t="s">
        <v>55</v>
      </c>
      <c r="C58" s="138"/>
      <c r="D58" s="138"/>
      <c r="E58" s="138"/>
      <c r="F58" s="138"/>
      <c r="G58" s="139"/>
    </row>
    <row r="59" spans="1:7">
      <c r="A59" s="41"/>
      <c r="B59" s="18" t="s">
        <v>57</v>
      </c>
      <c r="C59" s="18"/>
      <c r="D59" s="2">
        <f t="shared" ref="D59:D60" si="7">IF(C59=1, E59,)</f>
        <v>0</v>
      </c>
      <c r="E59" s="23">
        <f>'Point distribution and weighing'!E59</f>
        <v>3</v>
      </c>
      <c r="F59" s="23">
        <f>'Point distribution and weighing'!F59</f>
        <v>0</v>
      </c>
      <c r="G59" s="23">
        <f>'Point distribution and weighing'!G59</f>
        <v>3</v>
      </c>
    </row>
    <row r="60" spans="1:7">
      <c r="A60" s="41"/>
      <c r="B60" s="10" t="s">
        <v>58</v>
      </c>
      <c r="C60" s="2">
        <v>1</v>
      </c>
      <c r="D60" s="2">
        <f t="shared" si="7"/>
        <v>0</v>
      </c>
      <c r="E60" s="23">
        <f>'Point distribution and weighing'!E60</f>
        <v>0</v>
      </c>
      <c r="F60" s="23">
        <f>'Point distribution and weighing'!F60</f>
        <v>0</v>
      </c>
      <c r="G60" s="23">
        <f>'Point distribution and weighing'!G60</f>
        <v>0</v>
      </c>
    </row>
    <row r="61" spans="1:7" ht="27" customHeight="1" thickBot="1">
      <c r="A61" s="40"/>
      <c r="B61" s="36" t="s">
        <v>56</v>
      </c>
      <c r="C61" s="107"/>
      <c r="D61" s="107"/>
      <c r="E61" s="107"/>
      <c r="F61" s="107"/>
      <c r="G61" s="108"/>
    </row>
    <row r="62" spans="1:7" ht="15" thickBot="1">
      <c r="A62" s="39">
        <v>11</v>
      </c>
      <c r="B62" s="109" t="s">
        <v>61</v>
      </c>
      <c r="C62" s="109"/>
      <c r="D62" s="110"/>
      <c r="E62" s="110"/>
      <c r="F62" s="110"/>
      <c r="G62" s="111"/>
    </row>
    <row r="63" spans="1:7">
      <c r="B63" s="16" t="s">
        <v>25</v>
      </c>
      <c r="C63" s="17"/>
      <c r="D63" s="2">
        <f t="shared" ref="D63:D66" si="8">IF(C63=1, E63,)</f>
        <v>0</v>
      </c>
      <c r="E63" s="23">
        <f>'Point distribution and weighing'!E63</f>
        <v>0</v>
      </c>
      <c r="F63" s="23">
        <f>'Point distribution and weighing'!F63</f>
        <v>0</v>
      </c>
      <c r="G63" s="23">
        <f>'Point distribution and weighing'!G63</f>
        <v>0</v>
      </c>
    </row>
    <row r="64" spans="1:7">
      <c r="B64" s="12" t="s">
        <v>26</v>
      </c>
      <c r="C64" s="2"/>
      <c r="D64" s="2">
        <f t="shared" si="8"/>
        <v>0</v>
      </c>
      <c r="E64" s="23">
        <f>'Point distribution and weighing'!E64</f>
        <v>1</v>
      </c>
      <c r="F64" s="23">
        <f>'Point distribution and weighing'!F64</f>
        <v>0</v>
      </c>
      <c r="G64" s="23">
        <f>'Point distribution and weighing'!G64</f>
        <v>0</v>
      </c>
    </row>
    <row r="65" spans="1:7">
      <c r="B65" s="12" t="s">
        <v>27</v>
      </c>
      <c r="C65" s="2"/>
      <c r="D65" s="2">
        <f t="shared" si="8"/>
        <v>0</v>
      </c>
      <c r="E65" s="23">
        <f>'Point distribution and weighing'!E65</f>
        <v>2</v>
      </c>
      <c r="F65" s="23">
        <f>'Point distribution and weighing'!F65</f>
        <v>0</v>
      </c>
      <c r="G65" s="23">
        <f>'Point distribution and weighing'!G65</f>
        <v>0</v>
      </c>
    </row>
    <row r="66" spans="1:7">
      <c r="B66" s="13" t="s">
        <v>62</v>
      </c>
      <c r="C66" s="5">
        <v>1</v>
      </c>
      <c r="D66" s="2">
        <f t="shared" si="8"/>
        <v>3</v>
      </c>
      <c r="E66" s="23">
        <f>'Point distribution and weighing'!E66</f>
        <v>3</v>
      </c>
      <c r="F66" s="23">
        <f>'Point distribution and weighing'!F66</f>
        <v>0</v>
      </c>
      <c r="G66" s="23">
        <f>'Point distribution and weighing'!G66</f>
        <v>3</v>
      </c>
    </row>
    <row r="67" spans="1:7" ht="15" customHeight="1" thickBot="1">
      <c r="B67" s="3" t="s">
        <v>54</v>
      </c>
      <c r="C67" s="24"/>
      <c r="D67" s="112"/>
      <c r="E67" s="113"/>
      <c r="F67" s="113"/>
      <c r="G67" s="114"/>
    </row>
    <row r="68" spans="1:7">
      <c r="A68" s="39">
        <v>12</v>
      </c>
      <c r="B68" s="104" t="s">
        <v>68</v>
      </c>
      <c r="C68" s="105"/>
      <c r="D68" s="105"/>
      <c r="E68" s="105"/>
      <c r="F68" s="105"/>
      <c r="G68" s="106"/>
    </row>
    <row r="69" spans="1:7">
      <c r="A69" s="41"/>
      <c r="B69" s="21" t="s">
        <v>63</v>
      </c>
      <c r="C69" s="17">
        <v>1</v>
      </c>
      <c r="D69" s="17" t="s">
        <v>141</v>
      </c>
      <c r="E69" s="68"/>
      <c r="F69" s="17"/>
      <c r="G69" s="52"/>
    </row>
    <row r="70" spans="1:7">
      <c r="A70" s="41"/>
      <c r="B70" s="14" t="s">
        <v>64</v>
      </c>
      <c r="C70" s="2"/>
      <c r="D70" s="2">
        <f t="shared" ref="D70:D74" si="9">IF(C70=1, E70,)</f>
        <v>0</v>
      </c>
      <c r="E70" s="23">
        <f>'Point distribution and weighing'!E70</f>
        <v>0</v>
      </c>
      <c r="F70" s="23">
        <f>'Point distribution and weighing'!F70</f>
        <v>0</v>
      </c>
      <c r="G70" s="23">
        <f>'Point distribution and weighing'!G70</f>
        <v>0</v>
      </c>
    </row>
    <row r="71" spans="1:7" ht="15" customHeight="1">
      <c r="A71" s="41"/>
      <c r="B71" s="11" t="s">
        <v>65</v>
      </c>
      <c r="C71" s="2"/>
      <c r="D71" s="2">
        <f t="shared" si="9"/>
        <v>0</v>
      </c>
      <c r="E71" s="23">
        <f>'Point distribution and weighing'!E71</f>
        <v>0</v>
      </c>
      <c r="F71" s="23">
        <f>'Point distribution and weighing'!F71</f>
        <v>0</v>
      </c>
      <c r="G71" s="23">
        <f>'Point distribution and weighing'!G71</f>
        <v>0</v>
      </c>
    </row>
    <row r="72" spans="1:7" ht="15" customHeight="1">
      <c r="A72" s="41"/>
      <c r="B72" s="11" t="s">
        <v>66</v>
      </c>
      <c r="C72" s="2">
        <v>1</v>
      </c>
      <c r="D72" s="2">
        <f t="shared" si="9"/>
        <v>4</v>
      </c>
      <c r="E72" s="23">
        <f>'Point distribution and weighing'!E72</f>
        <v>4</v>
      </c>
      <c r="F72" s="23">
        <f>'Point distribution and weighing'!F72</f>
        <v>0</v>
      </c>
      <c r="G72" s="23">
        <f>'Point distribution and weighing'!G72</f>
        <v>4</v>
      </c>
    </row>
    <row r="73" spans="1:7" ht="15" customHeight="1">
      <c r="A73" s="41"/>
      <c r="B73" s="11" t="s">
        <v>67</v>
      </c>
      <c r="C73" s="2"/>
      <c r="D73" s="2">
        <f t="shared" si="9"/>
        <v>0</v>
      </c>
      <c r="E73" s="23">
        <f>'Point distribution and weighing'!E73</f>
        <v>2</v>
      </c>
      <c r="F73" s="23">
        <f>'Point distribution and weighing'!F73</f>
        <v>0</v>
      </c>
      <c r="G73" s="23">
        <f>'Point distribution and weighing'!G73</f>
        <v>0</v>
      </c>
    </row>
    <row r="74" spans="1:7" ht="15" customHeight="1">
      <c r="A74" s="41"/>
      <c r="B74" s="15" t="s">
        <v>69</v>
      </c>
      <c r="C74" s="5"/>
      <c r="D74" s="2">
        <f t="shared" si="9"/>
        <v>0</v>
      </c>
      <c r="E74" s="23">
        <f>'Point distribution and weighing'!E74</f>
        <v>1</v>
      </c>
      <c r="F74" s="23">
        <f>'Point distribution and weighing'!F74</f>
        <v>0</v>
      </c>
      <c r="G74" s="23">
        <f>'Point distribution and weighing'!G74</f>
        <v>0</v>
      </c>
    </row>
    <row r="75" spans="1:7" ht="15" customHeight="1" thickBot="1">
      <c r="A75" s="40"/>
      <c r="B75" s="36" t="s">
        <v>54</v>
      </c>
      <c r="C75" s="50"/>
      <c r="D75" s="97"/>
      <c r="E75" s="98"/>
      <c r="F75" s="98"/>
      <c r="G75" s="99"/>
    </row>
    <row r="76" spans="1:7" ht="30" customHeight="1">
      <c r="A76" s="39">
        <v>13</v>
      </c>
      <c r="B76" s="133" t="s">
        <v>70</v>
      </c>
      <c r="C76" s="133"/>
      <c r="D76" s="133"/>
      <c r="E76" s="133"/>
      <c r="F76" s="133"/>
      <c r="G76" s="134"/>
    </row>
    <row r="77" spans="1:7" ht="15" customHeight="1">
      <c r="A77" s="41"/>
      <c r="B77" s="11" t="s">
        <v>71</v>
      </c>
      <c r="C77" s="2"/>
      <c r="D77" s="2">
        <f t="shared" ref="D77:D80" si="10">IF(C77=1, E77,)</f>
        <v>0</v>
      </c>
      <c r="E77" s="23">
        <f>'Point distribution and weighing'!E77</f>
        <v>3</v>
      </c>
      <c r="F77" s="23">
        <f>'Point distribution and weighing'!F77</f>
        <v>0</v>
      </c>
      <c r="G77" s="23">
        <f>'Point distribution and weighing'!G77</f>
        <v>3</v>
      </c>
    </row>
    <row r="78" spans="1:7" ht="30" customHeight="1">
      <c r="A78" s="41"/>
      <c r="B78" s="11" t="s">
        <v>72</v>
      </c>
      <c r="C78" s="2"/>
      <c r="D78" s="2">
        <f t="shared" si="10"/>
        <v>0</v>
      </c>
      <c r="E78" s="23">
        <f>'Point distribution and weighing'!E78</f>
        <v>2</v>
      </c>
      <c r="F78" s="23">
        <f>'Point distribution and weighing'!F78</f>
        <v>0</v>
      </c>
      <c r="G78" s="23">
        <f>'Point distribution and weighing'!G78</f>
        <v>0</v>
      </c>
    </row>
    <row r="79" spans="1:7" ht="15" customHeight="1">
      <c r="A79" s="41"/>
      <c r="B79" s="11" t="s">
        <v>73</v>
      </c>
      <c r="C79" s="2"/>
      <c r="D79" s="2">
        <f t="shared" si="10"/>
        <v>0</v>
      </c>
      <c r="E79" s="23">
        <f>'Point distribution and weighing'!E79</f>
        <v>1</v>
      </c>
      <c r="F79" s="23">
        <f>'Point distribution and weighing'!F79</f>
        <v>0</v>
      </c>
      <c r="G79" s="23">
        <f>'Point distribution and weighing'!G79</f>
        <v>0</v>
      </c>
    </row>
    <row r="80" spans="1:7" ht="15" customHeight="1">
      <c r="A80" s="41"/>
      <c r="B80" s="15" t="s">
        <v>74</v>
      </c>
      <c r="C80" s="5">
        <v>1</v>
      </c>
      <c r="D80" s="2">
        <f t="shared" si="10"/>
        <v>0</v>
      </c>
      <c r="E80" s="23">
        <f>'Point distribution and weighing'!E80</f>
        <v>0</v>
      </c>
      <c r="F80" s="23">
        <f>'Point distribution and weighing'!F80</f>
        <v>0</v>
      </c>
      <c r="G80" s="23">
        <f>'Point distribution and weighing'!G80</f>
        <v>0</v>
      </c>
    </row>
    <row r="81" spans="1:7" ht="15" customHeight="1" thickBot="1">
      <c r="A81" s="40"/>
      <c r="B81" s="36" t="s">
        <v>54</v>
      </c>
      <c r="C81" s="50"/>
      <c r="D81" s="97"/>
      <c r="E81" s="98"/>
      <c r="F81" s="98"/>
      <c r="G81" s="99"/>
    </row>
    <row r="82" spans="1:7">
      <c r="A82" s="39">
        <v>14</v>
      </c>
      <c r="B82" s="131" t="s">
        <v>75</v>
      </c>
      <c r="C82" s="131"/>
      <c r="D82" s="131"/>
      <c r="E82" s="131"/>
      <c r="F82" s="131"/>
      <c r="G82" s="132"/>
    </row>
    <row r="83" spans="1:7" ht="15" customHeight="1">
      <c r="A83" s="41"/>
      <c r="B83" s="3" t="s">
        <v>76</v>
      </c>
      <c r="C83" s="2"/>
      <c r="D83" s="2">
        <f t="shared" ref="D83:D86" si="11">IF(C83=1, E83,)</f>
        <v>0</v>
      </c>
      <c r="E83" s="23">
        <f>'Point distribution and weighing'!E83</f>
        <v>3</v>
      </c>
      <c r="F83" s="23">
        <f>'Point distribution and weighing'!F83</f>
        <v>0</v>
      </c>
      <c r="G83" s="23">
        <f>'Point distribution and weighing'!G83</f>
        <v>3</v>
      </c>
    </row>
    <row r="84" spans="1:7" ht="27" customHeight="1">
      <c r="A84" s="41"/>
      <c r="B84" s="3" t="s">
        <v>77</v>
      </c>
      <c r="C84" s="2"/>
      <c r="D84" s="2">
        <f t="shared" si="11"/>
        <v>0</v>
      </c>
      <c r="E84" s="23">
        <f>'Point distribution and weighing'!E84</f>
        <v>2</v>
      </c>
      <c r="F84" s="23">
        <f>'Point distribution and weighing'!F84</f>
        <v>0</v>
      </c>
      <c r="G84" s="23">
        <f>'Point distribution and weighing'!G84</f>
        <v>0</v>
      </c>
    </row>
    <row r="85" spans="1:7" ht="15" customHeight="1">
      <c r="A85" s="41"/>
      <c r="B85" s="3" t="s">
        <v>78</v>
      </c>
      <c r="C85" s="2"/>
      <c r="D85" s="2">
        <f t="shared" si="11"/>
        <v>0</v>
      </c>
      <c r="E85" s="23">
        <f>'Point distribution and weighing'!E85</f>
        <v>1</v>
      </c>
      <c r="F85" s="23">
        <f>'Point distribution and weighing'!F85</f>
        <v>0</v>
      </c>
      <c r="G85" s="23">
        <f>'Point distribution and weighing'!G85</f>
        <v>0</v>
      </c>
    </row>
    <row r="86" spans="1:7" ht="15" customHeight="1">
      <c r="A86" s="41"/>
      <c r="B86" s="6" t="s">
        <v>79</v>
      </c>
      <c r="C86" s="5"/>
      <c r="D86" s="2">
        <f t="shared" si="11"/>
        <v>0</v>
      </c>
      <c r="E86" s="23">
        <f>'Point distribution and weighing'!E86</f>
        <v>0</v>
      </c>
      <c r="F86" s="23">
        <f>'Point distribution and weighing'!F86</f>
        <v>0</v>
      </c>
      <c r="G86" s="23">
        <f>'Point distribution and weighing'!G86</f>
        <v>0</v>
      </c>
    </row>
    <row r="87" spans="1:7" ht="15" customHeight="1" thickBot="1">
      <c r="A87" s="40"/>
      <c r="B87" s="49" t="s">
        <v>80</v>
      </c>
      <c r="C87" s="50"/>
      <c r="D87" s="97"/>
      <c r="E87" s="98"/>
      <c r="F87" s="98"/>
      <c r="G87" s="99"/>
    </row>
    <row r="88" spans="1:7">
      <c r="A88" s="39">
        <v>15</v>
      </c>
      <c r="B88" s="104" t="s">
        <v>81</v>
      </c>
      <c r="C88" s="105"/>
      <c r="D88" s="105"/>
      <c r="E88" s="105"/>
      <c r="F88" s="105"/>
      <c r="G88" s="106"/>
    </row>
    <row r="89" spans="1:7" ht="27" customHeight="1">
      <c r="A89" s="41"/>
      <c r="B89" s="22" t="s">
        <v>82</v>
      </c>
      <c r="C89" s="17"/>
      <c r="D89" s="2">
        <f t="shared" ref="D89:D92" si="12">IF(C89=1, E89,)</f>
        <v>0</v>
      </c>
      <c r="E89" s="23">
        <f>'Point distribution and weighing'!E89</f>
        <v>3</v>
      </c>
      <c r="F89" s="23">
        <f>'Point distribution and weighing'!F89</f>
        <v>0</v>
      </c>
      <c r="G89" s="23">
        <f>'Point distribution and weighing'!G89</f>
        <v>3</v>
      </c>
    </row>
    <row r="90" spans="1:7" ht="27" customHeight="1">
      <c r="A90" s="41"/>
      <c r="B90" s="11" t="s">
        <v>83</v>
      </c>
      <c r="C90" s="2"/>
      <c r="D90" s="2">
        <f t="shared" si="12"/>
        <v>0</v>
      </c>
      <c r="E90" s="23">
        <f>'Point distribution and weighing'!E90</f>
        <v>2</v>
      </c>
      <c r="F90" s="23">
        <f>'Point distribution and weighing'!F90</f>
        <v>0</v>
      </c>
      <c r="G90" s="23">
        <f>'Point distribution and weighing'!G90</f>
        <v>0</v>
      </c>
    </row>
    <row r="91" spans="1:7" ht="27" customHeight="1">
      <c r="A91" s="41"/>
      <c r="B91" s="11" t="s">
        <v>84</v>
      </c>
      <c r="C91" s="2"/>
      <c r="D91" s="2">
        <f t="shared" si="12"/>
        <v>0</v>
      </c>
      <c r="E91" s="23">
        <f>'Point distribution and weighing'!E91</f>
        <v>1</v>
      </c>
      <c r="F91" s="23">
        <f>'Point distribution and weighing'!F91</f>
        <v>0</v>
      </c>
      <c r="G91" s="23">
        <f>'Point distribution and weighing'!G91</f>
        <v>0</v>
      </c>
    </row>
    <row r="92" spans="1:7" ht="27" customHeight="1">
      <c r="A92" s="41"/>
      <c r="B92" s="15" t="s">
        <v>85</v>
      </c>
      <c r="C92" s="5"/>
      <c r="D92" s="2">
        <f t="shared" si="12"/>
        <v>0</v>
      </c>
      <c r="E92" s="23">
        <f>'Point distribution and weighing'!E92</f>
        <v>0</v>
      </c>
      <c r="F92" s="23">
        <f>'Point distribution and weighing'!F92</f>
        <v>0</v>
      </c>
      <c r="G92" s="23">
        <f>'Point distribution and weighing'!G92</f>
        <v>0</v>
      </c>
    </row>
    <row r="93" spans="1:7" ht="15" customHeight="1" thickBot="1">
      <c r="A93" s="40"/>
      <c r="B93" s="36" t="s">
        <v>54</v>
      </c>
      <c r="C93" s="50"/>
      <c r="D93" s="107"/>
      <c r="E93" s="107"/>
      <c r="F93" s="107"/>
      <c r="G93" s="108"/>
    </row>
    <row r="95" spans="1:7" ht="28">
      <c r="C95" s="62" t="s">
        <v>123</v>
      </c>
      <c r="D95" s="60">
        <f>SUM(D20:D24, D27:D31,D34:D36,D39:D41,D44:D46,D49:D51,D54:D56,D59:D60,D63:D66,D69:D74,D77:D80,D83:D86,D89:D92)</f>
        <v>14</v>
      </c>
      <c r="E95" s="61" t="s">
        <v>124</v>
      </c>
      <c r="F95" s="60">
        <f>SUM(G20:G24, G27:G31,G34:G36,G39:G41,G44:G46,G49:G51,G54:G56,G59:G60,G63:G66,G69:G75,G77:G80,G83:G86,G89:G92)</f>
        <v>42</v>
      </c>
    </row>
    <row r="96" spans="1:7">
      <c r="C96" s="62" t="s">
        <v>144</v>
      </c>
      <c r="D96" s="60">
        <f>SUM(I10,I18)</f>
        <v>0.82857142857142851</v>
      </c>
      <c r="E96" s="61" t="s">
        <v>145</v>
      </c>
      <c r="F96" s="60">
        <f>SUM(K10,K18)</f>
        <v>8</v>
      </c>
      <c r="G96" s="25"/>
    </row>
    <row r="97" spans="3:7" ht="28">
      <c r="C97" s="62" t="s">
        <v>120</v>
      </c>
      <c r="D97" s="60">
        <f>SUM(D95:D96)</f>
        <v>14.828571428571429</v>
      </c>
      <c r="E97" s="61" t="s">
        <v>125</v>
      </c>
      <c r="F97" s="60">
        <f>SUM(F95:F96)</f>
        <v>50</v>
      </c>
      <c r="G97" s="25"/>
    </row>
  </sheetData>
  <mergeCells count="28">
    <mergeCell ref="D32:G32"/>
    <mergeCell ref="B3:G3"/>
    <mergeCell ref="B10:G10"/>
    <mergeCell ref="B19:G19"/>
    <mergeCell ref="D25:G25"/>
    <mergeCell ref="B26:G26"/>
    <mergeCell ref="C61:G61"/>
    <mergeCell ref="B33:G33"/>
    <mergeCell ref="D37:G37"/>
    <mergeCell ref="B38:G38"/>
    <mergeCell ref="D42:G42"/>
    <mergeCell ref="B43:G43"/>
    <mergeCell ref="D47:G47"/>
    <mergeCell ref="B48:G48"/>
    <mergeCell ref="D52:G52"/>
    <mergeCell ref="B53:G53"/>
    <mergeCell ref="D57:G57"/>
    <mergeCell ref="B58:G58"/>
    <mergeCell ref="B82:G82"/>
    <mergeCell ref="D87:G87"/>
    <mergeCell ref="B88:G88"/>
    <mergeCell ref="D93:G93"/>
    <mergeCell ref="B62:G62"/>
    <mergeCell ref="D67:G67"/>
    <mergeCell ref="B68:G68"/>
    <mergeCell ref="D75:G75"/>
    <mergeCell ref="B76:G76"/>
    <mergeCell ref="D81:G81"/>
  </mergeCells>
  <pageMargins left="0.7" right="0.7" top="0.75" bottom="0.75"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7"/>
  <sheetViews>
    <sheetView showGridLines="0" workbookViewId="0">
      <pane ySplit="2" topLeftCell="A84" activePane="bottomLeft" state="frozen"/>
      <selection activeCell="B96" sqref="B96"/>
      <selection pane="bottomLeft" activeCell="K30" sqref="K30"/>
    </sheetView>
  </sheetViews>
  <sheetFormatPr baseColWidth="10" defaultColWidth="8.83203125" defaultRowHeight="14" x14ac:dyDescent="0"/>
  <cols>
    <col min="1" max="1" width="5.6640625" customWidth="1"/>
    <col min="2" max="2" width="64.83203125" customWidth="1"/>
    <col min="3" max="3" width="10.33203125" customWidth="1"/>
    <col min="4" max="4" width="17.1640625" customWidth="1"/>
    <col min="5" max="5" width="17.5" customWidth="1"/>
    <col min="6" max="6" width="15.83203125" customWidth="1"/>
    <col min="7" max="7" width="11.1640625" customWidth="1"/>
    <col min="8" max="8" width="6.5" customWidth="1"/>
    <col min="9" max="9" width="8.33203125" customWidth="1"/>
    <col min="10" max="10" width="10.5" customWidth="1"/>
    <col min="11" max="11" width="5.6640625" customWidth="1"/>
  </cols>
  <sheetData>
    <row r="2" spans="1:11" ht="15" thickBot="1">
      <c r="A2" t="s">
        <v>126</v>
      </c>
      <c r="C2" t="s">
        <v>86</v>
      </c>
      <c r="D2" t="s">
        <v>87</v>
      </c>
      <c r="E2" t="s">
        <v>88</v>
      </c>
      <c r="F2" t="s">
        <v>131</v>
      </c>
      <c r="G2" t="s">
        <v>140</v>
      </c>
    </row>
    <row r="3" spans="1:11" ht="30" customHeight="1">
      <c r="A3" s="44">
        <v>1</v>
      </c>
      <c r="B3" s="122" t="s">
        <v>0</v>
      </c>
      <c r="C3" s="124"/>
      <c r="D3" s="124"/>
      <c r="E3" s="124"/>
      <c r="F3" s="124"/>
      <c r="G3" s="125"/>
    </row>
    <row r="4" spans="1:11" ht="52.5" customHeight="1">
      <c r="A4" s="41"/>
      <c r="B4" s="42" t="s">
        <v>1</v>
      </c>
      <c r="C4" s="43" t="s">
        <v>2</v>
      </c>
      <c r="D4" s="43" t="s">
        <v>3</v>
      </c>
      <c r="E4" s="43" t="s">
        <v>4</v>
      </c>
      <c r="F4" s="43" t="s">
        <v>5</v>
      </c>
      <c r="G4" s="45"/>
    </row>
    <row r="5" spans="1:11">
      <c r="A5" s="41"/>
      <c r="B5" s="11" t="s">
        <v>6</v>
      </c>
      <c r="C5" s="11"/>
      <c r="D5" s="11"/>
      <c r="E5" s="11">
        <v>1</v>
      </c>
      <c r="F5" s="11"/>
      <c r="G5" s="45"/>
    </row>
    <row r="6" spans="1:11" ht="14.25" customHeight="1">
      <c r="A6" s="41"/>
      <c r="B6" s="11" t="s">
        <v>7</v>
      </c>
      <c r="C6" s="11"/>
      <c r="D6" s="11"/>
      <c r="E6" s="11">
        <v>1</v>
      </c>
      <c r="F6" s="11"/>
      <c r="G6" s="45"/>
    </row>
    <row r="7" spans="1:11" ht="15" customHeight="1">
      <c r="A7" s="41"/>
      <c r="B7" s="11" t="s">
        <v>8</v>
      </c>
      <c r="C7" s="11"/>
      <c r="D7" s="11">
        <v>1</v>
      </c>
      <c r="E7" s="11"/>
      <c r="F7" s="11"/>
      <c r="G7" s="45"/>
    </row>
    <row r="8" spans="1:11" ht="15" customHeight="1">
      <c r="A8" s="41"/>
      <c r="B8" s="11" t="s">
        <v>9</v>
      </c>
      <c r="C8" s="11"/>
      <c r="D8" s="11">
        <v>1</v>
      </c>
      <c r="E8" s="11"/>
      <c r="F8" s="11"/>
      <c r="G8" s="45"/>
    </row>
    <row r="9" spans="1:11" ht="15" thickBot="1">
      <c r="A9" s="40"/>
      <c r="B9" s="36" t="s">
        <v>10</v>
      </c>
      <c r="C9" s="36">
        <v>1</v>
      </c>
      <c r="D9" s="36"/>
      <c r="E9" s="36"/>
      <c r="F9" s="36"/>
      <c r="G9" s="46"/>
    </row>
    <row r="10" spans="1:11" ht="30" customHeight="1">
      <c r="A10" s="39">
        <v>2</v>
      </c>
      <c r="B10" s="140" t="s">
        <v>11</v>
      </c>
      <c r="C10" s="141"/>
      <c r="D10" s="141"/>
      <c r="E10" s="141"/>
      <c r="F10" s="141"/>
      <c r="G10" s="142"/>
      <c r="H10" s="62" t="s">
        <v>143</v>
      </c>
      <c r="I10" s="69">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1.2000000000000002</v>
      </c>
      <c r="J10" s="61" t="s">
        <v>121</v>
      </c>
      <c r="K10" s="60">
        <v>3</v>
      </c>
    </row>
    <row r="11" spans="1:11" ht="30" customHeight="1">
      <c r="A11" s="41"/>
      <c r="B11" s="33"/>
      <c r="C11" s="33" t="s">
        <v>12</v>
      </c>
      <c r="D11" s="33" t="s">
        <v>13</v>
      </c>
      <c r="E11" s="33" t="s">
        <v>14</v>
      </c>
      <c r="F11" s="33" t="s">
        <v>15</v>
      </c>
      <c r="G11" s="34" t="s">
        <v>16</v>
      </c>
    </row>
    <row r="12" spans="1:11" ht="15" customHeight="1">
      <c r="A12" s="41"/>
      <c r="B12" s="11" t="s">
        <v>17</v>
      </c>
      <c r="C12" s="9">
        <v>1</v>
      </c>
      <c r="D12" s="11">
        <v>1</v>
      </c>
      <c r="E12" s="9">
        <v>0</v>
      </c>
      <c r="F12" s="9">
        <v>1</v>
      </c>
      <c r="G12" s="35">
        <v>0</v>
      </c>
    </row>
    <row r="13" spans="1:11" ht="15" customHeight="1">
      <c r="A13" s="41"/>
      <c r="B13" s="11" t="s">
        <v>18</v>
      </c>
      <c r="C13" s="9">
        <v>1</v>
      </c>
      <c r="D13" s="11">
        <v>1</v>
      </c>
      <c r="E13" s="9">
        <v>0</v>
      </c>
      <c r="F13" s="9">
        <v>1</v>
      </c>
      <c r="G13" s="35">
        <v>0</v>
      </c>
    </row>
    <row r="14" spans="1:11" ht="27" customHeight="1">
      <c r="A14" s="41"/>
      <c r="B14" s="11" t="s">
        <v>19</v>
      </c>
      <c r="C14" s="9">
        <v>1</v>
      </c>
      <c r="D14" s="11">
        <v>1</v>
      </c>
      <c r="E14" s="9">
        <v>0</v>
      </c>
      <c r="F14" s="9">
        <v>1</v>
      </c>
      <c r="G14" s="35">
        <v>0</v>
      </c>
    </row>
    <row r="15" spans="1:11" ht="15" customHeight="1">
      <c r="A15" s="41"/>
      <c r="B15" s="11" t="s">
        <v>20</v>
      </c>
      <c r="C15" s="9">
        <v>0</v>
      </c>
      <c r="D15" s="11">
        <v>0</v>
      </c>
      <c r="E15" s="9">
        <v>0</v>
      </c>
      <c r="F15" s="9">
        <v>0</v>
      </c>
      <c r="G15" s="35">
        <v>0</v>
      </c>
    </row>
    <row r="16" spans="1:11" ht="15" customHeight="1">
      <c r="A16" s="41"/>
      <c r="B16" s="11" t="s">
        <v>21</v>
      </c>
      <c r="C16" s="9">
        <v>1</v>
      </c>
      <c r="D16" s="11">
        <v>1</v>
      </c>
      <c r="E16" s="9">
        <v>0</v>
      </c>
      <c r="F16" s="9">
        <v>1</v>
      </c>
      <c r="G16" s="35">
        <v>0</v>
      </c>
    </row>
    <row r="17" spans="1:11" ht="27" customHeight="1">
      <c r="A17" s="41"/>
      <c r="B17" s="11" t="s">
        <v>22</v>
      </c>
      <c r="C17" s="9">
        <v>0</v>
      </c>
      <c r="D17" s="11">
        <v>0</v>
      </c>
      <c r="E17" s="9">
        <v>0</v>
      </c>
      <c r="F17" s="9">
        <v>0</v>
      </c>
      <c r="G17" s="35">
        <v>0</v>
      </c>
    </row>
    <row r="18" spans="1:11" ht="15" customHeight="1" thickBot="1">
      <c r="A18" s="40"/>
      <c r="B18" s="36" t="s">
        <v>23</v>
      </c>
      <c r="C18" s="37">
        <v>1</v>
      </c>
      <c r="D18" s="36">
        <v>0</v>
      </c>
      <c r="E18" s="37">
        <v>0</v>
      </c>
      <c r="F18" s="37">
        <v>1</v>
      </c>
      <c r="G18" s="38">
        <v>0</v>
      </c>
      <c r="H18" s="62" t="s">
        <v>119</v>
      </c>
      <c r="I18" s="60">
        <f>SUM(C12:G18)*'Point distribution and weighing'!I17</f>
        <v>2</v>
      </c>
      <c r="J18" s="61" t="s">
        <v>122</v>
      </c>
      <c r="K18" s="60">
        <v>5</v>
      </c>
    </row>
    <row r="19" spans="1:11" ht="27" customHeight="1">
      <c r="A19" s="47">
        <v>3</v>
      </c>
      <c r="B19" s="135" t="s">
        <v>24</v>
      </c>
      <c r="C19" s="136"/>
      <c r="D19" s="136"/>
      <c r="E19" s="136"/>
      <c r="F19" s="136"/>
      <c r="G19" s="137"/>
    </row>
    <row r="20" spans="1:11">
      <c r="A20" s="41"/>
      <c r="B20" s="1" t="s">
        <v>25</v>
      </c>
      <c r="C20" s="2"/>
      <c r="D20" s="2">
        <f>IF(C20=1, E20,)</f>
        <v>0</v>
      </c>
      <c r="E20" s="23">
        <f>'Point distribution and weighing'!E20</f>
        <v>0</v>
      </c>
      <c r="F20" s="23">
        <f>'Point distribution and weighing'!F20</f>
        <v>0</v>
      </c>
      <c r="G20" s="23">
        <f>'Point distribution and weighing'!G20</f>
        <v>4</v>
      </c>
    </row>
    <row r="21" spans="1:11">
      <c r="A21" s="41"/>
      <c r="B21" s="1" t="s">
        <v>26</v>
      </c>
      <c r="C21" s="2">
        <v>1</v>
      </c>
      <c r="D21" s="2">
        <f t="shared" ref="D21:D24" si="0">IF(C21=1, E21,)</f>
        <v>1</v>
      </c>
      <c r="E21" s="23">
        <f>'Point distribution and weighing'!E21</f>
        <v>1</v>
      </c>
      <c r="F21" s="23">
        <f>'Point distribution and weighing'!F21</f>
        <v>0</v>
      </c>
      <c r="G21" s="23">
        <f>'Point distribution and weighing'!G21</f>
        <v>0</v>
      </c>
    </row>
    <row r="22" spans="1:11">
      <c r="A22" s="41"/>
      <c r="B22" s="1" t="s">
        <v>27</v>
      </c>
      <c r="C22" s="2"/>
      <c r="D22" s="2">
        <f t="shared" si="0"/>
        <v>0</v>
      </c>
      <c r="E22" s="23">
        <f>'Point distribution and weighing'!E22</f>
        <v>2</v>
      </c>
      <c r="F22" s="23">
        <f>'Point distribution and weighing'!F22</f>
        <v>0</v>
      </c>
      <c r="G22" s="23">
        <f>'Point distribution and weighing'!G22</f>
        <v>0</v>
      </c>
    </row>
    <row r="23" spans="1:11">
      <c r="A23" s="41"/>
      <c r="B23" s="1" t="s">
        <v>28</v>
      </c>
      <c r="C23" s="2"/>
      <c r="D23" s="2">
        <f t="shared" si="0"/>
        <v>0</v>
      </c>
      <c r="E23" s="23">
        <f>'Point distribution and weighing'!E23</f>
        <v>4</v>
      </c>
      <c r="F23" s="23">
        <f>'Point distribution and weighing'!F23</f>
        <v>0</v>
      </c>
      <c r="G23" s="23">
        <f>'Point distribution and weighing'!G23</f>
        <v>0</v>
      </c>
    </row>
    <row r="24" spans="1:11">
      <c r="A24" s="41"/>
      <c r="B24" s="1" t="s">
        <v>29</v>
      </c>
      <c r="C24" s="2"/>
      <c r="D24" s="2">
        <f t="shared" si="0"/>
        <v>0</v>
      </c>
      <c r="E24" s="23">
        <f>'Point distribution and weighing'!E24</f>
        <v>2</v>
      </c>
      <c r="F24" s="23">
        <f>'Point distribution and weighing'!F24</f>
        <v>0</v>
      </c>
      <c r="G24" s="23">
        <f>'Point distribution and weighing'!G24</f>
        <v>0</v>
      </c>
    </row>
    <row r="25" spans="1:11" ht="15" customHeight="1" thickBot="1">
      <c r="A25" s="40"/>
      <c r="B25" s="49" t="s">
        <v>60</v>
      </c>
      <c r="C25" s="50"/>
      <c r="D25" s="107"/>
      <c r="E25" s="107"/>
      <c r="F25" s="107"/>
      <c r="G25" s="108"/>
    </row>
    <row r="26" spans="1:11" ht="27" customHeight="1">
      <c r="A26" s="47">
        <v>4</v>
      </c>
      <c r="B26" s="122" t="s">
        <v>30</v>
      </c>
      <c r="C26" s="123"/>
      <c r="D26" s="123"/>
      <c r="E26" s="123"/>
      <c r="F26" s="123"/>
      <c r="G26" s="143"/>
    </row>
    <row r="27" spans="1:11">
      <c r="B27" s="1" t="s">
        <v>25</v>
      </c>
      <c r="C27" s="2"/>
      <c r="D27" s="2">
        <f t="shared" ref="D27:D31" si="1">IF(C27=1, E27,)</f>
        <v>0</v>
      </c>
      <c r="E27" s="23">
        <f>'Point distribution and weighing'!E27</f>
        <v>0</v>
      </c>
      <c r="F27" s="23">
        <f>'Point distribution and weighing'!F27</f>
        <v>0</v>
      </c>
      <c r="G27" s="23">
        <f>'Point distribution and weighing'!G27</f>
        <v>4</v>
      </c>
    </row>
    <row r="28" spans="1:11">
      <c r="B28" s="1" t="s">
        <v>26</v>
      </c>
      <c r="C28" s="2">
        <v>1</v>
      </c>
      <c r="D28" s="2">
        <f t="shared" si="1"/>
        <v>1</v>
      </c>
      <c r="E28" s="23">
        <f>'Point distribution and weighing'!E28</f>
        <v>1</v>
      </c>
      <c r="F28" s="23">
        <f>'Point distribution and weighing'!F28</f>
        <v>0</v>
      </c>
      <c r="G28" s="23">
        <f>'Point distribution and weighing'!G28</f>
        <v>0</v>
      </c>
    </row>
    <row r="29" spans="1:11">
      <c r="B29" s="1" t="s">
        <v>27</v>
      </c>
      <c r="C29" s="2"/>
      <c r="D29" s="2">
        <f t="shared" si="1"/>
        <v>0</v>
      </c>
      <c r="E29" s="23">
        <f>'Point distribution and weighing'!E29</f>
        <v>2</v>
      </c>
      <c r="F29" s="23">
        <f>'Point distribution and weighing'!F29</f>
        <v>0</v>
      </c>
      <c r="G29" s="23">
        <f>'Point distribution and weighing'!G29</f>
        <v>0</v>
      </c>
    </row>
    <row r="30" spans="1:11">
      <c r="B30" s="1" t="s">
        <v>28</v>
      </c>
      <c r="C30" s="2"/>
      <c r="D30" s="2">
        <f t="shared" si="1"/>
        <v>0</v>
      </c>
      <c r="E30" s="23">
        <f>'Point distribution and weighing'!E30</f>
        <v>4</v>
      </c>
      <c r="F30" s="23">
        <f>'Point distribution and weighing'!F30</f>
        <v>0</v>
      </c>
      <c r="G30" s="23">
        <f>'Point distribution and weighing'!G30</f>
        <v>0</v>
      </c>
    </row>
    <row r="31" spans="1:11">
      <c r="B31" s="4" t="s">
        <v>29</v>
      </c>
      <c r="C31" s="5"/>
      <c r="D31" s="2">
        <f t="shared" si="1"/>
        <v>0</v>
      </c>
      <c r="E31" s="23">
        <f>'Point distribution and weighing'!E31</f>
        <v>0</v>
      </c>
      <c r="F31" s="23">
        <f>'Point distribution and weighing'!F31</f>
        <v>0</v>
      </c>
      <c r="G31" s="23">
        <f>'Point distribution and weighing'!G31</f>
        <v>0</v>
      </c>
    </row>
    <row r="32" spans="1:11" ht="15" customHeight="1" thickBot="1">
      <c r="B32" s="6" t="s">
        <v>59</v>
      </c>
      <c r="C32" s="51"/>
      <c r="D32" s="116"/>
      <c r="E32" s="117"/>
      <c r="F32" s="117"/>
      <c r="G32" s="118"/>
    </row>
    <row r="33" spans="1:7">
      <c r="A33" s="39">
        <v>5</v>
      </c>
      <c r="B33" s="105" t="s">
        <v>31</v>
      </c>
      <c r="C33" s="105"/>
      <c r="D33" s="105"/>
      <c r="E33" s="105"/>
      <c r="F33" s="105"/>
      <c r="G33" s="106"/>
    </row>
    <row r="34" spans="1:7" ht="40" customHeight="1">
      <c r="A34" s="41"/>
      <c r="B34" s="20" t="s">
        <v>32</v>
      </c>
      <c r="C34" s="17"/>
      <c r="D34" s="2">
        <f t="shared" ref="D34:D36" si="2">IF(C34=1, E34,)</f>
        <v>0</v>
      </c>
      <c r="E34" s="23">
        <f>'Point distribution and weighing'!E34</f>
        <v>3</v>
      </c>
      <c r="F34" s="23">
        <f>'Point distribution and weighing'!F34</f>
        <v>0</v>
      </c>
      <c r="G34" s="23">
        <f>'Point distribution and weighing'!G34</f>
        <v>3</v>
      </c>
    </row>
    <row r="35" spans="1:7" ht="27" customHeight="1">
      <c r="A35" s="41"/>
      <c r="B35" s="3" t="s">
        <v>33</v>
      </c>
      <c r="C35" s="2"/>
      <c r="D35" s="2">
        <f t="shared" si="2"/>
        <v>0</v>
      </c>
      <c r="E35" s="23">
        <f>'Point distribution and weighing'!E35</f>
        <v>1</v>
      </c>
      <c r="F35" s="23">
        <f>'Point distribution and weighing'!F35</f>
        <v>0</v>
      </c>
      <c r="G35" s="23">
        <f>'Point distribution and weighing'!G35</f>
        <v>0</v>
      </c>
    </row>
    <row r="36" spans="1:7" ht="15" customHeight="1">
      <c r="A36" s="41"/>
      <c r="B36" s="6" t="s">
        <v>34</v>
      </c>
      <c r="C36" s="5">
        <v>1</v>
      </c>
      <c r="D36" s="2">
        <f t="shared" si="2"/>
        <v>0</v>
      </c>
      <c r="E36" s="23">
        <f>'Point distribution and weighing'!E36</f>
        <v>0</v>
      </c>
      <c r="F36" s="23">
        <f>'Point distribution and weighing'!F36</f>
        <v>0</v>
      </c>
      <c r="G36" s="23">
        <f>'Point distribution and weighing'!G36</f>
        <v>0</v>
      </c>
    </row>
    <row r="37" spans="1:7" ht="15" customHeight="1" thickBot="1">
      <c r="A37" s="40"/>
      <c r="B37" s="49" t="s">
        <v>40</v>
      </c>
      <c r="C37" s="50"/>
      <c r="D37" s="97"/>
      <c r="E37" s="98"/>
      <c r="F37" s="98"/>
      <c r="G37" s="99"/>
    </row>
    <row r="38" spans="1:7">
      <c r="A38" s="39">
        <v>6</v>
      </c>
      <c r="B38" s="105" t="s">
        <v>35</v>
      </c>
      <c r="C38" s="105"/>
      <c r="D38" s="105"/>
      <c r="E38" s="105"/>
      <c r="F38" s="105"/>
      <c r="G38" s="106"/>
    </row>
    <row r="39" spans="1:7" ht="40" customHeight="1">
      <c r="A39" s="41"/>
      <c r="B39" s="20" t="s">
        <v>36</v>
      </c>
      <c r="C39" s="17"/>
      <c r="D39" s="2">
        <f t="shared" ref="D39:D41" si="3">IF(C39=1, E39,)</f>
        <v>0</v>
      </c>
      <c r="E39" s="23">
        <f>'Point distribution and weighing'!E39</f>
        <v>3</v>
      </c>
      <c r="F39" s="23">
        <f>'Point distribution and weighing'!F39</f>
        <v>0</v>
      </c>
      <c r="G39" s="23">
        <f>'Point distribution and weighing'!G39</f>
        <v>3</v>
      </c>
    </row>
    <row r="40" spans="1:7" ht="27" customHeight="1">
      <c r="A40" s="41"/>
      <c r="B40" s="3" t="s">
        <v>37</v>
      </c>
      <c r="C40" s="2">
        <v>1</v>
      </c>
      <c r="D40" s="2">
        <f t="shared" si="3"/>
        <v>1</v>
      </c>
      <c r="E40" s="23">
        <f>'Point distribution and weighing'!E40</f>
        <v>1</v>
      </c>
      <c r="F40" s="23">
        <f>'Point distribution and weighing'!F40</f>
        <v>0</v>
      </c>
      <c r="G40" s="23">
        <f>'Point distribution and weighing'!G40</f>
        <v>0</v>
      </c>
    </row>
    <row r="41" spans="1:7" ht="15" customHeight="1">
      <c r="A41" s="41"/>
      <c r="B41" s="6" t="s">
        <v>38</v>
      </c>
      <c r="C41" s="5"/>
      <c r="D41" s="2">
        <f t="shared" si="3"/>
        <v>0</v>
      </c>
      <c r="E41" s="23">
        <f>'Point distribution and weighing'!E41</f>
        <v>0</v>
      </c>
      <c r="F41" s="23">
        <f>'Point distribution and weighing'!F41</f>
        <v>0</v>
      </c>
      <c r="G41" s="23">
        <f>'Point distribution and weighing'!G41</f>
        <v>0</v>
      </c>
    </row>
    <row r="42" spans="1:7" ht="15" customHeight="1" thickBot="1">
      <c r="A42" s="40"/>
      <c r="B42" s="49" t="s">
        <v>39</v>
      </c>
      <c r="C42" s="50"/>
      <c r="D42" s="107"/>
      <c r="E42" s="107"/>
      <c r="F42" s="107"/>
      <c r="G42" s="108"/>
    </row>
    <row r="43" spans="1:7" ht="27" customHeight="1">
      <c r="A43" s="39">
        <v>7</v>
      </c>
      <c r="B43" s="135" t="s">
        <v>41</v>
      </c>
      <c r="C43" s="136"/>
      <c r="D43" s="136"/>
      <c r="E43" s="136"/>
      <c r="F43" s="136"/>
      <c r="G43" s="137"/>
    </row>
    <row r="44" spans="1:7" ht="27" customHeight="1">
      <c r="A44" s="41"/>
      <c r="B44" s="19" t="s">
        <v>42</v>
      </c>
      <c r="C44" s="17"/>
      <c r="D44" s="2">
        <f t="shared" ref="D44:D46" si="4">IF(C44=1, E44,)</f>
        <v>0</v>
      </c>
      <c r="E44" s="23">
        <f>'Point distribution and weighing'!E44</f>
        <v>3</v>
      </c>
      <c r="F44" s="23">
        <f>'Point distribution and weighing'!F44</f>
        <v>0</v>
      </c>
      <c r="G44" s="23">
        <f>'Point distribution and weighing'!G44</f>
        <v>3</v>
      </c>
    </row>
    <row r="45" spans="1:7" ht="27" customHeight="1">
      <c r="A45" s="41"/>
      <c r="B45" s="7" t="s">
        <v>43</v>
      </c>
      <c r="C45" s="2">
        <v>1</v>
      </c>
      <c r="D45" s="2">
        <f t="shared" si="4"/>
        <v>1</v>
      </c>
      <c r="E45" s="23">
        <f>'Point distribution and weighing'!E45</f>
        <v>1</v>
      </c>
      <c r="F45" s="23">
        <f>'Point distribution and weighing'!F45</f>
        <v>0</v>
      </c>
      <c r="G45" s="23">
        <f>'Point distribution and weighing'!G45</f>
        <v>0</v>
      </c>
    </row>
    <row r="46" spans="1:7" ht="15" customHeight="1">
      <c r="A46" s="41"/>
      <c r="B46" s="8" t="s">
        <v>44</v>
      </c>
      <c r="C46" s="5"/>
      <c r="D46" s="2">
        <f t="shared" si="4"/>
        <v>0</v>
      </c>
      <c r="E46" s="23">
        <f>'Point distribution and weighing'!E46</f>
        <v>0</v>
      </c>
      <c r="F46" s="23">
        <f>'Point distribution and weighing'!F46</f>
        <v>0</v>
      </c>
      <c r="G46" s="23">
        <f>'Point distribution and weighing'!G46</f>
        <v>0</v>
      </c>
    </row>
    <row r="47" spans="1:7" ht="15" customHeight="1" thickBot="1">
      <c r="A47" s="40"/>
      <c r="B47" s="49" t="s">
        <v>45</v>
      </c>
      <c r="C47" s="50"/>
      <c r="D47" s="107"/>
      <c r="E47" s="107"/>
      <c r="F47" s="107"/>
      <c r="G47" s="108"/>
    </row>
    <row r="48" spans="1:7" ht="27.75" customHeight="1">
      <c r="A48" s="39">
        <v>8</v>
      </c>
      <c r="B48" s="136" t="s">
        <v>46</v>
      </c>
      <c r="C48" s="136"/>
      <c r="D48" s="136"/>
      <c r="E48" s="136"/>
      <c r="F48" s="136"/>
      <c r="G48" s="137"/>
    </row>
    <row r="49" spans="1:7" ht="15" customHeight="1">
      <c r="A49" s="41"/>
      <c r="B49" s="19" t="s">
        <v>47</v>
      </c>
      <c r="C49" s="17"/>
      <c r="D49" s="2">
        <f t="shared" ref="D49:D51" si="5">IF(C49=1, E49,)</f>
        <v>0</v>
      </c>
      <c r="E49" s="23">
        <f>'Point distribution and weighing'!E49</f>
        <v>3</v>
      </c>
      <c r="F49" s="23">
        <f>'Point distribution and weighing'!F49</f>
        <v>0</v>
      </c>
      <c r="G49" s="23">
        <f>'Point distribution and weighing'!G49</f>
        <v>3</v>
      </c>
    </row>
    <row r="50" spans="1:7" ht="15" customHeight="1">
      <c r="A50" s="41"/>
      <c r="B50" s="7" t="s">
        <v>48</v>
      </c>
      <c r="C50" s="2">
        <v>1</v>
      </c>
      <c r="D50" s="2">
        <f t="shared" si="5"/>
        <v>1</v>
      </c>
      <c r="E50" s="23">
        <f>'Point distribution and weighing'!E50</f>
        <v>1</v>
      </c>
      <c r="F50" s="23">
        <f>'Point distribution and weighing'!F50</f>
        <v>0</v>
      </c>
      <c r="G50" s="23">
        <f>'Point distribution and weighing'!G50</f>
        <v>0</v>
      </c>
    </row>
    <row r="51" spans="1:7" ht="15" customHeight="1">
      <c r="A51" s="41"/>
      <c r="B51" s="8" t="s">
        <v>49</v>
      </c>
      <c r="C51" s="5"/>
      <c r="D51" s="2">
        <f t="shared" si="5"/>
        <v>0</v>
      </c>
      <c r="E51" s="23">
        <f>'Point distribution and weighing'!E51</f>
        <v>0</v>
      </c>
      <c r="F51" s="23">
        <f>'Point distribution and weighing'!F51</f>
        <v>0</v>
      </c>
      <c r="G51" s="23">
        <f>'Point distribution and weighing'!G51</f>
        <v>0</v>
      </c>
    </row>
    <row r="52" spans="1:7" ht="15" customHeight="1" thickBot="1">
      <c r="A52" s="40"/>
      <c r="B52" s="49" t="s">
        <v>45</v>
      </c>
      <c r="C52" s="50"/>
      <c r="D52" s="97"/>
      <c r="E52" s="98"/>
      <c r="F52" s="98"/>
      <c r="G52" s="99"/>
    </row>
    <row r="53" spans="1:7" ht="27" customHeight="1">
      <c r="A53" s="39">
        <v>9</v>
      </c>
      <c r="B53" s="135" t="s">
        <v>50</v>
      </c>
      <c r="C53" s="136"/>
      <c r="D53" s="136"/>
      <c r="E53" s="136"/>
      <c r="F53" s="136"/>
      <c r="G53" s="137"/>
    </row>
    <row r="54" spans="1:7" ht="15" customHeight="1">
      <c r="A54" s="41"/>
      <c r="B54" s="19" t="s">
        <v>51</v>
      </c>
      <c r="C54" s="17"/>
      <c r="D54" s="2">
        <f t="shared" ref="D54:D56" si="6">IF(C54=1, E54,)</f>
        <v>0</v>
      </c>
      <c r="E54" s="23">
        <f>'Point distribution and weighing'!E54</f>
        <v>3</v>
      </c>
      <c r="F54" s="23">
        <f>'Point distribution and weighing'!F54</f>
        <v>0</v>
      </c>
      <c r="G54" s="23">
        <f>'Point distribution and weighing'!G54</f>
        <v>3</v>
      </c>
    </row>
    <row r="55" spans="1:7" ht="15" customHeight="1">
      <c r="A55" s="41"/>
      <c r="B55" s="7" t="s">
        <v>52</v>
      </c>
      <c r="C55" s="2">
        <v>1</v>
      </c>
      <c r="D55" s="2">
        <f t="shared" si="6"/>
        <v>1</v>
      </c>
      <c r="E55" s="23">
        <f>'Point distribution and weighing'!E55</f>
        <v>1</v>
      </c>
      <c r="F55" s="23">
        <f>'Point distribution and weighing'!F55</f>
        <v>0</v>
      </c>
      <c r="G55" s="23">
        <f>'Point distribution and weighing'!G55</f>
        <v>0</v>
      </c>
    </row>
    <row r="56" spans="1:7" ht="15" customHeight="1">
      <c r="A56" s="41"/>
      <c r="B56" s="8" t="s">
        <v>53</v>
      </c>
      <c r="C56" s="5"/>
      <c r="D56" s="2">
        <f t="shared" si="6"/>
        <v>0</v>
      </c>
      <c r="E56" s="23">
        <f>'Point distribution and weighing'!E56</f>
        <v>0</v>
      </c>
      <c r="F56" s="23">
        <f>'Point distribution and weighing'!F56</f>
        <v>0</v>
      </c>
      <c r="G56" s="23">
        <f>'Point distribution and weighing'!G56</f>
        <v>0</v>
      </c>
    </row>
    <row r="57" spans="1:7" ht="15" customHeight="1" thickBot="1">
      <c r="A57" s="40"/>
      <c r="B57" s="49" t="s">
        <v>54</v>
      </c>
      <c r="C57" s="50"/>
      <c r="D57" s="97"/>
      <c r="E57" s="98"/>
      <c r="F57" s="98"/>
      <c r="G57" s="99"/>
    </row>
    <row r="58" spans="1:7" ht="27" customHeight="1">
      <c r="A58" s="39">
        <v>10</v>
      </c>
      <c r="B58" s="138" t="s">
        <v>55</v>
      </c>
      <c r="C58" s="138"/>
      <c r="D58" s="138"/>
      <c r="E58" s="138"/>
      <c r="F58" s="138"/>
      <c r="G58" s="139"/>
    </row>
    <row r="59" spans="1:7">
      <c r="A59" s="41"/>
      <c r="B59" s="18" t="s">
        <v>57</v>
      </c>
      <c r="C59" s="18"/>
      <c r="D59" s="2">
        <f t="shared" ref="D59:D60" si="7">IF(C59=1, E59,)</f>
        <v>0</v>
      </c>
      <c r="E59" s="23">
        <f>'Point distribution and weighing'!E59</f>
        <v>3</v>
      </c>
      <c r="F59" s="23">
        <f>'Point distribution and weighing'!F59</f>
        <v>0</v>
      </c>
      <c r="G59" s="23">
        <f>'Point distribution and weighing'!G59</f>
        <v>3</v>
      </c>
    </row>
    <row r="60" spans="1:7">
      <c r="A60" s="41"/>
      <c r="B60" s="10" t="s">
        <v>58</v>
      </c>
      <c r="C60" s="2">
        <v>1</v>
      </c>
      <c r="D60" s="2">
        <f t="shared" si="7"/>
        <v>0</v>
      </c>
      <c r="E60" s="23">
        <f>'Point distribution and weighing'!E60</f>
        <v>0</v>
      </c>
      <c r="F60" s="23">
        <f>'Point distribution and weighing'!F60</f>
        <v>0</v>
      </c>
      <c r="G60" s="23">
        <f>'Point distribution and weighing'!G60</f>
        <v>0</v>
      </c>
    </row>
    <row r="61" spans="1:7" ht="27" customHeight="1" thickBot="1">
      <c r="A61" s="40"/>
      <c r="B61" s="36" t="s">
        <v>56</v>
      </c>
      <c r="C61" s="107"/>
      <c r="D61" s="107"/>
      <c r="E61" s="107"/>
      <c r="F61" s="107"/>
      <c r="G61" s="108"/>
    </row>
    <row r="62" spans="1:7" ht="15" thickBot="1">
      <c r="A62" s="39">
        <v>11</v>
      </c>
      <c r="B62" s="109" t="s">
        <v>61</v>
      </c>
      <c r="C62" s="109"/>
      <c r="D62" s="110"/>
      <c r="E62" s="110"/>
      <c r="F62" s="110"/>
      <c r="G62" s="111"/>
    </row>
    <row r="63" spans="1:7">
      <c r="B63" s="16" t="s">
        <v>25</v>
      </c>
      <c r="C63" s="17"/>
      <c r="D63" s="2">
        <f t="shared" ref="D63:D66" si="8">IF(C63=1, E63,)</f>
        <v>0</v>
      </c>
      <c r="E63" s="23">
        <f>'Point distribution and weighing'!E63</f>
        <v>0</v>
      </c>
      <c r="F63" s="23">
        <f>'Point distribution and weighing'!F63</f>
        <v>0</v>
      </c>
      <c r="G63" s="23">
        <f>'Point distribution and weighing'!G63</f>
        <v>0</v>
      </c>
    </row>
    <row r="64" spans="1:7">
      <c r="B64" s="12" t="s">
        <v>26</v>
      </c>
      <c r="C64" s="2"/>
      <c r="D64" s="2">
        <f t="shared" si="8"/>
        <v>0</v>
      </c>
      <c r="E64" s="23">
        <f>'Point distribution and weighing'!E64</f>
        <v>1</v>
      </c>
      <c r="F64" s="23">
        <f>'Point distribution and weighing'!F64</f>
        <v>0</v>
      </c>
      <c r="G64" s="23">
        <f>'Point distribution and weighing'!G64</f>
        <v>0</v>
      </c>
    </row>
    <row r="65" spans="1:7">
      <c r="B65" s="12" t="s">
        <v>27</v>
      </c>
      <c r="C65" s="2"/>
      <c r="D65" s="2">
        <f t="shared" si="8"/>
        <v>0</v>
      </c>
      <c r="E65" s="23">
        <f>'Point distribution and weighing'!E65</f>
        <v>2</v>
      </c>
      <c r="F65" s="23">
        <f>'Point distribution and weighing'!F65</f>
        <v>0</v>
      </c>
      <c r="G65" s="23">
        <f>'Point distribution and weighing'!G65</f>
        <v>0</v>
      </c>
    </row>
    <row r="66" spans="1:7">
      <c r="B66" s="13" t="s">
        <v>62</v>
      </c>
      <c r="C66" s="5">
        <v>1</v>
      </c>
      <c r="D66" s="2">
        <f t="shared" si="8"/>
        <v>3</v>
      </c>
      <c r="E66" s="23">
        <f>'Point distribution and weighing'!E66</f>
        <v>3</v>
      </c>
      <c r="F66" s="23">
        <f>'Point distribution and weighing'!F66</f>
        <v>0</v>
      </c>
      <c r="G66" s="23">
        <f>'Point distribution and weighing'!G66</f>
        <v>3</v>
      </c>
    </row>
    <row r="67" spans="1:7" ht="15" customHeight="1" thickBot="1">
      <c r="B67" s="3" t="s">
        <v>54</v>
      </c>
      <c r="C67" s="24"/>
      <c r="D67" s="112"/>
      <c r="E67" s="113"/>
      <c r="F67" s="113"/>
      <c r="G67" s="114"/>
    </row>
    <row r="68" spans="1:7">
      <c r="A68" s="39">
        <v>12</v>
      </c>
      <c r="B68" s="104" t="s">
        <v>68</v>
      </c>
      <c r="C68" s="105"/>
      <c r="D68" s="105"/>
      <c r="E68" s="105"/>
      <c r="F68" s="105"/>
      <c r="G68" s="106"/>
    </row>
    <row r="69" spans="1:7">
      <c r="A69" s="41"/>
      <c r="B69" s="21" t="s">
        <v>63</v>
      </c>
      <c r="C69" s="17">
        <v>1</v>
      </c>
      <c r="D69" s="17" t="s">
        <v>141</v>
      </c>
      <c r="E69" s="68"/>
      <c r="F69" s="17"/>
      <c r="G69" s="52"/>
    </row>
    <row r="70" spans="1:7">
      <c r="A70" s="41"/>
      <c r="B70" s="14" t="s">
        <v>64</v>
      </c>
      <c r="C70" s="2"/>
      <c r="D70" s="2">
        <f t="shared" ref="D70:D74" si="9">IF(C70=1, E70,)</f>
        <v>0</v>
      </c>
      <c r="E70" s="23">
        <f>'Point distribution and weighing'!E70</f>
        <v>0</v>
      </c>
      <c r="F70" s="23">
        <f>'Point distribution and weighing'!F70</f>
        <v>0</v>
      </c>
      <c r="G70" s="23">
        <f>'Point distribution and weighing'!G70</f>
        <v>0</v>
      </c>
    </row>
    <row r="71" spans="1:7" ht="15" customHeight="1">
      <c r="A71" s="41"/>
      <c r="B71" s="11" t="s">
        <v>65</v>
      </c>
      <c r="C71" s="2"/>
      <c r="D71" s="2">
        <f t="shared" si="9"/>
        <v>0</v>
      </c>
      <c r="E71" s="23">
        <f>'Point distribution and weighing'!E71</f>
        <v>0</v>
      </c>
      <c r="F71" s="23">
        <f>'Point distribution and weighing'!F71</f>
        <v>0</v>
      </c>
      <c r="G71" s="23">
        <f>'Point distribution and weighing'!G71</f>
        <v>0</v>
      </c>
    </row>
    <row r="72" spans="1:7" ht="15" customHeight="1">
      <c r="A72" s="41"/>
      <c r="B72" s="11" t="s">
        <v>66</v>
      </c>
      <c r="C72" s="2"/>
      <c r="D72" s="2">
        <f t="shared" si="9"/>
        <v>0</v>
      </c>
      <c r="E72" s="23">
        <f>'Point distribution and weighing'!E72</f>
        <v>4</v>
      </c>
      <c r="F72" s="23">
        <f>'Point distribution and weighing'!F72</f>
        <v>0</v>
      </c>
      <c r="G72" s="23">
        <f>'Point distribution and weighing'!G72</f>
        <v>4</v>
      </c>
    </row>
    <row r="73" spans="1:7" ht="15" customHeight="1">
      <c r="A73" s="41"/>
      <c r="B73" s="11" t="s">
        <v>67</v>
      </c>
      <c r="C73" s="2">
        <v>1</v>
      </c>
      <c r="D73" s="2">
        <f t="shared" si="9"/>
        <v>2</v>
      </c>
      <c r="E73" s="23">
        <f>'Point distribution and weighing'!E73</f>
        <v>2</v>
      </c>
      <c r="F73" s="23">
        <f>'Point distribution and weighing'!F73</f>
        <v>0</v>
      </c>
      <c r="G73" s="23">
        <f>'Point distribution and weighing'!G73</f>
        <v>0</v>
      </c>
    </row>
    <row r="74" spans="1:7" ht="15" customHeight="1">
      <c r="A74" s="41"/>
      <c r="B74" s="15" t="s">
        <v>69</v>
      </c>
      <c r="C74" s="5"/>
      <c r="D74" s="2">
        <f t="shared" si="9"/>
        <v>0</v>
      </c>
      <c r="E74" s="23">
        <f>'Point distribution and weighing'!E74</f>
        <v>1</v>
      </c>
      <c r="F74" s="23">
        <f>'Point distribution and weighing'!F74</f>
        <v>0</v>
      </c>
      <c r="G74" s="23">
        <f>'Point distribution and weighing'!G74</f>
        <v>0</v>
      </c>
    </row>
    <row r="75" spans="1:7" ht="15" customHeight="1" thickBot="1">
      <c r="A75" s="40"/>
      <c r="B75" s="36" t="s">
        <v>54</v>
      </c>
      <c r="C75" s="50"/>
      <c r="D75" s="97"/>
      <c r="E75" s="98"/>
      <c r="F75" s="98"/>
      <c r="G75" s="99"/>
    </row>
    <row r="76" spans="1:7" ht="30" customHeight="1">
      <c r="A76" s="39">
        <v>13</v>
      </c>
      <c r="B76" s="133" t="s">
        <v>70</v>
      </c>
      <c r="C76" s="133"/>
      <c r="D76" s="133"/>
      <c r="E76" s="133"/>
      <c r="F76" s="133"/>
      <c r="G76" s="134"/>
    </row>
    <row r="77" spans="1:7" ht="15" customHeight="1">
      <c r="A77" s="41"/>
      <c r="B77" s="11" t="s">
        <v>71</v>
      </c>
      <c r="C77" s="2">
        <v>1</v>
      </c>
      <c r="D77" s="2">
        <f t="shared" ref="D77:D80" si="10">IF(C77=1, E77,)</f>
        <v>3</v>
      </c>
      <c r="E77" s="23">
        <f>'Point distribution and weighing'!E77</f>
        <v>3</v>
      </c>
      <c r="F77" s="23">
        <f>'Point distribution and weighing'!F77</f>
        <v>0</v>
      </c>
      <c r="G77" s="23">
        <f>'Point distribution and weighing'!G77</f>
        <v>3</v>
      </c>
    </row>
    <row r="78" spans="1:7" ht="30" customHeight="1">
      <c r="A78" s="41"/>
      <c r="B78" s="11" t="s">
        <v>72</v>
      </c>
      <c r="C78" s="2"/>
      <c r="D78" s="2">
        <f t="shared" si="10"/>
        <v>0</v>
      </c>
      <c r="E78" s="23">
        <f>'Point distribution and weighing'!E78</f>
        <v>2</v>
      </c>
      <c r="F78" s="23">
        <f>'Point distribution and weighing'!F78</f>
        <v>0</v>
      </c>
      <c r="G78" s="23">
        <f>'Point distribution and weighing'!G78</f>
        <v>0</v>
      </c>
    </row>
    <row r="79" spans="1:7" ht="15" customHeight="1">
      <c r="A79" s="41"/>
      <c r="B79" s="11" t="s">
        <v>73</v>
      </c>
      <c r="C79" s="2"/>
      <c r="D79" s="2">
        <f t="shared" si="10"/>
        <v>0</v>
      </c>
      <c r="E79" s="23">
        <f>'Point distribution and weighing'!E79</f>
        <v>1</v>
      </c>
      <c r="F79" s="23">
        <f>'Point distribution and weighing'!F79</f>
        <v>0</v>
      </c>
      <c r="G79" s="23">
        <f>'Point distribution and weighing'!G79</f>
        <v>0</v>
      </c>
    </row>
    <row r="80" spans="1:7" ht="15" customHeight="1">
      <c r="A80" s="41"/>
      <c r="B80" s="15" t="s">
        <v>74</v>
      </c>
      <c r="C80" s="5"/>
      <c r="D80" s="2">
        <f t="shared" si="10"/>
        <v>0</v>
      </c>
      <c r="E80" s="23">
        <f>'Point distribution and weighing'!E80</f>
        <v>0</v>
      </c>
      <c r="F80" s="23">
        <f>'Point distribution and weighing'!F80</f>
        <v>0</v>
      </c>
      <c r="G80" s="23">
        <f>'Point distribution and weighing'!G80</f>
        <v>0</v>
      </c>
    </row>
    <row r="81" spans="1:7" ht="15" customHeight="1" thickBot="1">
      <c r="A81" s="40"/>
      <c r="B81" s="36" t="s">
        <v>54</v>
      </c>
      <c r="C81" s="50"/>
      <c r="D81" s="97"/>
      <c r="E81" s="98"/>
      <c r="F81" s="98"/>
      <c r="G81" s="99"/>
    </row>
    <row r="82" spans="1:7">
      <c r="A82" s="39">
        <v>14</v>
      </c>
      <c r="B82" s="131" t="s">
        <v>75</v>
      </c>
      <c r="C82" s="131"/>
      <c r="D82" s="131"/>
      <c r="E82" s="131"/>
      <c r="F82" s="131"/>
      <c r="G82" s="132"/>
    </row>
    <row r="83" spans="1:7" ht="15" customHeight="1">
      <c r="A83" s="41"/>
      <c r="B83" s="3" t="s">
        <v>76</v>
      </c>
      <c r="C83" s="2">
        <v>1</v>
      </c>
      <c r="D83" s="2">
        <f t="shared" ref="D83:D86" si="11">IF(C83=1, E83,)</f>
        <v>3</v>
      </c>
      <c r="E83" s="23">
        <f>'Point distribution and weighing'!E83</f>
        <v>3</v>
      </c>
      <c r="F83" s="23">
        <f>'Point distribution and weighing'!F83</f>
        <v>0</v>
      </c>
      <c r="G83" s="23">
        <f>'Point distribution and weighing'!G83</f>
        <v>3</v>
      </c>
    </row>
    <row r="84" spans="1:7" ht="27" customHeight="1">
      <c r="A84" s="41"/>
      <c r="B84" s="3" t="s">
        <v>77</v>
      </c>
      <c r="C84" s="2"/>
      <c r="D84" s="2">
        <f t="shared" si="11"/>
        <v>0</v>
      </c>
      <c r="E84" s="23">
        <f>'Point distribution and weighing'!E84</f>
        <v>2</v>
      </c>
      <c r="F84" s="23">
        <f>'Point distribution and weighing'!F84</f>
        <v>0</v>
      </c>
      <c r="G84" s="23">
        <f>'Point distribution and weighing'!G84</f>
        <v>0</v>
      </c>
    </row>
    <row r="85" spans="1:7" ht="15" customHeight="1">
      <c r="A85" s="41"/>
      <c r="B85" s="3" t="s">
        <v>78</v>
      </c>
      <c r="C85" s="2"/>
      <c r="D85" s="2">
        <f t="shared" si="11"/>
        <v>0</v>
      </c>
      <c r="E85" s="23">
        <f>'Point distribution and weighing'!E85</f>
        <v>1</v>
      </c>
      <c r="F85" s="23">
        <f>'Point distribution and weighing'!F85</f>
        <v>0</v>
      </c>
      <c r="G85" s="23">
        <f>'Point distribution and weighing'!G85</f>
        <v>0</v>
      </c>
    </row>
    <row r="86" spans="1:7" ht="15" customHeight="1">
      <c r="A86" s="41"/>
      <c r="B86" s="6" t="s">
        <v>79</v>
      </c>
      <c r="C86" s="5"/>
      <c r="D86" s="2">
        <f t="shared" si="11"/>
        <v>0</v>
      </c>
      <c r="E86" s="23">
        <f>'Point distribution and weighing'!E86</f>
        <v>0</v>
      </c>
      <c r="F86" s="23">
        <f>'Point distribution and weighing'!F86</f>
        <v>0</v>
      </c>
      <c r="G86" s="23">
        <f>'Point distribution and weighing'!G86</f>
        <v>0</v>
      </c>
    </row>
    <row r="87" spans="1:7" ht="15" customHeight="1" thickBot="1">
      <c r="A87" s="40"/>
      <c r="B87" s="49" t="s">
        <v>80</v>
      </c>
      <c r="C87" s="50"/>
      <c r="D87" s="97"/>
      <c r="E87" s="98"/>
      <c r="F87" s="98"/>
      <c r="G87" s="99"/>
    </row>
    <row r="88" spans="1:7">
      <c r="A88" s="39">
        <v>15</v>
      </c>
      <c r="B88" s="104" t="s">
        <v>81</v>
      </c>
      <c r="C88" s="105"/>
      <c r="D88" s="105"/>
      <c r="E88" s="105"/>
      <c r="F88" s="105"/>
      <c r="G88" s="106"/>
    </row>
    <row r="89" spans="1:7" ht="27" customHeight="1">
      <c r="A89" s="41"/>
      <c r="B89" s="22" t="s">
        <v>82</v>
      </c>
      <c r="C89" s="17"/>
      <c r="D89" s="2">
        <f t="shared" ref="D89:D92" si="12">IF(C89=1, E89,)</f>
        <v>0</v>
      </c>
      <c r="E89" s="23">
        <f>'Point distribution and weighing'!E89</f>
        <v>3</v>
      </c>
      <c r="F89" s="23">
        <f>'Point distribution and weighing'!F89</f>
        <v>0</v>
      </c>
      <c r="G89" s="23">
        <f>'Point distribution and weighing'!G89</f>
        <v>3</v>
      </c>
    </row>
    <row r="90" spans="1:7" ht="27" customHeight="1">
      <c r="A90" s="41"/>
      <c r="B90" s="11" t="s">
        <v>83</v>
      </c>
      <c r="C90" s="2"/>
      <c r="D90" s="2">
        <f t="shared" si="12"/>
        <v>0</v>
      </c>
      <c r="E90" s="23">
        <f>'Point distribution and weighing'!E90</f>
        <v>2</v>
      </c>
      <c r="F90" s="23">
        <f>'Point distribution and weighing'!F90</f>
        <v>0</v>
      </c>
      <c r="G90" s="23">
        <f>'Point distribution and weighing'!G90</f>
        <v>0</v>
      </c>
    </row>
    <row r="91" spans="1:7" ht="27" customHeight="1">
      <c r="A91" s="41"/>
      <c r="B91" s="11" t="s">
        <v>84</v>
      </c>
      <c r="C91" s="2"/>
      <c r="D91" s="2">
        <f t="shared" si="12"/>
        <v>0</v>
      </c>
      <c r="E91" s="23">
        <f>'Point distribution and weighing'!E91</f>
        <v>1</v>
      </c>
      <c r="F91" s="23">
        <f>'Point distribution and weighing'!F91</f>
        <v>0</v>
      </c>
      <c r="G91" s="23">
        <f>'Point distribution and weighing'!G91</f>
        <v>0</v>
      </c>
    </row>
    <row r="92" spans="1:7" ht="27" customHeight="1">
      <c r="A92" s="41"/>
      <c r="B92" s="15" t="s">
        <v>85</v>
      </c>
      <c r="C92" s="5"/>
      <c r="D92" s="2">
        <f t="shared" si="12"/>
        <v>0</v>
      </c>
      <c r="E92" s="23">
        <f>'Point distribution and weighing'!E92</f>
        <v>0</v>
      </c>
      <c r="F92" s="23">
        <f>'Point distribution and weighing'!F92</f>
        <v>0</v>
      </c>
      <c r="G92" s="23">
        <f>'Point distribution and weighing'!G92</f>
        <v>0</v>
      </c>
    </row>
    <row r="93" spans="1:7" ht="15" customHeight="1" thickBot="1">
      <c r="A93" s="40"/>
      <c r="B93" s="36" t="s">
        <v>54</v>
      </c>
      <c r="C93" s="50">
        <v>1</v>
      </c>
      <c r="D93" s="107"/>
      <c r="E93" s="107"/>
      <c r="F93" s="107"/>
      <c r="G93" s="108"/>
    </row>
    <row r="95" spans="1:7" ht="28">
      <c r="C95" s="62" t="s">
        <v>123</v>
      </c>
      <c r="D95" s="60">
        <f>SUM(D20:D24, D27:D31,D34:D36,D39:D41,D44:D46,D49:D51,D54:D56,D59:D60,D63:D66,D69:D74,D77:D80,D83:D86,D89:D92)</f>
        <v>17</v>
      </c>
      <c r="E95" s="61" t="s">
        <v>124</v>
      </c>
      <c r="F95" s="60">
        <f>SUM(G20:G24, G27:G31,G34:G36,G39:G41,G44:G46,G49:G51,G54:G56,G59:G60,G63:G66,G69:G75,G77:G80,G83:G86,G89:G92)</f>
        <v>42</v>
      </c>
    </row>
    <row r="96" spans="1:7">
      <c r="C96" s="62" t="s">
        <v>144</v>
      </c>
      <c r="D96" s="60">
        <f>SUM(I10,I18)</f>
        <v>3.2</v>
      </c>
      <c r="E96" s="61" t="s">
        <v>145</v>
      </c>
      <c r="F96" s="60">
        <f>SUM(K10,K18)</f>
        <v>8</v>
      </c>
      <c r="G96" s="25"/>
    </row>
    <row r="97" spans="3:7" ht="28">
      <c r="C97" s="62" t="s">
        <v>120</v>
      </c>
      <c r="D97" s="60">
        <f>SUM(D95:D96)</f>
        <v>20.2</v>
      </c>
      <c r="E97" s="61" t="s">
        <v>125</v>
      </c>
      <c r="F97" s="60">
        <f>SUM(F95:F96)</f>
        <v>50</v>
      </c>
      <c r="G97" s="25"/>
    </row>
  </sheetData>
  <mergeCells count="28">
    <mergeCell ref="D32:G32"/>
    <mergeCell ref="B3:G3"/>
    <mergeCell ref="B10:G10"/>
    <mergeCell ref="B19:G19"/>
    <mergeCell ref="D25:G25"/>
    <mergeCell ref="B26:G26"/>
    <mergeCell ref="C61:G61"/>
    <mergeCell ref="B33:G33"/>
    <mergeCell ref="D37:G37"/>
    <mergeCell ref="B38:G38"/>
    <mergeCell ref="D42:G42"/>
    <mergeCell ref="B43:G43"/>
    <mergeCell ref="D47:G47"/>
    <mergeCell ref="B48:G48"/>
    <mergeCell ref="D52:G52"/>
    <mergeCell ref="B53:G53"/>
    <mergeCell ref="D57:G57"/>
    <mergeCell ref="B58:G58"/>
    <mergeCell ref="B82:G82"/>
    <mergeCell ref="D87:G87"/>
    <mergeCell ref="B88:G88"/>
    <mergeCell ref="D93:G93"/>
    <mergeCell ref="B62:G62"/>
    <mergeCell ref="D67:G67"/>
    <mergeCell ref="B68:G68"/>
    <mergeCell ref="D75:G75"/>
    <mergeCell ref="B76:G76"/>
    <mergeCell ref="D81:G81"/>
  </mergeCells>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7"/>
  <sheetViews>
    <sheetView showGridLines="0" workbookViewId="0">
      <pane ySplit="2" topLeftCell="A84" activePane="bottomLeft" state="frozen"/>
      <selection activeCell="B96" sqref="B96"/>
      <selection pane="bottomLeft" activeCell="B96" sqref="B96"/>
    </sheetView>
  </sheetViews>
  <sheetFormatPr baseColWidth="10" defaultColWidth="8.83203125" defaultRowHeight="14" x14ac:dyDescent="0"/>
  <cols>
    <col min="1" max="1" width="5.6640625" customWidth="1"/>
    <col min="2" max="2" width="64.83203125" customWidth="1"/>
    <col min="3" max="3" width="10.33203125" customWidth="1"/>
    <col min="4" max="4" width="17.1640625" customWidth="1"/>
    <col min="5" max="5" width="17.5" customWidth="1"/>
    <col min="6" max="6" width="15.83203125" customWidth="1"/>
    <col min="7" max="7" width="11.1640625" customWidth="1"/>
    <col min="8" max="8" width="6.5" customWidth="1"/>
    <col min="9" max="9" width="8.33203125" customWidth="1"/>
    <col min="10" max="10" width="10.5" customWidth="1"/>
    <col min="11" max="11" width="5.6640625" customWidth="1"/>
  </cols>
  <sheetData>
    <row r="2" spans="1:11" ht="15" thickBot="1">
      <c r="A2" t="s">
        <v>126</v>
      </c>
      <c r="C2" t="s">
        <v>86</v>
      </c>
      <c r="D2" t="s">
        <v>87</v>
      </c>
      <c r="E2" t="s">
        <v>88</v>
      </c>
      <c r="F2" t="s">
        <v>131</v>
      </c>
      <c r="G2" t="s">
        <v>140</v>
      </c>
    </row>
    <row r="3" spans="1:11" ht="30" customHeight="1">
      <c r="A3" s="44">
        <v>1</v>
      </c>
      <c r="B3" s="122" t="s">
        <v>0</v>
      </c>
      <c r="C3" s="124"/>
      <c r="D3" s="124"/>
      <c r="E3" s="124"/>
      <c r="F3" s="124"/>
      <c r="G3" s="125"/>
    </row>
    <row r="4" spans="1:11" ht="52.5" customHeight="1">
      <c r="A4" s="41"/>
      <c r="B4" s="42" t="s">
        <v>1</v>
      </c>
      <c r="C4" s="43" t="s">
        <v>2</v>
      </c>
      <c r="D4" s="43" t="s">
        <v>3</v>
      </c>
      <c r="E4" s="43" t="s">
        <v>4</v>
      </c>
      <c r="F4" s="43" t="s">
        <v>5</v>
      </c>
      <c r="G4" s="45"/>
    </row>
    <row r="5" spans="1:11">
      <c r="A5" s="41"/>
      <c r="B5" s="11" t="s">
        <v>6</v>
      </c>
      <c r="C5" s="11"/>
      <c r="D5" s="11"/>
      <c r="E5" s="11">
        <v>1</v>
      </c>
      <c r="F5" s="11"/>
      <c r="G5" s="45"/>
    </row>
    <row r="6" spans="1:11" ht="14.25" customHeight="1">
      <c r="A6" s="41"/>
      <c r="B6" s="11" t="s">
        <v>7</v>
      </c>
      <c r="C6" s="11"/>
      <c r="D6" s="11"/>
      <c r="E6" s="11">
        <v>1</v>
      </c>
      <c r="F6" s="11"/>
      <c r="G6" s="45"/>
    </row>
    <row r="7" spans="1:11" ht="15" customHeight="1">
      <c r="A7" s="41"/>
      <c r="B7" s="11" t="s">
        <v>8</v>
      </c>
      <c r="C7" s="11">
        <v>1</v>
      </c>
      <c r="D7" s="11"/>
      <c r="E7" s="11"/>
      <c r="F7" s="11"/>
      <c r="G7" s="45"/>
    </row>
    <row r="8" spans="1:11" ht="15" customHeight="1">
      <c r="A8" s="41"/>
      <c r="B8" s="11" t="s">
        <v>9</v>
      </c>
      <c r="C8" s="11"/>
      <c r="D8" s="11"/>
      <c r="E8" s="11">
        <v>1</v>
      </c>
      <c r="F8" s="11"/>
      <c r="G8" s="45"/>
    </row>
    <row r="9" spans="1:11" ht="15" thickBot="1">
      <c r="A9" s="40"/>
      <c r="B9" s="36" t="s">
        <v>10</v>
      </c>
      <c r="C9" s="36"/>
      <c r="D9" s="36"/>
      <c r="E9" s="36">
        <v>1</v>
      </c>
      <c r="F9" s="36"/>
      <c r="G9" s="46"/>
    </row>
    <row r="10" spans="1:11" ht="30" customHeight="1">
      <c r="A10" s="39">
        <v>2</v>
      </c>
      <c r="B10" s="140" t="s">
        <v>11</v>
      </c>
      <c r="C10" s="141"/>
      <c r="D10" s="141"/>
      <c r="E10" s="141"/>
      <c r="F10" s="141"/>
      <c r="G10" s="142"/>
      <c r="H10" s="62" t="s">
        <v>143</v>
      </c>
      <c r="I10" s="69">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1.6</v>
      </c>
      <c r="J10" s="61" t="s">
        <v>121</v>
      </c>
      <c r="K10" s="60">
        <v>3</v>
      </c>
    </row>
    <row r="11" spans="1:11" ht="30" customHeight="1">
      <c r="A11" s="41"/>
      <c r="B11" s="33"/>
      <c r="C11" s="33" t="s">
        <v>12</v>
      </c>
      <c r="D11" s="33" t="s">
        <v>13</v>
      </c>
      <c r="E11" s="33" t="s">
        <v>14</v>
      </c>
      <c r="F11" s="33" t="s">
        <v>15</v>
      </c>
      <c r="G11" s="34" t="s">
        <v>16</v>
      </c>
    </row>
    <row r="12" spans="1:11" ht="15" customHeight="1">
      <c r="A12" s="41"/>
      <c r="B12" s="11" t="s">
        <v>17</v>
      </c>
      <c r="C12" s="9">
        <v>1</v>
      </c>
      <c r="D12" s="11"/>
      <c r="E12" s="9"/>
      <c r="F12" s="9"/>
      <c r="G12" s="35"/>
    </row>
    <row r="13" spans="1:11" ht="15" customHeight="1">
      <c r="A13" s="41"/>
      <c r="B13" s="11" t="s">
        <v>18</v>
      </c>
      <c r="C13" s="9"/>
      <c r="D13" s="11"/>
      <c r="E13" s="9"/>
      <c r="F13" s="9"/>
      <c r="G13" s="35"/>
    </row>
    <row r="14" spans="1:11" ht="27" customHeight="1">
      <c r="A14" s="41"/>
      <c r="B14" s="11" t="s">
        <v>19</v>
      </c>
      <c r="C14" s="9"/>
      <c r="D14" s="11"/>
      <c r="E14" s="9"/>
      <c r="F14" s="9"/>
      <c r="G14" s="35"/>
    </row>
    <row r="15" spans="1:11" ht="15" customHeight="1">
      <c r="A15" s="41"/>
      <c r="B15" s="11" t="s">
        <v>20</v>
      </c>
      <c r="C15" s="9"/>
      <c r="D15" s="11"/>
      <c r="E15" s="9"/>
      <c r="F15" s="9"/>
      <c r="G15" s="35"/>
    </row>
    <row r="16" spans="1:11" ht="15" customHeight="1">
      <c r="A16" s="41"/>
      <c r="B16" s="11" t="s">
        <v>21</v>
      </c>
      <c r="C16" s="9">
        <v>1</v>
      </c>
      <c r="D16" s="11"/>
      <c r="E16" s="9"/>
      <c r="F16" s="9"/>
      <c r="G16" s="35"/>
    </row>
    <row r="17" spans="1:11" ht="27" customHeight="1">
      <c r="A17" s="41"/>
      <c r="B17" s="11" t="s">
        <v>22</v>
      </c>
      <c r="C17" s="9"/>
      <c r="D17" s="11"/>
      <c r="E17" s="9"/>
      <c r="F17" s="9"/>
      <c r="G17" s="35"/>
    </row>
    <row r="18" spans="1:11" ht="15" customHeight="1" thickBot="1">
      <c r="A18" s="40"/>
      <c r="B18" s="36" t="s">
        <v>23</v>
      </c>
      <c r="C18" s="37">
        <v>1</v>
      </c>
      <c r="D18" s="36"/>
      <c r="E18" s="37"/>
      <c r="F18" s="37"/>
      <c r="G18" s="38"/>
      <c r="H18" s="62" t="s">
        <v>119</v>
      </c>
      <c r="I18" s="60">
        <f>SUM(C12:G18)*'Point distribution and weighing'!I17</f>
        <v>0.42857142857142855</v>
      </c>
      <c r="J18" s="61" t="s">
        <v>122</v>
      </c>
      <c r="K18" s="60">
        <v>5</v>
      </c>
    </row>
    <row r="19" spans="1:11" ht="27" customHeight="1">
      <c r="A19" s="47">
        <v>3</v>
      </c>
      <c r="B19" s="135" t="s">
        <v>24</v>
      </c>
      <c r="C19" s="136"/>
      <c r="D19" s="136"/>
      <c r="E19" s="136"/>
      <c r="F19" s="136"/>
      <c r="G19" s="137"/>
    </row>
    <row r="20" spans="1:11">
      <c r="A20" s="41"/>
      <c r="B20" s="1" t="s">
        <v>25</v>
      </c>
      <c r="C20" s="2"/>
      <c r="D20" s="2">
        <f>IF(C20=1, E20,)</f>
        <v>0</v>
      </c>
      <c r="E20" s="23">
        <f>'Point distribution and weighing'!E20</f>
        <v>0</v>
      </c>
      <c r="F20" s="23">
        <f>'Point distribution and weighing'!F20</f>
        <v>0</v>
      </c>
      <c r="G20" s="23">
        <f>'Point distribution and weighing'!G20</f>
        <v>4</v>
      </c>
    </row>
    <row r="21" spans="1:11">
      <c r="A21" s="41"/>
      <c r="B21" s="1" t="s">
        <v>26</v>
      </c>
      <c r="C21" s="2">
        <v>1</v>
      </c>
      <c r="D21" s="2">
        <f t="shared" ref="D21:D24" si="0">IF(C21=1, E21,)</f>
        <v>1</v>
      </c>
      <c r="E21" s="23">
        <f>'Point distribution and weighing'!E21</f>
        <v>1</v>
      </c>
      <c r="F21" s="23">
        <f>'Point distribution and weighing'!F21</f>
        <v>0</v>
      </c>
      <c r="G21" s="23">
        <f>'Point distribution and weighing'!G21</f>
        <v>0</v>
      </c>
    </row>
    <row r="22" spans="1:11">
      <c r="A22" s="41"/>
      <c r="B22" s="1" t="s">
        <v>27</v>
      </c>
      <c r="C22" s="2"/>
      <c r="D22" s="2">
        <f t="shared" si="0"/>
        <v>0</v>
      </c>
      <c r="E22" s="23">
        <f>'Point distribution and weighing'!E22</f>
        <v>2</v>
      </c>
      <c r="F22" s="23">
        <f>'Point distribution and weighing'!F22</f>
        <v>0</v>
      </c>
      <c r="G22" s="23">
        <f>'Point distribution and weighing'!G22</f>
        <v>0</v>
      </c>
    </row>
    <row r="23" spans="1:11">
      <c r="A23" s="41"/>
      <c r="B23" s="1" t="s">
        <v>28</v>
      </c>
      <c r="C23" s="2"/>
      <c r="D23" s="2">
        <f t="shared" si="0"/>
        <v>0</v>
      </c>
      <c r="E23" s="23">
        <f>'Point distribution and weighing'!E23</f>
        <v>4</v>
      </c>
      <c r="F23" s="23">
        <f>'Point distribution and weighing'!F23</f>
        <v>0</v>
      </c>
      <c r="G23" s="23">
        <f>'Point distribution and weighing'!G23</f>
        <v>0</v>
      </c>
    </row>
    <row r="24" spans="1:11">
      <c r="A24" s="41"/>
      <c r="B24" s="1" t="s">
        <v>29</v>
      </c>
      <c r="C24" s="2"/>
      <c r="D24" s="2">
        <f t="shared" si="0"/>
        <v>0</v>
      </c>
      <c r="E24" s="23">
        <f>'Point distribution and weighing'!E24</f>
        <v>2</v>
      </c>
      <c r="F24" s="23">
        <f>'Point distribution and weighing'!F24</f>
        <v>0</v>
      </c>
      <c r="G24" s="23">
        <f>'Point distribution and weighing'!G24</f>
        <v>0</v>
      </c>
    </row>
    <row r="25" spans="1:11" ht="15" customHeight="1" thickBot="1">
      <c r="A25" s="40"/>
      <c r="B25" s="49" t="s">
        <v>60</v>
      </c>
      <c r="C25" s="50"/>
      <c r="D25" s="107"/>
      <c r="E25" s="107"/>
      <c r="F25" s="107"/>
      <c r="G25" s="108"/>
    </row>
    <row r="26" spans="1:11" ht="27" customHeight="1">
      <c r="A26" s="47">
        <v>4</v>
      </c>
      <c r="B26" s="122" t="s">
        <v>30</v>
      </c>
      <c r="C26" s="123"/>
      <c r="D26" s="123"/>
      <c r="E26" s="123"/>
      <c r="F26" s="123"/>
      <c r="G26" s="143"/>
    </row>
    <row r="27" spans="1:11">
      <c r="B27" s="1" t="s">
        <v>25</v>
      </c>
      <c r="C27" s="2"/>
      <c r="D27" s="2">
        <f t="shared" ref="D27:D31" si="1">IF(C27=1, E27,)</f>
        <v>0</v>
      </c>
      <c r="E27" s="23">
        <f>'Point distribution and weighing'!E27</f>
        <v>0</v>
      </c>
      <c r="F27" s="23">
        <f>'Point distribution and weighing'!F27</f>
        <v>0</v>
      </c>
      <c r="G27" s="23">
        <f>'Point distribution and weighing'!G27</f>
        <v>4</v>
      </c>
    </row>
    <row r="28" spans="1:11">
      <c r="B28" s="1" t="s">
        <v>26</v>
      </c>
      <c r="C28" s="2">
        <v>1</v>
      </c>
      <c r="D28" s="2">
        <f t="shared" si="1"/>
        <v>1</v>
      </c>
      <c r="E28" s="23">
        <f>'Point distribution and weighing'!E28</f>
        <v>1</v>
      </c>
      <c r="F28" s="23">
        <f>'Point distribution and weighing'!F28</f>
        <v>0</v>
      </c>
      <c r="G28" s="23">
        <f>'Point distribution and weighing'!G28</f>
        <v>0</v>
      </c>
    </row>
    <row r="29" spans="1:11">
      <c r="B29" s="1" t="s">
        <v>27</v>
      </c>
      <c r="C29" s="2"/>
      <c r="D29" s="2">
        <f t="shared" si="1"/>
        <v>0</v>
      </c>
      <c r="E29" s="23">
        <f>'Point distribution and weighing'!E29</f>
        <v>2</v>
      </c>
      <c r="F29" s="23">
        <f>'Point distribution and weighing'!F29</f>
        <v>0</v>
      </c>
      <c r="G29" s="23">
        <f>'Point distribution and weighing'!G29</f>
        <v>0</v>
      </c>
    </row>
    <row r="30" spans="1:11">
      <c r="B30" s="1" t="s">
        <v>28</v>
      </c>
      <c r="C30" s="2"/>
      <c r="D30" s="2">
        <f t="shared" si="1"/>
        <v>0</v>
      </c>
      <c r="E30" s="23">
        <f>'Point distribution and weighing'!E30</f>
        <v>4</v>
      </c>
      <c r="F30" s="23">
        <f>'Point distribution and weighing'!F30</f>
        <v>0</v>
      </c>
      <c r="G30" s="23">
        <f>'Point distribution and weighing'!G30</f>
        <v>0</v>
      </c>
    </row>
    <row r="31" spans="1:11">
      <c r="B31" s="4" t="s">
        <v>29</v>
      </c>
      <c r="C31" s="5"/>
      <c r="D31" s="2">
        <f t="shared" si="1"/>
        <v>0</v>
      </c>
      <c r="E31" s="23">
        <f>'Point distribution and weighing'!E31</f>
        <v>0</v>
      </c>
      <c r="F31" s="23">
        <f>'Point distribution and weighing'!F31</f>
        <v>0</v>
      </c>
      <c r="G31" s="23">
        <f>'Point distribution and weighing'!G31</f>
        <v>0</v>
      </c>
    </row>
    <row r="32" spans="1:11" ht="15" customHeight="1" thickBot="1">
      <c r="B32" s="6" t="s">
        <v>59</v>
      </c>
      <c r="C32" s="51"/>
      <c r="D32" s="116"/>
      <c r="E32" s="117"/>
      <c r="F32" s="117"/>
      <c r="G32" s="118"/>
    </row>
    <row r="33" spans="1:7">
      <c r="A33" s="39">
        <v>5</v>
      </c>
      <c r="B33" s="105" t="s">
        <v>31</v>
      </c>
      <c r="C33" s="105"/>
      <c r="D33" s="105"/>
      <c r="E33" s="105"/>
      <c r="F33" s="105"/>
      <c r="G33" s="106"/>
    </row>
    <row r="34" spans="1:7" ht="40" customHeight="1">
      <c r="A34" s="41"/>
      <c r="B34" s="20" t="s">
        <v>32</v>
      </c>
      <c r="C34" s="17"/>
      <c r="D34" s="2">
        <f t="shared" ref="D34:D36" si="2">IF(C34=1, E34,)</f>
        <v>0</v>
      </c>
      <c r="E34" s="23">
        <f>'Point distribution and weighing'!E34</f>
        <v>3</v>
      </c>
      <c r="F34" s="23">
        <f>'Point distribution and weighing'!F34</f>
        <v>0</v>
      </c>
      <c r="G34" s="23">
        <f>'Point distribution and weighing'!G34</f>
        <v>3</v>
      </c>
    </row>
    <row r="35" spans="1:7" ht="27" customHeight="1">
      <c r="A35" s="41"/>
      <c r="B35" s="3" t="s">
        <v>33</v>
      </c>
      <c r="C35" s="2"/>
      <c r="D35" s="2">
        <f t="shared" si="2"/>
        <v>0</v>
      </c>
      <c r="E35" s="23">
        <f>'Point distribution and weighing'!E35</f>
        <v>1</v>
      </c>
      <c r="F35" s="23">
        <f>'Point distribution and weighing'!F35</f>
        <v>0</v>
      </c>
      <c r="G35" s="23">
        <f>'Point distribution and weighing'!G35</f>
        <v>0</v>
      </c>
    </row>
    <row r="36" spans="1:7" ht="15" customHeight="1">
      <c r="A36" s="41"/>
      <c r="B36" s="6" t="s">
        <v>34</v>
      </c>
      <c r="C36" s="5"/>
      <c r="D36" s="2">
        <f t="shared" si="2"/>
        <v>0</v>
      </c>
      <c r="E36" s="23">
        <f>'Point distribution and weighing'!E36</f>
        <v>0</v>
      </c>
      <c r="F36" s="23">
        <f>'Point distribution and weighing'!F36</f>
        <v>0</v>
      </c>
      <c r="G36" s="23">
        <f>'Point distribution and weighing'!G36</f>
        <v>0</v>
      </c>
    </row>
    <row r="37" spans="1:7" ht="15" customHeight="1" thickBot="1">
      <c r="A37" s="40"/>
      <c r="B37" s="49" t="s">
        <v>40</v>
      </c>
      <c r="C37" s="50">
        <v>1</v>
      </c>
      <c r="D37" s="97" t="s">
        <v>97</v>
      </c>
      <c r="E37" s="98"/>
      <c r="F37" s="98"/>
      <c r="G37" s="99"/>
    </row>
    <row r="38" spans="1:7">
      <c r="A38" s="39">
        <v>6</v>
      </c>
      <c r="B38" s="105" t="s">
        <v>35</v>
      </c>
      <c r="C38" s="105"/>
      <c r="D38" s="105"/>
      <c r="E38" s="105"/>
      <c r="F38" s="105"/>
      <c r="G38" s="106"/>
    </row>
    <row r="39" spans="1:7" ht="40" customHeight="1">
      <c r="A39" s="41"/>
      <c r="B39" s="20" t="s">
        <v>36</v>
      </c>
      <c r="C39" s="17"/>
      <c r="D39" s="2">
        <f t="shared" ref="D39:D41" si="3">IF(C39=1, E39,)</f>
        <v>0</v>
      </c>
      <c r="E39" s="23">
        <f>'Point distribution and weighing'!E39</f>
        <v>3</v>
      </c>
      <c r="F39" s="23">
        <f>'Point distribution and weighing'!F39</f>
        <v>0</v>
      </c>
      <c r="G39" s="23">
        <f>'Point distribution and weighing'!G39</f>
        <v>3</v>
      </c>
    </row>
    <row r="40" spans="1:7" ht="27" customHeight="1">
      <c r="A40" s="41"/>
      <c r="B40" s="3" t="s">
        <v>37</v>
      </c>
      <c r="C40" s="2">
        <v>1</v>
      </c>
      <c r="D40" s="2">
        <f t="shared" si="3"/>
        <v>1</v>
      </c>
      <c r="E40" s="23">
        <f>'Point distribution and weighing'!E40</f>
        <v>1</v>
      </c>
      <c r="F40" s="23">
        <f>'Point distribution and weighing'!F40</f>
        <v>0</v>
      </c>
      <c r="G40" s="23">
        <f>'Point distribution and weighing'!G40</f>
        <v>0</v>
      </c>
    </row>
    <row r="41" spans="1:7" ht="15" customHeight="1">
      <c r="A41" s="41"/>
      <c r="B41" s="6" t="s">
        <v>38</v>
      </c>
      <c r="C41" s="5"/>
      <c r="D41" s="2">
        <f t="shared" si="3"/>
        <v>0</v>
      </c>
      <c r="E41" s="23">
        <f>'Point distribution and weighing'!E41</f>
        <v>0</v>
      </c>
      <c r="F41" s="23">
        <f>'Point distribution and weighing'!F41</f>
        <v>0</v>
      </c>
      <c r="G41" s="23">
        <f>'Point distribution and weighing'!G41</f>
        <v>0</v>
      </c>
    </row>
    <row r="42" spans="1:7" ht="15" customHeight="1" thickBot="1">
      <c r="A42" s="40"/>
      <c r="B42" s="49" t="s">
        <v>39</v>
      </c>
      <c r="C42" s="50"/>
      <c r="D42" s="107"/>
      <c r="E42" s="107"/>
      <c r="F42" s="107"/>
      <c r="G42" s="108"/>
    </row>
    <row r="43" spans="1:7" ht="27" customHeight="1">
      <c r="A43" s="39">
        <v>7</v>
      </c>
      <c r="B43" s="135" t="s">
        <v>41</v>
      </c>
      <c r="C43" s="136"/>
      <c r="D43" s="136"/>
      <c r="E43" s="136"/>
      <c r="F43" s="136"/>
      <c r="G43" s="137"/>
    </row>
    <row r="44" spans="1:7" ht="27" customHeight="1">
      <c r="A44" s="41"/>
      <c r="B44" s="19" t="s">
        <v>42</v>
      </c>
      <c r="C44" s="17">
        <v>1</v>
      </c>
      <c r="D44" s="2">
        <f t="shared" ref="D44:D46" si="4">IF(C44=1, E44,)</f>
        <v>3</v>
      </c>
      <c r="E44" s="23">
        <f>'Point distribution and weighing'!E44</f>
        <v>3</v>
      </c>
      <c r="F44" s="23">
        <f>'Point distribution and weighing'!F44</f>
        <v>0</v>
      </c>
      <c r="G44" s="23">
        <f>'Point distribution and weighing'!G44</f>
        <v>3</v>
      </c>
    </row>
    <row r="45" spans="1:7" ht="27" customHeight="1">
      <c r="A45" s="41"/>
      <c r="B45" s="7" t="s">
        <v>43</v>
      </c>
      <c r="C45" s="2"/>
      <c r="D45" s="2">
        <f t="shared" si="4"/>
        <v>0</v>
      </c>
      <c r="E45" s="23">
        <f>'Point distribution and weighing'!E45</f>
        <v>1</v>
      </c>
      <c r="F45" s="23">
        <f>'Point distribution and weighing'!F45</f>
        <v>0</v>
      </c>
      <c r="G45" s="23">
        <f>'Point distribution and weighing'!G45</f>
        <v>0</v>
      </c>
    </row>
    <row r="46" spans="1:7" ht="15" customHeight="1">
      <c r="A46" s="41"/>
      <c r="B46" s="8" t="s">
        <v>44</v>
      </c>
      <c r="C46" s="5"/>
      <c r="D46" s="2">
        <f t="shared" si="4"/>
        <v>0</v>
      </c>
      <c r="E46" s="23">
        <f>'Point distribution and weighing'!E46</f>
        <v>0</v>
      </c>
      <c r="F46" s="23">
        <f>'Point distribution and weighing'!F46</f>
        <v>0</v>
      </c>
      <c r="G46" s="23">
        <f>'Point distribution and weighing'!G46</f>
        <v>0</v>
      </c>
    </row>
    <row r="47" spans="1:7" ht="15" customHeight="1" thickBot="1">
      <c r="A47" s="40"/>
      <c r="B47" s="49" t="s">
        <v>45</v>
      </c>
      <c r="C47" s="50"/>
      <c r="D47" s="107"/>
      <c r="E47" s="107"/>
      <c r="F47" s="107"/>
      <c r="G47" s="108"/>
    </row>
    <row r="48" spans="1:7" ht="27.75" customHeight="1">
      <c r="A48" s="39">
        <v>8</v>
      </c>
      <c r="B48" s="136" t="s">
        <v>46</v>
      </c>
      <c r="C48" s="136"/>
      <c r="D48" s="136"/>
      <c r="E48" s="136"/>
      <c r="F48" s="136"/>
      <c r="G48" s="137"/>
    </row>
    <row r="49" spans="1:7" ht="15" customHeight="1">
      <c r="A49" s="41"/>
      <c r="B49" s="19" t="s">
        <v>47</v>
      </c>
      <c r="C49" s="17"/>
      <c r="D49" s="2">
        <f t="shared" ref="D49:D51" si="5">IF(C49=1, E49,)</f>
        <v>0</v>
      </c>
      <c r="E49" s="23">
        <f>'Point distribution and weighing'!E49</f>
        <v>3</v>
      </c>
      <c r="F49" s="23">
        <f>'Point distribution and weighing'!F49</f>
        <v>0</v>
      </c>
      <c r="G49" s="23">
        <f>'Point distribution and weighing'!G49</f>
        <v>3</v>
      </c>
    </row>
    <row r="50" spans="1:7" ht="15" customHeight="1">
      <c r="A50" s="41"/>
      <c r="B50" s="7" t="s">
        <v>48</v>
      </c>
      <c r="C50" s="2">
        <v>1</v>
      </c>
      <c r="D50" s="2">
        <f t="shared" si="5"/>
        <v>1</v>
      </c>
      <c r="E50" s="23">
        <f>'Point distribution and weighing'!E50</f>
        <v>1</v>
      </c>
      <c r="F50" s="23">
        <f>'Point distribution and weighing'!F50</f>
        <v>0</v>
      </c>
      <c r="G50" s="23">
        <f>'Point distribution and weighing'!G50</f>
        <v>0</v>
      </c>
    </row>
    <row r="51" spans="1:7" ht="15" customHeight="1">
      <c r="A51" s="41"/>
      <c r="B51" s="8" t="s">
        <v>49</v>
      </c>
      <c r="C51" s="5"/>
      <c r="D51" s="2">
        <f t="shared" si="5"/>
        <v>0</v>
      </c>
      <c r="E51" s="23">
        <f>'Point distribution and weighing'!E51</f>
        <v>0</v>
      </c>
      <c r="F51" s="23">
        <f>'Point distribution and weighing'!F51</f>
        <v>0</v>
      </c>
      <c r="G51" s="23">
        <f>'Point distribution and weighing'!G51</f>
        <v>0</v>
      </c>
    </row>
    <row r="52" spans="1:7" ht="15" customHeight="1" thickBot="1">
      <c r="A52" s="40"/>
      <c r="B52" s="49" t="s">
        <v>45</v>
      </c>
      <c r="C52" s="50"/>
      <c r="D52" s="97"/>
      <c r="E52" s="98"/>
      <c r="F52" s="98"/>
      <c r="G52" s="99"/>
    </row>
    <row r="53" spans="1:7" ht="27" customHeight="1">
      <c r="A53" s="39">
        <v>9</v>
      </c>
      <c r="B53" s="135" t="s">
        <v>50</v>
      </c>
      <c r="C53" s="136"/>
      <c r="D53" s="136"/>
      <c r="E53" s="136"/>
      <c r="F53" s="136"/>
      <c r="G53" s="137"/>
    </row>
    <row r="54" spans="1:7" ht="15" customHeight="1">
      <c r="A54" s="41"/>
      <c r="B54" s="19" t="s">
        <v>51</v>
      </c>
      <c r="C54" s="17"/>
      <c r="D54" s="2">
        <f t="shared" ref="D54:D56" si="6">IF(C54=1, E54,)</f>
        <v>0</v>
      </c>
      <c r="E54" s="23">
        <f>'Point distribution and weighing'!E54</f>
        <v>3</v>
      </c>
      <c r="F54" s="23">
        <f>'Point distribution and weighing'!F54</f>
        <v>0</v>
      </c>
      <c r="G54" s="23">
        <f>'Point distribution and weighing'!G54</f>
        <v>3</v>
      </c>
    </row>
    <row r="55" spans="1:7" ht="15" customHeight="1">
      <c r="A55" s="41"/>
      <c r="B55" s="7" t="s">
        <v>52</v>
      </c>
      <c r="C55" s="2">
        <v>1</v>
      </c>
      <c r="D55" s="2">
        <f t="shared" si="6"/>
        <v>1</v>
      </c>
      <c r="E55" s="23">
        <f>'Point distribution and weighing'!E55</f>
        <v>1</v>
      </c>
      <c r="F55" s="23">
        <f>'Point distribution and weighing'!F55</f>
        <v>0</v>
      </c>
      <c r="G55" s="23">
        <f>'Point distribution and weighing'!G55</f>
        <v>0</v>
      </c>
    </row>
    <row r="56" spans="1:7" ht="15" customHeight="1">
      <c r="A56" s="41"/>
      <c r="B56" s="8" t="s">
        <v>53</v>
      </c>
      <c r="C56" s="5"/>
      <c r="D56" s="2">
        <f t="shared" si="6"/>
        <v>0</v>
      </c>
      <c r="E56" s="23">
        <f>'Point distribution and weighing'!E56</f>
        <v>0</v>
      </c>
      <c r="F56" s="23">
        <f>'Point distribution and weighing'!F56</f>
        <v>0</v>
      </c>
      <c r="G56" s="23">
        <f>'Point distribution and weighing'!G56</f>
        <v>0</v>
      </c>
    </row>
    <row r="57" spans="1:7" ht="15" customHeight="1" thickBot="1">
      <c r="A57" s="40"/>
      <c r="B57" s="49" t="s">
        <v>54</v>
      </c>
      <c r="C57" s="50"/>
      <c r="D57" s="97"/>
      <c r="E57" s="98"/>
      <c r="F57" s="98"/>
      <c r="G57" s="99"/>
    </row>
    <row r="58" spans="1:7" ht="27" customHeight="1">
      <c r="A58" s="39">
        <v>10</v>
      </c>
      <c r="B58" s="138" t="s">
        <v>55</v>
      </c>
      <c r="C58" s="138"/>
      <c r="D58" s="138"/>
      <c r="E58" s="138"/>
      <c r="F58" s="138"/>
      <c r="G58" s="139"/>
    </row>
    <row r="59" spans="1:7">
      <c r="A59" s="41"/>
      <c r="B59" s="18" t="s">
        <v>57</v>
      </c>
      <c r="C59" s="18"/>
      <c r="D59" s="2">
        <f t="shared" ref="D59:D60" si="7">IF(C59=1, E59,)</f>
        <v>0</v>
      </c>
      <c r="E59" s="23">
        <f>'Point distribution and weighing'!E59</f>
        <v>3</v>
      </c>
      <c r="F59" s="23">
        <f>'Point distribution and weighing'!F59</f>
        <v>0</v>
      </c>
      <c r="G59" s="23">
        <f>'Point distribution and weighing'!G59</f>
        <v>3</v>
      </c>
    </row>
    <row r="60" spans="1:7">
      <c r="A60" s="41"/>
      <c r="B60" s="10" t="s">
        <v>58</v>
      </c>
      <c r="C60" s="2">
        <v>1</v>
      </c>
      <c r="D60" s="2">
        <f t="shared" si="7"/>
        <v>0</v>
      </c>
      <c r="E60" s="23">
        <f>'Point distribution and weighing'!E60</f>
        <v>0</v>
      </c>
      <c r="F60" s="23">
        <f>'Point distribution and weighing'!F60</f>
        <v>0</v>
      </c>
      <c r="G60" s="23">
        <f>'Point distribution and weighing'!G60</f>
        <v>0</v>
      </c>
    </row>
    <row r="61" spans="1:7" ht="27" customHeight="1" thickBot="1">
      <c r="A61" s="40"/>
      <c r="B61" s="36" t="s">
        <v>56</v>
      </c>
      <c r="C61" s="107"/>
      <c r="D61" s="107"/>
      <c r="E61" s="107"/>
      <c r="F61" s="107"/>
      <c r="G61" s="108"/>
    </row>
    <row r="62" spans="1:7" ht="15" thickBot="1">
      <c r="A62" s="39">
        <v>11</v>
      </c>
      <c r="B62" s="109" t="s">
        <v>61</v>
      </c>
      <c r="C62" s="109"/>
      <c r="D62" s="110"/>
      <c r="E62" s="110"/>
      <c r="F62" s="110"/>
      <c r="G62" s="111"/>
    </row>
    <row r="63" spans="1:7">
      <c r="B63" s="16" t="s">
        <v>25</v>
      </c>
      <c r="C63" s="17"/>
      <c r="D63" s="2">
        <f t="shared" ref="D63:D66" si="8">IF(C63=1, E63,)</f>
        <v>0</v>
      </c>
      <c r="E63" s="23">
        <f>'Point distribution and weighing'!E63</f>
        <v>0</v>
      </c>
      <c r="F63" s="23">
        <f>'Point distribution and weighing'!F63</f>
        <v>0</v>
      </c>
      <c r="G63" s="23">
        <f>'Point distribution and weighing'!G63</f>
        <v>0</v>
      </c>
    </row>
    <row r="64" spans="1:7">
      <c r="B64" s="12" t="s">
        <v>26</v>
      </c>
      <c r="C64" s="2"/>
      <c r="D64" s="2">
        <f t="shared" si="8"/>
        <v>0</v>
      </c>
      <c r="E64" s="23">
        <f>'Point distribution and weighing'!E64</f>
        <v>1</v>
      </c>
      <c r="F64" s="23">
        <f>'Point distribution and weighing'!F64</f>
        <v>0</v>
      </c>
      <c r="G64" s="23">
        <f>'Point distribution and weighing'!G64</f>
        <v>0</v>
      </c>
    </row>
    <row r="65" spans="1:7">
      <c r="B65" s="12" t="s">
        <v>27</v>
      </c>
      <c r="C65" s="2"/>
      <c r="D65" s="2">
        <f t="shared" si="8"/>
        <v>0</v>
      </c>
      <c r="E65" s="23">
        <f>'Point distribution and weighing'!E65</f>
        <v>2</v>
      </c>
      <c r="F65" s="23">
        <f>'Point distribution and weighing'!F65</f>
        <v>0</v>
      </c>
      <c r="G65" s="23">
        <f>'Point distribution and weighing'!G65</f>
        <v>0</v>
      </c>
    </row>
    <row r="66" spans="1:7">
      <c r="B66" s="13" t="s">
        <v>62</v>
      </c>
      <c r="C66" s="5">
        <v>1</v>
      </c>
      <c r="D66" s="2">
        <f t="shared" si="8"/>
        <v>3</v>
      </c>
      <c r="E66" s="23">
        <f>'Point distribution and weighing'!E66</f>
        <v>3</v>
      </c>
      <c r="F66" s="23">
        <f>'Point distribution and weighing'!F66</f>
        <v>0</v>
      </c>
      <c r="G66" s="23">
        <f>'Point distribution and weighing'!G66</f>
        <v>3</v>
      </c>
    </row>
    <row r="67" spans="1:7" ht="15" customHeight="1" thickBot="1">
      <c r="B67" s="3" t="s">
        <v>54</v>
      </c>
      <c r="C67" s="24"/>
      <c r="D67" s="112"/>
      <c r="E67" s="113"/>
      <c r="F67" s="113"/>
      <c r="G67" s="114"/>
    </row>
    <row r="68" spans="1:7">
      <c r="A68" s="39">
        <v>12</v>
      </c>
      <c r="B68" s="104" t="s">
        <v>68</v>
      </c>
      <c r="C68" s="105"/>
      <c r="D68" s="105"/>
      <c r="E68" s="105"/>
      <c r="F68" s="105"/>
      <c r="G68" s="106"/>
    </row>
    <row r="69" spans="1:7">
      <c r="A69" s="41"/>
      <c r="B69" s="21" t="s">
        <v>63</v>
      </c>
      <c r="C69" s="17">
        <v>1</v>
      </c>
      <c r="D69" s="17" t="s">
        <v>141</v>
      </c>
      <c r="E69" s="68"/>
      <c r="F69" s="17"/>
      <c r="G69" s="52"/>
    </row>
    <row r="70" spans="1:7">
      <c r="A70" s="41"/>
      <c r="B70" s="14" t="s">
        <v>64</v>
      </c>
      <c r="C70" s="2"/>
      <c r="D70" s="2">
        <f t="shared" ref="D70:D74" si="9">IF(C70=1, E70,)</f>
        <v>0</v>
      </c>
      <c r="E70" s="23">
        <f>'Point distribution and weighing'!E70</f>
        <v>0</v>
      </c>
      <c r="F70" s="23">
        <f>'Point distribution and weighing'!F70</f>
        <v>0</v>
      </c>
      <c r="G70" s="23">
        <f>'Point distribution and weighing'!G70</f>
        <v>0</v>
      </c>
    </row>
    <row r="71" spans="1:7" ht="15" customHeight="1">
      <c r="A71" s="41"/>
      <c r="B71" s="11" t="s">
        <v>65</v>
      </c>
      <c r="C71" s="2"/>
      <c r="D71" s="2">
        <f t="shared" si="9"/>
        <v>0</v>
      </c>
      <c r="E71" s="23">
        <f>'Point distribution and weighing'!E71</f>
        <v>0</v>
      </c>
      <c r="F71" s="23">
        <f>'Point distribution and weighing'!F71</f>
        <v>0</v>
      </c>
      <c r="G71" s="23">
        <f>'Point distribution and weighing'!G71</f>
        <v>0</v>
      </c>
    </row>
    <row r="72" spans="1:7" ht="15" customHeight="1">
      <c r="A72" s="41"/>
      <c r="B72" s="11" t="s">
        <v>66</v>
      </c>
      <c r="C72" s="2"/>
      <c r="D72" s="2">
        <f t="shared" si="9"/>
        <v>0</v>
      </c>
      <c r="E72" s="23">
        <f>'Point distribution and weighing'!E72</f>
        <v>4</v>
      </c>
      <c r="F72" s="23">
        <f>'Point distribution and weighing'!F72</f>
        <v>0</v>
      </c>
      <c r="G72" s="23">
        <f>'Point distribution and weighing'!G72</f>
        <v>4</v>
      </c>
    </row>
    <row r="73" spans="1:7" ht="15" customHeight="1">
      <c r="A73" s="41"/>
      <c r="B73" s="11" t="s">
        <v>67</v>
      </c>
      <c r="C73" s="2">
        <v>1</v>
      </c>
      <c r="D73" s="2">
        <f t="shared" si="9"/>
        <v>2</v>
      </c>
      <c r="E73" s="23">
        <f>'Point distribution and weighing'!E73</f>
        <v>2</v>
      </c>
      <c r="F73" s="23">
        <f>'Point distribution and weighing'!F73</f>
        <v>0</v>
      </c>
      <c r="G73" s="23">
        <f>'Point distribution and weighing'!G73</f>
        <v>0</v>
      </c>
    </row>
    <row r="74" spans="1:7" ht="15" customHeight="1">
      <c r="A74" s="41"/>
      <c r="B74" s="15" t="s">
        <v>69</v>
      </c>
      <c r="C74" s="5"/>
      <c r="D74" s="2">
        <f t="shared" si="9"/>
        <v>0</v>
      </c>
      <c r="E74" s="23">
        <f>'Point distribution and weighing'!E74</f>
        <v>1</v>
      </c>
      <c r="F74" s="23">
        <f>'Point distribution and weighing'!F74</f>
        <v>0</v>
      </c>
      <c r="G74" s="23">
        <f>'Point distribution and weighing'!G74</f>
        <v>0</v>
      </c>
    </row>
    <row r="75" spans="1:7" ht="15" customHeight="1" thickBot="1">
      <c r="A75" s="40"/>
      <c r="B75" s="36" t="s">
        <v>54</v>
      </c>
      <c r="C75" s="50"/>
      <c r="D75" s="97"/>
      <c r="E75" s="98"/>
      <c r="F75" s="98"/>
      <c r="G75" s="99"/>
    </row>
    <row r="76" spans="1:7" ht="30" customHeight="1">
      <c r="A76" s="39">
        <v>13</v>
      </c>
      <c r="B76" s="133" t="s">
        <v>70</v>
      </c>
      <c r="C76" s="133"/>
      <c r="D76" s="133"/>
      <c r="E76" s="133"/>
      <c r="F76" s="133"/>
      <c r="G76" s="134"/>
    </row>
    <row r="77" spans="1:7" ht="15" customHeight="1">
      <c r="A77" s="41"/>
      <c r="B77" s="11" t="s">
        <v>71</v>
      </c>
      <c r="C77" s="2"/>
      <c r="D77" s="2">
        <f t="shared" ref="D77:D80" si="10">IF(C77=1, E77,)</f>
        <v>0</v>
      </c>
      <c r="E77" s="23">
        <f>'Point distribution and weighing'!E77</f>
        <v>3</v>
      </c>
      <c r="F77" s="23">
        <f>'Point distribution and weighing'!F77</f>
        <v>0</v>
      </c>
      <c r="G77" s="23">
        <f>'Point distribution and weighing'!G77</f>
        <v>3</v>
      </c>
    </row>
    <row r="78" spans="1:7" ht="30" customHeight="1">
      <c r="A78" s="41"/>
      <c r="B78" s="11" t="s">
        <v>72</v>
      </c>
      <c r="C78" s="2"/>
      <c r="D78" s="2">
        <f t="shared" si="10"/>
        <v>0</v>
      </c>
      <c r="E78" s="23">
        <f>'Point distribution and weighing'!E78</f>
        <v>2</v>
      </c>
      <c r="F78" s="23">
        <f>'Point distribution and weighing'!F78</f>
        <v>0</v>
      </c>
      <c r="G78" s="23">
        <f>'Point distribution and weighing'!G78</f>
        <v>0</v>
      </c>
    </row>
    <row r="79" spans="1:7" ht="15" customHeight="1">
      <c r="A79" s="41"/>
      <c r="B79" s="11" t="s">
        <v>73</v>
      </c>
      <c r="C79" s="2"/>
      <c r="D79" s="2">
        <f t="shared" si="10"/>
        <v>0</v>
      </c>
      <c r="E79" s="23">
        <f>'Point distribution and weighing'!E79</f>
        <v>1</v>
      </c>
      <c r="F79" s="23">
        <f>'Point distribution and weighing'!F79</f>
        <v>0</v>
      </c>
      <c r="G79" s="23">
        <f>'Point distribution and weighing'!G79</f>
        <v>0</v>
      </c>
    </row>
    <row r="80" spans="1:7" ht="15" customHeight="1">
      <c r="A80" s="41"/>
      <c r="B80" s="15" t="s">
        <v>74</v>
      </c>
      <c r="C80" s="5"/>
      <c r="D80" s="2">
        <f t="shared" si="10"/>
        <v>0</v>
      </c>
      <c r="E80" s="23">
        <f>'Point distribution and weighing'!E80</f>
        <v>0</v>
      </c>
      <c r="F80" s="23">
        <f>'Point distribution and weighing'!F80</f>
        <v>0</v>
      </c>
      <c r="G80" s="23">
        <f>'Point distribution and weighing'!G80</f>
        <v>0</v>
      </c>
    </row>
    <row r="81" spans="1:7" ht="15" customHeight="1" thickBot="1">
      <c r="A81" s="40"/>
      <c r="B81" s="36" t="s">
        <v>54</v>
      </c>
      <c r="C81" s="50">
        <v>1</v>
      </c>
      <c r="D81" s="97"/>
      <c r="E81" s="98"/>
      <c r="F81" s="98"/>
      <c r="G81" s="99"/>
    </row>
    <row r="82" spans="1:7">
      <c r="A82" s="39">
        <v>14</v>
      </c>
      <c r="B82" s="131" t="s">
        <v>75</v>
      </c>
      <c r="C82" s="131"/>
      <c r="D82" s="131"/>
      <c r="E82" s="131"/>
      <c r="F82" s="131"/>
      <c r="G82" s="132"/>
    </row>
    <row r="83" spans="1:7" ht="15" customHeight="1">
      <c r="A83" s="41"/>
      <c r="B83" s="3" t="s">
        <v>76</v>
      </c>
      <c r="C83" s="2">
        <v>1</v>
      </c>
      <c r="D83" s="2">
        <f t="shared" ref="D83:D86" si="11">IF(C83=1, E83,)</f>
        <v>3</v>
      </c>
      <c r="E83" s="23">
        <f>'Point distribution and weighing'!E83</f>
        <v>3</v>
      </c>
      <c r="F83" s="23">
        <f>'Point distribution and weighing'!F83</f>
        <v>0</v>
      </c>
      <c r="G83" s="23">
        <f>'Point distribution and weighing'!G83</f>
        <v>3</v>
      </c>
    </row>
    <row r="84" spans="1:7" ht="27" customHeight="1">
      <c r="A84" s="41"/>
      <c r="B84" s="3" t="s">
        <v>77</v>
      </c>
      <c r="C84" s="2"/>
      <c r="D84" s="2">
        <f t="shared" si="11"/>
        <v>0</v>
      </c>
      <c r="E84" s="23">
        <f>'Point distribution and weighing'!E84</f>
        <v>2</v>
      </c>
      <c r="F84" s="23">
        <f>'Point distribution and weighing'!F84</f>
        <v>0</v>
      </c>
      <c r="G84" s="23">
        <f>'Point distribution and weighing'!G84</f>
        <v>0</v>
      </c>
    </row>
    <row r="85" spans="1:7" ht="15" customHeight="1">
      <c r="A85" s="41"/>
      <c r="B85" s="3" t="s">
        <v>78</v>
      </c>
      <c r="C85" s="2"/>
      <c r="D85" s="2">
        <f t="shared" si="11"/>
        <v>0</v>
      </c>
      <c r="E85" s="23">
        <f>'Point distribution and weighing'!E85</f>
        <v>1</v>
      </c>
      <c r="F85" s="23">
        <f>'Point distribution and weighing'!F85</f>
        <v>0</v>
      </c>
      <c r="G85" s="23">
        <f>'Point distribution and weighing'!G85</f>
        <v>0</v>
      </c>
    </row>
    <row r="86" spans="1:7" ht="15" customHeight="1">
      <c r="A86" s="41"/>
      <c r="B86" s="6" t="s">
        <v>79</v>
      </c>
      <c r="C86" s="5"/>
      <c r="D86" s="2">
        <f t="shared" si="11"/>
        <v>0</v>
      </c>
      <c r="E86" s="23">
        <f>'Point distribution and weighing'!E86</f>
        <v>0</v>
      </c>
      <c r="F86" s="23">
        <f>'Point distribution and weighing'!F86</f>
        <v>0</v>
      </c>
      <c r="G86" s="23">
        <f>'Point distribution and weighing'!G86</f>
        <v>0</v>
      </c>
    </row>
    <row r="87" spans="1:7" ht="15" customHeight="1" thickBot="1">
      <c r="A87" s="40"/>
      <c r="B87" s="49" t="s">
        <v>80</v>
      </c>
      <c r="C87" s="50"/>
      <c r="D87" s="97"/>
      <c r="E87" s="98"/>
      <c r="F87" s="98"/>
      <c r="G87" s="99"/>
    </row>
    <row r="88" spans="1:7">
      <c r="A88" s="39">
        <v>15</v>
      </c>
      <c r="B88" s="104" t="s">
        <v>81</v>
      </c>
      <c r="C88" s="105"/>
      <c r="D88" s="105"/>
      <c r="E88" s="105"/>
      <c r="F88" s="105"/>
      <c r="G88" s="106"/>
    </row>
    <row r="89" spans="1:7" ht="27" customHeight="1">
      <c r="A89" s="41"/>
      <c r="B89" s="22" t="s">
        <v>82</v>
      </c>
      <c r="C89" s="17"/>
      <c r="D89" s="2">
        <f t="shared" ref="D89:D92" si="12">IF(C89=1, E89,)</f>
        <v>0</v>
      </c>
      <c r="E89" s="23">
        <f>'Point distribution and weighing'!E89</f>
        <v>3</v>
      </c>
      <c r="F89" s="23">
        <f>'Point distribution and weighing'!F89</f>
        <v>0</v>
      </c>
      <c r="G89" s="23">
        <f>'Point distribution and weighing'!G89</f>
        <v>3</v>
      </c>
    </row>
    <row r="90" spans="1:7" ht="27" customHeight="1">
      <c r="A90" s="41"/>
      <c r="B90" s="11" t="s">
        <v>83</v>
      </c>
      <c r="C90" s="2"/>
      <c r="D90" s="2">
        <f t="shared" si="12"/>
        <v>0</v>
      </c>
      <c r="E90" s="23">
        <f>'Point distribution and weighing'!E90</f>
        <v>2</v>
      </c>
      <c r="F90" s="23">
        <f>'Point distribution and weighing'!F90</f>
        <v>0</v>
      </c>
      <c r="G90" s="23">
        <f>'Point distribution and weighing'!G90</f>
        <v>0</v>
      </c>
    </row>
    <row r="91" spans="1:7" ht="27" customHeight="1">
      <c r="A91" s="41"/>
      <c r="B91" s="11" t="s">
        <v>84</v>
      </c>
      <c r="C91" s="2"/>
      <c r="D91" s="2">
        <f t="shared" si="12"/>
        <v>0</v>
      </c>
      <c r="E91" s="23">
        <f>'Point distribution and weighing'!E91</f>
        <v>1</v>
      </c>
      <c r="F91" s="23">
        <f>'Point distribution and weighing'!F91</f>
        <v>0</v>
      </c>
      <c r="G91" s="23">
        <f>'Point distribution and weighing'!G91</f>
        <v>0</v>
      </c>
    </row>
    <row r="92" spans="1:7" ht="27" customHeight="1">
      <c r="A92" s="41"/>
      <c r="B92" s="15" t="s">
        <v>85</v>
      </c>
      <c r="C92" s="5"/>
      <c r="D92" s="2">
        <f t="shared" si="12"/>
        <v>0</v>
      </c>
      <c r="E92" s="23">
        <f>'Point distribution and weighing'!E92</f>
        <v>0</v>
      </c>
      <c r="F92" s="23">
        <f>'Point distribution and weighing'!F92</f>
        <v>0</v>
      </c>
      <c r="G92" s="23">
        <f>'Point distribution and weighing'!G92</f>
        <v>0</v>
      </c>
    </row>
    <row r="93" spans="1:7" ht="15" customHeight="1" thickBot="1">
      <c r="A93" s="40"/>
      <c r="B93" s="36" t="s">
        <v>54</v>
      </c>
      <c r="C93" s="50">
        <v>1</v>
      </c>
      <c r="D93" s="107" t="s">
        <v>184</v>
      </c>
      <c r="E93" s="107"/>
      <c r="F93" s="107"/>
      <c r="G93" s="108"/>
    </row>
    <row r="95" spans="1:7" ht="28">
      <c r="C95" s="62" t="s">
        <v>123</v>
      </c>
      <c r="D95" s="60">
        <f>SUM(D20:D24, D27:D31,D34:D36,D39:D41,D44:D46,D49:D51,D54:D56,D59:D60,D63:D66,D69:D74,D77:D80,D83:D86,D89:D92)</f>
        <v>16</v>
      </c>
      <c r="E95" s="61" t="s">
        <v>124</v>
      </c>
      <c r="F95" s="60">
        <f>SUM(G20:G24, G27:G31,G34:G36,G39:G41,G44:G46,G49:G51,G54:G56,G59:G60,G63:G66,G69:G75,G77:G80,G83:G86,G89:G92)</f>
        <v>42</v>
      </c>
    </row>
    <row r="96" spans="1:7">
      <c r="C96" s="62" t="s">
        <v>144</v>
      </c>
      <c r="D96" s="60">
        <f>SUM(I10,I18)</f>
        <v>2.0285714285714285</v>
      </c>
      <c r="E96" s="61" t="s">
        <v>145</v>
      </c>
      <c r="F96" s="60">
        <f>SUM(K10,K18)</f>
        <v>8</v>
      </c>
      <c r="G96" s="25"/>
    </row>
    <row r="97" spans="3:7" ht="28">
      <c r="C97" s="62" t="s">
        <v>120</v>
      </c>
      <c r="D97" s="60">
        <f>SUM(D95:D96)</f>
        <v>18.028571428571428</v>
      </c>
      <c r="E97" s="61" t="s">
        <v>125</v>
      </c>
      <c r="F97" s="60">
        <f>SUM(F95:F96)</f>
        <v>50</v>
      </c>
      <c r="G97" s="25"/>
    </row>
  </sheetData>
  <mergeCells count="28">
    <mergeCell ref="D32:G32"/>
    <mergeCell ref="B3:G3"/>
    <mergeCell ref="B10:G10"/>
    <mergeCell ref="B19:G19"/>
    <mergeCell ref="D25:G25"/>
    <mergeCell ref="B26:G26"/>
    <mergeCell ref="C61:G61"/>
    <mergeCell ref="B33:G33"/>
    <mergeCell ref="D37:G37"/>
    <mergeCell ref="B38:G38"/>
    <mergeCell ref="D42:G42"/>
    <mergeCell ref="B43:G43"/>
    <mergeCell ref="D47:G47"/>
    <mergeCell ref="B48:G48"/>
    <mergeCell ref="D52:G52"/>
    <mergeCell ref="B53:G53"/>
    <mergeCell ref="D57:G57"/>
    <mergeCell ref="B58:G58"/>
    <mergeCell ref="B82:G82"/>
    <mergeCell ref="D87:G87"/>
    <mergeCell ref="B88:G88"/>
    <mergeCell ref="D93:G93"/>
    <mergeCell ref="B62:G62"/>
    <mergeCell ref="D67:G67"/>
    <mergeCell ref="B68:G68"/>
    <mergeCell ref="D75:G75"/>
    <mergeCell ref="B76:G76"/>
    <mergeCell ref="D81:G81"/>
  </mergeCells>
  <pageMargins left="0.7" right="0.7" top="0.75" bottom="0.75" header="0.3" footer="0.3"/>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7"/>
  <sheetViews>
    <sheetView showGridLines="0" workbookViewId="0">
      <pane ySplit="2" topLeftCell="A81" activePane="bottomLeft" state="frozen"/>
      <selection activeCell="B96" sqref="B96"/>
      <selection pane="bottomLeft" activeCell="B96" sqref="B96"/>
    </sheetView>
  </sheetViews>
  <sheetFormatPr baseColWidth="10" defaultColWidth="8.83203125" defaultRowHeight="14" x14ac:dyDescent="0"/>
  <cols>
    <col min="1" max="1" width="5.6640625" customWidth="1"/>
    <col min="2" max="2" width="64.83203125" customWidth="1"/>
    <col min="3" max="3" width="10.33203125" customWidth="1"/>
    <col min="4" max="4" width="17.1640625" customWidth="1"/>
    <col min="5" max="5" width="17.5" customWidth="1"/>
    <col min="6" max="6" width="15.83203125" customWidth="1"/>
    <col min="7" max="7" width="11.1640625" customWidth="1"/>
    <col min="8" max="8" width="6.5" customWidth="1"/>
    <col min="9" max="9" width="8.33203125" customWidth="1"/>
    <col min="10" max="10" width="10.5" customWidth="1"/>
    <col min="11" max="11" width="5.6640625" customWidth="1"/>
  </cols>
  <sheetData>
    <row r="2" spans="1:11" ht="15" thickBot="1">
      <c r="A2" t="s">
        <v>126</v>
      </c>
      <c r="C2" t="s">
        <v>86</v>
      </c>
      <c r="D2" t="s">
        <v>87</v>
      </c>
      <c r="E2" t="s">
        <v>88</v>
      </c>
      <c r="F2" t="s">
        <v>131</v>
      </c>
      <c r="G2" t="s">
        <v>140</v>
      </c>
    </row>
    <row r="3" spans="1:11" ht="30" customHeight="1">
      <c r="A3" s="44">
        <v>1</v>
      </c>
      <c r="B3" s="122" t="s">
        <v>0</v>
      </c>
      <c r="C3" s="124"/>
      <c r="D3" s="124"/>
      <c r="E3" s="124"/>
      <c r="F3" s="124"/>
      <c r="G3" s="125"/>
    </row>
    <row r="4" spans="1:11" ht="52.5" customHeight="1">
      <c r="A4" s="41"/>
      <c r="B4" s="42" t="s">
        <v>1</v>
      </c>
      <c r="C4" s="43" t="s">
        <v>2</v>
      </c>
      <c r="D4" s="43" t="s">
        <v>3</v>
      </c>
      <c r="E4" s="43" t="s">
        <v>4</v>
      </c>
      <c r="F4" s="43" t="s">
        <v>5</v>
      </c>
      <c r="G4" s="45"/>
    </row>
    <row r="5" spans="1:11">
      <c r="A5" s="41"/>
      <c r="B5" s="11" t="s">
        <v>6</v>
      </c>
      <c r="C5" s="11"/>
      <c r="D5" s="11"/>
      <c r="E5" s="11">
        <v>1</v>
      </c>
      <c r="F5" s="11"/>
      <c r="G5" s="45"/>
    </row>
    <row r="6" spans="1:11" ht="14.25" customHeight="1">
      <c r="A6" s="41"/>
      <c r="B6" s="11" t="s">
        <v>7</v>
      </c>
      <c r="C6" s="11"/>
      <c r="D6" s="11"/>
      <c r="E6" s="11"/>
      <c r="F6" s="11"/>
      <c r="G6" s="45"/>
    </row>
    <row r="7" spans="1:11" ht="15" customHeight="1">
      <c r="A7" s="41"/>
      <c r="B7" s="11" t="s">
        <v>8</v>
      </c>
      <c r="C7" s="11"/>
      <c r="D7" s="11"/>
      <c r="E7" s="11"/>
      <c r="F7" s="11"/>
      <c r="G7" s="45"/>
    </row>
    <row r="8" spans="1:11" ht="15" customHeight="1">
      <c r="A8" s="41"/>
      <c r="B8" s="11" t="s">
        <v>9</v>
      </c>
      <c r="C8" s="11"/>
      <c r="D8" s="11"/>
      <c r="E8" s="11"/>
      <c r="F8" s="11"/>
      <c r="G8" s="45"/>
    </row>
    <row r="9" spans="1:11" ht="15" thickBot="1">
      <c r="A9" s="40"/>
      <c r="B9" s="36" t="s">
        <v>10</v>
      </c>
      <c r="C9" s="36"/>
      <c r="D9" s="36"/>
      <c r="E9" s="36"/>
      <c r="F9" s="36"/>
      <c r="G9" s="46"/>
    </row>
    <row r="10" spans="1:11" ht="30" customHeight="1">
      <c r="A10" s="39">
        <v>2</v>
      </c>
      <c r="B10" s="140" t="s">
        <v>11</v>
      </c>
      <c r="C10" s="141"/>
      <c r="D10" s="141"/>
      <c r="E10" s="141"/>
      <c r="F10" s="141"/>
      <c r="G10" s="142"/>
      <c r="H10" s="62" t="s">
        <v>143</v>
      </c>
      <c r="I10" s="69">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0.4</v>
      </c>
      <c r="J10" s="61" t="s">
        <v>121</v>
      </c>
      <c r="K10" s="60">
        <v>3</v>
      </c>
    </row>
    <row r="11" spans="1:11" ht="30" customHeight="1">
      <c r="A11" s="41"/>
      <c r="B11" s="33"/>
      <c r="C11" s="33" t="s">
        <v>12</v>
      </c>
      <c r="D11" s="33" t="s">
        <v>13</v>
      </c>
      <c r="E11" s="33" t="s">
        <v>14</v>
      </c>
      <c r="F11" s="33" t="s">
        <v>15</v>
      </c>
      <c r="G11" s="34" t="s">
        <v>16</v>
      </c>
    </row>
    <row r="12" spans="1:11" ht="15" customHeight="1">
      <c r="A12" s="41"/>
      <c r="B12" s="11" t="s">
        <v>17</v>
      </c>
      <c r="C12" s="9">
        <v>1</v>
      </c>
      <c r="D12" s="11"/>
      <c r="E12" s="9"/>
      <c r="F12" s="9"/>
      <c r="G12" s="35"/>
    </row>
    <row r="13" spans="1:11" ht="15" customHeight="1">
      <c r="A13" s="41"/>
      <c r="B13" s="11" t="s">
        <v>18</v>
      </c>
      <c r="C13" s="9"/>
      <c r="D13" s="11"/>
      <c r="E13" s="9"/>
      <c r="F13" s="9"/>
      <c r="G13" s="35"/>
    </row>
    <row r="14" spans="1:11" ht="27" customHeight="1">
      <c r="A14" s="41"/>
      <c r="B14" s="11" t="s">
        <v>19</v>
      </c>
      <c r="C14" s="9"/>
      <c r="D14" s="11"/>
      <c r="E14" s="9"/>
      <c r="F14" s="9"/>
      <c r="G14" s="35"/>
    </row>
    <row r="15" spans="1:11" ht="15" customHeight="1">
      <c r="A15" s="41"/>
      <c r="B15" s="11" t="s">
        <v>20</v>
      </c>
      <c r="C15" s="9"/>
      <c r="D15" s="11"/>
      <c r="E15" s="9"/>
      <c r="F15" s="9"/>
      <c r="G15" s="35"/>
    </row>
    <row r="16" spans="1:11" ht="15" customHeight="1">
      <c r="A16" s="41"/>
      <c r="B16" s="11" t="s">
        <v>21</v>
      </c>
      <c r="C16" s="9"/>
      <c r="D16" s="11"/>
      <c r="E16" s="9"/>
      <c r="F16" s="9"/>
      <c r="G16" s="35"/>
    </row>
    <row r="17" spans="1:11" ht="27" customHeight="1">
      <c r="A17" s="41"/>
      <c r="B17" s="11" t="s">
        <v>22</v>
      </c>
      <c r="C17" s="9"/>
      <c r="D17" s="11"/>
      <c r="E17" s="9"/>
      <c r="F17" s="9"/>
      <c r="G17" s="35"/>
    </row>
    <row r="18" spans="1:11" ht="15" customHeight="1" thickBot="1">
      <c r="A18" s="40"/>
      <c r="B18" s="36" t="s">
        <v>23</v>
      </c>
      <c r="C18" s="37"/>
      <c r="D18" s="36"/>
      <c r="E18" s="37"/>
      <c r="F18" s="37"/>
      <c r="G18" s="38"/>
      <c r="H18" s="62" t="s">
        <v>119</v>
      </c>
      <c r="I18" s="60">
        <f>SUM(C12:G18)*'Point distribution and weighing'!I17</f>
        <v>0.14285714285714285</v>
      </c>
      <c r="J18" s="61" t="s">
        <v>122</v>
      </c>
      <c r="K18" s="60">
        <v>5</v>
      </c>
    </row>
    <row r="19" spans="1:11" ht="27" customHeight="1">
      <c r="A19" s="47">
        <v>3</v>
      </c>
      <c r="B19" s="135" t="s">
        <v>24</v>
      </c>
      <c r="C19" s="136"/>
      <c r="D19" s="136"/>
      <c r="E19" s="136"/>
      <c r="F19" s="136"/>
      <c r="G19" s="137"/>
    </row>
    <row r="20" spans="1:11">
      <c r="A20" s="41"/>
      <c r="B20" s="1" t="s">
        <v>25</v>
      </c>
      <c r="C20" s="2"/>
      <c r="D20" s="2">
        <f>IF(C20=1, E20,)</f>
        <v>0</v>
      </c>
      <c r="E20" s="23">
        <f>'Point distribution and weighing'!E20</f>
        <v>0</v>
      </c>
      <c r="F20" s="23">
        <f>'Point distribution and weighing'!F20</f>
        <v>0</v>
      </c>
      <c r="G20" s="23">
        <f>'Point distribution and weighing'!G20</f>
        <v>4</v>
      </c>
    </row>
    <row r="21" spans="1:11">
      <c r="A21" s="41"/>
      <c r="B21" s="1" t="s">
        <v>26</v>
      </c>
      <c r="C21" s="2"/>
      <c r="D21" s="2">
        <f t="shared" ref="D21:D24" si="0">IF(C21=1, E21,)</f>
        <v>0</v>
      </c>
      <c r="E21" s="23">
        <f>'Point distribution and weighing'!E21</f>
        <v>1</v>
      </c>
      <c r="F21" s="23">
        <f>'Point distribution and weighing'!F21</f>
        <v>0</v>
      </c>
      <c r="G21" s="23">
        <f>'Point distribution and weighing'!G21</f>
        <v>0</v>
      </c>
    </row>
    <row r="22" spans="1:11">
      <c r="A22" s="41"/>
      <c r="B22" s="1" t="s">
        <v>27</v>
      </c>
      <c r="C22" s="2"/>
      <c r="D22" s="2">
        <f t="shared" si="0"/>
        <v>0</v>
      </c>
      <c r="E22" s="23">
        <f>'Point distribution and weighing'!E22</f>
        <v>2</v>
      </c>
      <c r="F22" s="23">
        <f>'Point distribution and weighing'!F22</f>
        <v>0</v>
      </c>
      <c r="G22" s="23">
        <f>'Point distribution and weighing'!G22</f>
        <v>0</v>
      </c>
    </row>
    <row r="23" spans="1:11">
      <c r="A23" s="41"/>
      <c r="B23" s="1" t="s">
        <v>28</v>
      </c>
      <c r="C23" s="2">
        <v>1</v>
      </c>
      <c r="D23" s="2">
        <f t="shared" si="0"/>
        <v>4</v>
      </c>
      <c r="E23" s="23">
        <f>'Point distribution and weighing'!E23</f>
        <v>4</v>
      </c>
      <c r="F23" s="23">
        <f>'Point distribution and weighing'!F23</f>
        <v>0</v>
      </c>
      <c r="G23" s="23">
        <f>'Point distribution and weighing'!G23</f>
        <v>0</v>
      </c>
    </row>
    <row r="24" spans="1:11">
      <c r="A24" s="41"/>
      <c r="B24" s="1" t="s">
        <v>29</v>
      </c>
      <c r="C24" s="2"/>
      <c r="D24" s="2">
        <f t="shared" si="0"/>
        <v>0</v>
      </c>
      <c r="E24" s="23">
        <f>'Point distribution and weighing'!E24</f>
        <v>2</v>
      </c>
      <c r="F24" s="23">
        <f>'Point distribution and weighing'!F24</f>
        <v>0</v>
      </c>
      <c r="G24" s="23">
        <f>'Point distribution and weighing'!G24</f>
        <v>0</v>
      </c>
    </row>
    <row r="25" spans="1:11" ht="15" customHeight="1" thickBot="1">
      <c r="A25" s="40"/>
      <c r="B25" s="49" t="s">
        <v>60</v>
      </c>
      <c r="C25" s="50"/>
      <c r="D25" s="107" t="s">
        <v>185</v>
      </c>
      <c r="E25" s="107"/>
      <c r="F25" s="107"/>
      <c r="G25" s="108"/>
    </row>
    <row r="26" spans="1:11" ht="27" customHeight="1">
      <c r="A26" s="47">
        <v>4</v>
      </c>
      <c r="B26" s="122" t="s">
        <v>30</v>
      </c>
      <c r="C26" s="123"/>
      <c r="D26" s="123"/>
      <c r="E26" s="123"/>
      <c r="F26" s="123"/>
      <c r="G26" s="143"/>
    </row>
    <row r="27" spans="1:11">
      <c r="B27" s="1" t="s">
        <v>25</v>
      </c>
      <c r="C27" s="2"/>
      <c r="D27" s="2">
        <f t="shared" ref="D27:D31" si="1">IF(C27=1, E27,)</f>
        <v>0</v>
      </c>
      <c r="E27" s="23">
        <f>'Point distribution and weighing'!E27</f>
        <v>0</v>
      </c>
      <c r="F27" s="23">
        <f>'Point distribution and weighing'!F27</f>
        <v>0</v>
      </c>
      <c r="G27" s="23">
        <f>'Point distribution and weighing'!G27</f>
        <v>4</v>
      </c>
    </row>
    <row r="28" spans="1:11">
      <c r="B28" s="1" t="s">
        <v>26</v>
      </c>
      <c r="C28" s="2"/>
      <c r="D28" s="2">
        <f t="shared" si="1"/>
        <v>0</v>
      </c>
      <c r="E28" s="23">
        <f>'Point distribution and weighing'!E28</f>
        <v>1</v>
      </c>
      <c r="F28" s="23">
        <f>'Point distribution and weighing'!F28</f>
        <v>0</v>
      </c>
      <c r="G28" s="23">
        <f>'Point distribution and weighing'!G28</f>
        <v>0</v>
      </c>
    </row>
    <row r="29" spans="1:11">
      <c r="B29" s="1" t="s">
        <v>27</v>
      </c>
      <c r="C29" s="2"/>
      <c r="D29" s="2">
        <f t="shared" si="1"/>
        <v>0</v>
      </c>
      <c r="E29" s="23">
        <f>'Point distribution and weighing'!E29</f>
        <v>2</v>
      </c>
      <c r="F29" s="23">
        <f>'Point distribution and weighing'!F29</f>
        <v>0</v>
      </c>
      <c r="G29" s="23">
        <f>'Point distribution and weighing'!G29</f>
        <v>0</v>
      </c>
    </row>
    <row r="30" spans="1:11">
      <c r="B30" s="1" t="s">
        <v>28</v>
      </c>
      <c r="C30" s="2">
        <v>1</v>
      </c>
      <c r="D30" s="2">
        <f t="shared" si="1"/>
        <v>4</v>
      </c>
      <c r="E30" s="23">
        <f>'Point distribution and weighing'!E30</f>
        <v>4</v>
      </c>
      <c r="F30" s="23">
        <f>'Point distribution and weighing'!F30</f>
        <v>0</v>
      </c>
      <c r="G30" s="23">
        <f>'Point distribution and weighing'!G30</f>
        <v>0</v>
      </c>
    </row>
    <row r="31" spans="1:11">
      <c r="B31" s="4" t="s">
        <v>29</v>
      </c>
      <c r="C31" s="5"/>
      <c r="D31" s="2">
        <f t="shared" si="1"/>
        <v>0</v>
      </c>
      <c r="E31" s="23">
        <f>'Point distribution and weighing'!E31</f>
        <v>0</v>
      </c>
      <c r="F31" s="23">
        <f>'Point distribution and weighing'!F31</f>
        <v>0</v>
      </c>
      <c r="G31" s="23">
        <f>'Point distribution and weighing'!G31</f>
        <v>0</v>
      </c>
    </row>
    <row r="32" spans="1:11" ht="15" customHeight="1" thickBot="1">
      <c r="B32" s="6" t="s">
        <v>59</v>
      </c>
      <c r="C32" s="51"/>
      <c r="D32" s="116"/>
      <c r="E32" s="117"/>
      <c r="F32" s="117"/>
      <c r="G32" s="118"/>
    </row>
    <row r="33" spans="1:7">
      <c r="A33" s="39">
        <v>5</v>
      </c>
      <c r="B33" s="105" t="s">
        <v>31</v>
      </c>
      <c r="C33" s="105"/>
      <c r="D33" s="105"/>
      <c r="E33" s="105"/>
      <c r="F33" s="105"/>
      <c r="G33" s="106"/>
    </row>
    <row r="34" spans="1:7" ht="40" customHeight="1">
      <c r="A34" s="41"/>
      <c r="B34" s="20" t="s">
        <v>32</v>
      </c>
      <c r="C34" s="17"/>
      <c r="D34" s="2">
        <f t="shared" ref="D34:D36" si="2">IF(C34=1, E34,)</f>
        <v>0</v>
      </c>
      <c r="E34" s="23">
        <f>'Point distribution and weighing'!E34</f>
        <v>3</v>
      </c>
      <c r="F34" s="23">
        <f>'Point distribution and weighing'!F34</f>
        <v>0</v>
      </c>
      <c r="G34" s="23">
        <f>'Point distribution and weighing'!G34</f>
        <v>3</v>
      </c>
    </row>
    <row r="35" spans="1:7" ht="27" customHeight="1">
      <c r="A35" s="41"/>
      <c r="B35" s="3" t="s">
        <v>33</v>
      </c>
      <c r="C35" s="2">
        <v>1</v>
      </c>
      <c r="D35" s="2">
        <f t="shared" si="2"/>
        <v>1</v>
      </c>
      <c r="E35" s="23">
        <f>'Point distribution and weighing'!E35</f>
        <v>1</v>
      </c>
      <c r="F35" s="23">
        <f>'Point distribution and weighing'!F35</f>
        <v>0</v>
      </c>
      <c r="G35" s="23">
        <f>'Point distribution and weighing'!G35</f>
        <v>0</v>
      </c>
    </row>
    <row r="36" spans="1:7" ht="15" customHeight="1">
      <c r="A36" s="41"/>
      <c r="B36" s="6" t="s">
        <v>34</v>
      </c>
      <c r="C36" s="5"/>
      <c r="D36" s="2">
        <f t="shared" si="2"/>
        <v>0</v>
      </c>
      <c r="E36" s="23">
        <f>'Point distribution and weighing'!E36</f>
        <v>0</v>
      </c>
      <c r="F36" s="23">
        <f>'Point distribution and weighing'!F36</f>
        <v>0</v>
      </c>
      <c r="G36" s="23">
        <f>'Point distribution and weighing'!G36</f>
        <v>0</v>
      </c>
    </row>
    <row r="37" spans="1:7" ht="15" customHeight="1" thickBot="1">
      <c r="A37" s="40"/>
      <c r="B37" s="49" t="s">
        <v>40</v>
      </c>
      <c r="C37" s="50"/>
      <c r="D37" s="97"/>
      <c r="E37" s="98"/>
      <c r="F37" s="98"/>
      <c r="G37" s="99"/>
    </row>
    <row r="38" spans="1:7">
      <c r="A38" s="39">
        <v>6</v>
      </c>
      <c r="B38" s="105" t="s">
        <v>35</v>
      </c>
      <c r="C38" s="105"/>
      <c r="D38" s="105"/>
      <c r="E38" s="105"/>
      <c r="F38" s="105"/>
      <c r="G38" s="106"/>
    </row>
    <row r="39" spans="1:7" ht="40" customHeight="1">
      <c r="A39" s="41"/>
      <c r="B39" s="20" t="s">
        <v>36</v>
      </c>
      <c r="C39" s="17"/>
      <c r="D39" s="2">
        <f t="shared" ref="D39:D41" si="3">IF(C39=1, E39,)</f>
        <v>0</v>
      </c>
      <c r="E39" s="23">
        <f>'Point distribution and weighing'!E39</f>
        <v>3</v>
      </c>
      <c r="F39" s="23">
        <f>'Point distribution and weighing'!F39</f>
        <v>0</v>
      </c>
      <c r="G39" s="23">
        <f>'Point distribution and weighing'!G39</f>
        <v>3</v>
      </c>
    </row>
    <row r="40" spans="1:7" ht="27" customHeight="1">
      <c r="A40" s="41"/>
      <c r="B40" s="3" t="s">
        <v>37</v>
      </c>
      <c r="C40" s="2">
        <v>1</v>
      </c>
      <c r="D40" s="2">
        <f t="shared" si="3"/>
        <v>1</v>
      </c>
      <c r="E40" s="23">
        <f>'Point distribution and weighing'!E40</f>
        <v>1</v>
      </c>
      <c r="F40" s="23">
        <f>'Point distribution and weighing'!F40</f>
        <v>0</v>
      </c>
      <c r="G40" s="23">
        <f>'Point distribution and weighing'!G40</f>
        <v>0</v>
      </c>
    </row>
    <row r="41" spans="1:7" ht="15" customHeight="1">
      <c r="A41" s="41"/>
      <c r="B41" s="6" t="s">
        <v>38</v>
      </c>
      <c r="C41" s="5"/>
      <c r="D41" s="2">
        <f t="shared" si="3"/>
        <v>0</v>
      </c>
      <c r="E41" s="23">
        <f>'Point distribution and weighing'!E41</f>
        <v>0</v>
      </c>
      <c r="F41" s="23">
        <f>'Point distribution and weighing'!F41</f>
        <v>0</v>
      </c>
      <c r="G41" s="23">
        <f>'Point distribution and weighing'!G41</f>
        <v>0</v>
      </c>
    </row>
    <row r="42" spans="1:7" ht="15" customHeight="1" thickBot="1">
      <c r="A42" s="40"/>
      <c r="B42" s="49" t="s">
        <v>39</v>
      </c>
      <c r="C42" s="50"/>
      <c r="D42" s="107"/>
      <c r="E42" s="107"/>
      <c r="F42" s="107"/>
      <c r="G42" s="108"/>
    </row>
    <row r="43" spans="1:7" ht="27" customHeight="1">
      <c r="A43" s="39">
        <v>7</v>
      </c>
      <c r="B43" s="135" t="s">
        <v>41</v>
      </c>
      <c r="C43" s="136"/>
      <c r="D43" s="136"/>
      <c r="E43" s="136"/>
      <c r="F43" s="136"/>
      <c r="G43" s="137"/>
    </row>
    <row r="44" spans="1:7" ht="27" customHeight="1">
      <c r="A44" s="41"/>
      <c r="B44" s="19" t="s">
        <v>42</v>
      </c>
      <c r="C44" s="17"/>
      <c r="D44" s="2">
        <f t="shared" ref="D44:D46" si="4">IF(C44=1, E44,)</f>
        <v>0</v>
      </c>
      <c r="E44" s="23">
        <f>'Point distribution and weighing'!E44</f>
        <v>3</v>
      </c>
      <c r="F44" s="23">
        <f>'Point distribution and weighing'!F44</f>
        <v>0</v>
      </c>
      <c r="G44" s="23">
        <f>'Point distribution and weighing'!G44</f>
        <v>3</v>
      </c>
    </row>
    <row r="45" spans="1:7" ht="27" customHeight="1">
      <c r="A45" s="41"/>
      <c r="B45" s="7" t="s">
        <v>43</v>
      </c>
      <c r="C45" s="2"/>
      <c r="D45" s="2">
        <f t="shared" si="4"/>
        <v>0</v>
      </c>
      <c r="E45" s="23">
        <f>'Point distribution and weighing'!E45</f>
        <v>1</v>
      </c>
      <c r="F45" s="23">
        <f>'Point distribution and weighing'!F45</f>
        <v>0</v>
      </c>
      <c r="G45" s="23">
        <f>'Point distribution and weighing'!G45</f>
        <v>0</v>
      </c>
    </row>
    <row r="46" spans="1:7" ht="15" customHeight="1">
      <c r="A46" s="41"/>
      <c r="B46" s="8" t="s">
        <v>44</v>
      </c>
      <c r="C46" s="5">
        <v>1</v>
      </c>
      <c r="D46" s="2">
        <f t="shared" si="4"/>
        <v>0</v>
      </c>
      <c r="E46" s="23">
        <f>'Point distribution and weighing'!E46</f>
        <v>0</v>
      </c>
      <c r="F46" s="23">
        <f>'Point distribution and weighing'!F46</f>
        <v>0</v>
      </c>
      <c r="G46" s="23">
        <f>'Point distribution and weighing'!G46</f>
        <v>0</v>
      </c>
    </row>
    <row r="47" spans="1:7" ht="15" customHeight="1" thickBot="1">
      <c r="A47" s="40"/>
      <c r="B47" s="49" t="s">
        <v>45</v>
      </c>
      <c r="C47" s="50"/>
      <c r="D47" s="107"/>
      <c r="E47" s="107"/>
      <c r="F47" s="107"/>
      <c r="G47" s="108"/>
    </row>
    <row r="48" spans="1:7" ht="27.75" customHeight="1">
      <c r="A48" s="39">
        <v>8</v>
      </c>
      <c r="B48" s="136" t="s">
        <v>46</v>
      </c>
      <c r="C48" s="136"/>
      <c r="D48" s="136"/>
      <c r="E48" s="136"/>
      <c r="F48" s="136"/>
      <c r="G48" s="137"/>
    </row>
    <row r="49" spans="1:7" ht="15" customHeight="1">
      <c r="A49" s="41"/>
      <c r="B49" s="19" t="s">
        <v>47</v>
      </c>
      <c r="C49" s="17">
        <v>1</v>
      </c>
      <c r="D49" s="2">
        <f t="shared" ref="D49:D51" si="5">IF(C49=1, E49,)</f>
        <v>3</v>
      </c>
      <c r="E49" s="23">
        <f>'Point distribution and weighing'!E49</f>
        <v>3</v>
      </c>
      <c r="F49" s="23">
        <f>'Point distribution and weighing'!F49</f>
        <v>0</v>
      </c>
      <c r="G49" s="23">
        <f>'Point distribution and weighing'!G49</f>
        <v>3</v>
      </c>
    </row>
    <row r="50" spans="1:7" ht="15" customHeight="1">
      <c r="A50" s="41"/>
      <c r="B50" s="7" t="s">
        <v>48</v>
      </c>
      <c r="C50" s="2"/>
      <c r="D50" s="2">
        <f t="shared" si="5"/>
        <v>0</v>
      </c>
      <c r="E50" s="23">
        <f>'Point distribution and weighing'!E50</f>
        <v>1</v>
      </c>
      <c r="F50" s="23">
        <f>'Point distribution and weighing'!F50</f>
        <v>0</v>
      </c>
      <c r="G50" s="23">
        <f>'Point distribution and weighing'!G50</f>
        <v>0</v>
      </c>
    </row>
    <row r="51" spans="1:7" ht="15" customHeight="1">
      <c r="A51" s="41"/>
      <c r="B51" s="8" t="s">
        <v>49</v>
      </c>
      <c r="C51" s="5"/>
      <c r="D51" s="2">
        <f t="shared" si="5"/>
        <v>0</v>
      </c>
      <c r="E51" s="23">
        <f>'Point distribution and weighing'!E51</f>
        <v>0</v>
      </c>
      <c r="F51" s="23">
        <f>'Point distribution and weighing'!F51</f>
        <v>0</v>
      </c>
      <c r="G51" s="23">
        <f>'Point distribution and weighing'!G51</f>
        <v>0</v>
      </c>
    </row>
    <row r="52" spans="1:7" ht="15" customHeight="1" thickBot="1">
      <c r="A52" s="40"/>
      <c r="B52" s="49" t="s">
        <v>45</v>
      </c>
      <c r="C52" s="50"/>
      <c r="D52" s="97"/>
      <c r="E52" s="98"/>
      <c r="F52" s="98"/>
      <c r="G52" s="99"/>
    </row>
    <row r="53" spans="1:7" ht="27" customHeight="1">
      <c r="A53" s="39">
        <v>9</v>
      </c>
      <c r="B53" s="135" t="s">
        <v>50</v>
      </c>
      <c r="C53" s="136"/>
      <c r="D53" s="136"/>
      <c r="E53" s="136"/>
      <c r="F53" s="136"/>
      <c r="G53" s="137"/>
    </row>
    <row r="54" spans="1:7" ht="15" customHeight="1">
      <c r="A54" s="41"/>
      <c r="B54" s="19" t="s">
        <v>51</v>
      </c>
      <c r="C54" s="17">
        <v>1</v>
      </c>
      <c r="D54" s="2">
        <f t="shared" ref="D54:D56" si="6">IF(C54=1, E54,)</f>
        <v>3</v>
      </c>
      <c r="E54" s="23">
        <f>'Point distribution and weighing'!E54</f>
        <v>3</v>
      </c>
      <c r="F54" s="23">
        <f>'Point distribution and weighing'!F54</f>
        <v>0</v>
      </c>
      <c r="G54" s="23">
        <f>'Point distribution and weighing'!G54</f>
        <v>3</v>
      </c>
    </row>
    <row r="55" spans="1:7" ht="15" customHeight="1">
      <c r="A55" s="41"/>
      <c r="B55" s="7" t="s">
        <v>52</v>
      </c>
      <c r="C55" s="2"/>
      <c r="D55" s="2">
        <f t="shared" si="6"/>
        <v>0</v>
      </c>
      <c r="E55" s="23">
        <f>'Point distribution and weighing'!E55</f>
        <v>1</v>
      </c>
      <c r="F55" s="23">
        <f>'Point distribution and weighing'!F55</f>
        <v>0</v>
      </c>
      <c r="G55" s="23">
        <f>'Point distribution and weighing'!G55</f>
        <v>0</v>
      </c>
    </row>
    <row r="56" spans="1:7" ht="15" customHeight="1">
      <c r="A56" s="41"/>
      <c r="B56" s="8" t="s">
        <v>53</v>
      </c>
      <c r="C56" s="5"/>
      <c r="D56" s="2">
        <f t="shared" si="6"/>
        <v>0</v>
      </c>
      <c r="E56" s="23">
        <f>'Point distribution and weighing'!E56</f>
        <v>0</v>
      </c>
      <c r="F56" s="23">
        <f>'Point distribution and weighing'!F56</f>
        <v>0</v>
      </c>
      <c r="G56" s="23">
        <f>'Point distribution and weighing'!G56</f>
        <v>0</v>
      </c>
    </row>
    <row r="57" spans="1:7" ht="15" customHeight="1" thickBot="1">
      <c r="A57" s="40"/>
      <c r="B57" s="49" t="s">
        <v>54</v>
      </c>
      <c r="C57" s="50"/>
      <c r="D57" s="97"/>
      <c r="E57" s="98"/>
      <c r="F57" s="98"/>
      <c r="G57" s="99"/>
    </row>
    <row r="58" spans="1:7" ht="27" customHeight="1">
      <c r="A58" s="39">
        <v>10</v>
      </c>
      <c r="B58" s="138" t="s">
        <v>55</v>
      </c>
      <c r="C58" s="138"/>
      <c r="D58" s="138"/>
      <c r="E58" s="138"/>
      <c r="F58" s="138"/>
      <c r="G58" s="139"/>
    </row>
    <row r="59" spans="1:7">
      <c r="A59" s="41"/>
      <c r="B59" s="18" t="s">
        <v>57</v>
      </c>
      <c r="C59" s="18"/>
      <c r="D59" s="2">
        <f t="shared" ref="D59:D60" si="7">IF(C59=1, E59,)</f>
        <v>0</v>
      </c>
      <c r="E59" s="23">
        <f>'Point distribution and weighing'!E59</f>
        <v>3</v>
      </c>
      <c r="F59" s="23">
        <f>'Point distribution and weighing'!F59</f>
        <v>0</v>
      </c>
      <c r="G59" s="23">
        <f>'Point distribution and weighing'!G59</f>
        <v>3</v>
      </c>
    </row>
    <row r="60" spans="1:7">
      <c r="A60" s="41"/>
      <c r="B60" s="10" t="s">
        <v>58</v>
      </c>
      <c r="C60" s="2">
        <v>1</v>
      </c>
      <c r="D60" s="2">
        <f t="shared" si="7"/>
        <v>0</v>
      </c>
      <c r="E60" s="23">
        <f>'Point distribution and weighing'!E60</f>
        <v>0</v>
      </c>
      <c r="F60" s="23">
        <f>'Point distribution and weighing'!F60</f>
        <v>0</v>
      </c>
      <c r="G60" s="23">
        <f>'Point distribution and weighing'!G60</f>
        <v>0</v>
      </c>
    </row>
    <row r="61" spans="1:7" ht="27" customHeight="1" thickBot="1">
      <c r="A61" s="40"/>
      <c r="B61" s="36" t="s">
        <v>56</v>
      </c>
      <c r="C61" s="107"/>
      <c r="D61" s="107"/>
      <c r="E61" s="107"/>
      <c r="F61" s="107"/>
      <c r="G61" s="108"/>
    </row>
    <row r="62" spans="1:7" ht="15" thickBot="1">
      <c r="A62" s="39">
        <v>11</v>
      </c>
      <c r="B62" s="109" t="s">
        <v>61</v>
      </c>
      <c r="C62" s="109"/>
      <c r="D62" s="110"/>
      <c r="E62" s="110"/>
      <c r="F62" s="110"/>
      <c r="G62" s="111"/>
    </row>
    <row r="63" spans="1:7">
      <c r="B63" s="16" t="s">
        <v>25</v>
      </c>
      <c r="C63" s="17"/>
      <c r="D63" s="2">
        <f t="shared" ref="D63:D66" si="8">IF(C63=1, E63,)</f>
        <v>0</v>
      </c>
      <c r="E63" s="23">
        <f>'Point distribution and weighing'!E63</f>
        <v>0</v>
      </c>
      <c r="F63" s="23">
        <f>'Point distribution and weighing'!F63</f>
        <v>0</v>
      </c>
      <c r="G63" s="23">
        <f>'Point distribution and weighing'!G63</f>
        <v>0</v>
      </c>
    </row>
    <row r="64" spans="1:7">
      <c r="B64" s="12" t="s">
        <v>26</v>
      </c>
      <c r="C64" s="2"/>
      <c r="D64" s="2">
        <f t="shared" si="8"/>
        <v>0</v>
      </c>
      <c r="E64" s="23">
        <f>'Point distribution and weighing'!E64</f>
        <v>1</v>
      </c>
      <c r="F64" s="23">
        <f>'Point distribution and weighing'!F64</f>
        <v>0</v>
      </c>
      <c r="G64" s="23">
        <f>'Point distribution and weighing'!G64</f>
        <v>0</v>
      </c>
    </row>
    <row r="65" spans="1:7">
      <c r="B65" s="12" t="s">
        <v>27</v>
      </c>
      <c r="C65" s="2"/>
      <c r="D65" s="2">
        <f t="shared" si="8"/>
        <v>0</v>
      </c>
      <c r="E65" s="23">
        <f>'Point distribution and weighing'!E65</f>
        <v>2</v>
      </c>
      <c r="F65" s="23">
        <f>'Point distribution and weighing'!F65</f>
        <v>0</v>
      </c>
      <c r="G65" s="23">
        <f>'Point distribution and weighing'!G65</f>
        <v>0</v>
      </c>
    </row>
    <row r="66" spans="1:7">
      <c r="B66" s="13" t="s">
        <v>62</v>
      </c>
      <c r="C66" s="5"/>
      <c r="D66" s="2">
        <f t="shared" si="8"/>
        <v>0</v>
      </c>
      <c r="E66" s="23">
        <f>'Point distribution and weighing'!E66</f>
        <v>3</v>
      </c>
      <c r="F66" s="23">
        <f>'Point distribution and weighing'!F66</f>
        <v>0</v>
      </c>
      <c r="G66" s="23">
        <f>'Point distribution and weighing'!G66</f>
        <v>3</v>
      </c>
    </row>
    <row r="67" spans="1:7" ht="15" customHeight="1" thickBot="1">
      <c r="B67" s="3" t="s">
        <v>54</v>
      </c>
      <c r="C67" s="24"/>
      <c r="D67" s="112"/>
      <c r="E67" s="113"/>
      <c r="F67" s="113"/>
      <c r="G67" s="114"/>
    </row>
    <row r="68" spans="1:7">
      <c r="A68" s="39">
        <v>12</v>
      </c>
      <c r="B68" s="104" t="s">
        <v>68</v>
      </c>
      <c r="C68" s="105"/>
      <c r="D68" s="105"/>
      <c r="E68" s="105"/>
      <c r="F68" s="105"/>
      <c r="G68" s="106"/>
    </row>
    <row r="69" spans="1:7">
      <c r="A69" s="41"/>
      <c r="B69" s="21" t="s">
        <v>63</v>
      </c>
      <c r="C69" s="17"/>
      <c r="D69" s="17" t="s">
        <v>141</v>
      </c>
      <c r="E69" s="68"/>
      <c r="F69" s="17"/>
      <c r="G69" s="52"/>
    </row>
    <row r="70" spans="1:7">
      <c r="A70" s="41"/>
      <c r="B70" s="14" t="s">
        <v>64</v>
      </c>
      <c r="C70" s="2"/>
      <c r="D70" s="2">
        <f t="shared" ref="D70:D74" si="9">IF(C70=1, E70,)</f>
        <v>0</v>
      </c>
      <c r="E70" s="23">
        <f>'Point distribution and weighing'!E70</f>
        <v>0</v>
      </c>
      <c r="F70" s="23">
        <f>'Point distribution and weighing'!F70</f>
        <v>0</v>
      </c>
      <c r="G70" s="23">
        <f>'Point distribution and weighing'!G70</f>
        <v>0</v>
      </c>
    </row>
    <row r="71" spans="1:7" ht="15" customHeight="1">
      <c r="A71" s="41"/>
      <c r="B71" s="11" t="s">
        <v>65</v>
      </c>
      <c r="C71" s="2"/>
      <c r="D71" s="2">
        <f t="shared" si="9"/>
        <v>0</v>
      </c>
      <c r="E71" s="23">
        <f>'Point distribution and weighing'!E71</f>
        <v>0</v>
      </c>
      <c r="F71" s="23">
        <f>'Point distribution and weighing'!F71</f>
        <v>0</v>
      </c>
      <c r="G71" s="23">
        <f>'Point distribution and weighing'!G71</f>
        <v>0</v>
      </c>
    </row>
    <row r="72" spans="1:7" ht="15" customHeight="1">
      <c r="A72" s="41"/>
      <c r="B72" s="11" t="s">
        <v>66</v>
      </c>
      <c r="C72" s="2"/>
      <c r="D72" s="2">
        <f t="shared" si="9"/>
        <v>0</v>
      </c>
      <c r="E72" s="23">
        <f>'Point distribution and weighing'!E72</f>
        <v>4</v>
      </c>
      <c r="F72" s="23">
        <f>'Point distribution and weighing'!F72</f>
        <v>0</v>
      </c>
      <c r="G72" s="23">
        <f>'Point distribution and weighing'!G72</f>
        <v>4</v>
      </c>
    </row>
    <row r="73" spans="1:7" ht="15" customHeight="1">
      <c r="A73" s="41"/>
      <c r="B73" s="11" t="s">
        <v>67</v>
      </c>
      <c r="C73" s="2"/>
      <c r="D73" s="2">
        <f t="shared" si="9"/>
        <v>0</v>
      </c>
      <c r="E73" s="23">
        <f>'Point distribution and weighing'!E73</f>
        <v>2</v>
      </c>
      <c r="F73" s="23">
        <f>'Point distribution and weighing'!F73</f>
        <v>0</v>
      </c>
      <c r="G73" s="23">
        <f>'Point distribution and weighing'!G73</f>
        <v>0</v>
      </c>
    </row>
    <row r="74" spans="1:7" ht="15" customHeight="1">
      <c r="A74" s="41"/>
      <c r="B74" s="15" t="s">
        <v>69</v>
      </c>
      <c r="C74" s="5"/>
      <c r="D74" s="2">
        <f t="shared" si="9"/>
        <v>0</v>
      </c>
      <c r="E74" s="23">
        <f>'Point distribution and weighing'!E74</f>
        <v>1</v>
      </c>
      <c r="F74" s="23">
        <f>'Point distribution and weighing'!F74</f>
        <v>0</v>
      </c>
      <c r="G74" s="23">
        <f>'Point distribution and weighing'!G74</f>
        <v>0</v>
      </c>
    </row>
    <row r="75" spans="1:7" ht="15" customHeight="1" thickBot="1">
      <c r="A75" s="40" t="s">
        <v>127</v>
      </c>
      <c r="B75" s="36" t="s">
        <v>54</v>
      </c>
      <c r="C75" s="50"/>
      <c r="D75" s="97"/>
      <c r="E75" s="98"/>
      <c r="F75" s="98"/>
      <c r="G75" s="99"/>
    </row>
    <row r="76" spans="1:7" ht="30" customHeight="1">
      <c r="A76" s="39">
        <v>13</v>
      </c>
      <c r="B76" s="133" t="s">
        <v>70</v>
      </c>
      <c r="C76" s="133"/>
      <c r="D76" s="133"/>
      <c r="E76" s="133"/>
      <c r="F76" s="133"/>
      <c r="G76" s="134"/>
    </row>
    <row r="77" spans="1:7" ht="15" customHeight="1">
      <c r="A77" s="41"/>
      <c r="B77" s="11" t="s">
        <v>71</v>
      </c>
      <c r="C77" s="2"/>
      <c r="D77" s="2">
        <f t="shared" ref="D77:D80" si="10">IF(C77=1, E77,)</f>
        <v>0</v>
      </c>
      <c r="E77" s="23">
        <f>'Point distribution and weighing'!E77</f>
        <v>3</v>
      </c>
      <c r="F77" s="23">
        <f>'Point distribution and weighing'!F77</f>
        <v>0</v>
      </c>
      <c r="G77" s="23">
        <f>'Point distribution and weighing'!G77</f>
        <v>3</v>
      </c>
    </row>
    <row r="78" spans="1:7" ht="30" customHeight="1">
      <c r="A78" s="41"/>
      <c r="B78" s="11" t="s">
        <v>72</v>
      </c>
      <c r="C78" s="2"/>
      <c r="D78" s="2">
        <f t="shared" si="10"/>
        <v>0</v>
      </c>
      <c r="E78" s="23">
        <f>'Point distribution and weighing'!E78</f>
        <v>2</v>
      </c>
      <c r="F78" s="23">
        <f>'Point distribution and weighing'!F78</f>
        <v>0</v>
      </c>
      <c r="G78" s="23">
        <f>'Point distribution and weighing'!G78</f>
        <v>0</v>
      </c>
    </row>
    <row r="79" spans="1:7" ht="15" customHeight="1">
      <c r="A79" s="41"/>
      <c r="B79" s="11" t="s">
        <v>73</v>
      </c>
      <c r="C79" s="2"/>
      <c r="D79" s="2">
        <f t="shared" si="10"/>
        <v>0</v>
      </c>
      <c r="E79" s="23">
        <f>'Point distribution and weighing'!E79</f>
        <v>1</v>
      </c>
      <c r="F79" s="23">
        <f>'Point distribution and weighing'!F79</f>
        <v>0</v>
      </c>
      <c r="G79" s="23">
        <f>'Point distribution and weighing'!G79</f>
        <v>0</v>
      </c>
    </row>
    <row r="80" spans="1:7" ht="15" customHeight="1">
      <c r="A80" s="41"/>
      <c r="B80" s="15" t="s">
        <v>74</v>
      </c>
      <c r="C80" s="5"/>
      <c r="D80" s="2">
        <f t="shared" si="10"/>
        <v>0</v>
      </c>
      <c r="E80" s="23">
        <f>'Point distribution and weighing'!E80</f>
        <v>0</v>
      </c>
      <c r="F80" s="23">
        <f>'Point distribution and weighing'!F80</f>
        <v>0</v>
      </c>
      <c r="G80" s="23">
        <f>'Point distribution and weighing'!G80</f>
        <v>0</v>
      </c>
    </row>
    <row r="81" spans="1:7" ht="15" customHeight="1" thickBot="1">
      <c r="A81" s="40" t="s">
        <v>127</v>
      </c>
      <c r="B81" s="36" t="s">
        <v>54</v>
      </c>
      <c r="C81" s="50"/>
      <c r="D81" s="97"/>
      <c r="E81" s="98"/>
      <c r="F81" s="98"/>
      <c r="G81" s="99"/>
    </row>
    <row r="82" spans="1:7">
      <c r="A82" s="39">
        <v>14</v>
      </c>
      <c r="B82" s="131" t="s">
        <v>75</v>
      </c>
      <c r="C82" s="131"/>
      <c r="D82" s="131"/>
      <c r="E82" s="131"/>
      <c r="F82" s="131"/>
      <c r="G82" s="132"/>
    </row>
    <row r="83" spans="1:7" ht="15" customHeight="1">
      <c r="A83" s="41"/>
      <c r="B83" s="3" t="s">
        <v>76</v>
      </c>
      <c r="C83" s="2"/>
      <c r="D83" s="2">
        <f t="shared" ref="D83:D86" si="11">IF(C83=1, E83,)</f>
        <v>0</v>
      </c>
      <c r="E83" s="23">
        <f>'Point distribution and weighing'!E83</f>
        <v>3</v>
      </c>
      <c r="F83" s="23">
        <f>'Point distribution and weighing'!F83</f>
        <v>0</v>
      </c>
      <c r="G83" s="23">
        <f>'Point distribution and weighing'!G83</f>
        <v>3</v>
      </c>
    </row>
    <row r="84" spans="1:7" ht="27" customHeight="1">
      <c r="A84" s="41"/>
      <c r="B84" s="3" t="s">
        <v>77</v>
      </c>
      <c r="C84" s="2"/>
      <c r="D84" s="2">
        <f t="shared" si="11"/>
        <v>0</v>
      </c>
      <c r="E84" s="23">
        <f>'Point distribution and weighing'!E84</f>
        <v>2</v>
      </c>
      <c r="F84" s="23">
        <f>'Point distribution and weighing'!F84</f>
        <v>0</v>
      </c>
      <c r="G84" s="23">
        <f>'Point distribution and weighing'!G84</f>
        <v>0</v>
      </c>
    </row>
    <row r="85" spans="1:7" ht="15" customHeight="1">
      <c r="A85" s="41"/>
      <c r="B85" s="3" t="s">
        <v>78</v>
      </c>
      <c r="C85" s="2"/>
      <c r="D85" s="2">
        <f t="shared" si="11"/>
        <v>0</v>
      </c>
      <c r="E85" s="23">
        <f>'Point distribution and weighing'!E85</f>
        <v>1</v>
      </c>
      <c r="F85" s="23">
        <f>'Point distribution and weighing'!F85</f>
        <v>0</v>
      </c>
      <c r="G85" s="23">
        <f>'Point distribution and weighing'!G85</f>
        <v>0</v>
      </c>
    </row>
    <row r="86" spans="1:7" ht="15" customHeight="1">
      <c r="A86" s="41"/>
      <c r="B86" s="6" t="s">
        <v>79</v>
      </c>
      <c r="C86" s="5"/>
      <c r="D86" s="2">
        <f t="shared" si="11"/>
        <v>0</v>
      </c>
      <c r="E86" s="23">
        <f>'Point distribution and weighing'!E86</f>
        <v>0</v>
      </c>
      <c r="F86" s="23">
        <f>'Point distribution and weighing'!F86</f>
        <v>0</v>
      </c>
      <c r="G86" s="23">
        <f>'Point distribution and weighing'!G86</f>
        <v>0</v>
      </c>
    </row>
    <row r="87" spans="1:7" ht="15" customHeight="1" thickBot="1">
      <c r="A87" s="40" t="s">
        <v>127</v>
      </c>
      <c r="B87" s="49" t="s">
        <v>80</v>
      </c>
      <c r="C87" s="50"/>
      <c r="D87" s="97"/>
      <c r="E87" s="98"/>
      <c r="F87" s="98"/>
      <c r="G87" s="99"/>
    </row>
    <row r="88" spans="1:7">
      <c r="A88" s="39">
        <v>15</v>
      </c>
      <c r="B88" s="104" t="s">
        <v>81</v>
      </c>
      <c r="C88" s="105"/>
      <c r="D88" s="105"/>
      <c r="E88" s="105"/>
      <c r="F88" s="105"/>
      <c r="G88" s="106"/>
    </row>
    <row r="89" spans="1:7" ht="27" customHeight="1">
      <c r="A89" s="41"/>
      <c r="B89" s="22" t="s">
        <v>82</v>
      </c>
      <c r="C89" s="17"/>
      <c r="D89" s="2">
        <f t="shared" ref="D89:D92" si="12">IF(C89=1, E89,)</f>
        <v>0</v>
      </c>
      <c r="E89" s="23">
        <f>'Point distribution and weighing'!E89</f>
        <v>3</v>
      </c>
      <c r="F89" s="23">
        <f>'Point distribution and weighing'!F89</f>
        <v>0</v>
      </c>
      <c r="G89" s="23">
        <f>'Point distribution and weighing'!G89</f>
        <v>3</v>
      </c>
    </row>
    <row r="90" spans="1:7" ht="27" customHeight="1">
      <c r="A90" s="41"/>
      <c r="B90" s="11" t="s">
        <v>83</v>
      </c>
      <c r="C90" s="2"/>
      <c r="D90" s="2">
        <f t="shared" si="12"/>
        <v>0</v>
      </c>
      <c r="E90" s="23">
        <f>'Point distribution and weighing'!E90</f>
        <v>2</v>
      </c>
      <c r="F90" s="23">
        <f>'Point distribution and weighing'!F90</f>
        <v>0</v>
      </c>
      <c r="G90" s="23">
        <f>'Point distribution and weighing'!G90</f>
        <v>0</v>
      </c>
    </row>
    <row r="91" spans="1:7" ht="27" customHeight="1">
      <c r="A91" s="41"/>
      <c r="B91" s="11" t="s">
        <v>84</v>
      </c>
      <c r="C91" s="2"/>
      <c r="D91" s="2">
        <f t="shared" si="12"/>
        <v>0</v>
      </c>
      <c r="E91" s="23">
        <f>'Point distribution and weighing'!E91</f>
        <v>1</v>
      </c>
      <c r="F91" s="23">
        <f>'Point distribution and weighing'!F91</f>
        <v>0</v>
      </c>
      <c r="G91" s="23">
        <f>'Point distribution and weighing'!G91</f>
        <v>0</v>
      </c>
    </row>
    <row r="92" spans="1:7" ht="27" customHeight="1">
      <c r="A92" s="41"/>
      <c r="B92" s="15" t="s">
        <v>85</v>
      </c>
      <c r="C92" s="5"/>
      <c r="D92" s="2">
        <f t="shared" si="12"/>
        <v>0</v>
      </c>
      <c r="E92" s="23">
        <f>'Point distribution and weighing'!E92</f>
        <v>0</v>
      </c>
      <c r="F92" s="23">
        <f>'Point distribution and weighing'!F92</f>
        <v>0</v>
      </c>
      <c r="G92" s="23">
        <f>'Point distribution and weighing'!G92</f>
        <v>0</v>
      </c>
    </row>
    <row r="93" spans="1:7" ht="15" customHeight="1" thickBot="1">
      <c r="A93" s="40" t="s">
        <v>127</v>
      </c>
      <c r="B93" s="36" t="s">
        <v>54</v>
      </c>
      <c r="C93" s="50"/>
      <c r="D93" s="107"/>
      <c r="E93" s="107"/>
      <c r="F93" s="107"/>
      <c r="G93" s="108"/>
    </row>
    <row r="95" spans="1:7" ht="28">
      <c r="C95" s="62" t="s">
        <v>123</v>
      </c>
      <c r="D95" s="60">
        <f>SUM(D20:D24, D27:D31,D34:D36,D39:D41,D44:D46,D49:D51,D54:D56,D59:D60,D63:D66,D69:D74,D77:D80,D83:D86,D89:D92)</f>
        <v>16</v>
      </c>
      <c r="E95" s="61" t="s">
        <v>124</v>
      </c>
      <c r="F95" s="60">
        <f>SUM(G20:G24, G27:G31,G34:G36,G39:G41,G44:G46,G49:G51,G54:G56,G59:G60,G63:G66,G69:G75,G77:G80,G83:G86,G89:G92)</f>
        <v>42</v>
      </c>
    </row>
    <row r="96" spans="1:7">
      <c r="C96" s="62" t="s">
        <v>144</v>
      </c>
      <c r="D96" s="60">
        <f>SUM(I10,I18)</f>
        <v>0.54285714285714293</v>
      </c>
      <c r="E96" s="61" t="s">
        <v>145</v>
      </c>
      <c r="F96" s="60">
        <f>SUM(K10,K18)</f>
        <v>8</v>
      </c>
      <c r="G96" s="25"/>
    </row>
    <row r="97" spans="3:7" ht="28">
      <c r="C97" s="62" t="s">
        <v>120</v>
      </c>
      <c r="D97" s="60">
        <f>SUM(D95:D96)</f>
        <v>16.542857142857144</v>
      </c>
      <c r="E97" s="61" t="s">
        <v>125</v>
      </c>
      <c r="F97" s="60">
        <f>SUM(F95:F96)</f>
        <v>50</v>
      </c>
      <c r="G97" s="25"/>
    </row>
  </sheetData>
  <mergeCells count="28">
    <mergeCell ref="D32:G32"/>
    <mergeCell ref="B3:G3"/>
    <mergeCell ref="B10:G10"/>
    <mergeCell ref="B19:G19"/>
    <mergeCell ref="D25:G25"/>
    <mergeCell ref="B26:G26"/>
    <mergeCell ref="C61:G61"/>
    <mergeCell ref="B33:G33"/>
    <mergeCell ref="D37:G37"/>
    <mergeCell ref="B38:G38"/>
    <mergeCell ref="D42:G42"/>
    <mergeCell ref="B43:G43"/>
    <mergeCell ref="D47:G47"/>
    <mergeCell ref="B48:G48"/>
    <mergeCell ref="D52:G52"/>
    <mergeCell ref="B53:G53"/>
    <mergeCell ref="D57:G57"/>
    <mergeCell ref="B58:G58"/>
    <mergeCell ref="B82:G82"/>
    <mergeCell ref="D87:G87"/>
    <mergeCell ref="B88:G88"/>
    <mergeCell ref="D93:G93"/>
    <mergeCell ref="B62:G62"/>
    <mergeCell ref="D67:G67"/>
    <mergeCell ref="B68:G68"/>
    <mergeCell ref="D75:G75"/>
    <mergeCell ref="B76:G76"/>
    <mergeCell ref="D81:G81"/>
  </mergeCells>
  <pageMargins left="0.7" right="0.7" top="0.75" bottom="0.75" header="0.3" footer="0.3"/>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7"/>
  <sheetViews>
    <sheetView showGridLines="0" workbookViewId="0">
      <pane ySplit="2" topLeftCell="A84" activePane="bottomLeft" state="frozen"/>
      <selection activeCell="B96" sqref="B96"/>
      <selection pane="bottomLeft" activeCell="B96" sqref="B96"/>
    </sheetView>
  </sheetViews>
  <sheetFormatPr baseColWidth="10" defaultColWidth="8.83203125" defaultRowHeight="14" x14ac:dyDescent="0"/>
  <cols>
    <col min="1" max="1" width="5.6640625" customWidth="1"/>
    <col min="2" max="2" width="64.83203125" customWidth="1"/>
    <col min="3" max="3" width="10.33203125" customWidth="1"/>
    <col min="4" max="4" width="17.1640625" customWidth="1"/>
    <col min="5" max="5" width="17.5" customWidth="1"/>
    <col min="6" max="6" width="15.83203125" customWidth="1"/>
    <col min="7" max="7" width="11.1640625" customWidth="1"/>
    <col min="8" max="8" width="6.5" customWidth="1"/>
    <col min="9" max="9" width="8.33203125" customWidth="1"/>
    <col min="10" max="10" width="10.5" customWidth="1"/>
    <col min="11" max="11" width="5.6640625" customWidth="1"/>
  </cols>
  <sheetData>
    <row r="2" spans="1:11" ht="15" thickBot="1">
      <c r="A2" t="s">
        <v>126</v>
      </c>
      <c r="C2" t="s">
        <v>86</v>
      </c>
      <c r="D2" t="s">
        <v>87</v>
      </c>
      <c r="E2" t="s">
        <v>88</v>
      </c>
      <c r="F2" t="s">
        <v>131</v>
      </c>
      <c r="G2" t="s">
        <v>140</v>
      </c>
    </row>
    <row r="3" spans="1:11" ht="30" customHeight="1">
      <c r="A3" s="44">
        <v>1</v>
      </c>
      <c r="B3" s="122" t="s">
        <v>0</v>
      </c>
      <c r="C3" s="124"/>
      <c r="D3" s="124"/>
      <c r="E3" s="124"/>
      <c r="F3" s="124"/>
      <c r="G3" s="125"/>
    </row>
    <row r="4" spans="1:11" ht="52.5" customHeight="1">
      <c r="A4" s="41"/>
      <c r="B4" s="42" t="s">
        <v>1</v>
      </c>
      <c r="C4" s="43" t="s">
        <v>2</v>
      </c>
      <c r="D4" s="43" t="s">
        <v>3</v>
      </c>
      <c r="E4" s="43" t="s">
        <v>4</v>
      </c>
      <c r="F4" s="43" t="s">
        <v>5</v>
      </c>
      <c r="G4" s="45"/>
    </row>
    <row r="5" spans="1:11">
      <c r="A5" s="41"/>
      <c r="B5" s="11" t="s">
        <v>6</v>
      </c>
      <c r="C5" s="11"/>
      <c r="D5" s="11"/>
      <c r="E5" s="11">
        <v>1</v>
      </c>
      <c r="F5" s="11"/>
      <c r="G5" s="45"/>
    </row>
    <row r="6" spans="1:11" ht="14.25" customHeight="1">
      <c r="A6" s="41"/>
      <c r="B6" s="11" t="s">
        <v>7</v>
      </c>
      <c r="C6" s="11"/>
      <c r="D6" s="11"/>
      <c r="E6" s="11">
        <v>1</v>
      </c>
      <c r="F6" s="11"/>
      <c r="G6" s="45"/>
    </row>
    <row r="7" spans="1:11" ht="15" customHeight="1">
      <c r="A7" s="41"/>
      <c r="B7" s="11" t="s">
        <v>8</v>
      </c>
      <c r="C7" s="11"/>
      <c r="D7" s="11"/>
      <c r="E7" s="11">
        <v>1</v>
      </c>
      <c r="F7" s="11"/>
      <c r="G7" s="45"/>
    </row>
    <row r="8" spans="1:11" ht="15" customHeight="1">
      <c r="A8" s="41"/>
      <c r="B8" s="11" t="s">
        <v>9</v>
      </c>
      <c r="C8" s="11"/>
      <c r="D8" s="11"/>
      <c r="E8" s="11">
        <v>1</v>
      </c>
      <c r="F8" s="11"/>
      <c r="G8" s="45"/>
    </row>
    <row r="9" spans="1:11" ht="15" thickBot="1">
      <c r="A9" s="40"/>
      <c r="B9" s="36" t="s">
        <v>10</v>
      </c>
      <c r="C9" s="36">
        <v>1</v>
      </c>
      <c r="D9" s="36"/>
      <c r="E9" s="36"/>
      <c r="F9" s="36"/>
      <c r="G9" s="46"/>
    </row>
    <row r="10" spans="1:11" ht="30" customHeight="1">
      <c r="A10" s="39">
        <v>2</v>
      </c>
      <c r="B10" s="140" t="s">
        <v>11</v>
      </c>
      <c r="C10" s="141"/>
      <c r="D10" s="141"/>
      <c r="E10" s="141"/>
      <c r="F10" s="141"/>
      <c r="G10" s="142"/>
      <c r="H10" s="62" t="s">
        <v>143</v>
      </c>
      <c r="I10" s="69">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1.6</v>
      </c>
      <c r="J10" s="61" t="s">
        <v>121</v>
      </c>
      <c r="K10" s="60">
        <v>3</v>
      </c>
    </row>
    <row r="11" spans="1:11" ht="30" customHeight="1">
      <c r="A11" s="41"/>
      <c r="B11" s="33"/>
      <c r="C11" s="33" t="s">
        <v>12</v>
      </c>
      <c r="D11" s="33" t="s">
        <v>13</v>
      </c>
      <c r="E11" s="33" t="s">
        <v>14</v>
      </c>
      <c r="F11" s="33" t="s">
        <v>15</v>
      </c>
      <c r="G11" s="34" t="s">
        <v>16</v>
      </c>
    </row>
    <row r="12" spans="1:11" ht="15" customHeight="1">
      <c r="A12" s="41"/>
      <c r="B12" s="11" t="s">
        <v>17</v>
      </c>
      <c r="C12" s="9">
        <v>1</v>
      </c>
      <c r="D12" s="11">
        <v>1</v>
      </c>
      <c r="E12" s="9">
        <v>1</v>
      </c>
      <c r="F12" s="9">
        <v>1</v>
      </c>
      <c r="G12" s="35"/>
    </row>
    <row r="13" spans="1:11" ht="15" customHeight="1">
      <c r="A13" s="41"/>
      <c r="B13" s="11" t="s">
        <v>18</v>
      </c>
      <c r="C13" s="9">
        <v>1</v>
      </c>
      <c r="D13" s="11">
        <v>1</v>
      </c>
      <c r="E13" s="9">
        <v>1</v>
      </c>
      <c r="F13" s="9">
        <v>1</v>
      </c>
      <c r="G13" s="35"/>
    </row>
    <row r="14" spans="1:11" ht="27" customHeight="1">
      <c r="A14" s="41"/>
      <c r="B14" s="11" t="s">
        <v>19</v>
      </c>
      <c r="C14" s="9"/>
      <c r="D14" s="11"/>
      <c r="E14" s="9"/>
      <c r="F14" s="9"/>
      <c r="G14" s="35"/>
    </row>
    <row r="15" spans="1:11" ht="15" customHeight="1">
      <c r="A15" s="41"/>
      <c r="B15" s="11" t="s">
        <v>20</v>
      </c>
      <c r="C15" s="9"/>
      <c r="D15" s="11"/>
      <c r="E15" s="9"/>
      <c r="F15" s="9"/>
      <c r="G15" s="35"/>
    </row>
    <row r="16" spans="1:11" ht="15" customHeight="1">
      <c r="A16" s="41"/>
      <c r="B16" s="11" t="s">
        <v>21</v>
      </c>
      <c r="C16" s="9"/>
      <c r="D16" s="11"/>
      <c r="E16" s="9"/>
      <c r="F16" s="9"/>
      <c r="G16" s="35"/>
    </row>
    <row r="17" spans="1:11" ht="27" customHeight="1">
      <c r="A17" s="41"/>
      <c r="B17" s="11" t="s">
        <v>22</v>
      </c>
      <c r="C17" s="9"/>
      <c r="D17" s="11"/>
      <c r="E17" s="9"/>
      <c r="F17" s="9"/>
      <c r="G17" s="35"/>
    </row>
    <row r="18" spans="1:11" ht="15" customHeight="1" thickBot="1">
      <c r="A18" s="40"/>
      <c r="B18" s="36" t="s">
        <v>23</v>
      </c>
      <c r="C18" s="37"/>
      <c r="D18" s="36"/>
      <c r="E18" s="37"/>
      <c r="F18" s="37"/>
      <c r="G18" s="38"/>
      <c r="H18" s="62" t="s">
        <v>119</v>
      </c>
      <c r="I18" s="60">
        <f>SUM(C12:G18)*'Point distribution and weighing'!I17</f>
        <v>1.1428571428571428</v>
      </c>
      <c r="J18" s="61" t="s">
        <v>122</v>
      </c>
      <c r="K18" s="60">
        <v>5</v>
      </c>
    </row>
    <row r="19" spans="1:11" ht="27" customHeight="1">
      <c r="A19" s="47">
        <v>3</v>
      </c>
      <c r="B19" s="135" t="s">
        <v>24</v>
      </c>
      <c r="C19" s="136"/>
      <c r="D19" s="136"/>
      <c r="E19" s="136"/>
      <c r="F19" s="136"/>
      <c r="G19" s="137"/>
    </row>
    <row r="20" spans="1:11">
      <c r="A20" s="41"/>
      <c r="B20" s="1" t="s">
        <v>25</v>
      </c>
      <c r="C20" s="2"/>
      <c r="D20" s="2">
        <f>IF(C20=1, E20,)</f>
        <v>0</v>
      </c>
      <c r="E20" s="23">
        <f>'Point distribution and weighing'!E20</f>
        <v>0</v>
      </c>
      <c r="F20" s="23">
        <f>'Point distribution and weighing'!F20</f>
        <v>0</v>
      </c>
      <c r="G20" s="23">
        <f>'Point distribution and weighing'!G20</f>
        <v>4</v>
      </c>
    </row>
    <row r="21" spans="1:11">
      <c r="A21" s="41"/>
      <c r="B21" s="1" t="s">
        <v>26</v>
      </c>
      <c r="C21" s="2">
        <v>1</v>
      </c>
      <c r="D21" s="2">
        <f t="shared" ref="D21:D24" si="0">IF(C21=1, E21,)</f>
        <v>1</v>
      </c>
      <c r="E21" s="23">
        <f>'Point distribution and weighing'!E21</f>
        <v>1</v>
      </c>
      <c r="F21" s="23">
        <f>'Point distribution and weighing'!F21</f>
        <v>0</v>
      </c>
      <c r="G21" s="23">
        <f>'Point distribution and weighing'!G21</f>
        <v>0</v>
      </c>
    </row>
    <row r="22" spans="1:11">
      <c r="A22" s="41"/>
      <c r="B22" s="1" t="s">
        <v>27</v>
      </c>
      <c r="C22" s="2"/>
      <c r="D22" s="2">
        <f t="shared" si="0"/>
        <v>0</v>
      </c>
      <c r="E22" s="23">
        <f>'Point distribution and weighing'!E22</f>
        <v>2</v>
      </c>
      <c r="F22" s="23">
        <f>'Point distribution and weighing'!F22</f>
        <v>0</v>
      </c>
      <c r="G22" s="23">
        <f>'Point distribution and weighing'!G22</f>
        <v>0</v>
      </c>
    </row>
    <row r="23" spans="1:11">
      <c r="A23" s="41"/>
      <c r="B23" s="1" t="s">
        <v>28</v>
      </c>
      <c r="C23" s="2"/>
      <c r="D23" s="2">
        <f t="shared" si="0"/>
        <v>0</v>
      </c>
      <c r="E23" s="23">
        <f>'Point distribution and weighing'!E23</f>
        <v>4</v>
      </c>
      <c r="F23" s="23">
        <f>'Point distribution and weighing'!F23</f>
        <v>0</v>
      </c>
      <c r="G23" s="23">
        <f>'Point distribution and weighing'!G23</f>
        <v>0</v>
      </c>
    </row>
    <row r="24" spans="1:11">
      <c r="A24" s="41"/>
      <c r="B24" s="1" t="s">
        <v>29</v>
      </c>
      <c r="C24" s="2"/>
      <c r="D24" s="2">
        <f t="shared" si="0"/>
        <v>0</v>
      </c>
      <c r="E24" s="23">
        <f>'Point distribution and weighing'!E24</f>
        <v>2</v>
      </c>
      <c r="F24" s="23">
        <f>'Point distribution and weighing'!F24</f>
        <v>0</v>
      </c>
      <c r="G24" s="23">
        <f>'Point distribution and weighing'!G24</f>
        <v>0</v>
      </c>
    </row>
    <row r="25" spans="1:11" ht="15" customHeight="1" thickBot="1">
      <c r="A25" s="40"/>
      <c r="B25" s="49" t="s">
        <v>60</v>
      </c>
      <c r="C25" s="50"/>
      <c r="D25" s="107"/>
      <c r="E25" s="107"/>
      <c r="F25" s="107"/>
      <c r="G25" s="108"/>
    </row>
    <row r="26" spans="1:11" ht="27" customHeight="1">
      <c r="A26" s="47">
        <v>4</v>
      </c>
      <c r="B26" s="122" t="s">
        <v>30</v>
      </c>
      <c r="C26" s="123"/>
      <c r="D26" s="123"/>
      <c r="E26" s="123"/>
      <c r="F26" s="123"/>
      <c r="G26" s="143"/>
    </row>
    <row r="27" spans="1:11">
      <c r="B27" s="1" t="s">
        <v>25</v>
      </c>
      <c r="C27" s="2"/>
      <c r="D27" s="2">
        <f t="shared" ref="D27:D31" si="1">IF(C27=1, E27,)</f>
        <v>0</v>
      </c>
      <c r="E27" s="23">
        <f>'Point distribution and weighing'!E27</f>
        <v>0</v>
      </c>
      <c r="F27" s="23">
        <f>'Point distribution and weighing'!F27</f>
        <v>0</v>
      </c>
      <c r="G27" s="23">
        <f>'Point distribution and weighing'!G27</f>
        <v>4</v>
      </c>
    </row>
    <row r="28" spans="1:11">
      <c r="B28" s="1" t="s">
        <v>26</v>
      </c>
      <c r="C28" s="2">
        <v>1</v>
      </c>
      <c r="D28" s="2">
        <f t="shared" si="1"/>
        <v>1</v>
      </c>
      <c r="E28" s="23">
        <f>'Point distribution and weighing'!E28</f>
        <v>1</v>
      </c>
      <c r="F28" s="23">
        <f>'Point distribution and weighing'!F28</f>
        <v>0</v>
      </c>
      <c r="G28" s="23">
        <f>'Point distribution and weighing'!G28</f>
        <v>0</v>
      </c>
    </row>
    <row r="29" spans="1:11">
      <c r="B29" s="1" t="s">
        <v>27</v>
      </c>
      <c r="C29" s="2"/>
      <c r="D29" s="2">
        <f t="shared" si="1"/>
        <v>0</v>
      </c>
      <c r="E29" s="23">
        <f>'Point distribution and weighing'!E29</f>
        <v>2</v>
      </c>
      <c r="F29" s="23">
        <f>'Point distribution and weighing'!F29</f>
        <v>0</v>
      </c>
      <c r="G29" s="23">
        <f>'Point distribution and weighing'!G29</f>
        <v>0</v>
      </c>
    </row>
    <row r="30" spans="1:11">
      <c r="B30" s="1" t="s">
        <v>28</v>
      </c>
      <c r="C30" s="2"/>
      <c r="D30" s="2">
        <f t="shared" si="1"/>
        <v>0</v>
      </c>
      <c r="E30" s="23">
        <f>'Point distribution and weighing'!E30</f>
        <v>4</v>
      </c>
      <c r="F30" s="23">
        <f>'Point distribution and weighing'!F30</f>
        <v>0</v>
      </c>
      <c r="G30" s="23">
        <f>'Point distribution and weighing'!G30</f>
        <v>0</v>
      </c>
    </row>
    <row r="31" spans="1:11">
      <c r="B31" s="4" t="s">
        <v>29</v>
      </c>
      <c r="C31" s="5"/>
      <c r="D31" s="2">
        <f t="shared" si="1"/>
        <v>0</v>
      </c>
      <c r="E31" s="23">
        <f>'Point distribution and weighing'!E31</f>
        <v>0</v>
      </c>
      <c r="F31" s="23">
        <f>'Point distribution and weighing'!F31</f>
        <v>0</v>
      </c>
      <c r="G31" s="23">
        <f>'Point distribution and weighing'!G31</f>
        <v>0</v>
      </c>
    </row>
    <row r="32" spans="1:11" ht="15" customHeight="1" thickBot="1">
      <c r="B32" s="6" t="s">
        <v>59</v>
      </c>
      <c r="C32" s="51"/>
      <c r="D32" s="116"/>
      <c r="E32" s="117"/>
      <c r="F32" s="117"/>
      <c r="G32" s="118"/>
    </row>
    <row r="33" spans="1:7">
      <c r="A33" s="39">
        <v>5</v>
      </c>
      <c r="B33" s="105" t="s">
        <v>31</v>
      </c>
      <c r="C33" s="105"/>
      <c r="D33" s="105"/>
      <c r="E33" s="105"/>
      <c r="F33" s="105"/>
      <c r="G33" s="106"/>
    </row>
    <row r="34" spans="1:7" ht="40" customHeight="1">
      <c r="A34" s="41"/>
      <c r="B34" s="20" t="s">
        <v>32</v>
      </c>
      <c r="C34" s="17"/>
      <c r="D34" s="2">
        <f t="shared" ref="D34:D36" si="2">IF(C34=1, E34,)</f>
        <v>0</v>
      </c>
      <c r="E34" s="23">
        <f>'Point distribution and weighing'!E34</f>
        <v>3</v>
      </c>
      <c r="F34" s="23">
        <f>'Point distribution and weighing'!F34</f>
        <v>0</v>
      </c>
      <c r="G34" s="23">
        <f>'Point distribution and weighing'!G34</f>
        <v>3</v>
      </c>
    </row>
    <row r="35" spans="1:7" ht="27" customHeight="1">
      <c r="A35" s="41"/>
      <c r="B35" s="3" t="s">
        <v>33</v>
      </c>
      <c r="C35" s="2"/>
      <c r="D35" s="2">
        <f t="shared" si="2"/>
        <v>0</v>
      </c>
      <c r="E35" s="23">
        <f>'Point distribution and weighing'!E35</f>
        <v>1</v>
      </c>
      <c r="F35" s="23">
        <f>'Point distribution and weighing'!F35</f>
        <v>0</v>
      </c>
      <c r="G35" s="23">
        <f>'Point distribution and weighing'!G35</f>
        <v>0</v>
      </c>
    </row>
    <row r="36" spans="1:7" ht="15" customHeight="1">
      <c r="A36" s="41"/>
      <c r="B36" s="6" t="s">
        <v>34</v>
      </c>
      <c r="C36" s="5"/>
      <c r="D36" s="2">
        <f t="shared" si="2"/>
        <v>0</v>
      </c>
      <c r="E36" s="23">
        <f>'Point distribution and weighing'!E36</f>
        <v>0</v>
      </c>
      <c r="F36" s="23">
        <f>'Point distribution and weighing'!F36</f>
        <v>0</v>
      </c>
      <c r="G36" s="23">
        <f>'Point distribution and weighing'!G36</f>
        <v>0</v>
      </c>
    </row>
    <row r="37" spans="1:7" ht="15" customHeight="1" thickBot="1">
      <c r="A37" s="40" t="s">
        <v>127</v>
      </c>
      <c r="B37" s="49" t="s">
        <v>40</v>
      </c>
      <c r="C37" s="50"/>
      <c r="D37" s="97"/>
      <c r="E37" s="98"/>
      <c r="F37" s="98"/>
      <c r="G37" s="99"/>
    </row>
    <row r="38" spans="1:7">
      <c r="A38" s="39">
        <v>6</v>
      </c>
      <c r="B38" s="105" t="s">
        <v>35</v>
      </c>
      <c r="C38" s="105"/>
      <c r="D38" s="105"/>
      <c r="E38" s="105"/>
      <c r="F38" s="105"/>
      <c r="G38" s="106"/>
    </row>
    <row r="39" spans="1:7" ht="40" customHeight="1">
      <c r="A39" s="41"/>
      <c r="B39" s="20" t="s">
        <v>36</v>
      </c>
      <c r="C39" s="17"/>
      <c r="D39" s="2">
        <f t="shared" ref="D39:D41" si="3">IF(C39=1, E39,)</f>
        <v>0</v>
      </c>
      <c r="E39" s="23">
        <f>'Point distribution and weighing'!E39</f>
        <v>3</v>
      </c>
      <c r="F39" s="23">
        <f>'Point distribution and weighing'!F39</f>
        <v>0</v>
      </c>
      <c r="G39" s="23">
        <f>'Point distribution and weighing'!G39</f>
        <v>3</v>
      </c>
    </row>
    <row r="40" spans="1:7" ht="27" customHeight="1">
      <c r="A40" s="41"/>
      <c r="B40" s="3" t="s">
        <v>37</v>
      </c>
      <c r="C40" s="2"/>
      <c r="D40" s="2">
        <f t="shared" si="3"/>
        <v>0</v>
      </c>
      <c r="E40" s="23">
        <f>'Point distribution and weighing'!E40</f>
        <v>1</v>
      </c>
      <c r="F40" s="23">
        <f>'Point distribution and weighing'!F40</f>
        <v>0</v>
      </c>
      <c r="G40" s="23">
        <f>'Point distribution and weighing'!G40</f>
        <v>0</v>
      </c>
    </row>
    <row r="41" spans="1:7" ht="15" customHeight="1">
      <c r="A41" s="41"/>
      <c r="B41" s="6" t="s">
        <v>38</v>
      </c>
      <c r="C41" s="5"/>
      <c r="D41" s="2">
        <f t="shared" si="3"/>
        <v>0</v>
      </c>
      <c r="E41" s="23">
        <f>'Point distribution and weighing'!E41</f>
        <v>0</v>
      </c>
      <c r="F41" s="23">
        <f>'Point distribution and weighing'!F41</f>
        <v>0</v>
      </c>
      <c r="G41" s="23">
        <f>'Point distribution and weighing'!G41</f>
        <v>0</v>
      </c>
    </row>
    <row r="42" spans="1:7" ht="15" customHeight="1" thickBot="1">
      <c r="A42" s="40" t="s">
        <v>127</v>
      </c>
      <c r="B42" s="49" t="s">
        <v>39</v>
      </c>
      <c r="C42" s="50"/>
      <c r="D42" s="107"/>
      <c r="E42" s="107"/>
      <c r="F42" s="107"/>
      <c r="G42" s="108"/>
    </row>
    <row r="43" spans="1:7" ht="27" customHeight="1">
      <c r="A43" s="39">
        <v>7</v>
      </c>
      <c r="B43" s="135" t="s">
        <v>41</v>
      </c>
      <c r="C43" s="136"/>
      <c r="D43" s="136"/>
      <c r="E43" s="136"/>
      <c r="F43" s="136"/>
      <c r="G43" s="137"/>
    </row>
    <row r="44" spans="1:7" ht="27" customHeight="1">
      <c r="A44" s="41"/>
      <c r="B44" s="19" t="s">
        <v>42</v>
      </c>
      <c r="C44" s="17"/>
      <c r="D44" s="2">
        <f t="shared" ref="D44:D46" si="4">IF(C44=1, E44,)</f>
        <v>0</v>
      </c>
      <c r="E44" s="23">
        <f>'Point distribution and weighing'!E44</f>
        <v>3</v>
      </c>
      <c r="F44" s="23">
        <f>'Point distribution and weighing'!F44</f>
        <v>0</v>
      </c>
      <c r="G44" s="23">
        <f>'Point distribution and weighing'!G44</f>
        <v>3</v>
      </c>
    </row>
    <row r="45" spans="1:7" ht="27" customHeight="1">
      <c r="A45" s="41"/>
      <c r="B45" s="7" t="s">
        <v>43</v>
      </c>
      <c r="C45" s="2"/>
      <c r="D45" s="2">
        <f t="shared" si="4"/>
        <v>0</v>
      </c>
      <c r="E45" s="23">
        <f>'Point distribution and weighing'!E45</f>
        <v>1</v>
      </c>
      <c r="F45" s="23">
        <f>'Point distribution and weighing'!F45</f>
        <v>0</v>
      </c>
      <c r="G45" s="23">
        <f>'Point distribution and weighing'!G45</f>
        <v>0</v>
      </c>
    </row>
    <row r="46" spans="1:7" ht="15" customHeight="1">
      <c r="A46" s="41"/>
      <c r="B46" s="8" t="s">
        <v>44</v>
      </c>
      <c r="C46" s="5"/>
      <c r="D46" s="2">
        <f t="shared" si="4"/>
        <v>0</v>
      </c>
      <c r="E46" s="23">
        <f>'Point distribution and weighing'!E46</f>
        <v>0</v>
      </c>
      <c r="F46" s="23">
        <f>'Point distribution and weighing'!F46</f>
        <v>0</v>
      </c>
      <c r="G46" s="23">
        <f>'Point distribution and weighing'!G46</f>
        <v>0</v>
      </c>
    </row>
    <row r="47" spans="1:7" ht="15" customHeight="1" thickBot="1">
      <c r="A47" s="40" t="s">
        <v>127</v>
      </c>
      <c r="B47" s="49" t="s">
        <v>45</v>
      </c>
      <c r="C47" s="50"/>
      <c r="D47" s="107"/>
      <c r="E47" s="107"/>
      <c r="F47" s="107"/>
      <c r="G47" s="108"/>
    </row>
    <row r="48" spans="1:7" ht="27.75" customHeight="1">
      <c r="A48" s="39">
        <v>8</v>
      </c>
      <c r="B48" s="136" t="s">
        <v>46</v>
      </c>
      <c r="C48" s="136"/>
      <c r="D48" s="136"/>
      <c r="E48" s="136"/>
      <c r="F48" s="136"/>
      <c r="G48" s="137"/>
    </row>
    <row r="49" spans="1:7" ht="15" customHeight="1">
      <c r="A49" s="41"/>
      <c r="B49" s="19" t="s">
        <v>47</v>
      </c>
      <c r="C49" s="17"/>
      <c r="D49" s="2">
        <f t="shared" ref="D49:D51" si="5">IF(C49=1, E49,)</f>
        <v>0</v>
      </c>
      <c r="E49" s="23">
        <f>'Point distribution and weighing'!E49</f>
        <v>3</v>
      </c>
      <c r="F49" s="23">
        <f>'Point distribution and weighing'!F49</f>
        <v>0</v>
      </c>
      <c r="G49" s="23">
        <f>'Point distribution and weighing'!G49</f>
        <v>3</v>
      </c>
    </row>
    <row r="50" spans="1:7" ht="15" customHeight="1">
      <c r="A50" s="41"/>
      <c r="B50" s="7" t="s">
        <v>48</v>
      </c>
      <c r="C50" s="2"/>
      <c r="D50" s="2">
        <f t="shared" si="5"/>
        <v>0</v>
      </c>
      <c r="E50" s="23">
        <f>'Point distribution and weighing'!E50</f>
        <v>1</v>
      </c>
      <c r="F50" s="23">
        <f>'Point distribution and weighing'!F50</f>
        <v>0</v>
      </c>
      <c r="G50" s="23">
        <f>'Point distribution and weighing'!G50</f>
        <v>0</v>
      </c>
    </row>
    <row r="51" spans="1:7" ht="15" customHeight="1">
      <c r="A51" s="41"/>
      <c r="B51" s="8" t="s">
        <v>49</v>
      </c>
      <c r="C51" s="5"/>
      <c r="D51" s="2">
        <f t="shared" si="5"/>
        <v>0</v>
      </c>
      <c r="E51" s="23">
        <f>'Point distribution and weighing'!E51</f>
        <v>0</v>
      </c>
      <c r="F51" s="23">
        <f>'Point distribution and weighing'!F51</f>
        <v>0</v>
      </c>
      <c r="G51" s="23">
        <f>'Point distribution and weighing'!G51</f>
        <v>0</v>
      </c>
    </row>
    <row r="52" spans="1:7" ht="15" customHeight="1" thickBot="1">
      <c r="A52" s="40" t="s">
        <v>127</v>
      </c>
      <c r="B52" s="49" t="s">
        <v>45</v>
      </c>
      <c r="C52" s="50"/>
      <c r="D52" s="97"/>
      <c r="E52" s="98"/>
      <c r="F52" s="98"/>
      <c r="G52" s="99"/>
    </row>
    <row r="53" spans="1:7" ht="27" customHeight="1">
      <c r="A53" s="39">
        <v>9</v>
      </c>
      <c r="B53" s="135" t="s">
        <v>50</v>
      </c>
      <c r="C53" s="136"/>
      <c r="D53" s="136"/>
      <c r="E53" s="136"/>
      <c r="F53" s="136"/>
      <c r="G53" s="137"/>
    </row>
    <row r="54" spans="1:7" ht="15" customHeight="1">
      <c r="A54" s="41"/>
      <c r="B54" s="19" t="s">
        <v>51</v>
      </c>
      <c r="C54" s="17"/>
      <c r="D54" s="2">
        <f t="shared" ref="D54:D56" si="6">IF(C54=1, E54,)</f>
        <v>0</v>
      </c>
      <c r="E54" s="23">
        <f>'Point distribution and weighing'!E54</f>
        <v>3</v>
      </c>
      <c r="F54" s="23">
        <f>'Point distribution and weighing'!F54</f>
        <v>0</v>
      </c>
      <c r="G54" s="23">
        <f>'Point distribution and weighing'!G54</f>
        <v>3</v>
      </c>
    </row>
    <row r="55" spans="1:7" ht="15" customHeight="1">
      <c r="A55" s="41"/>
      <c r="B55" s="7" t="s">
        <v>52</v>
      </c>
      <c r="C55" s="2"/>
      <c r="D55" s="2">
        <f t="shared" si="6"/>
        <v>0</v>
      </c>
      <c r="E55" s="23">
        <f>'Point distribution and weighing'!E55</f>
        <v>1</v>
      </c>
      <c r="F55" s="23">
        <f>'Point distribution and weighing'!F55</f>
        <v>0</v>
      </c>
      <c r="G55" s="23">
        <f>'Point distribution and weighing'!G55</f>
        <v>0</v>
      </c>
    </row>
    <row r="56" spans="1:7" ht="15" customHeight="1">
      <c r="A56" s="41"/>
      <c r="B56" s="8" t="s">
        <v>53</v>
      </c>
      <c r="C56" s="5"/>
      <c r="D56" s="2">
        <f t="shared" si="6"/>
        <v>0</v>
      </c>
      <c r="E56" s="23">
        <f>'Point distribution and weighing'!E56</f>
        <v>0</v>
      </c>
      <c r="F56" s="23">
        <f>'Point distribution and weighing'!F56</f>
        <v>0</v>
      </c>
      <c r="G56" s="23">
        <f>'Point distribution and weighing'!G56</f>
        <v>0</v>
      </c>
    </row>
    <row r="57" spans="1:7" ht="15" customHeight="1" thickBot="1">
      <c r="A57" s="40" t="s">
        <v>127</v>
      </c>
      <c r="B57" s="49" t="s">
        <v>54</v>
      </c>
      <c r="C57" s="50"/>
      <c r="D57" s="97"/>
      <c r="E57" s="98"/>
      <c r="F57" s="98"/>
      <c r="G57" s="99"/>
    </row>
    <row r="58" spans="1:7" ht="27" customHeight="1">
      <c r="A58" s="39">
        <v>10</v>
      </c>
      <c r="B58" s="138" t="s">
        <v>55</v>
      </c>
      <c r="C58" s="138"/>
      <c r="D58" s="138"/>
      <c r="E58" s="138"/>
      <c r="F58" s="138"/>
      <c r="G58" s="139"/>
    </row>
    <row r="59" spans="1:7">
      <c r="A59" s="41"/>
      <c r="B59" s="18" t="s">
        <v>57</v>
      </c>
      <c r="C59" s="18"/>
      <c r="D59" s="2">
        <f t="shared" ref="D59:D60" si="7">IF(C59=1, E59,)</f>
        <v>0</v>
      </c>
      <c r="E59" s="23">
        <f>'Point distribution and weighing'!E59</f>
        <v>3</v>
      </c>
      <c r="F59" s="23">
        <f>'Point distribution and weighing'!F59</f>
        <v>0</v>
      </c>
      <c r="G59" s="23">
        <f>'Point distribution and weighing'!G59</f>
        <v>3</v>
      </c>
    </row>
    <row r="60" spans="1:7">
      <c r="A60" s="41"/>
      <c r="B60" s="10" t="s">
        <v>58</v>
      </c>
      <c r="C60" s="2"/>
      <c r="D60" s="2">
        <f t="shared" si="7"/>
        <v>0</v>
      </c>
      <c r="E60" s="23">
        <f>'Point distribution and weighing'!E60</f>
        <v>0</v>
      </c>
      <c r="F60" s="23">
        <f>'Point distribution and weighing'!F60</f>
        <v>0</v>
      </c>
      <c r="G60" s="23">
        <f>'Point distribution and weighing'!G60</f>
        <v>0</v>
      </c>
    </row>
    <row r="61" spans="1:7" ht="27" customHeight="1" thickBot="1">
      <c r="A61" s="40" t="s">
        <v>127</v>
      </c>
      <c r="B61" s="36" t="s">
        <v>56</v>
      </c>
      <c r="C61" s="107"/>
      <c r="D61" s="107"/>
      <c r="E61" s="107"/>
      <c r="F61" s="107"/>
      <c r="G61" s="108"/>
    </row>
    <row r="62" spans="1:7" ht="15" thickBot="1">
      <c r="A62" s="39">
        <v>11</v>
      </c>
      <c r="B62" s="109" t="s">
        <v>61</v>
      </c>
      <c r="C62" s="109"/>
      <c r="D62" s="110"/>
      <c r="E62" s="110"/>
      <c r="F62" s="110"/>
      <c r="G62" s="111"/>
    </row>
    <row r="63" spans="1:7">
      <c r="B63" s="16" t="s">
        <v>25</v>
      </c>
      <c r="C63" s="17"/>
      <c r="D63" s="2">
        <f t="shared" ref="D63:D66" si="8">IF(C63=1, E63,)</f>
        <v>0</v>
      </c>
      <c r="E63" s="23">
        <f>'Point distribution and weighing'!E63</f>
        <v>0</v>
      </c>
      <c r="F63" s="23">
        <f>'Point distribution and weighing'!F63</f>
        <v>0</v>
      </c>
      <c r="G63" s="23">
        <f>'Point distribution and weighing'!G63</f>
        <v>0</v>
      </c>
    </row>
    <row r="64" spans="1:7">
      <c r="B64" s="12" t="s">
        <v>26</v>
      </c>
      <c r="C64" s="2"/>
      <c r="D64" s="2">
        <f t="shared" si="8"/>
        <v>0</v>
      </c>
      <c r="E64" s="23">
        <f>'Point distribution and weighing'!E64</f>
        <v>1</v>
      </c>
      <c r="F64" s="23">
        <f>'Point distribution and weighing'!F64</f>
        <v>0</v>
      </c>
      <c r="G64" s="23">
        <f>'Point distribution and weighing'!G64</f>
        <v>0</v>
      </c>
    </row>
    <row r="65" spans="1:7">
      <c r="B65" s="12" t="s">
        <v>27</v>
      </c>
      <c r="C65" s="2"/>
      <c r="D65" s="2">
        <f t="shared" si="8"/>
        <v>0</v>
      </c>
      <c r="E65" s="23">
        <f>'Point distribution and weighing'!E65</f>
        <v>2</v>
      </c>
      <c r="F65" s="23">
        <f>'Point distribution and weighing'!F65</f>
        <v>0</v>
      </c>
      <c r="G65" s="23">
        <f>'Point distribution and weighing'!G65</f>
        <v>0</v>
      </c>
    </row>
    <row r="66" spans="1:7">
      <c r="B66" s="13" t="s">
        <v>62</v>
      </c>
      <c r="C66" s="5"/>
      <c r="D66" s="2">
        <f t="shared" si="8"/>
        <v>0</v>
      </c>
      <c r="E66" s="23">
        <f>'Point distribution and weighing'!E66</f>
        <v>3</v>
      </c>
      <c r="F66" s="23">
        <f>'Point distribution and weighing'!F66</f>
        <v>0</v>
      </c>
      <c r="G66" s="23">
        <f>'Point distribution and weighing'!G66</f>
        <v>3</v>
      </c>
    </row>
    <row r="67" spans="1:7" ht="15" customHeight="1" thickBot="1">
      <c r="A67" t="s">
        <v>127</v>
      </c>
      <c r="B67" s="3" t="s">
        <v>54</v>
      </c>
      <c r="C67" s="24"/>
      <c r="D67" s="112"/>
      <c r="E67" s="113"/>
      <c r="F67" s="113"/>
      <c r="G67" s="114"/>
    </row>
    <row r="68" spans="1:7">
      <c r="A68" s="39">
        <v>12</v>
      </c>
      <c r="B68" s="104" t="s">
        <v>68</v>
      </c>
      <c r="C68" s="105"/>
      <c r="D68" s="105"/>
      <c r="E68" s="105"/>
      <c r="F68" s="105"/>
      <c r="G68" s="106"/>
    </row>
    <row r="69" spans="1:7">
      <c r="A69" s="41"/>
      <c r="B69" s="21" t="s">
        <v>63</v>
      </c>
      <c r="C69" s="17"/>
      <c r="D69" s="17" t="s">
        <v>141</v>
      </c>
      <c r="E69" s="68"/>
      <c r="F69" s="17"/>
      <c r="G69" s="52"/>
    </row>
    <row r="70" spans="1:7">
      <c r="A70" s="41"/>
      <c r="B70" s="14" t="s">
        <v>64</v>
      </c>
      <c r="C70" s="2"/>
      <c r="D70" s="2">
        <f t="shared" ref="D70:D74" si="9">IF(C70=1, E70,)</f>
        <v>0</v>
      </c>
      <c r="E70" s="23">
        <f>'Point distribution and weighing'!E70</f>
        <v>0</v>
      </c>
      <c r="F70" s="23">
        <f>'Point distribution and weighing'!F70</f>
        <v>0</v>
      </c>
      <c r="G70" s="23">
        <f>'Point distribution and weighing'!G70</f>
        <v>0</v>
      </c>
    </row>
    <row r="71" spans="1:7" ht="15" customHeight="1">
      <c r="A71" s="41"/>
      <c r="B71" s="11" t="s">
        <v>65</v>
      </c>
      <c r="C71" s="2"/>
      <c r="D71" s="2">
        <f t="shared" si="9"/>
        <v>0</v>
      </c>
      <c r="E71" s="23">
        <f>'Point distribution and weighing'!E71</f>
        <v>0</v>
      </c>
      <c r="F71" s="23">
        <f>'Point distribution and weighing'!F71</f>
        <v>0</v>
      </c>
      <c r="G71" s="23">
        <f>'Point distribution and weighing'!G71</f>
        <v>0</v>
      </c>
    </row>
    <row r="72" spans="1:7" ht="15" customHeight="1">
      <c r="A72" s="41"/>
      <c r="B72" s="11" t="s">
        <v>66</v>
      </c>
      <c r="C72" s="2"/>
      <c r="D72" s="2">
        <f t="shared" si="9"/>
        <v>0</v>
      </c>
      <c r="E72" s="23">
        <f>'Point distribution and weighing'!E72</f>
        <v>4</v>
      </c>
      <c r="F72" s="23">
        <f>'Point distribution and weighing'!F72</f>
        <v>0</v>
      </c>
      <c r="G72" s="23">
        <f>'Point distribution and weighing'!G72</f>
        <v>4</v>
      </c>
    </row>
    <row r="73" spans="1:7" ht="15" customHeight="1">
      <c r="A73" s="41"/>
      <c r="B73" s="11" t="s">
        <v>67</v>
      </c>
      <c r="C73" s="2"/>
      <c r="D73" s="2">
        <f t="shared" si="9"/>
        <v>0</v>
      </c>
      <c r="E73" s="23">
        <f>'Point distribution and weighing'!E73</f>
        <v>2</v>
      </c>
      <c r="F73" s="23">
        <f>'Point distribution and weighing'!F73</f>
        <v>0</v>
      </c>
      <c r="G73" s="23">
        <f>'Point distribution and weighing'!G73</f>
        <v>0</v>
      </c>
    </row>
    <row r="74" spans="1:7" ht="15" customHeight="1">
      <c r="A74" s="41"/>
      <c r="B74" s="15" t="s">
        <v>69</v>
      </c>
      <c r="C74" s="5"/>
      <c r="D74" s="2">
        <f t="shared" si="9"/>
        <v>0</v>
      </c>
      <c r="E74" s="23">
        <f>'Point distribution and weighing'!E74</f>
        <v>1</v>
      </c>
      <c r="F74" s="23">
        <f>'Point distribution and weighing'!F74</f>
        <v>0</v>
      </c>
      <c r="G74" s="23">
        <f>'Point distribution and weighing'!G74</f>
        <v>0</v>
      </c>
    </row>
    <row r="75" spans="1:7" ht="15" customHeight="1" thickBot="1">
      <c r="A75" s="40" t="s">
        <v>127</v>
      </c>
      <c r="B75" s="36" t="s">
        <v>54</v>
      </c>
      <c r="C75" s="50"/>
      <c r="D75" s="97"/>
      <c r="E75" s="98"/>
      <c r="F75" s="98"/>
      <c r="G75" s="99"/>
    </row>
    <row r="76" spans="1:7" ht="30" customHeight="1">
      <c r="A76" s="39">
        <v>13</v>
      </c>
      <c r="B76" s="133" t="s">
        <v>70</v>
      </c>
      <c r="C76" s="133"/>
      <c r="D76" s="133"/>
      <c r="E76" s="133"/>
      <c r="F76" s="133"/>
      <c r="G76" s="134"/>
    </row>
    <row r="77" spans="1:7" ht="15" customHeight="1">
      <c r="A77" s="41"/>
      <c r="B77" s="11" t="s">
        <v>71</v>
      </c>
      <c r="C77" s="2"/>
      <c r="D77" s="2">
        <f t="shared" ref="D77:D80" si="10">IF(C77=1, E77,)</f>
        <v>0</v>
      </c>
      <c r="E77" s="23">
        <f>'Point distribution and weighing'!E77</f>
        <v>3</v>
      </c>
      <c r="F77" s="23">
        <f>'Point distribution and weighing'!F77</f>
        <v>0</v>
      </c>
      <c r="G77" s="23">
        <f>'Point distribution and weighing'!G77</f>
        <v>3</v>
      </c>
    </row>
    <row r="78" spans="1:7" ht="30" customHeight="1">
      <c r="A78" s="41"/>
      <c r="B78" s="11" t="s">
        <v>72</v>
      </c>
      <c r="C78" s="2"/>
      <c r="D78" s="2">
        <f t="shared" si="10"/>
        <v>0</v>
      </c>
      <c r="E78" s="23">
        <f>'Point distribution and weighing'!E78</f>
        <v>2</v>
      </c>
      <c r="F78" s="23">
        <f>'Point distribution and weighing'!F78</f>
        <v>0</v>
      </c>
      <c r="G78" s="23">
        <f>'Point distribution and weighing'!G78</f>
        <v>0</v>
      </c>
    </row>
    <row r="79" spans="1:7" ht="15" customHeight="1">
      <c r="A79" s="41"/>
      <c r="B79" s="11" t="s">
        <v>73</v>
      </c>
      <c r="C79" s="2"/>
      <c r="D79" s="2">
        <f t="shared" si="10"/>
        <v>0</v>
      </c>
      <c r="E79" s="23">
        <f>'Point distribution and weighing'!E79</f>
        <v>1</v>
      </c>
      <c r="F79" s="23">
        <f>'Point distribution and weighing'!F79</f>
        <v>0</v>
      </c>
      <c r="G79" s="23">
        <f>'Point distribution and weighing'!G79</f>
        <v>0</v>
      </c>
    </row>
    <row r="80" spans="1:7" ht="15" customHeight="1">
      <c r="A80" s="41"/>
      <c r="B80" s="15" t="s">
        <v>74</v>
      </c>
      <c r="C80" s="5"/>
      <c r="D80" s="2">
        <f t="shared" si="10"/>
        <v>0</v>
      </c>
      <c r="E80" s="23">
        <f>'Point distribution and weighing'!E80</f>
        <v>0</v>
      </c>
      <c r="F80" s="23">
        <f>'Point distribution and weighing'!F80</f>
        <v>0</v>
      </c>
      <c r="G80" s="23">
        <f>'Point distribution and weighing'!G80</f>
        <v>0</v>
      </c>
    </row>
    <row r="81" spans="1:7" ht="15" customHeight="1" thickBot="1">
      <c r="A81" s="40" t="s">
        <v>127</v>
      </c>
      <c r="B81" s="36" t="s">
        <v>54</v>
      </c>
      <c r="C81" s="50"/>
      <c r="D81" s="97"/>
      <c r="E81" s="98"/>
      <c r="F81" s="98"/>
      <c r="G81" s="99"/>
    </row>
    <row r="82" spans="1:7">
      <c r="A82" s="39">
        <v>14</v>
      </c>
      <c r="B82" s="131" t="s">
        <v>75</v>
      </c>
      <c r="C82" s="131"/>
      <c r="D82" s="131"/>
      <c r="E82" s="131"/>
      <c r="F82" s="131"/>
      <c r="G82" s="132"/>
    </row>
    <row r="83" spans="1:7" ht="15" customHeight="1">
      <c r="A83" s="41"/>
      <c r="B83" s="3" t="s">
        <v>76</v>
      </c>
      <c r="C83" s="2"/>
      <c r="D83" s="2">
        <f t="shared" ref="D83:D86" si="11">IF(C83=1, E83,)</f>
        <v>0</v>
      </c>
      <c r="E83" s="23">
        <f>'Point distribution and weighing'!E83</f>
        <v>3</v>
      </c>
      <c r="F83" s="23">
        <f>'Point distribution and weighing'!F83</f>
        <v>0</v>
      </c>
      <c r="G83" s="23">
        <f>'Point distribution and weighing'!G83</f>
        <v>3</v>
      </c>
    </row>
    <row r="84" spans="1:7" ht="27" customHeight="1">
      <c r="A84" s="41"/>
      <c r="B84" s="3" t="s">
        <v>77</v>
      </c>
      <c r="C84" s="2"/>
      <c r="D84" s="2">
        <f t="shared" si="11"/>
        <v>0</v>
      </c>
      <c r="E84" s="23">
        <f>'Point distribution and weighing'!E84</f>
        <v>2</v>
      </c>
      <c r="F84" s="23">
        <f>'Point distribution and weighing'!F84</f>
        <v>0</v>
      </c>
      <c r="G84" s="23">
        <f>'Point distribution and weighing'!G84</f>
        <v>0</v>
      </c>
    </row>
    <row r="85" spans="1:7" ht="15" customHeight="1">
      <c r="A85" s="41"/>
      <c r="B85" s="3" t="s">
        <v>78</v>
      </c>
      <c r="C85" s="2"/>
      <c r="D85" s="2">
        <f t="shared" si="11"/>
        <v>0</v>
      </c>
      <c r="E85" s="23">
        <f>'Point distribution and weighing'!E85</f>
        <v>1</v>
      </c>
      <c r="F85" s="23">
        <f>'Point distribution and weighing'!F85</f>
        <v>0</v>
      </c>
      <c r="G85" s="23">
        <f>'Point distribution and weighing'!G85</f>
        <v>0</v>
      </c>
    </row>
    <row r="86" spans="1:7" ht="15" customHeight="1">
      <c r="A86" s="41"/>
      <c r="B86" s="6" t="s">
        <v>79</v>
      </c>
      <c r="C86" s="5"/>
      <c r="D86" s="2">
        <f t="shared" si="11"/>
        <v>0</v>
      </c>
      <c r="E86" s="23">
        <f>'Point distribution and weighing'!E86</f>
        <v>0</v>
      </c>
      <c r="F86" s="23">
        <f>'Point distribution and weighing'!F86</f>
        <v>0</v>
      </c>
      <c r="G86" s="23">
        <f>'Point distribution and weighing'!G86</f>
        <v>0</v>
      </c>
    </row>
    <row r="87" spans="1:7" ht="15" customHeight="1" thickBot="1">
      <c r="A87" s="40" t="s">
        <v>127</v>
      </c>
      <c r="B87" s="49" t="s">
        <v>80</v>
      </c>
      <c r="C87" s="50"/>
      <c r="D87" s="97"/>
      <c r="E87" s="98"/>
      <c r="F87" s="98"/>
      <c r="G87" s="99"/>
    </row>
    <row r="88" spans="1:7">
      <c r="A88" s="39">
        <v>15</v>
      </c>
      <c r="B88" s="104" t="s">
        <v>81</v>
      </c>
      <c r="C88" s="105"/>
      <c r="D88" s="105"/>
      <c r="E88" s="105"/>
      <c r="F88" s="105"/>
      <c r="G88" s="106"/>
    </row>
    <row r="89" spans="1:7" ht="27" customHeight="1">
      <c r="A89" s="41"/>
      <c r="B89" s="22" t="s">
        <v>82</v>
      </c>
      <c r="C89" s="17"/>
      <c r="D89" s="2">
        <f t="shared" ref="D89:D92" si="12">IF(C89=1, E89,)</f>
        <v>0</v>
      </c>
      <c r="E89" s="23">
        <f>'Point distribution and weighing'!E89</f>
        <v>3</v>
      </c>
      <c r="F89" s="23">
        <f>'Point distribution and weighing'!F89</f>
        <v>0</v>
      </c>
      <c r="G89" s="23">
        <f>'Point distribution and weighing'!G89</f>
        <v>3</v>
      </c>
    </row>
    <row r="90" spans="1:7" ht="27" customHeight="1">
      <c r="A90" s="41"/>
      <c r="B90" s="11" t="s">
        <v>83</v>
      </c>
      <c r="C90" s="2"/>
      <c r="D90" s="2">
        <f t="shared" si="12"/>
        <v>0</v>
      </c>
      <c r="E90" s="23">
        <f>'Point distribution and weighing'!E90</f>
        <v>2</v>
      </c>
      <c r="F90" s="23">
        <f>'Point distribution and weighing'!F90</f>
        <v>0</v>
      </c>
      <c r="G90" s="23">
        <f>'Point distribution and weighing'!G90</f>
        <v>0</v>
      </c>
    </row>
    <row r="91" spans="1:7" ht="27" customHeight="1">
      <c r="A91" s="41"/>
      <c r="B91" s="11" t="s">
        <v>84</v>
      </c>
      <c r="C91" s="2"/>
      <c r="D91" s="2">
        <f t="shared" si="12"/>
        <v>0</v>
      </c>
      <c r="E91" s="23">
        <f>'Point distribution and weighing'!E91</f>
        <v>1</v>
      </c>
      <c r="F91" s="23">
        <f>'Point distribution and weighing'!F91</f>
        <v>0</v>
      </c>
      <c r="G91" s="23">
        <f>'Point distribution and weighing'!G91</f>
        <v>0</v>
      </c>
    </row>
    <row r="92" spans="1:7" ht="27" customHeight="1">
      <c r="A92" s="41"/>
      <c r="B92" s="15" t="s">
        <v>85</v>
      </c>
      <c r="C92" s="5"/>
      <c r="D92" s="2">
        <f t="shared" si="12"/>
        <v>0</v>
      </c>
      <c r="E92" s="23">
        <f>'Point distribution and weighing'!E92</f>
        <v>0</v>
      </c>
      <c r="F92" s="23">
        <f>'Point distribution and weighing'!F92</f>
        <v>0</v>
      </c>
      <c r="G92" s="23">
        <f>'Point distribution and weighing'!G92</f>
        <v>0</v>
      </c>
    </row>
    <row r="93" spans="1:7" ht="15" customHeight="1" thickBot="1">
      <c r="A93" s="40" t="s">
        <v>127</v>
      </c>
      <c r="B93" s="36" t="s">
        <v>54</v>
      </c>
      <c r="C93" s="50"/>
      <c r="D93" s="107"/>
      <c r="E93" s="107"/>
      <c r="F93" s="107"/>
      <c r="G93" s="108"/>
    </row>
    <row r="95" spans="1:7" ht="28">
      <c r="C95" s="62" t="s">
        <v>123</v>
      </c>
      <c r="D95" s="60">
        <f>SUM(D20:D24, D27:D31,D34:D36,D39:D41,D44:D46,D49:D51,D54:D56,D59:D60,D63:D66,D69:D74,D77:D80,D83:D86,D89:D92)</f>
        <v>2</v>
      </c>
      <c r="E95" s="61" t="s">
        <v>124</v>
      </c>
      <c r="F95" s="60">
        <f>SUM(G20:G24, G27:G31,G34:G36,G39:G41,G44:G46,G49:G51,G54:G56,G59:G60,G63:G66,G69:G75,G77:G80,G83:G86,G89:G92)</f>
        <v>42</v>
      </c>
    </row>
    <row r="96" spans="1:7">
      <c r="C96" s="62" t="s">
        <v>144</v>
      </c>
      <c r="D96" s="60">
        <f>SUM(I10,I18)</f>
        <v>2.7428571428571429</v>
      </c>
      <c r="E96" s="61" t="s">
        <v>145</v>
      </c>
      <c r="F96" s="60">
        <f>SUM(K10,K18)</f>
        <v>8</v>
      </c>
      <c r="G96" s="25"/>
    </row>
    <row r="97" spans="3:7" ht="28">
      <c r="C97" s="62" t="s">
        <v>120</v>
      </c>
      <c r="D97" s="60">
        <f>SUM(D95:D96)</f>
        <v>4.7428571428571429</v>
      </c>
      <c r="E97" s="61" t="s">
        <v>125</v>
      </c>
      <c r="F97" s="60">
        <f>SUM(F95:F96)</f>
        <v>50</v>
      </c>
      <c r="G97" s="25"/>
    </row>
  </sheetData>
  <mergeCells count="28">
    <mergeCell ref="D32:G32"/>
    <mergeCell ref="B3:G3"/>
    <mergeCell ref="B10:G10"/>
    <mergeCell ref="B19:G19"/>
    <mergeCell ref="D25:G25"/>
    <mergeCell ref="B26:G26"/>
    <mergeCell ref="C61:G61"/>
    <mergeCell ref="B33:G33"/>
    <mergeCell ref="D37:G37"/>
    <mergeCell ref="B38:G38"/>
    <mergeCell ref="D42:G42"/>
    <mergeCell ref="B43:G43"/>
    <mergeCell ref="D47:G47"/>
    <mergeCell ref="B48:G48"/>
    <mergeCell ref="D52:G52"/>
    <mergeCell ref="B53:G53"/>
    <mergeCell ref="D57:G57"/>
    <mergeCell ref="B58:G58"/>
    <mergeCell ref="B82:G82"/>
    <mergeCell ref="D87:G87"/>
    <mergeCell ref="B88:G88"/>
    <mergeCell ref="D93:G93"/>
    <mergeCell ref="B62:G62"/>
    <mergeCell ref="D67:G67"/>
    <mergeCell ref="B68:G68"/>
    <mergeCell ref="D75:G75"/>
    <mergeCell ref="B76:G76"/>
    <mergeCell ref="D81:G81"/>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7"/>
  <sheetViews>
    <sheetView showGridLines="0" workbookViewId="0">
      <pane ySplit="2" topLeftCell="A3" activePane="bottomLeft" state="frozen"/>
      <selection activeCell="B96" sqref="B96"/>
      <selection pane="bottomLeft" activeCell="D97" sqref="D97"/>
    </sheetView>
  </sheetViews>
  <sheetFormatPr baseColWidth="10" defaultColWidth="8.83203125" defaultRowHeight="14" x14ac:dyDescent="0"/>
  <cols>
    <col min="1" max="1" width="5.6640625" customWidth="1"/>
    <col min="2" max="2" width="64.83203125" customWidth="1"/>
    <col min="3" max="3" width="10.33203125" customWidth="1"/>
    <col min="4" max="4" width="17.1640625" customWidth="1"/>
    <col min="5" max="5" width="17.5" customWidth="1"/>
    <col min="6" max="6" width="15.83203125" customWidth="1"/>
    <col min="7" max="7" width="11.1640625" customWidth="1"/>
    <col min="8" max="8" width="6.5" customWidth="1"/>
    <col min="9" max="9" width="8.33203125" customWidth="1"/>
    <col min="10" max="10" width="10.5" customWidth="1"/>
    <col min="11" max="11" width="5.6640625" customWidth="1"/>
  </cols>
  <sheetData>
    <row r="2" spans="1:11" ht="15" thickBot="1">
      <c r="A2" t="s">
        <v>126</v>
      </c>
      <c r="C2" t="s">
        <v>86</v>
      </c>
      <c r="D2" t="s">
        <v>87</v>
      </c>
      <c r="E2" t="s">
        <v>88</v>
      </c>
      <c r="F2" t="s">
        <v>131</v>
      </c>
      <c r="G2" t="s">
        <v>140</v>
      </c>
    </row>
    <row r="3" spans="1:11" ht="30" customHeight="1">
      <c r="A3" s="44">
        <v>1</v>
      </c>
      <c r="B3" s="122" t="s">
        <v>0</v>
      </c>
      <c r="C3" s="124"/>
      <c r="D3" s="124"/>
      <c r="E3" s="124"/>
      <c r="F3" s="124"/>
      <c r="G3" s="125"/>
    </row>
    <row r="4" spans="1:11" ht="52.5" customHeight="1">
      <c r="A4" s="41"/>
      <c r="B4" s="42" t="s">
        <v>1</v>
      </c>
      <c r="C4" s="43" t="s">
        <v>2</v>
      </c>
      <c r="D4" s="43" t="s">
        <v>3</v>
      </c>
      <c r="E4" s="43" t="s">
        <v>4</v>
      </c>
      <c r="F4" s="43" t="s">
        <v>5</v>
      </c>
      <c r="G4" s="45"/>
    </row>
    <row r="5" spans="1:11">
      <c r="A5" s="41"/>
      <c r="B5" s="11" t="s">
        <v>6</v>
      </c>
      <c r="C5" s="11"/>
      <c r="D5" s="11"/>
      <c r="E5" s="11">
        <v>1</v>
      </c>
      <c r="F5" s="11"/>
      <c r="G5" s="45"/>
    </row>
    <row r="6" spans="1:11" ht="14.25" customHeight="1">
      <c r="A6" s="41"/>
      <c r="B6" s="11" t="s">
        <v>7</v>
      </c>
      <c r="C6" s="11"/>
      <c r="D6" s="11">
        <v>1</v>
      </c>
      <c r="E6" s="11"/>
      <c r="F6" s="11"/>
      <c r="G6" s="45"/>
    </row>
    <row r="7" spans="1:11" ht="15" customHeight="1">
      <c r="A7" s="41"/>
      <c r="B7" s="11" t="s">
        <v>8</v>
      </c>
      <c r="C7" s="11"/>
      <c r="D7" s="11"/>
      <c r="E7" s="11"/>
      <c r="F7" s="11">
        <v>1</v>
      </c>
      <c r="G7" s="45"/>
    </row>
    <row r="8" spans="1:11" ht="15" customHeight="1">
      <c r="A8" s="41"/>
      <c r="B8" s="11" t="s">
        <v>9</v>
      </c>
      <c r="C8" s="11"/>
      <c r="D8" s="11"/>
      <c r="E8" s="11"/>
      <c r="F8" s="11"/>
      <c r="G8" s="45"/>
    </row>
    <row r="9" spans="1:11" ht="15" thickBot="1">
      <c r="A9" s="40"/>
      <c r="B9" s="36" t="s">
        <v>10</v>
      </c>
      <c r="C9" s="36"/>
      <c r="D9" s="36"/>
      <c r="E9" s="36"/>
      <c r="F9" s="36"/>
      <c r="G9" s="46"/>
    </row>
    <row r="10" spans="1:11" ht="30" customHeight="1">
      <c r="A10" s="39">
        <v>2</v>
      </c>
      <c r="B10" s="140" t="s">
        <v>11</v>
      </c>
      <c r="C10" s="141"/>
      <c r="D10" s="141"/>
      <c r="E10" s="141"/>
      <c r="F10" s="141"/>
      <c r="G10" s="142"/>
      <c r="H10" s="62" t="s">
        <v>143</v>
      </c>
      <c r="I10" s="69">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1.2000000000000002</v>
      </c>
      <c r="J10" s="61" t="s">
        <v>121</v>
      </c>
      <c r="K10" s="60">
        <v>3</v>
      </c>
    </row>
    <row r="11" spans="1:11" ht="30" customHeight="1">
      <c r="A11" s="41"/>
      <c r="B11" s="33"/>
      <c r="C11" s="33" t="s">
        <v>12</v>
      </c>
      <c r="D11" s="33" t="s">
        <v>13</v>
      </c>
      <c r="E11" s="33" t="s">
        <v>14</v>
      </c>
      <c r="F11" s="33" t="s">
        <v>15</v>
      </c>
      <c r="G11" s="34" t="s">
        <v>16</v>
      </c>
    </row>
    <row r="12" spans="1:11" ht="15" customHeight="1">
      <c r="A12" s="41"/>
      <c r="B12" s="11" t="s">
        <v>17</v>
      </c>
      <c r="C12" s="9">
        <v>1</v>
      </c>
      <c r="D12" s="11"/>
      <c r="E12" s="9"/>
      <c r="F12" s="9"/>
      <c r="G12" s="35"/>
    </row>
    <row r="13" spans="1:11" ht="15" customHeight="1">
      <c r="A13" s="41"/>
      <c r="B13" s="11" t="s">
        <v>18</v>
      </c>
      <c r="C13" s="9">
        <v>1</v>
      </c>
      <c r="D13" s="11"/>
      <c r="E13" s="9"/>
      <c r="F13" s="9"/>
      <c r="G13" s="35"/>
    </row>
    <row r="14" spans="1:11" ht="27" customHeight="1">
      <c r="A14" s="41"/>
      <c r="B14" s="11" t="s">
        <v>19</v>
      </c>
      <c r="C14" s="9">
        <v>1</v>
      </c>
      <c r="D14" s="11"/>
      <c r="E14" s="9"/>
      <c r="F14" s="9"/>
      <c r="G14" s="35"/>
    </row>
    <row r="15" spans="1:11" ht="15" customHeight="1">
      <c r="A15" s="41"/>
      <c r="B15" s="11" t="s">
        <v>20</v>
      </c>
      <c r="C15" s="9">
        <v>0</v>
      </c>
      <c r="D15" s="11"/>
      <c r="E15" s="9"/>
      <c r="F15" s="9"/>
      <c r="G15" s="35"/>
    </row>
    <row r="16" spans="1:11" ht="15" customHeight="1">
      <c r="A16" s="41"/>
      <c r="B16" s="11" t="s">
        <v>21</v>
      </c>
      <c r="C16" s="9">
        <v>1</v>
      </c>
      <c r="D16" s="11"/>
      <c r="E16" s="9"/>
      <c r="F16" s="9"/>
      <c r="G16" s="35"/>
    </row>
    <row r="17" spans="1:11" ht="27" customHeight="1">
      <c r="A17" s="41"/>
      <c r="B17" s="11" t="s">
        <v>22</v>
      </c>
      <c r="C17" s="9">
        <v>0</v>
      </c>
      <c r="D17" s="11"/>
      <c r="E17" s="9"/>
      <c r="F17" s="9"/>
      <c r="G17" s="35"/>
    </row>
    <row r="18" spans="1:11" ht="15" customHeight="1" thickBot="1">
      <c r="A18" s="40"/>
      <c r="B18" s="36" t="s">
        <v>23</v>
      </c>
      <c r="C18" s="37">
        <v>1</v>
      </c>
      <c r="D18" s="36"/>
      <c r="E18" s="37"/>
      <c r="F18" s="37"/>
      <c r="G18" s="38"/>
      <c r="H18" s="62" t="s">
        <v>119</v>
      </c>
      <c r="I18" s="60">
        <f>SUM(C12:G18)*'Point distribution and weighing'!I17</f>
        <v>0.71428571428571419</v>
      </c>
      <c r="J18" s="61" t="s">
        <v>122</v>
      </c>
      <c r="K18" s="60">
        <v>5</v>
      </c>
    </row>
    <row r="19" spans="1:11" ht="27" customHeight="1">
      <c r="A19" s="47">
        <v>3</v>
      </c>
      <c r="B19" s="135" t="s">
        <v>24</v>
      </c>
      <c r="C19" s="136"/>
      <c r="D19" s="136"/>
      <c r="E19" s="136"/>
      <c r="F19" s="136"/>
      <c r="G19" s="137"/>
    </row>
    <row r="20" spans="1:11">
      <c r="A20" s="41"/>
      <c r="B20" s="1" t="s">
        <v>25</v>
      </c>
      <c r="C20" s="2"/>
      <c r="D20" s="2">
        <f>IF(C20=1, E20,)</f>
        <v>0</v>
      </c>
      <c r="E20" s="23">
        <f>'Point distribution and weighing'!E20</f>
        <v>0</v>
      </c>
      <c r="F20" s="23">
        <f>'Point distribution and weighing'!F20</f>
        <v>0</v>
      </c>
      <c r="G20" s="23">
        <f>'Point distribution and weighing'!G20</f>
        <v>4</v>
      </c>
    </row>
    <row r="21" spans="1:11">
      <c r="A21" s="41"/>
      <c r="B21" s="1" t="s">
        <v>26</v>
      </c>
      <c r="C21" s="2"/>
      <c r="D21" s="2">
        <f t="shared" ref="D21:D24" si="0">IF(C21=1, E21,)</f>
        <v>0</v>
      </c>
      <c r="E21" s="23">
        <f>'Point distribution and weighing'!E21</f>
        <v>1</v>
      </c>
      <c r="F21" s="23">
        <f>'Point distribution and weighing'!F21</f>
        <v>0</v>
      </c>
      <c r="G21" s="23">
        <f>'Point distribution and weighing'!G21</f>
        <v>0</v>
      </c>
    </row>
    <row r="22" spans="1:11">
      <c r="A22" s="41"/>
      <c r="B22" s="1" t="s">
        <v>27</v>
      </c>
      <c r="C22" s="2">
        <v>1</v>
      </c>
      <c r="D22" s="2">
        <f t="shared" si="0"/>
        <v>2</v>
      </c>
      <c r="E22" s="23">
        <f>'Point distribution and weighing'!E22</f>
        <v>2</v>
      </c>
      <c r="F22" s="23">
        <f>'Point distribution and weighing'!F22</f>
        <v>0</v>
      </c>
      <c r="G22" s="23">
        <f>'Point distribution and weighing'!G22</f>
        <v>0</v>
      </c>
    </row>
    <row r="23" spans="1:11">
      <c r="A23" s="41"/>
      <c r="B23" s="1" t="s">
        <v>28</v>
      </c>
      <c r="C23" s="2"/>
      <c r="D23" s="2">
        <f t="shared" si="0"/>
        <v>0</v>
      </c>
      <c r="E23" s="23">
        <f>'Point distribution and weighing'!E23</f>
        <v>4</v>
      </c>
      <c r="F23" s="23">
        <f>'Point distribution and weighing'!F23</f>
        <v>0</v>
      </c>
      <c r="G23" s="23">
        <f>'Point distribution and weighing'!G23</f>
        <v>0</v>
      </c>
    </row>
    <row r="24" spans="1:11">
      <c r="A24" s="41"/>
      <c r="B24" s="1" t="s">
        <v>29</v>
      </c>
      <c r="C24" s="2"/>
      <c r="D24" s="2">
        <f t="shared" si="0"/>
        <v>0</v>
      </c>
      <c r="E24" s="23">
        <f>'Point distribution and weighing'!E24</f>
        <v>2</v>
      </c>
      <c r="F24" s="23">
        <f>'Point distribution and weighing'!F24</f>
        <v>0</v>
      </c>
      <c r="G24" s="23">
        <f>'Point distribution and weighing'!G24</f>
        <v>0</v>
      </c>
    </row>
    <row r="25" spans="1:11" ht="15" customHeight="1" thickBot="1">
      <c r="A25" s="40"/>
      <c r="B25" s="49" t="s">
        <v>60</v>
      </c>
      <c r="C25" s="50"/>
      <c r="D25" s="107"/>
      <c r="E25" s="107"/>
      <c r="F25" s="107"/>
      <c r="G25" s="108"/>
    </row>
    <row r="26" spans="1:11" ht="27" customHeight="1">
      <c r="A26" s="47">
        <v>4</v>
      </c>
      <c r="B26" s="122" t="s">
        <v>30</v>
      </c>
      <c r="C26" s="123"/>
      <c r="D26" s="123"/>
      <c r="E26" s="123"/>
      <c r="F26" s="123"/>
      <c r="G26" s="143"/>
    </row>
    <row r="27" spans="1:11">
      <c r="B27" s="1" t="s">
        <v>25</v>
      </c>
      <c r="C27" s="2"/>
      <c r="D27" s="2">
        <f t="shared" ref="D27:D31" si="1">IF(C27=1, E27,)</f>
        <v>0</v>
      </c>
      <c r="E27" s="23">
        <f>'Point distribution and weighing'!E27</f>
        <v>0</v>
      </c>
      <c r="F27" s="23">
        <f>'Point distribution and weighing'!F27</f>
        <v>0</v>
      </c>
      <c r="G27" s="23">
        <f>'Point distribution and weighing'!G27</f>
        <v>4</v>
      </c>
    </row>
    <row r="28" spans="1:11">
      <c r="B28" s="1" t="s">
        <v>26</v>
      </c>
      <c r="C28" s="2">
        <v>1</v>
      </c>
      <c r="D28" s="2">
        <f t="shared" si="1"/>
        <v>1</v>
      </c>
      <c r="E28" s="23">
        <f>'Point distribution and weighing'!E28</f>
        <v>1</v>
      </c>
      <c r="F28" s="23">
        <f>'Point distribution and weighing'!F28</f>
        <v>0</v>
      </c>
      <c r="G28" s="23">
        <f>'Point distribution and weighing'!G28</f>
        <v>0</v>
      </c>
    </row>
    <row r="29" spans="1:11">
      <c r="B29" s="1" t="s">
        <v>27</v>
      </c>
      <c r="C29" s="2"/>
      <c r="D29" s="2">
        <f t="shared" si="1"/>
        <v>0</v>
      </c>
      <c r="E29" s="23">
        <f>'Point distribution and weighing'!E29</f>
        <v>2</v>
      </c>
      <c r="F29" s="23">
        <f>'Point distribution and weighing'!F29</f>
        <v>0</v>
      </c>
      <c r="G29" s="23">
        <f>'Point distribution and weighing'!G29</f>
        <v>0</v>
      </c>
    </row>
    <row r="30" spans="1:11">
      <c r="B30" s="1" t="s">
        <v>28</v>
      </c>
      <c r="C30" s="2"/>
      <c r="D30" s="2">
        <f t="shared" si="1"/>
        <v>0</v>
      </c>
      <c r="E30" s="23">
        <f>'Point distribution and weighing'!E30</f>
        <v>4</v>
      </c>
      <c r="F30" s="23">
        <f>'Point distribution and weighing'!F30</f>
        <v>0</v>
      </c>
      <c r="G30" s="23">
        <f>'Point distribution and weighing'!G30</f>
        <v>0</v>
      </c>
    </row>
    <row r="31" spans="1:11">
      <c r="B31" s="4" t="s">
        <v>29</v>
      </c>
      <c r="C31" s="5"/>
      <c r="D31" s="2">
        <f t="shared" si="1"/>
        <v>0</v>
      </c>
      <c r="E31" s="23">
        <v>2</v>
      </c>
      <c r="F31" s="23">
        <f>'Point distribution and weighing'!F31</f>
        <v>0</v>
      </c>
      <c r="G31" s="23">
        <f>'Point distribution and weighing'!G31</f>
        <v>0</v>
      </c>
    </row>
    <row r="32" spans="1:11" ht="15" customHeight="1" thickBot="1">
      <c r="B32" s="6" t="s">
        <v>59</v>
      </c>
      <c r="C32" s="51"/>
      <c r="D32" s="116"/>
      <c r="E32" s="117"/>
      <c r="F32" s="117"/>
      <c r="G32" s="118"/>
    </row>
    <row r="33" spans="1:7">
      <c r="A33" s="39">
        <v>5</v>
      </c>
      <c r="B33" s="105" t="s">
        <v>31</v>
      </c>
      <c r="C33" s="105"/>
      <c r="D33" s="105"/>
      <c r="E33" s="105"/>
      <c r="F33" s="105"/>
      <c r="G33" s="106"/>
    </row>
    <row r="34" spans="1:7" ht="40" customHeight="1">
      <c r="A34" s="41"/>
      <c r="B34" s="20" t="s">
        <v>32</v>
      </c>
      <c r="C34" s="17"/>
      <c r="D34" s="2">
        <f t="shared" ref="D34:D36" si="2">IF(C34=1, E34,)</f>
        <v>0</v>
      </c>
      <c r="E34" s="23">
        <f>'Point distribution and weighing'!E34</f>
        <v>3</v>
      </c>
      <c r="F34" s="23">
        <f>'Point distribution and weighing'!F34</f>
        <v>0</v>
      </c>
      <c r="G34" s="23">
        <f>'Point distribution and weighing'!G34</f>
        <v>3</v>
      </c>
    </row>
    <row r="35" spans="1:7" ht="27" customHeight="1">
      <c r="A35" s="41"/>
      <c r="B35" s="3" t="s">
        <v>33</v>
      </c>
      <c r="C35" s="2">
        <v>1</v>
      </c>
      <c r="D35" s="2">
        <f t="shared" si="2"/>
        <v>1</v>
      </c>
      <c r="E35" s="23">
        <f>'Point distribution and weighing'!E35</f>
        <v>1</v>
      </c>
      <c r="F35" s="23">
        <f>'Point distribution and weighing'!F35</f>
        <v>0</v>
      </c>
      <c r="G35" s="23">
        <f>'Point distribution and weighing'!G35</f>
        <v>0</v>
      </c>
    </row>
    <row r="36" spans="1:7" ht="15" customHeight="1">
      <c r="A36" s="41"/>
      <c r="B36" s="6" t="s">
        <v>34</v>
      </c>
      <c r="C36" s="5"/>
      <c r="D36" s="2">
        <f t="shared" si="2"/>
        <v>0</v>
      </c>
      <c r="E36" s="23">
        <f>'Point distribution and weighing'!E36</f>
        <v>0</v>
      </c>
      <c r="F36" s="23">
        <f>'Point distribution and weighing'!F36</f>
        <v>0</v>
      </c>
      <c r="G36" s="23">
        <f>'Point distribution and weighing'!G36</f>
        <v>0</v>
      </c>
    </row>
    <row r="37" spans="1:7" ht="15" customHeight="1" thickBot="1">
      <c r="A37" s="40"/>
      <c r="B37" s="49" t="s">
        <v>40</v>
      </c>
      <c r="C37" s="50"/>
      <c r="D37" s="97"/>
      <c r="E37" s="98"/>
      <c r="F37" s="98"/>
      <c r="G37" s="99"/>
    </row>
    <row r="38" spans="1:7">
      <c r="A38" s="39">
        <v>6</v>
      </c>
      <c r="B38" s="105" t="s">
        <v>35</v>
      </c>
      <c r="C38" s="105"/>
      <c r="D38" s="105"/>
      <c r="E38" s="105"/>
      <c r="F38" s="105"/>
      <c r="G38" s="106"/>
    </row>
    <row r="39" spans="1:7" ht="40" customHeight="1">
      <c r="A39" s="41"/>
      <c r="B39" s="20" t="s">
        <v>36</v>
      </c>
      <c r="C39" s="17">
        <v>1</v>
      </c>
      <c r="D39" s="2">
        <f t="shared" ref="D39:D41" si="3">IF(C39=1, E39,)</f>
        <v>3</v>
      </c>
      <c r="E39" s="23">
        <f>'Point distribution and weighing'!E39</f>
        <v>3</v>
      </c>
      <c r="F39" s="23">
        <f>'Point distribution and weighing'!F39</f>
        <v>0</v>
      </c>
      <c r="G39" s="23">
        <f>'Point distribution and weighing'!G39</f>
        <v>3</v>
      </c>
    </row>
    <row r="40" spans="1:7" ht="27" customHeight="1">
      <c r="A40" s="41"/>
      <c r="B40" s="3" t="s">
        <v>37</v>
      </c>
      <c r="C40" s="2"/>
      <c r="D40" s="2">
        <f t="shared" si="3"/>
        <v>0</v>
      </c>
      <c r="E40" s="23">
        <f>'Point distribution and weighing'!E40</f>
        <v>1</v>
      </c>
      <c r="F40" s="23">
        <f>'Point distribution and weighing'!F40</f>
        <v>0</v>
      </c>
      <c r="G40" s="23">
        <f>'Point distribution and weighing'!G40</f>
        <v>0</v>
      </c>
    </row>
    <row r="41" spans="1:7" ht="15" customHeight="1">
      <c r="A41" s="41"/>
      <c r="B41" s="6" t="s">
        <v>38</v>
      </c>
      <c r="C41" s="5"/>
      <c r="D41" s="2">
        <f t="shared" si="3"/>
        <v>0</v>
      </c>
      <c r="E41" s="23">
        <f>'Point distribution and weighing'!E41</f>
        <v>0</v>
      </c>
      <c r="F41" s="23">
        <f>'Point distribution and weighing'!F41</f>
        <v>0</v>
      </c>
      <c r="G41" s="23">
        <f>'Point distribution and weighing'!G41</f>
        <v>0</v>
      </c>
    </row>
    <row r="42" spans="1:7" ht="15" customHeight="1" thickBot="1">
      <c r="A42" s="40"/>
      <c r="B42" s="49" t="s">
        <v>39</v>
      </c>
      <c r="C42" s="50"/>
      <c r="D42" s="107"/>
      <c r="E42" s="107"/>
      <c r="F42" s="107"/>
      <c r="G42" s="108"/>
    </row>
    <row r="43" spans="1:7" ht="27" customHeight="1">
      <c r="A43" s="39">
        <v>7</v>
      </c>
      <c r="B43" s="135" t="s">
        <v>41</v>
      </c>
      <c r="C43" s="136"/>
      <c r="D43" s="136"/>
      <c r="E43" s="136"/>
      <c r="F43" s="136"/>
      <c r="G43" s="137"/>
    </row>
    <row r="44" spans="1:7" ht="27" customHeight="1">
      <c r="A44" s="41"/>
      <c r="B44" s="19" t="s">
        <v>42</v>
      </c>
      <c r="C44" s="17"/>
      <c r="D44" s="2">
        <f t="shared" ref="D44:D46" si="4">IF(C44=1, E44,)</f>
        <v>0</v>
      </c>
      <c r="E44" s="23">
        <f>'Point distribution and weighing'!E44</f>
        <v>3</v>
      </c>
      <c r="F44" s="23">
        <f>'Point distribution and weighing'!F44</f>
        <v>0</v>
      </c>
      <c r="G44" s="23">
        <f>'Point distribution and weighing'!G44</f>
        <v>3</v>
      </c>
    </row>
    <row r="45" spans="1:7" ht="27" customHeight="1">
      <c r="A45" s="41"/>
      <c r="B45" s="7" t="s">
        <v>43</v>
      </c>
      <c r="C45" s="2"/>
      <c r="D45" s="2">
        <f t="shared" si="4"/>
        <v>0</v>
      </c>
      <c r="E45" s="23">
        <f>'Point distribution and weighing'!E45</f>
        <v>1</v>
      </c>
      <c r="F45" s="23">
        <f>'Point distribution and weighing'!F45</f>
        <v>0</v>
      </c>
      <c r="G45" s="23">
        <f>'Point distribution and weighing'!G45</f>
        <v>0</v>
      </c>
    </row>
    <row r="46" spans="1:7" ht="15" customHeight="1">
      <c r="A46" s="41"/>
      <c r="B46" s="8" t="s">
        <v>44</v>
      </c>
      <c r="C46" s="5">
        <v>1</v>
      </c>
      <c r="D46" s="2">
        <f t="shared" si="4"/>
        <v>0</v>
      </c>
      <c r="E46" s="23">
        <f>'Point distribution and weighing'!E46</f>
        <v>0</v>
      </c>
      <c r="F46" s="23">
        <f>'Point distribution and weighing'!F46</f>
        <v>0</v>
      </c>
      <c r="G46" s="23">
        <f>'Point distribution and weighing'!G46</f>
        <v>0</v>
      </c>
    </row>
    <row r="47" spans="1:7" ht="15" customHeight="1" thickBot="1">
      <c r="A47" s="40"/>
      <c r="B47" s="49" t="s">
        <v>45</v>
      </c>
      <c r="C47" s="50"/>
      <c r="D47" s="107"/>
      <c r="E47" s="107"/>
      <c r="F47" s="107"/>
      <c r="G47" s="108"/>
    </row>
    <row r="48" spans="1:7" ht="27.75" customHeight="1">
      <c r="A48" s="39">
        <v>8</v>
      </c>
      <c r="B48" s="136" t="s">
        <v>46</v>
      </c>
      <c r="C48" s="136"/>
      <c r="D48" s="136"/>
      <c r="E48" s="136"/>
      <c r="F48" s="136"/>
      <c r="G48" s="137"/>
    </row>
    <row r="49" spans="1:7" ht="15" customHeight="1">
      <c r="A49" s="41"/>
      <c r="B49" s="19" t="s">
        <v>47</v>
      </c>
      <c r="C49" s="17"/>
      <c r="D49" s="2">
        <f t="shared" ref="D49:D51" si="5">IF(C49=1, E49,)</f>
        <v>0</v>
      </c>
      <c r="E49" s="23">
        <f>'Point distribution and weighing'!E49</f>
        <v>3</v>
      </c>
      <c r="F49" s="23">
        <f>'Point distribution and weighing'!F49</f>
        <v>0</v>
      </c>
      <c r="G49" s="23">
        <f>'Point distribution and weighing'!G49</f>
        <v>3</v>
      </c>
    </row>
    <row r="50" spans="1:7" ht="15" customHeight="1">
      <c r="A50" s="41"/>
      <c r="B50" s="7" t="s">
        <v>48</v>
      </c>
      <c r="C50" s="2"/>
      <c r="D50" s="2">
        <f t="shared" si="5"/>
        <v>0</v>
      </c>
      <c r="E50" s="23">
        <f>'Point distribution and weighing'!E50</f>
        <v>1</v>
      </c>
      <c r="F50" s="23">
        <f>'Point distribution and weighing'!F50</f>
        <v>0</v>
      </c>
      <c r="G50" s="23">
        <f>'Point distribution and weighing'!G50</f>
        <v>0</v>
      </c>
    </row>
    <row r="51" spans="1:7" ht="15" customHeight="1">
      <c r="A51" s="41"/>
      <c r="B51" s="8" t="s">
        <v>49</v>
      </c>
      <c r="C51" s="5">
        <v>1</v>
      </c>
      <c r="D51" s="2">
        <f t="shared" si="5"/>
        <v>0</v>
      </c>
      <c r="E51" s="23">
        <f>'Point distribution and weighing'!E51</f>
        <v>0</v>
      </c>
      <c r="F51" s="23">
        <f>'Point distribution and weighing'!F51</f>
        <v>0</v>
      </c>
      <c r="G51" s="23">
        <f>'Point distribution and weighing'!G51</f>
        <v>0</v>
      </c>
    </row>
    <row r="52" spans="1:7" ht="15" customHeight="1" thickBot="1">
      <c r="A52" s="40"/>
      <c r="B52" s="49" t="s">
        <v>45</v>
      </c>
      <c r="C52" s="50"/>
      <c r="D52" s="97"/>
      <c r="E52" s="98"/>
      <c r="F52" s="98"/>
      <c r="G52" s="99"/>
    </row>
    <row r="53" spans="1:7" ht="27" customHeight="1">
      <c r="A53" s="39">
        <v>9</v>
      </c>
      <c r="B53" s="135" t="s">
        <v>50</v>
      </c>
      <c r="C53" s="136"/>
      <c r="D53" s="136"/>
      <c r="E53" s="136"/>
      <c r="F53" s="136"/>
      <c r="G53" s="137"/>
    </row>
    <row r="54" spans="1:7" ht="15" customHeight="1">
      <c r="A54" s="41"/>
      <c r="B54" s="19" t="s">
        <v>51</v>
      </c>
      <c r="C54" s="17"/>
      <c r="D54" s="2">
        <f t="shared" ref="D54:D56" si="6">IF(C54=1, E54,)</f>
        <v>0</v>
      </c>
      <c r="E54" s="23">
        <f>'Point distribution and weighing'!E54</f>
        <v>3</v>
      </c>
      <c r="F54" s="23">
        <f>'Point distribution and weighing'!F54</f>
        <v>0</v>
      </c>
      <c r="G54" s="23">
        <f>'Point distribution and weighing'!G54</f>
        <v>3</v>
      </c>
    </row>
    <row r="55" spans="1:7" ht="15" customHeight="1">
      <c r="A55" s="41"/>
      <c r="B55" s="7" t="s">
        <v>52</v>
      </c>
      <c r="C55" s="2">
        <v>1</v>
      </c>
      <c r="D55" s="2">
        <f t="shared" si="6"/>
        <v>1</v>
      </c>
      <c r="E55" s="23">
        <f>'Point distribution and weighing'!E55</f>
        <v>1</v>
      </c>
      <c r="F55" s="23">
        <f>'Point distribution and weighing'!F55</f>
        <v>0</v>
      </c>
      <c r="G55" s="23">
        <f>'Point distribution and weighing'!G55</f>
        <v>0</v>
      </c>
    </row>
    <row r="56" spans="1:7" ht="15" customHeight="1">
      <c r="A56" s="41"/>
      <c r="B56" s="8" t="s">
        <v>53</v>
      </c>
      <c r="C56" s="5"/>
      <c r="D56" s="2">
        <f t="shared" si="6"/>
        <v>0</v>
      </c>
      <c r="E56" s="23">
        <f>'Point distribution and weighing'!E56</f>
        <v>0</v>
      </c>
      <c r="F56" s="23">
        <f>'Point distribution and weighing'!F56</f>
        <v>0</v>
      </c>
      <c r="G56" s="23">
        <f>'Point distribution and weighing'!G56</f>
        <v>0</v>
      </c>
    </row>
    <row r="57" spans="1:7" ht="15" customHeight="1" thickBot="1">
      <c r="A57" s="40"/>
      <c r="B57" s="49" t="s">
        <v>54</v>
      </c>
      <c r="C57" s="50"/>
      <c r="D57" s="97"/>
      <c r="E57" s="98"/>
      <c r="F57" s="98"/>
      <c r="G57" s="99"/>
    </row>
    <row r="58" spans="1:7" ht="27" customHeight="1">
      <c r="A58" s="39">
        <v>10</v>
      </c>
      <c r="B58" s="138" t="s">
        <v>55</v>
      </c>
      <c r="C58" s="138"/>
      <c r="D58" s="138"/>
      <c r="E58" s="138"/>
      <c r="F58" s="138"/>
      <c r="G58" s="139"/>
    </row>
    <row r="59" spans="1:7">
      <c r="A59" s="41"/>
      <c r="B59" s="18" t="s">
        <v>57</v>
      </c>
      <c r="C59" s="18"/>
      <c r="D59" s="2">
        <f t="shared" ref="D59:D60" si="7">IF(C59=1, E59,)</f>
        <v>0</v>
      </c>
      <c r="E59" s="23">
        <f>'Point distribution and weighing'!E59</f>
        <v>3</v>
      </c>
      <c r="F59" s="23">
        <f>'Point distribution and weighing'!F59</f>
        <v>0</v>
      </c>
      <c r="G59" s="23">
        <f>'Point distribution and weighing'!G59</f>
        <v>3</v>
      </c>
    </row>
    <row r="60" spans="1:7">
      <c r="A60" s="41"/>
      <c r="B60" s="10" t="s">
        <v>58</v>
      </c>
      <c r="C60" s="2">
        <v>1</v>
      </c>
      <c r="D60" s="2">
        <f t="shared" si="7"/>
        <v>0</v>
      </c>
      <c r="E60" s="23">
        <f>'Point distribution and weighing'!E60</f>
        <v>0</v>
      </c>
      <c r="F60" s="23">
        <f>'Point distribution and weighing'!F60</f>
        <v>0</v>
      </c>
      <c r="G60" s="23">
        <f>'Point distribution and weighing'!G60</f>
        <v>0</v>
      </c>
    </row>
    <row r="61" spans="1:7" ht="27" customHeight="1" thickBot="1">
      <c r="A61" s="40"/>
      <c r="B61" s="36" t="s">
        <v>56</v>
      </c>
      <c r="C61" s="107"/>
      <c r="D61" s="107"/>
      <c r="E61" s="107"/>
      <c r="F61" s="107"/>
      <c r="G61" s="108"/>
    </row>
    <row r="62" spans="1:7" ht="15" thickBot="1">
      <c r="A62" s="39">
        <v>11</v>
      </c>
      <c r="B62" s="109" t="s">
        <v>61</v>
      </c>
      <c r="C62" s="109"/>
      <c r="D62" s="110"/>
      <c r="E62" s="110"/>
      <c r="F62" s="110"/>
      <c r="G62" s="111"/>
    </row>
    <row r="63" spans="1:7">
      <c r="B63" s="16" t="s">
        <v>25</v>
      </c>
      <c r="C63" s="17"/>
      <c r="D63" s="2">
        <f t="shared" ref="D63:D66" si="8">IF(C63=1, E63,)</f>
        <v>0</v>
      </c>
      <c r="E63" s="23">
        <f>'Point distribution and weighing'!E63</f>
        <v>0</v>
      </c>
      <c r="F63" s="23">
        <f>'Point distribution and weighing'!F63</f>
        <v>0</v>
      </c>
      <c r="G63" s="23">
        <f>'Point distribution and weighing'!G63</f>
        <v>0</v>
      </c>
    </row>
    <row r="64" spans="1:7">
      <c r="B64" s="12" t="s">
        <v>26</v>
      </c>
      <c r="C64" s="2"/>
      <c r="D64" s="2">
        <f t="shared" si="8"/>
        <v>0</v>
      </c>
      <c r="E64" s="23">
        <f>'Point distribution and weighing'!E64</f>
        <v>1</v>
      </c>
      <c r="F64" s="23">
        <f>'Point distribution and weighing'!F64</f>
        <v>0</v>
      </c>
      <c r="G64" s="23">
        <f>'Point distribution and weighing'!G64</f>
        <v>0</v>
      </c>
    </row>
    <row r="65" spans="1:7">
      <c r="B65" s="12" t="s">
        <v>27</v>
      </c>
      <c r="C65" s="2"/>
      <c r="D65" s="2">
        <f t="shared" si="8"/>
        <v>0</v>
      </c>
      <c r="E65" s="23">
        <f>'Point distribution and weighing'!E65</f>
        <v>2</v>
      </c>
      <c r="F65" s="23">
        <f>'Point distribution and weighing'!F65</f>
        <v>0</v>
      </c>
      <c r="G65" s="23">
        <f>'Point distribution and weighing'!G65</f>
        <v>0</v>
      </c>
    </row>
    <row r="66" spans="1:7">
      <c r="B66" s="13" t="s">
        <v>62</v>
      </c>
      <c r="C66" s="5"/>
      <c r="D66" s="2">
        <f t="shared" si="8"/>
        <v>0</v>
      </c>
      <c r="E66" s="23">
        <f>'Point distribution and weighing'!E66</f>
        <v>3</v>
      </c>
      <c r="F66" s="23">
        <f>'Point distribution and weighing'!F66</f>
        <v>0</v>
      </c>
      <c r="G66" s="23">
        <f>'Point distribution and weighing'!G66</f>
        <v>3</v>
      </c>
    </row>
    <row r="67" spans="1:7" ht="15" customHeight="1" thickBot="1">
      <c r="B67" s="3" t="s">
        <v>54</v>
      </c>
      <c r="C67" s="24"/>
      <c r="D67" s="112"/>
      <c r="E67" s="113"/>
      <c r="F67" s="113"/>
      <c r="G67" s="114"/>
    </row>
    <row r="68" spans="1:7">
      <c r="A68" s="39">
        <v>12</v>
      </c>
      <c r="B68" s="104" t="s">
        <v>68</v>
      </c>
      <c r="C68" s="105"/>
      <c r="D68" s="105"/>
      <c r="E68" s="105"/>
      <c r="F68" s="105"/>
      <c r="G68" s="106"/>
    </row>
    <row r="69" spans="1:7">
      <c r="A69" s="41"/>
      <c r="B69" s="21" t="s">
        <v>63</v>
      </c>
      <c r="C69" s="17">
        <v>1</v>
      </c>
      <c r="D69" s="17" t="s">
        <v>141</v>
      </c>
      <c r="E69" s="68"/>
      <c r="F69" s="17"/>
      <c r="G69" s="52"/>
    </row>
    <row r="70" spans="1:7">
      <c r="A70" s="41"/>
      <c r="B70" s="14" t="s">
        <v>64</v>
      </c>
      <c r="C70" s="2"/>
      <c r="D70" s="2">
        <f t="shared" ref="D70:D72" si="9">IF(C70=1, E70,)</f>
        <v>0</v>
      </c>
      <c r="E70" s="23">
        <f>'Point distribution and weighing'!E70</f>
        <v>0</v>
      </c>
      <c r="F70" s="23">
        <f>'Point distribution and weighing'!F70</f>
        <v>0</v>
      </c>
      <c r="G70" s="23">
        <f>'Point distribution and weighing'!G70</f>
        <v>0</v>
      </c>
    </row>
    <row r="71" spans="1:7" ht="15" customHeight="1">
      <c r="A71" s="41"/>
      <c r="B71" s="11" t="s">
        <v>65</v>
      </c>
      <c r="C71" s="2"/>
      <c r="D71" s="2">
        <f t="shared" si="9"/>
        <v>0</v>
      </c>
      <c r="E71" s="23">
        <f>'Point distribution and weighing'!E71</f>
        <v>0</v>
      </c>
      <c r="F71" s="23">
        <f>'Point distribution and weighing'!F71</f>
        <v>0</v>
      </c>
      <c r="G71" s="23">
        <f>'Point distribution and weighing'!G71</f>
        <v>0</v>
      </c>
    </row>
    <row r="72" spans="1:7" ht="15" customHeight="1">
      <c r="A72" s="41"/>
      <c r="B72" s="11" t="s">
        <v>66</v>
      </c>
      <c r="C72" s="2"/>
      <c r="D72" s="2">
        <f t="shared" si="9"/>
        <v>0</v>
      </c>
      <c r="E72" s="23">
        <f>'Point distribution and weighing'!E72</f>
        <v>4</v>
      </c>
      <c r="F72" s="23">
        <f>'Point distribution and weighing'!F72</f>
        <v>0</v>
      </c>
      <c r="G72" s="23">
        <f>'Point distribution and weighing'!G72</f>
        <v>4</v>
      </c>
    </row>
    <row r="73" spans="1:7" ht="15" customHeight="1">
      <c r="A73" s="41"/>
      <c r="B73" s="11" t="s">
        <v>67</v>
      </c>
      <c r="C73" s="2"/>
      <c r="D73" s="2">
        <f>IF(AND(C73=1, C72=0), E73,)</f>
        <v>0</v>
      </c>
      <c r="E73" s="23">
        <f>'Point distribution and weighing'!E73</f>
        <v>2</v>
      </c>
      <c r="F73" s="23">
        <f>'Point distribution and weighing'!F73</f>
        <v>0</v>
      </c>
      <c r="G73" s="23">
        <f>'Point distribution and weighing'!G73</f>
        <v>0</v>
      </c>
    </row>
    <row r="74" spans="1:7" ht="15" customHeight="1">
      <c r="A74" s="41"/>
      <c r="B74" s="15" t="s">
        <v>69</v>
      </c>
      <c r="C74" s="5">
        <v>1</v>
      </c>
      <c r="D74" s="2">
        <f>IF(AND(C74=1, C73=0, C72=0), E74,)</f>
        <v>1</v>
      </c>
      <c r="E74" s="23">
        <f>'Point distribution and weighing'!E74</f>
        <v>1</v>
      </c>
      <c r="F74" s="23">
        <f>'Point distribution and weighing'!F74</f>
        <v>0</v>
      </c>
      <c r="G74" s="23">
        <f>'Point distribution and weighing'!G74</f>
        <v>0</v>
      </c>
    </row>
    <row r="75" spans="1:7" ht="15" customHeight="1" thickBot="1">
      <c r="A75" s="40"/>
      <c r="B75" s="36" t="s">
        <v>54</v>
      </c>
      <c r="C75" s="50"/>
      <c r="D75" s="97"/>
      <c r="E75" s="98"/>
      <c r="F75" s="98"/>
      <c r="G75" s="99"/>
    </row>
    <row r="76" spans="1:7" ht="30" customHeight="1">
      <c r="A76" s="39">
        <v>13</v>
      </c>
      <c r="B76" s="133" t="s">
        <v>70</v>
      </c>
      <c r="C76" s="133"/>
      <c r="D76" s="133"/>
      <c r="E76" s="133"/>
      <c r="F76" s="133"/>
      <c r="G76" s="134"/>
    </row>
    <row r="77" spans="1:7" ht="15" customHeight="1">
      <c r="A77" s="41"/>
      <c r="B77" s="11" t="s">
        <v>71</v>
      </c>
      <c r="C77" s="2">
        <v>1</v>
      </c>
      <c r="D77" s="2">
        <f t="shared" ref="D77:D80" si="10">IF(C77=1, E77,)</f>
        <v>3</v>
      </c>
      <c r="E77" s="23">
        <f>'Point distribution and weighing'!E77</f>
        <v>3</v>
      </c>
      <c r="F77" s="23">
        <f>'Point distribution and weighing'!F77</f>
        <v>0</v>
      </c>
      <c r="G77" s="23">
        <f>'Point distribution and weighing'!G77</f>
        <v>3</v>
      </c>
    </row>
    <row r="78" spans="1:7" ht="30" customHeight="1">
      <c r="A78" s="41"/>
      <c r="B78" s="11" t="s">
        <v>72</v>
      </c>
      <c r="C78" s="2"/>
      <c r="D78" s="2">
        <f t="shared" si="10"/>
        <v>0</v>
      </c>
      <c r="E78" s="23">
        <f>'Point distribution and weighing'!E78</f>
        <v>2</v>
      </c>
      <c r="F78" s="23">
        <f>'Point distribution and weighing'!F78</f>
        <v>0</v>
      </c>
      <c r="G78" s="23">
        <f>'Point distribution and weighing'!G78</f>
        <v>0</v>
      </c>
    </row>
    <row r="79" spans="1:7" ht="15" customHeight="1">
      <c r="A79" s="41"/>
      <c r="B79" s="11" t="s">
        <v>73</v>
      </c>
      <c r="C79" s="2"/>
      <c r="D79" s="2">
        <f t="shared" si="10"/>
        <v>0</v>
      </c>
      <c r="E79" s="23">
        <f>'Point distribution and weighing'!E79</f>
        <v>1</v>
      </c>
      <c r="F79" s="23">
        <f>'Point distribution and weighing'!F79</f>
        <v>0</v>
      </c>
      <c r="G79" s="23">
        <f>'Point distribution and weighing'!G79</f>
        <v>0</v>
      </c>
    </row>
    <row r="80" spans="1:7" ht="15" customHeight="1">
      <c r="A80" s="41"/>
      <c r="B80" s="15" t="s">
        <v>74</v>
      </c>
      <c r="C80" s="5"/>
      <c r="D80" s="2">
        <f t="shared" si="10"/>
        <v>0</v>
      </c>
      <c r="E80" s="23">
        <f>'Point distribution and weighing'!E80</f>
        <v>0</v>
      </c>
      <c r="F80" s="23">
        <f>'Point distribution and weighing'!F80</f>
        <v>0</v>
      </c>
      <c r="G80" s="23">
        <f>'Point distribution and weighing'!G80</f>
        <v>0</v>
      </c>
    </row>
    <row r="81" spans="1:7" ht="15" customHeight="1" thickBot="1">
      <c r="A81" s="40"/>
      <c r="B81" s="36" t="s">
        <v>54</v>
      </c>
      <c r="C81" s="50"/>
      <c r="D81" s="97"/>
      <c r="E81" s="98"/>
      <c r="F81" s="98"/>
      <c r="G81" s="99"/>
    </row>
    <row r="82" spans="1:7">
      <c r="A82" s="39">
        <v>14</v>
      </c>
      <c r="B82" s="131" t="s">
        <v>75</v>
      </c>
      <c r="C82" s="131"/>
      <c r="D82" s="131"/>
      <c r="E82" s="131"/>
      <c r="F82" s="131"/>
      <c r="G82" s="132"/>
    </row>
    <row r="83" spans="1:7" ht="15" customHeight="1">
      <c r="A83" s="41"/>
      <c r="B83" s="3" t="s">
        <v>76</v>
      </c>
      <c r="C83" s="2">
        <v>1</v>
      </c>
      <c r="D83" s="2">
        <f t="shared" ref="D83:D86" si="11">IF(C83=1, E83,)</f>
        <v>3</v>
      </c>
      <c r="E83" s="23">
        <f>'Point distribution and weighing'!E83</f>
        <v>3</v>
      </c>
      <c r="F83" s="23">
        <f>'Point distribution and weighing'!F83</f>
        <v>0</v>
      </c>
      <c r="G83" s="23">
        <f>'Point distribution and weighing'!G83</f>
        <v>3</v>
      </c>
    </row>
    <row r="84" spans="1:7" ht="27" customHeight="1">
      <c r="A84" s="41"/>
      <c r="B84" s="3" t="s">
        <v>77</v>
      </c>
      <c r="C84" s="2"/>
      <c r="D84" s="2">
        <f t="shared" si="11"/>
        <v>0</v>
      </c>
      <c r="E84" s="23">
        <f>'Point distribution and weighing'!E84</f>
        <v>2</v>
      </c>
      <c r="F84" s="23">
        <f>'Point distribution and weighing'!F84</f>
        <v>0</v>
      </c>
      <c r="G84" s="23">
        <f>'Point distribution and weighing'!G84</f>
        <v>0</v>
      </c>
    </row>
    <row r="85" spans="1:7" ht="15" customHeight="1">
      <c r="A85" s="41"/>
      <c r="B85" s="3" t="s">
        <v>78</v>
      </c>
      <c r="C85" s="2"/>
      <c r="D85" s="2">
        <f t="shared" si="11"/>
        <v>0</v>
      </c>
      <c r="E85" s="23">
        <f>'Point distribution and weighing'!E85</f>
        <v>1</v>
      </c>
      <c r="F85" s="23">
        <f>'Point distribution and weighing'!F85</f>
        <v>0</v>
      </c>
      <c r="G85" s="23">
        <f>'Point distribution and weighing'!G85</f>
        <v>0</v>
      </c>
    </row>
    <row r="86" spans="1:7" ht="15" customHeight="1">
      <c r="A86" s="41"/>
      <c r="B86" s="6" t="s">
        <v>79</v>
      </c>
      <c r="C86" s="5"/>
      <c r="D86" s="2">
        <f t="shared" si="11"/>
        <v>0</v>
      </c>
      <c r="E86" s="23">
        <f>'Point distribution and weighing'!E86</f>
        <v>0</v>
      </c>
      <c r="F86" s="23">
        <f>'Point distribution and weighing'!F86</f>
        <v>0</v>
      </c>
      <c r="G86" s="23">
        <f>'Point distribution and weighing'!G86</f>
        <v>0</v>
      </c>
    </row>
    <row r="87" spans="1:7" ht="15" customHeight="1" thickBot="1">
      <c r="A87" s="40"/>
      <c r="B87" s="49" t="s">
        <v>80</v>
      </c>
      <c r="C87" s="50"/>
      <c r="D87" s="97"/>
      <c r="E87" s="98"/>
      <c r="F87" s="98"/>
      <c r="G87" s="99"/>
    </row>
    <row r="88" spans="1:7">
      <c r="A88" s="39">
        <v>15</v>
      </c>
      <c r="B88" s="104" t="s">
        <v>81</v>
      </c>
      <c r="C88" s="105"/>
      <c r="D88" s="105"/>
      <c r="E88" s="105"/>
      <c r="F88" s="105"/>
      <c r="G88" s="106"/>
    </row>
    <row r="89" spans="1:7" ht="27" customHeight="1">
      <c r="A89" s="41"/>
      <c r="B89" s="22" t="s">
        <v>82</v>
      </c>
      <c r="C89" s="17"/>
      <c r="D89" s="2">
        <f t="shared" ref="D89:D92" si="12">IF(C89=1, E89,)</f>
        <v>0</v>
      </c>
      <c r="E89" s="23">
        <f>'Point distribution and weighing'!E89</f>
        <v>3</v>
      </c>
      <c r="F89" s="23">
        <f>'Point distribution and weighing'!F89</f>
        <v>0</v>
      </c>
      <c r="G89" s="23">
        <f>'Point distribution and weighing'!G89</f>
        <v>3</v>
      </c>
    </row>
    <row r="90" spans="1:7" ht="27" customHeight="1">
      <c r="A90" s="41"/>
      <c r="B90" s="11" t="s">
        <v>83</v>
      </c>
      <c r="C90" s="2"/>
      <c r="D90" s="2">
        <f t="shared" si="12"/>
        <v>0</v>
      </c>
      <c r="E90" s="23">
        <f>'Point distribution and weighing'!E90</f>
        <v>2</v>
      </c>
      <c r="F90" s="23">
        <f>'Point distribution and weighing'!F90</f>
        <v>0</v>
      </c>
      <c r="G90" s="23">
        <f>'Point distribution and weighing'!G90</f>
        <v>0</v>
      </c>
    </row>
    <row r="91" spans="1:7" ht="27" customHeight="1">
      <c r="A91" s="41"/>
      <c r="B91" s="11" t="s">
        <v>84</v>
      </c>
      <c r="C91" s="2"/>
      <c r="D91" s="2">
        <f t="shared" si="12"/>
        <v>0</v>
      </c>
      <c r="E91" s="23">
        <f>'Point distribution and weighing'!E91</f>
        <v>1</v>
      </c>
      <c r="F91" s="23">
        <f>'Point distribution and weighing'!F91</f>
        <v>0</v>
      </c>
      <c r="G91" s="23">
        <f>'Point distribution and weighing'!G91</f>
        <v>0</v>
      </c>
    </row>
    <row r="92" spans="1:7" ht="27" customHeight="1">
      <c r="A92" s="41"/>
      <c r="B92" s="15" t="s">
        <v>85</v>
      </c>
      <c r="C92" s="5"/>
      <c r="D92" s="2">
        <f t="shared" si="12"/>
        <v>0</v>
      </c>
      <c r="E92" s="23">
        <f>'Point distribution and weighing'!E92</f>
        <v>0</v>
      </c>
      <c r="F92" s="23">
        <f>'Point distribution and weighing'!F92</f>
        <v>0</v>
      </c>
      <c r="G92" s="23">
        <f>'Point distribution and weighing'!G92</f>
        <v>0</v>
      </c>
    </row>
    <row r="93" spans="1:7" ht="15" customHeight="1" thickBot="1">
      <c r="A93" s="40"/>
      <c r="B93" s="36" t="s">
        <v>54</v>
      </c>
      <c r="C93" s="50"/>
      <c r="D93" s="107"/>
      <c r="E93" s="107"/>
      <c r="F93" s="107"/>
      <c r="G93" s="108"/>
    </row>
    <row r="94" spans="1:7">
      <c r="C94" s="27" t="s">
        <v>147</v>
      </c>
      <c r="D94" s="27" t="s">
        <v>148</v>
      </c>
    </row>
    <row r="95" spans="1:7" ht="28">
      <c r="C95" s="62" t="s">
        <v>123</v>
      </c>
      <c r="D95" s="60">
        <f>SUM(D20:D24, D27:D31,D34:D36,D39:D41,D44:D46,D49:D51,D54:D56,D59:D60,D63:D66,D69:D74,D77:D80,D83:D86,D89:D92)</f>
        <v>15</v>
      </c>
      <c r="E95" s="61" t="s">
        <v>124</v>
      </c>
      <c r="F95" s="60">
        <f>SUM(G20:G24, G27:G31,G34:G36,G39:G41,G44:G46,G49:G51,G54:G56,G59:G60,G63:G66,G69:G75,G77:G80,G83:G86,G89:G92)</f>
        <v>42</v>
      </c>
    </row>
    <row r="96" spans="1:7">
      <c r="C96" s="62" t="s">
        <v>144</v>
      </c>
      <c r="D96" s="60">
        <f>SUM(I10,I18)</f>
        <v>1.9142857142857144</v>
      </c>
      <c r="E96" s="61" t="s">
        <v>145</v>
      </c>
      <c r="F96" s="60">
        <f>SUM(K10,K18)</f>
        <v>8</v>
      </c>
      <c r="G96" s="25"/>
    </row>
    <row r="97" spans="3:7" ht="28">
      <c r="C97" s="62" t="s">
        <v>120</v>
      </c>
      <c r="D97" s="60">
        <f>SUM(D95:D96)</f>
        <v>16.914285714285715</v>
      </c>
      <c r="E97" s="61" t="s">
        <v>125</v>
      </c>
      <c r="F97" s="60">
        <f>SUM(F95:F96)</f>
        <v>50</v>
      </c>
      <c r="G97" s="25"/>
    </row>
  </sheetData>
  <mergeCells count="28">
    <mergeCell ref="D32:G32"/>
    <mergeCell ref="B3:G3"/>
    <mergeCell ref="B10:G10"/>
    <mergeCell ref="B19:G19"/>
    <mergeCell ref="D25:G25"/>
    <mergeCell ref="B26:G26"/>
    <mergeCell ref="C61:G61"/>
    <mergeCell ref="B33:G33"/>
    <mergeCell ref="D37:G37"/>
    <mergeCell ref="B38:G38"/>
    <mergeCell ref="D42:G42"/>
    <mergeCell ref="B43:G43"/>
    <mergeCell ref="D47:G47"/>
    <mergeCell ref="B48:G48"/>
    <mergeCell ref="D52:G52"/>
    <mergeCell ref="B53:G53"/>
    <mergeCell ref="D57:G57"/>
    <mergeCell ref="B58:G58"/>
    <mergeCell ref="B82:G82"/>
    <mergeCell ref="D87:G87"/>
    <mergeCell ref="B88:G88"/>
    <mergeCell ref="D93:G93"/>
    <mergeCell ref="B62:G62"/>
    <mergeCell ref="D67:G67"/>
    <mergeCell ref="B68:G68"/>
    <mergeCell ref="D75:G75"/>
    <mergeCell ref="B76:G76"/>
    <mergeCell ref="D81:G81"/>
  </mergeCells>
  <pageMargins left="0.7" right="0.7" top="0.75" bottom="0.75"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7"/>
  <sheetViews>
    <sheetView showGridLines="0" workbookViewId="0">
      <pane ySplit="2" topLeftCell="A93" activePane="bottomLeft" state="frozen"/>
      <selection pane="bottomLeft" activeCell="B97" sqref="B97"/>
    </sheetView>
  </sheetViews>
  <sheetFormatPr baseColWidth="10" defaultColWidth="8.83203125" defaultRowHeight="14" x14ac:dyDescent="0"/>
  <cols>
    <col min="1" max="1" width="5.6640625" customWidth="1"/>
    <col min="2" max="2" width="64.83203125" customWidth="1"/>
    <col min="3" max="3" width="10.33203125" customWidth="1"/>
    <col min="4" max="4" width="17.1640625" customWidth="1"/>
    <col min="5" max="5" width="17.5" customWidth="1"/>
    <col min="6" max="6" width="15.83203125" customWidth="1"/>
    <col min="7" max="7" width="11.1640625" customWidth="1"/>
    <col min="8" max="8" width="6.5" customWidth="1"/>
    <col min="9" max="9" width="8.33203125" customWidth="1"/>
    <col min="10" max="10" width="10.5" customWidth="1"/>
    <col min="11" max="11" width="5.6640625" customWidth="1"/>
  </cols>
  <sheetData>
    <row r="2" spans="1:11" ht="15" thickBot="1">
      <c r="A2" t="s">
        <v>126</v>
      </c>
      <c r="C2" t="s">
        <v>86</v>
      </c>
      <c r="D2" t="s">
        <v>87</v>
      </c>
      <c r="E2" t="s">
        <v>88</v>
      </c>
      <c r="F2" t="s">
        <v>131</v>
      </c>
      <c r="G2" t="s">
        <v>140</v>
      </c>
    </row>
    <row r="3" spans="1:11" ht="30" customHeight="1">
      <c r="A3" s="44">
        <v>1</v>
      </c>
      <c r="B3" s="122" t="s">
        <v>0</v>
      </c>
      <c r="C3" s="124"/>
      <c r="D3" s="124"/>
      <c r="E3" s="124"/>
      <c r="F3" s="124"/>
      <c r="G3" s="125"/>
    </row>
    <row r="4" spans="1:11" ht="52.5" customHeight="1">
      <c r="A4" s="41"/>
      <c r="B4" s="42" t="s">
        <v>1</v>
      </c>
      <c r="C4" s="43" t="s">
        <v>2</v>
      </c>
      <c r="D4" s="43" t="s">
        <v>3</v>
      </c>
      <c r="E4" s="43" t="s">
        <v>4</v>
      </c>
      <c r="F4" s="43" t="s">
        <v>5</v>
      </c>
      <c r="G4" s="45"/>
    </row>
    <row r="5" spans="1:11">
      <c r="A5" s="41"/>
      <c r="B5" s="11" t="s">
        <v>6</v>
      </c>
      <c r="C5" s="11"/>
      <c r="D5" s="11"/>
      <c r="E5" s="11">
        <v>1</v>
      </c>
      <c r="F5" s="11"/>
      <c r="G5" s="45"/>
    </row>
    <row r="6" spans="1:11" ht="14.25" customHeight="1">
      <c r="A6" s="41"/>
      <c r="B6" s="11" t="s">
        <v>7</v>
      </c>
      <c r="C6" s="11"/>
      <c r="D6" s="11"/>
      <c r="E6" s="11">
        <v>1</v>
      </c>
      <c r="F6" s="11"/>
      <c r="G6" s="45"/>
    </row>
    <row r="7" spans="1:11" ht="15" customHeight="1">
      <c r="A7" s="41"/>
      <c r="B7" s="11" t="s">
        <v>8</v>
      </c>
      <c r="C7" s="11"/>
      <c r="D7" s="11">
        <v>1</v>
      </c>
      <c r="E7" s="11"/>
      <c r="F7" s="11"/>
      <c r="G7" s="45"/>
    </row>
    <row r="8" spans="1:11" ht="15" customHeight="1">
      <c r="A8" s="41"/>
      <c r="B8" s="11" t="s">
        <v>9</v>
      </c>
      <c r="C8" s="11"/>
      <c r="D8" s="11">
        <v>1</v>
      </c>
      <c r="E8" s="11"/>
      <c r="F8" s="11"/>
      <c r="G8" s="45"/>
    </row>
    <row r="9" spans="1:11" ht="15" thickBot="1">
      <c r="A9" s="40"/>
      <c r="B9" s="36" t="s">
        <v>10</v>
      </c>
      <c r="C9" s="36">
        <v>1</v>
      </c>
      <c r="D9" s="36"/>
      <c r="E9" s="36"/>
      <c r="F9" s="36"/>
      <c r="G9" s="46"/>
    </row>
    <row r="10" spans="1:11" ht="30" customHeight="1">
      <c r="A10" s="39">
        <v>2</v>
      </c>
      <c r="B10" s="140" t="s">
        <v>11</v>
      </c>
      <c r="C10" s="141"/>
      <c r="D10" s="141"/>
      <c r="E10" s="141"/>
      <c r="F10" s="141"/>
      <c r="G10" s="142"/>
      <c r="H10" s="62" t="s">
        <v>143</v>
      </c>
      <c r="I10" s="69">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1.2000000000000002</v>
      </c>
      <c r="J10" s="61" t="s">
        <v>121</v>
      </c>
      <c r="K10" s="60">
        <v>3</v>
      </c>
    </row>
    <row r="11" spans="1:11" ht="30" customHeight="1">
      <c r="A11" s="41"/>
      <c r="B11" s="33"/>
      <c r="C11" s="33" t="s">
        <v>12</v>
      </c>
      <c r="D11" s="33" t="s">
        <v>13</v>
      </c>
      <c r="E11" s="33" t="s">
        <v>14</v>
      </c>
      <c r="F11" s="33" t="s">
        <v>15</v>
      </c>
      <c r="G11" s="34" t="s">
        <v>16</v>
      </c>
    </row>
    <row r="12" spans="1:11" ht="15" customHeight="1">
      <c r="A12" s="41"/>
      <c r="B12" s="11" t="s">
        <v>17</v>
      </c>
      <c r="C12" s="9">
        <v>1</v>
      </c>
      <c r="D12" s="11">
        <v>1</v>
      </c>
      <c r="E12" s="9"/>
      <c r="F12" s="9"/>
      <c r="G12" s="35"/>
    </row>
    <row r="13" spans="1:11" ht="15" customHeight="1">
      <c r="A13" s="41"/>
      <c r="B13" s="11" t="s">
        <v>18</v>
      </c>
      <c r="C13" s="9"/>
      <c r="D13" s="11"/>
      <c r="E13" s="9"/>
      <c r="F13" s="9"/>
      <c r="G13" s="35"/>
    </row>
    <row r="14" spans="1:11" ht="27" customHeight="1">
      <c r="A14" s="41"/>
      <c r="B14" s="11" t="s">
        <v>19</v>
      </c>
      <c r="C14" s="9">
        <v>1</v>
      </c>
      <c r="D14" s="11">
        <v>1</v>
      </c>
      <c r="E14" s="9"/>
      <c r="F14" s="9"/>
      <c r="G14" s="35"/>
    </row>
    <row r="15" spans="1:11" ht="15" customHeight="1">
      <c r="A15" s="41"/>
      <c r="B15" s="11" t="s">
        <v>20</v>
      </c>
      <c r="C15" s="9"/>
      <c r="D15" s="11"/>
      <c r="E15" s="9"/>
      <c r="F15" s="9"/>
      <c r="G15" s="35"/>
    </row>
    <row r="16" spans="1:11" ht="15" customHeight="1">
      <c r="A16" s="41"/>
      <c r="B16" s="11" t="s">
        <v>21</v>
      </c>
      <c r="C16" s="9"/>
      <c r="D16" s="11"/>
      <c r="E16" s="9"/>
      <c r="F16" s="9"/>
      <c r="G16" s="35"/>
    </row>
    <row r="17" spans="1:11" ht="27" customHeight="1">
      <c r="A17" s="41"/>
      <c r="B17" s="11" t="s">
        <v>22</v>
      </c>
      <c r="C17" s="9"/>
      <c r="D17" s="11"/>
      <c r="E17" s="9"/>
      <c r="F17" s="9"/>
      <c r="G17" s="35"/>
    </row>
    <row r="18" spans="1:11" ht="15" customHeight="1" thickBot="1">
      <c r="A18" s="40"/>
      <c r="B18" s="36" t="s">
        <v>23</v>
      </c>
      <c r="C18" s="37">
        <v>1</v>
      </c>
      <c r="D18" s="36">
        <v>1</v>
      </c>
      <c r="E18" s="37"/>
      <c r="F18" s="37"/>
      <c r="G18" s="38"/>
      <c r="H18" s="62" t="s">
        <v>119</v>
      </c>
      <c r="I18" s="60">
        <f>SUM(C12:G18)*'Point distribution and weighing'!I17</f>
        <v>0.8571428571428571</v>
      </c>
      <c r="J18" s="61" t="s">
        <v>122</v>
      </c>
      <c r="K18" s="60">
        <v>5</v>
      </c>
    </row>
    <row r="19" spans="1:11" ht="27" customHeight="1">
      <c r="A19" s="47">
        <v>3</v>
      </c>
      <c r="B19" s="135" t="s">
        <v>24</v>
      </c>
      <c r="C19" s="136"/>
      <c r="D19" s="136"/>
      <c r="E19" s="136"/>
      <c r="F19" s="136"/>
      <c r="G19" s="137"/>
    </row>
    <row r="20" spans="1:11">
      <c r="A20" s="41"/>
      <c r="B20" s="1" t="s">
        <v>25</v>
      </c>
      <c r="C20" s="2"/>
      <c r="D20" s="2">
        <f>IF(C20=1, E20,)</f>
        <v>0</v>
      </c>
      <c r="E20" s="23">
        <f>'Point distribution and weighing'!E20</f>
        <v>0</v>
      </c>
      <c r="F20" s="23">
        <f>'Point distribution and weighing'!F20</f>
        <v>0</v>
      </c>
      <c r="G20" s="23">
        <f>'Point distribution and weighing'!G20</f>
        <v>4</v>
      </c>
    </row>
    <row r="21" spans="1:11">
      <c r="A21" s="41"/>
      <c r="B21" s="1" t="s">
        <v>26</v>
      </c>
      <c r="C21" s="2"/>
      <c r="D21" s="2">
        <f>IF(C21=1, E21,)</f>
        <v>0</v>
      </c>
      <c r="E21" s="23">
        <f>'Point distribution and weighing'!E21</f>
        <v>1</v>
      </c>
      <c r="F21" s="23">
        <f>'Point distribution and weighing'!F21</f>
        <v>0</v>
      </c>
      <c r="G21" s="23">
        <f>'Point distribution and weighing'!G21</f>
        <v>0</v>
      </c>
    </row>
    <row r="22" spans="1:11">
      <c r="A22" s="41"/>
      <c r="B22" s="1" t="s">
        <v>27</v>
      </c>
      <c r="C22" s="2">
        <v>1</v>
      </c>
      <c r="D22" s="2">
        <f>IF(C22=1, E22,)</f>
        <v>2</v>
      </c>
      <c r="E22" s="23">
        <f>'Point distribution and weighing'!E22</f>
        <v>2</v>
      </c>
      <c r="F22" s="23">
        <f>'Point distribution and weighing'!F22</f>
        <v>0</v>
      </c>
      <c r="G22" s="23">
        <f>'Point distribution and weighing'!G22</f>
        <v>0</v>
      </c>
    </row>
    <row r="23" spans="1:11">
      <c r="A23" s="41"/>
      <c r="B23" s="1" t="s">
        <v>28</v>
      </c>
      <c r="C23" s="2"/>
      <c r="D23" s="2">
        <f>IF(C23=1, E23,)</f>
        <v>0</v>
      </c>
      <c r="E23" s="23">
        <f>'Point distribution and weighing'!E23</f>
        <v>4</v>
      </c>
      <c r="F23" s="23">
        <f>'Point distribution and weighing'!F23</f>
        <v>0</v>
      </c>
      <c r="G23" s="23">
        <f>'Point distribution and weighing'!G23</f>
        <v>0</v>
      </c>
    </row>
    <row r="24" spans="1:11">
      <c r="A24" s="41"/>
      <c r="B24" s="1" t="s">
        <v>29</v>
      </c>
      <c r="C24" s="2"/>
      <c r="D24" s="2">
        <f>IF(C24=1, E24,)</f>
        <v>0</v>
      </c>
      <c r="E24" s="23">
        <f>'Point distribution and weighing'!E24</f>
        <v>2</v>
      </c>
      <c r="F24" s="23">
        <f>'Point distribution and weighing'!F24</f>
        <v>0</v>
      </c>
      <c r="G24" s="23">
        <f>'Point distribution and weighing'!G24</f>
        <v>0</v>
      </c>
    </row>
    <row r="25" spans="1:11" ht="15" customHeight="1" thickBot="1">
      <c r="A25" s="40"/>
      <c r="B25" s="49" t="s">
        <v>60</v>
      </c>
      <c r="C25" s="50"/>
      <c r="D25" s="107" t="s">
        <v>128</v>
      </c>
      <c r="E25" s="107"/>
      <c r="F25" s="107"/>
      <c r="G25" s="108"/>
    </row>
    <row r="26" spans="1:11" ht="27" customHeight="1">
      <c r="A26" s="47">
        <v>4</v>
      </c>
      <c r="B26" s="122" t="s">
        <v>30</v>
      </c>
      <c r="C26" s="123"/>
      <c r="D26" s="123"/>
      <c r="E26" s="123"/>
      <c r="F26" s="123"/>
      <c r="G26" s="143"/>
    </row>
    <row r="27" spans="1:11">
      <c r="B27" s="1" t="s">
        <v>25</v>
      </c>
      <c r="C27" s="2"/>
      <c r="D27" s="2">
        <f>IF(C27=1, E27,)</f>
        <v>0</v>
      </c>
      <c r="E27" s="23">
        <f>'Point distribution and weighing'!E27</f>
        <v>0</v>
      </c>
      <c r="F27" s="23">
        <f>'Point distribution and weighing'!F27</f>
        <v>0</v>
      </c>
      <c r="G27" s="23">
        <f>'Point distribution and weighing'!G27</f>
        <v>4</v>
      </c>
    </row>
    <row r="28" spans="1:11">
      <c r="B28" s="1" t="s">
        <v>26</v>
      </c>
      <c r="C28" s="2"/>
      <c r="D28" s="2">
        <f>IF(C28=1, E28,)</f>
        <v>0</v>
      </c>
      <c r="E28" s="23">
        <f>'Point distribution and weighing'!E28</f>
        <v>1</v>
      </c>
      <c r="F28" s="23">
        <f>'Point distribution and weighing'!F28</f>
        <v>0</v>
      </c>
      <c r="G28" s="23">
        <f>'Point distribution and weighing'!G28</f>
        <v>0</v>
      </c>
    </row>
    <row r="29" spans="1:11">
      <c r="B29" s="1" t="s">
        <v>27</v>
      </c>
      <c r="C29" s="2"/>
      <c r="D29" s="2">
        <f>IF(C29=1, E29,)</f>
        <v>0</v>
      </c>
      <c r="E29" s="23">
        <f>'Point distribution and weighing'!E29</f>
        <v>2</v>
      </c>
      <c r="F29" s="23">
        <f>'Point distribution and weighing'!F29</f>
        <v>0</v>
      </c>
      <c r="G29" s="23">
        <f>'Point distribution and weighing'!G29</f>
        <v>0</v>
      </c>
    </row>
    <row r="30" spans="1:11">
      <c r="B30" s="1" t="s">
        <v>28</v>
      </c>
      <c r="C30" s="2"/>
      <c r="D30" s="2">
        <f>IF(C30=1, E30,)</f>
        <v>0</v>
      </c>
      <c r="E30" s="23">
        <f>'Point distribution and weighing'!E30</f>
        <v>4</v>
      </c>
      <c r="F30" s="23">
        <f>'Point distribution and weighing'!F30</f>
        <v>0</v>
      </c>
      <c r="G30" s="23">
        <f>'Point distribution and weighing'!G30</f>
        <v>0</v>
      </c>
    </row>
    <row r="31" spans="1:11">
      <c r="B31" s="4" t="s">
        <v>29</v>
      </c>
      <c r="C31" s="5"/>
      <c r="D31" s="2">
        <f>IF(C31=1, E31,)</f>
        <v>0</v>
      </c>
      <c r="E31" s="23">
        <f>'Point distribution and weighing'!E31</f>
        <v>0</v>
      </c>
      <c r="F31" s="23">
        <f>'Point distribution and weighing'!F31</f>
        <v>0</v>
      </c>
      <c r="G31" s="23">
        <f>'Point distribution and weighing'!G31</f>
        <v>0</v>
      </c>
    </row>
    <row r="32" spans="1:11" ht="15" customHeight="1" thickBot="1">
      <c r="B32" s="6" t="s">
        <v>59</v>
      </c>
      <c r="C32" s="51">
        <v>1</v>
      </c>
      <c r="D32" s="116" t="s">
        <v>128</v>
      </c>
      <c r="E32" s="117"/>
      <c r="F32" s="117"/>
      <c r="G32" s="118"/>
    </row>
    <row r="33" spans="1:7">
      <c r="A33" s="39">
        <v>5</v>
      </c>
      <c r="B33" s="105" t="s">
        <v>31</v>
      </c>
      <c r="C33" s="105"/>
      <c r="D33" s="105"/>
      <c r="E33" s="105"/>
      <c r="F33" s="105"/>
      <c r="G33" s="106"/>
    </row>
    <row r="34" spans="1:7" ht="40" customHeight="1">
      <c r="A34" s="41"/>
      <c r="B34" s="20" t="s">
        <v>32</v>
      </c>
      <c r="C34" s="17"/>
      <c r="D34" s="2">
        <f>IF(C34=1, E34,)</f>
        <v>0</v>
      </c>
      <c r="E34" s="23">
        <f>'Point distribution and weighing'!E34</f>
        <v>3</v>
      </c>
      <c r="F34" s="23">
        <f>'Point distribution and weighing'!F34</f>
        <v>0</v>
      </c>
      <c r="G34" s="23">
        <f>'Point distribution and weighing'!G34</f>
        <v>3</v>
      </c>
    </row>
    <row r="35" spans="1:7" ht="27" customHeight="1">
      <c r="A35" s="41"/>
      <c r="B35" s="3" t="s">
        <v>33</v>
      </c>
      <c r="C35" s="2">
        <v>1</v>
      </c>
      <c r="D35" s="2">
        <f>IF(C35=1, E35,)</f>
        <v>1</v>
      </c>
      <c r="E35" s="23">
        <f>'Point distribution and weighing'!E35</f>
        <v>1</v>
      </c>
      <c r="F35" s="23">
        <f>'Point distribution and weighing'!F35</f>
        <v>0</v>
      </c>
      <c r="G35" s="23">
        <f>'Point distribution and weighing'!G35</f>
        <v>0</v>
      </c>
    </row>
    <row r="36" spans="1:7" ht="15" customHeight="1">
      <c r="A36" s="41"/>
      <c r="B36" s="6" t="s">
        <v>34</v>
      </c>
      <c r="C36" s="5"/>
      <c r="D36" s="2">
        <f>IF(C36=1, E36,)</f>
        <v>0</v>
      </c>
      <c r="E36" s="23">
        <f>'Point distribution and weighing'!E36</f>
        <v>0</v>
      </c>
      <c r="F36" s="23">
        <f>'Point distribution and weighing'!F36</f>
        <v>0</v>
      </c>
      <c r="G36" s="23">
        <f>'Point distribution and weighing'!G36</f>
        <v>0</v>
      </c>
    </row>
    <row r="37" spans="1:7" ht="15" customHeight="1" thickBot="1">
      <c r="A37" s="40"/>
      <c r="B37" s="49" t="s">
        <v>40</v>
      </c>
      <c r="C37" s="50"/>
      <c r="D37" s="97" t="s">
        <v>128</v>
      </c>
      <c r="E37" s="98"/>
      <c r="F37" s="98"/>
      <c r="G37" s="99"/>
    </row>
    <row r="38" spans="1:7">
      <c r="A38" s="39">
        <v>6</v>
      </c>
      <c r="B38" s="105" t="s">
        <v>35</v>
      </c>
      <c r="C38" s="105"/>
      <c r="D38" s="105"/>
      <c r="E38" s="105"/>
      <c r="F38" s="105"/>
      <c r="G38" s="106"/>
    </row>
    <row r="39" spans="1:7" ht="40" customHeight="1">
      <c r="A39" s="41"/>
      <c r="B39" s="20" t="s">
        <v>36</v>
      </c>
      <c r="C39" s="17">
        <v>1</v>
      </c>
      <c r="D39" s="2">
        <f>IF(C39=1, E39,)</f>
        <v>3</v>
      </c>
      <c r="E39" s="23">
        <f>'Point distribution and weighing'!E39</f>
        <v>3</v>
      </c>
      <c r="F39" s="23">
        <f>'Point distribution and weighing'!F39</f>
        <v>0</v>
      </c>
      <c r="G39" s="23">
        <f>'Point distribution and weighing'!G39</f>
        <v>3</v>
      </c>
    </row>
    <row r="40" spans="1:7" ht="27" customHeight="1">
      <c r="A40" s="41"/>
      <c r="B40" s="3" t="s">
        <v>37</v>
      </c>
      <c r="C40" s="2"/>
      <c r="D40" s="2">
        <f>IF(C40=1, E40,)</f>
        <v>0</v>
      </c>
      <c r="E40" s="23">
        <f>'Point distribution and weighing'!E40</f>
        <v>1</v>
      </c>
      <c r="F40" s="23">
        <f>'Point distribution and weighing'!F40</f>
        <v>0</v>
      </c>
      <c r="G40" s="23">
        <f>'Point distribution and weighing'!G40</f>
        <v>0</v>
      </c>
    </row>
    <row r="41" spans="1:7" ht="15" customHeight="1">
      <c r="A41" s="41"/>
      <c r="B41" s="6" t="s">
        <v>38</v>
      </c>
      <c r="C41" s="5"/>
      <c r="D41" s="2">
        <f>IF(C41=1, E41,)</f>
        <v>0</v>
      </c>
      <c r="E41" s="23">
        <f>'Point distribution and weighing'!E41</f>
        <v>0</v>
      </c>
      <c r="F41" s="23">
        <f>'Point distribution and weighing'!F41</f>
        <v>0</v>
      </c>
      <c r="G41" s="23">
        <f>'Point distribution and weighing'!G41</f>
        <v>0</v>
      </c>
    </row>
    <row r="42" spans="1:7" ht="15" customHeight="1" thickBot="1">
      <c r="A42" s="40"/>
      <c r="B42" s="49" t="s">
        <v>39</v>
      </c>
      <c r="C42" s="50"/>
      <c r="D42" s="107"/>
      <c r="E42" s="107"/>
      <c r="F42" s="107"/>
      <c r="G42" s="108"/>
    </row>
    <row r="43" spans="1:7" ht="27" customHeight="1">
      <c r="A43" s="39">
        <v>7</v>
      </c>
      <c r="B43" s="135" t="s">
        <v>41</v>
      </c>
      <c r="C43" s="136"/>
      <c r="D43" s="136"/>
      <c r="E43" s="136"/>
      <c r="F43" s="136"/>
      <c r="G43" s="137"/>
    </row>
    <row r="44" spans="1:7" ht="27" customHeight="1">
      <c r="A44" s="41"/>
      <c r="B44" s="19" t="s">
        <v>42</v>
      </c>
      <c r="C44" s="17">
        <v>1</v>
      </c>
      <c r="D44" s="2">
        <f>IF(C44=1, E44,)</f>
        <v>3</v>
      </c>
      <c r="E44" s="23">
        <f>'Point distribution and weighing'!E44</f>
        <v>3</v>
      </c>
      <c r="F44" s="23">
        <f>'Point distribution and weighing'!F44</f>
        <v>0</v>
      </c>
      <c r="G44" s="23">
        <f>'Point distribution and weighing'!G44</f>
        <v>3</v>
      </c>
    </row>
    <row r="45" spans="1:7" ht="27" customHeight="1">
      <c r="A45" s="41"/>
      <c r="B45" s="7" t="s">
        <v>43</v>
      </c>
      <c r="C45" s="2"/>
      <c r="D45" s="2">
        <f>IF(C45=1, E45,)</f>
        <v>0</v>
      </c>
      <c r="E45" s="23">
        <f>'Point distribution and weighing'!E45</f>
        <v>1</v>
      </c>
      <c r="F45" s="23">
        <f>'Point distribution and weighing'!F45</f>
        <v>0</v>
      </c>
      <c r="G45" s="23">
        <f>'Point distribution and weighing'!G45</f>
        <v>0</v>
      </c>
    </row>
    <row r="46" spans="1:7" ht="15" customHeight="1">
      <c r="A46" s="41"/>
      <c r="B46" s="8" t="s">
        <v>44</v>
      </c>
      <c r="C46" s="5"/>
      <c r="D46" s="2">
        <f>IF(C46=1, E46,)</f>
        <v>0</v>
      </c>
      <c r="E46" s="23">
        <f>'Point distribution and weighing'!E46</f>
        <v>0</v>
      </c>
      <c r="F46" s="23">
        <f>'Point distribution and weighing'!F46</f>
        <v>0</v>
      </c>
      <c r="G46" s="23">
        <f>'Point distribution and weighing'!G46</f>
        <v>0</v>
      </c>
    </row>
    <row r="47" spans="1:7" ht="15" customHeight="1" thickBot="1">
      <c r="A47" s="40"/>
      <c r="B47" s="49" t="s">
        <v>45</v>
      </c>
      <c r="C47" s="50"/>
      <c r="D47" s="107"/>
      <c r="E47" s="107"/>
      <c r="F47" s="107"/>
      <c r="G47" s="108"/>
    </row>
    <row r="48" spans="1:7" ht="27.75" customHeight="1">
      <c r="A48" s="39">
        <v>8</v>
      </c>
      <c r="B48" s="136" t="s">
        <v>46</v>
      </c>
      <c r="C48" s="136"/>
      <c r="D48" s="136"/>
      <c r="E48" s="136"/>
      <c r="F48" s="136"/>
      <c r="G48" s="137"/>
    </row>
    <row r="49" spans="1:7" ht="15" customHeight="1">
      <c r="A49" s="41"/>
      <c r="B49" s="19" t="s">
        <v>47</v>
      </c>
      <c r="C49" s="17">
        <v>1</v>
      </c>
      <c r="D49" s="2">
        <f>IF(C49=1, E49,)</f>
        <v>3</v>
      </c>
      <c r="E49" s="23">
        <f>'Point distribution and weighing'!E49</f>
        <v>3</v>
      </c>
      <c r="F49" s="23">
        <f>'Point distribution and weighing'!F49</f>
        <v>0</v>
      </c>
      <c r="G49" s="23">
        <f>'Point distribution and weighing'!G49</f>
        <v>3</v>
      </c>
    </row>
    <row r="50" spans="1:7" ht="15" customHeight="1">
      <c r="A50" s="41"/>
      <c r="B50" s="7" t="s">
        <v>48</v>
      </c>
      <c r="C50" s="2"/>
      <c r="D50" s="2">
        <f>IF(C50=1, E50,)</f>
        <v>0</v>
      </c>
      <c r="E50" s="23">
        <f>'Point distribution and weighing'!E50</f>
        <v>1</v>
      </c>
      <c r="F50" s="23">
        <f>'Point distribution and weighing'!F50</f>
        <v>0</v>
      </c>
      <c r="G50" s="23">
        <f>'Point distribution and weighing'!G50</f>
        <v>0</v>
      </c>
    </row>
    <row r="51" spans="1:7" ht="15" customHeight="1">
      <c r="A51" s="41"/>
      <c r="B51" s="8" t="s">
        <v>49</v>
      </c>
      <c r="C51" s="5"/>
      <c r="D51" s="2">
        <f>IF(C51=1, E51,)</f>
        <v>0</v>
      </c>
      <c r="E51" s="23">
        <f>'Point distribution and weighing'!E51</f>
        <v>0</v>
      </c>
      <c r="F51" s="23">
        <f>'Point distribution and weighing'!F51</f>
        <v>0</v>
      </c>
      <c r="G51" s="23">
        <f>'Point distribution and weighing'!G51</f>
        <v>0</v>
      </c>
    </row>
    <row r="52" spans="1:7" ht="15" customHeight="1" thickBot="1">
      <c r="A52" s="40"/>
      <c r="B52" s="49" t="s">
        <v>45</v>
      </c>
      <c r="C52" s="50"/>
      <c r="D52" s="97"/>
      <c r="E52" s="98"/>
      <c r="F52" s="98"/>
      <c r="G52" s="99"/>
    </row>
    <row r="53" spans="1:7" ht="27" customHeight="1">
      <c r="A53" s="39">
        <v>9</v>
      </c>
      <c r="B53" s="135" t="s">
        <v>50</v>
      </c>
      <c r="C53" s="136"/>
      <c r="D53" s="136"/>
      <c r="E53" s="136"/>
      <c r="F53" s="136"/>
      <c r="G53" s="137"/>
    </row>
    <row r="54" spans="1:7" ht="15" customHeight="1">
      <c r="A54" s="41"/>
      <c r="B54" s="19" t="s">
        <v>51</v>
      </c>
      <c r="C54" s="17">
        <v>1</v>
      </c>
      <c r="D54" s="2">
        <f>IF(C54=1, E54,)</f>
        <v>3</v>
      </c>
      <c r="E54" s="23">
        <f>'Point distribution and weighing'!E54</f>
        <v>3</v>
      </c>
      <c r="F54" s="23">
        <f>'Point distribution and weighing'!F54</f>
        <v>0</v>
      </c>
      <c r="G54" s="23">
        <f>'Point distribution and weighing'!G54</f>
        <v>3</v>
      </c>
    </row>
    <row r="55" spans="1:7" ht="15" customHeight="1">
      <c r="A55" s="41"/>
      <c r="B55" s="7" t="s">
        <v>52</v>
      </c>
      <c r="C55" s="2"/>
      <c r="D55" s="2">
        <f>IF(C55=1, E55,)</f>
        <v>0</v>
      </c>
      <c r="E55" s="23">
        <f>'Point distribution and weighing'!E55</f>
        <v>1</v>
      </c>
      <c r="F55" s="23">
        <f>'Point distribution and weighing'!F55</f>
        <v>0</v>
      </c>
      <c r="G55" s="23">
        <f>'Point distribution and weighing'!G55</f>
        <v>0</v>
      </c>
    </row>
    <row r="56" spans="1:7" ht="15" customHeight="1">
      <c r="A56" s="41"/>
      <c r="B56" s="8" t="s">
        <v>53</v>
      </c>
      <c r="C56" s="5"/>
      <c r="D56" s="2">
        <f>IF(C56=1, E56,)</f>
        <v>0</v>
      </c>
      <c r="E56" s="23">
        <f>'Point distribution and weighing'!E56</f>
        <v>0</v>
      </c>
      <c r="F56" s="23">
        <f>'Point distribution and weighing'!F56</f>
        <v>0</v>
      </c>
      <c r="G56" s="23">
        <f>'Point distribution and weighing'!G56</f>
        <v>0</v>
      </c>
    </row>
    <row r="57" spans="1:7" ht="15" customHeight="1" thickBot="1">
      <c r="A57" s="40"/>
      <c r="B57" s="49" t="s">
        <v>54</v>
      </c>
      <c r="C57" s="50"/>
      <c r="D57" s="97"/>
      <c r="E57" s="98"/>
      <c r="F57" s="98"/>
      <c r="G57" s="99"/>
    </row>
    <row r="58" spans="1:7" ht="27" customHeight="1">
      <c r="A58" s="39">
        <v>10</v>
      </c>
      <c r="B58" s="138" t="s">
        <v>55</v>
      </c>
      <c r="C58" s="138"/>
      <c r="D58" s="138"/>
      <c r="E58" s="138"/>
      <c r="F58" s="138"/>
      <c r="G58" s="139"/>
    </row>
    <row r="59" spans="1:7">
      <c r="A59" s="41"/>
      <c r="B59" s="18" t="s">
        <v>57</v>
      </c>
      <c r="C59" s="18"/>
      <c r="D59" s="2">
        <f>IF(C59=1, E59,)</f>
        <v>0</v>
      </c>
      <c r="E59" s="23">
        <f>'Point distribution and weighing'!E59</f>
        <v>3</v>
      </c>
      <c r="F59" s="23">
        <f>'Point distribution and weighing'!F59</f>
        <v>0</v>
      </c>
      <c r="G59" s="23">
        <f>'Point distribution and weighing'!G59</f>
        <v>3</v>
      </c>
    </row>
    <row r="60" spans="1:7">
      <c r="A60" s="41"/>
      <c r="B60" s="10" t="s">
        <v>58</v>
      </c>
      <c r="C60" s="2">
        <v>1</v>
      </c>
      <c r="D60" s="2">
        <f>IF(C60=1, E60,)</f>
        <v>0</v>
      </c>
      <c r="E60" s="23">
        <f>'Point distribution and weighing'!E60</f>
        <v>0</v>
      </c>
      <c r="F60" s="23">
        <f>'Point distribution and weighing'!F60</f>
        <v>0</v>
      </c>
      <c r="G60" s="23">
        <f>'Point distribution and weighing'!G60</f>
        <v>0</v>
      </c>
    </row>
    <row r="61" spans="1:7" ht="27" customHeight="1" thickBot="1">
      <c r="A61" s="40"/>
      <c r="B61" s="36" t="s">
        <v>56</v>
      </c>
      <c r="C61" s="107"/>
      <c r="D61" s="107"/>
      <c r="E61" s="107"/>
      <c r="F61" s="107"/>
      <c r="G61" s="108"/>
    </row>
    <row r="62" spans="1:7" ht="15" thickBot="1">
      <c r="A62" s="39">
        <v>11</v>
      </c>
      <c r="B62" s="109" t="s">
        <v>61</v>
      </c>
      <c r="C62" s="109"/>
      <c r="D62" s="110"/>
      <c r="E62" s="110"/>
      <c r="F62" s="110"/>
      <c r="G62" s="111"/>
    </row>
    <row r="63" spans="1:7">
      <c r="B63" s="16" t="s">
        <v>25</v>
      </c>
      <c r="C63" s="17"/>
      <c r="D63" s="2">
        <f>IF(C63=1, E63,)</f>
        <v>0</v>
      </c>
      <c r="E63" s="23">
        <f>'Point distribution and weighing'!E63</f>
        <v>0</v>
      </c>
      <c r="F63" s="23">
        <f>'Point distribution and weighing'!F63</f>
        <v>0</v>
      </c>
      <c r="G63" s="23">
        <f>'Point distribution and weighing'!G63</f>
        <v>0</v>
      </c>
    </row>
    <row r="64" spans="1:7">
      <c r="B64" s="12" t="s">
        <v>26</v>
      </c>
      <c r="C64" s="2"/>
      <c r="D64" s="2">
        <f>IF(C64=1, E64,)</f>
        <v>0</v>
      </c>
      <c r="E64" s="23">
        <f>'Point distribution and weighing'!E64</f>
        <v>1</v>
      </c>
      <c r="F64" s="23">
        <f>'Point distribution and weighing'!F64</f>
        <v>0</v>
      </c>
      <c r="G64" s="23">
        <f>'Point distribution and weighing'!G64</f>
        <v>0</v>
      </c>
    </row>
    <row r="65" spans="1:7">
      <c r="B65" s="12" t="s">
        <v>27</v>
      </c>
      <c r="C65" s="2"/>
      <c r="D65" s="2">
        <f>IF(C65=1, E65,)</f>
        <v>0</v>
      </c>
      <c r="E65" s="23">
        <f>'Point distribution and weighing'!E65</f>
        <v>2</v>
      </c>
      <c r="F65" s="23">
        <f>'Point distribution and weighing'!F65</f>
        <v>0</v>
      </c>
      <c r="G65" s="23">
        <f>'Point distribution and weighing'!G65</f>
        <v>0</v>
      </c>
    </row>
    <row r="66" spans="1:7">
      <c r="B66" s="13" t="s">
        <v>62</v>
      </c>
      <c r="C66" s="5">
        <v>1</v>
      </c>
      <c r="D66" s="2">
        <f>IF(C66=1, E66,)</f>
        <v>3</v>
      </c>
      <c r="E66" s="23">
        <f>'Point distribution and weighing'!E66</f>
        <v>3</v>
      </c>
      <c r="F66" s="23">
        <f>'Point distribution and weighing'!F66</f>
        <v>0</v>
      </c>
      <c r="G66" s="23">
        <f>'Point distribution and weighing'!G66</f>
        <v>3</v>
      </c>
    </row>
    <row r="67" spans="1:7" ht="15" customHeight="1" thickBot="1">
      <c r="B67" s="3" t="s">
        <v>54</v>
      </c>
      <c r="C67" s="24"/>
      <c r="D67" s="112"/>
      <c r="E67" s="113"/>
      <c r="F67" s="113"/>
      <c r="G67" s="114"/>
    </row>
    <row r="68" spans="1:7">
      <c r="A68" s="39">
        <v>12</v>
      </c>
      <c r="B68" s="104" t="s">
        <v>68</v>
      </c>
      <c r="C68" s="105"/>
      <c r="D68" s="105"/>
      <c r="E68" s="105"/>
      <c r="F68" s="105"/>
      <c r="G68" s="106"/>
    </row>
    <row r="69" spans="1:7">
      <c r="A69" s="41"/>
      <c r="B69" s="21" t="s">
        <v>63</v>
      </c>
      <c r="C69" s="17">
        <v>1</v>
      </c>
      <c r="D69" s="17" t="s">
        <v>141</v>
      </c>
      <c r="E69" s="68"/>
      <c r="F69" s="17"/>
      <c r="G69" s="52"/>
    </row>
    <row r="70" spans="1:7">
      <c r="A70" s="41"/>
      <c r="B70" s="14" t="s">
        <v>64</v>
      </c>
      <c r="C70" s="2"/>
      <c r="D70" s="2">
        <f>IF(C70=1, E70,)</f>
        <v>0</v>
      </c>
      <c r="E70" s="23">
        <f>'Point distribution and weighing'!E70</f>
        <v>0</v>
      </c>
      <c r="F70" s="23">
        <f>'Point distribution and weighing'!F70</f>
        <v>0</v>
      </c>
      <c r="G70" s="23">
        <f>'Point distribution and weighing'!G70</f>
        <v>0</v>
      </c>
    </row>
    <row r="71" spans="1:7" ht="15" customHeight="1">
      <c r="A71" s="41"/>
      <c r="B71" s="11" t="s">
        <v>65</v>
      </c>
      <c r="C71" s="2"/>
      <c r="D71" s="2">
        <f>IF(C71=1, E71,)</f>
        <v>0</v>
      </c>
      <c r="E71" s="23">
        <f>'Point distribution and weighing'!E71</f>
        <v>0</v>
      </c>
      <c r="F71" s="23">
        <f>'Point distribution and weighing'!F71</f>
        <v>0</v>
      </c>
      <c r="G71" s="23">
        <f>'Point distribution and weighing'!G71</f>
        <v>0</v>
      </c>
    </row>
    <row r="72" spans="1:7" ht="15" customHeight="1">
      <c r="A72" s="41"/>
      <c r="B72" s="11" t="s">
        <v>66</v>
      </c>
      <c r="C72" s="2">
        <v>1</v>
      </c>
      <c r="D72" s="2">
        <f>IF(C72=1, E72,)</f>
        <v>4</v>
      </c>
      <c r="E72" s="23">
        <f>'Point distribution and weighing'!E72</f>
        <v>4</v>
      </c>
      <c r="F72" s="23">
        <f>'Point distribution and weighing'!F72</f>
        <v>0</v>
      </c>
      <c r="G72" s="23">
        <f>'Point distribution and weighing'!G72</f>
        <v>4</v>
      </c>
    </row>
    <row r="73" spans="1:7" ht="15" customHeight="1">
      <c r="A73" s="41"/>
      <c r="B73" s="11" t="s">
        <v>67</v>
      </c>
      <c r="C73" s="2"/>
      <c r="D73" s="2">
        <f>IF(C73=1, E73,)</f>
        <v>0</v>
      </c>
      <c r="E73" s="23">
        <f>'Point distribution and weighing'!E73</f>
        <v>2</v>
      </c>
      <c r="F73" s="23">
        <f>'Point distribution and weighing'!F73</f>
        <v>0</v>
      </c>
      <c r="G73" s="23">
        <f>'Point distribution and weighing'!G73</f>
        <v>0</v>
      </c>
    </row>
    <row r="74" spans="1:7" ht="15" customHeight="1">
      <c r="A74" s="41"/>
      <c r="B74" s="15" t="s">
        <v>69</v>
      </c>
      <c r="C74" s="5"/>
      <c r="D74" s="2">
        <f>IF(C74=1, E74,)</f>
        <v>0</v>
      </c>
      <c r="E74" s="23">
        <f>'Point distribution and weighing'!E74</f>
        <v>1</v>
      </c>
      <c r="F74" s="23">
        <f>'Point distribution and weighing'!F74</f>
        <v>0</v>
      </c>
      <c r="G74" s="23">
        <f>'Point distribution and weighing'!G74</f>
        <v>0</v>
      </c>
    </row>
    <row r="75" spans="1:7" ht="15" customHeight="1" thickBot="1">
      <c r="A75" s="40"/>
      <c r="B75" s="36" t="s">
        <v>54</v>
      </c>
      <c r="C75" s="50"/>
      <c r="D75" s="97"/>
      <c r="E75" s="98"/>
      <c r="F75" s="98"/>
      <c r="G75" s="99"/>
    </row>
    <row r="76" spans="1:7" ht="30" customHeight="1">
      <c r="A76" s="39">
        <v>13</v>
      </c>
      <c r="B76" s="133" t="s">
        <v>70</v>
      </c>
      <c r="C76" s="133"/>
      <c r="D76" s="133"/>
      <c r="E76" s="133"/>
      <c r="F76" s="133"/>
      <c r="G76" s="134"/>
    </row>
    <row r="77" spans="1:7" ht="15" customHeight="1">
      <c r="A77" s="41"/>
      <c r="B77" s="11" t="s">
        <v>71</v>
      </c>
      <c r="C77" s="2"/>
      <c r="D77" s="2">
        <f>IF(C77=1, E77,)</f>
        <v>0</v>
      </c>
      <c r="E77" s="23">
        <f>'Point distribution and weighing'!E77</f>
        <v>3</v>
      </c>
      <c r="F77" s="23">
        <f>'Point distribution and weighing'!F77</f>
        <v>0</v>
      </c>
      <c r="G77" s="23">
        <f>'Point distribution and weighing'!G77</f>
        <v>3</v>
      </c>
    </row>
    <row r="78" spans="1:7" ht="30" customHeight="1">
      <c r="A78" s="41"/>
      <c r="B78" s="11" t="s">
        <v>72</v>
      </c>
      <c r="C78" s="2"/>
      <c r="D78" s="2">
        <f>IF(C78=1, E78,)</f>
        <v>0</v>
      </c>
      <c r="E78" s="23">
        <f>'Point distribution and weighing'!E78</f>
        <v>2</v>
      </c>
      <c r="F78" s="23">
        <f>'Point distribution and weighing'!F78</f>
        <v>0</v>
      </c>
      <c r="G78" s="23">
        <f>'Point distribution and weighing'!G78</f>
        <v>0</v>
      </c>
    </row>
    <row r="79" spans="1:7" ht="15" customHeight="1">
      <c r="A79" s="41"/>
      <c r="B79" s="11" t="s">
        <v>73</v>
      </c>
      <c r="C79" s="2"/>
      <c r="D79" s="2">
        <f>IF(C79=1, E79,)</f>
        <v>0</v>
      </c>
      <c r="E79" s="23">
        <f>'Point distribution and weighing'!E79</f>
        <v>1</v>
      </c>
      <c r="F79" s="23">
        <f>'Point distribution and weighing'!F79</f>
        <v>0</v>
      </c>
      <c r="G79" s="23">
        <f>'Point distribution and weighing'!G79</f>
        <v>0</v>
      </c>
    </row>
    <row r="80" spans="1:7" ht="15" customHeight="1">
      <c r="A80" s="41"/>
      <c r="B80" s="15" t="s">
        <v>74</v>
      </c>
      <c r="C80" s="5"/>
      <c r="D80" s="2">
        <f>IF(C80=1, E80,)</f>
        <v>0</v>
      </c>
      <c r="E80" s="23">
        <f>'Point distribution and weighing'!E80</f>
        <v>0</v>
      </c>
      <c r="F80" s="23">
        <f>'Point distribution and weighing'!F80</f>
        <v>0</v>
      </c>
      <c r="G80" s="23">
        <f>'Point distribution and weighing'!G80</f>
        <v>0</v>
      </c>
    </row>
    <row r="81" spans="1:7" ht="15" customHeight="1" thickBot="1">
      <c r="A81" s="40"/>
      <c r="B81" s="36" t="s">
        <v>54</v>
      </c>
      <c r="C81" s="50">
        <v>1</v>
      </c>
      <c r="D81" s="97"/>
      <c r="E81" s="98"/>
      <c r="F81" s="98"/>
      <c r="G81" s="99"/>
    </row>
    <row r="82" spans="1:7">
      <c r="A82" s="39">
        <v>14</v>
      </c>
      <c r="B82" s="131" t="s">
        <v>75</v>
      </c>
      <c r="C82" s="131"/>
      <c r="D82" s="131"/>
      <c r="E82" s="131"/>
      <c r="F82" s="131"/>
      <c r="G82" s="132"/>
    </row>
    <row r="83" spans="1:7" ht="15" customHeight="1">
      <c r="A83" s="41"/>
      <c r="B83" s="3" t="s">
        <v>76</v>
      </c>
      <c r="C83" s="2">
        <v>1</v>
      </c>
      <c r="D83" s="2">
        <f>IF(C83=1, E83,)</f>
        <v>3</v>
      </c>
      <c r="E83" s="23">
        <f>'Point distribution and weighing'!E83</f>
        <v>3</v>
      </c>
      <c r="F83" s="23">
        <f>'Point distribution and weighing'!F83</f>
        <v>0</v>
      </c>
      <c r="G83" s="23">
        <f>'Point distribution and weighing'!G83</f>
        <v>3</v>
      </c>
    </row>
    <row r="84" spans="1:7" ht="27" customHeight="1">
      <c r="A84" s="41"/>
      <c r="B84" s="3" t="s">
        <v>77</v>
      </c>
      <c r="C84" s="2"/>
      <c r="D84" s="2">
        <f>IF(C84=1, E84,)</f>
        <v>0</v>
      </c>
      <c r="E84" s="23">
        <f>'Point distribution and weighing'!E84</f>
        <v>2</v>
      </c>
      <c r="F84" s="23">
        <f>'Point distribution and weighing'!F84</f>
        <v>0</v>
      </c>
      <c r="G84" s="23">
        <f>'Point distribution and weighing'!G84</f>
        <v>0</v>
      </c>
    </row>
    <row r="85" spans="1:7" ht="15" customHeight="1">
      <c r="A85" s="41"/>
      <c r="B85" s="3" t="s">
        <v>78</v>
      </c>
      <c r="C85" s="2"/>
      <c r="D85" s="2">
        <f>IF(C85=1, E85,)</f>
        <v>0</v>
      </c>
      <c r="E85" s="23">
        <f>'Point distribution and weighing'!E85</f>
        <v>1</v>
      </c>
      <c r="F85" s="23">
        <f>'Point distribution and weighing'!F85</f>
        <v>0</v>
      </c>
      <c r="G85" s="23">
        <f>'Point distribution and weighing'!G85</f>
        <v>0</v>
      </c>
    </row>
    <row r="86" spans="1:7" ht="15" customHeight="1">
      <c r="A86" s="41"/>
      <c r="B86" s="6" t="s">
        <v>79</v>
      </c>
      <c r="C86" s="5"/>
      <c r="D86" s="2">
        <f>IF(C86=1, E86,)</f>
        <v>0</v>
      </c>
      <c r="E86" s="23">
        <f>'Point distribution and weighing'!E86</f>
        <v>0</v>
      </c>
      <c r="F86" s="23">
        <f>'Point distribution and weighing'!F86</f>
        <v>0</v>
      </c>
      <c r="G86" s="23">
        <f>'Point distribution and weighing'!G86</f>
        <v>0</v>
      </c>
    </row>
    <row r="87" spans="1:7" ht="15" customHeight="1" thickBot="1">
      <c r="A87" s="40"/>
      <c r="B87" s="49" t="s">
        <v>80</v>
      </c>
      <c r="C87" s="50">
        <v>1</v>
      </c>
      <c r="D87" s="97" t="s">
        <v>129</v>
      </c>
      <c r="E87" s="98"/>
      <c r="F87" s="98"/>
      <c r="G87" s="99"/>
    </row>
    <row r="88" spans="1:7">
      <c r="A88" s="39">
        <v>15</v>
      </c>
      <c r="B88" s="104" t="s">
        <v>81</v>
      </c>
      <c r="C88" s="105"/>
      <c r="D88" s="105"/>
      <c r="E88" s="105"/>
      <c r="F88" s="105"/>
      <c r="G88" s="106"/>
    </row>
    <row r="89" spans="1:7" ht="27" customHeight="1">
      <c r="A89" s="41"/>
      <c r="B89" s="22" t="s">
        <v>82</v>
      </c>
      <c r="C89" s="17"/>
      <c r="D89" s="2">
        <f>IF(C89=1, E89,)</f>
        <v>0</v>
      </c>
      <c r="E89" s="23">
        <f>'Point distribution and weighing'!E89</f>
        <v>3</v>
      </c>
      <c r="F89" s="23">
        <f>'Point distribution and weighing'!F89</f>
        <v>0</v>
      </c>
      <c r="G89" s="23">
        <f>'Point distribution and weighing'!G89</f>
        <v>3</v>
      </c>
    </row>
    <row r="90" spans="1:7" ht="27" customHeight="1">
      <c r="A90" s="41"/>
      <c r="B90" s="11" t="s">
        <v>83</v>
      </c>
      <c r="C90" s="2"/>
      <c r="D90" s="2">
        <f>IF(C90=1, E90,)</f>
        <v>0</v>
      </c>
      <c r="E90" s="23">
        <f>'Point distribution and weighing'!E90</f>
        <v>2</v>
      </c>
      <c r="F90" s="23">
        <f>'Point distribution and weighing'!F90</f>
        <v>0</v>
      </c>
      <c r="G90" s="23">
        <f>'Point distribution and weighing'!G90</f>
        <v>0</v>
      </c>
    </row>
    <row r="91" spans="1:7" ht="27" customHeight="1">
      <c r="A91" s="41"/>
      <c r="B91" s="11" t="s">
        <v>84</v>
      </c>
      <c r="C91" s="2"/>
      <c r="D91" s="2">
        <f>IF(C91=1, E91,)</f>
        <v>0</v>
      </c>
      <c r="E91" s="23">
        <f>'Point distribution and weighing'!E91</f>
        <v>1</v>
      </c>
      <c r="F91" s="23">
        <f>'Point distribution and weighing'!F91</f>
        <v>0</v>
      </c>
      <c r="G91" s="23">
        <f>'Point distribution and weighing'!G91</f>
        <v>0</v>
      </c>
    </row>
    <row r="92" spans="1:7" ht="27" customHeight="1">
      <c r="A92" s="41"/>
      <c r="B92" s="15" t="s">
        <v>85</v>
      </c>
      <c r="C92" s="5"/>
      <c r="D92" s="2">
        <f>IF(C92=1, E92,)</f>
        <v>0</v>
      </c>
      <c r="E92" s="23">
        <f>'Point distribution and weighing'!E92</f>
        <v>0</v>
      </c>
      <c r="F92" s="23">
        <f>'Point distribution and weighing'!F92</f>
        <v>0</v>
      </c>
      <c r="G92" s="23">
        <f>'Point distribution and weighing'!G92</f>
        <v>0</v>
      </c>
    </row>
    <row r="93" spans="1:7" ht="15" customHeight="1" thickBot="1">
      <c r="A93" s="40"/>
      <c r="B93" s="36" t="s">
        <v>54</v>
      </c>
      <c r="C93" s="50">
        <v>1</v>
      </c>
      <c r="D93" s="107"/>
      <c r="E93" s="107"/>
      <c r="F93" s="107"/>
      <c r="G93" s="108"/>
    </row>
    <row r="95" spans="1:7" ht="28">
      <c r="C95" s="62" t="s">
        <v>123</v>
      </c>
      <c r="D95" s="60">
        <f>SUM(D20:D24, D27:D31,D34:D36,D39:D41,D44:D46,D49:D51,D54:D56,D59:D60,D63:D66,D69:D74,D77:D80,D83:D86,D89:D92)</f>
        <v>25</v>
      </c>
      <c r="E95" s="61" t="s">
        <v>124</v>
      </c>
      <c r="F95" s="60">
        <f>SUM(G20:G24, G27:G31,G34:G36,G39:G41,G44:G46,G49:G51,G54:G56,G59:G60,G63:G66,G69:G75,G77:G80,G83:G86,G89:G92)</f>
        <v>42</v>
      </c>
    </row>
    <row r="96" spans="1:7">
      <c r="C96" s="62" t="s">
        <v>144</v>
      </c>
      <c r="D96" s="60">
        <f>SUM(I10,I18)</f>
        <v>2.0571428571428574</v>
      </c>
      <c r="E96" s="61" t="s">
        <v>145</v>
      </c>
      <c r="F96" s="60">
        <f>SUM(K10,K18)</f>
        <v>8</v>
      </c>
      <c r="G96" s="25"/>
    </row>
    <row r="97" spans="3:7" ht="28">
      <c r="C97" s="62" t="s">
        <v>120</v>
      </c>
      <c r="D97" s="60">
        <f>SUM(D95:D96)</f>
        <v>27.057142857142857</v>
      </c>
      <c r="E97" s="61" t="s">
        <v>125</v>
      </c>
      <c r="F97" s="60">
        <f>SUM(F95:F96)</f>
        <v>50</v>
      </c>
      <c r="G97" s="25"/>
    </row>
  </sheetData>
  <mergeCells count="28">
    <mergeCell ref="B88:G88"/>
    <mergeCell ref="D93:G93"/>
    <mergeCell ref="B62:G62"/>
    <mergeCell ref="D67:G67"/>
    <mergeCell ref="B68:G68"/>
    <mergeCell ref="D75:G75"/>
    <mergeCell ref="B76:G76"/>
    <mergeCell ref="D81:G81"/>
    <mergeCell ref="D57:G57"/>
    <mergeCell ref="B58:G58"/>
    <mergeCell ref="C61:G61"/>
    <mergeCell ref="B82:G82"/>
    <mergeCell ref="D87:G87"/>
    <mergeCell ref="B43:G43"/>
    <mergeCell ref="D47:G47"/>
    <mergeCell ref="B48:G48"/>
    <mergeCell ref="D52:G52"/>
    <mergeCell ref="B53:G53"/>
    <mergeCell ref="D32:G32"/>
    <mergeCell ref="B33:G33"/>
    <mergeCell ref="D37:G37"/>
    <mergeCell ref="B38:G38"/>
    <mergeCell ref="D42:G42"/>
    <mergeCell ref="B3:G3"/>
    <mergeCell ref="B10:G10"/>
    <mergeCell ref="B19:G19"/>
    <mergeCell ref="D25:G25"/>
    <mergeCell ref="B26:G26"/>
  </mergeCells>
  <pageMargins left="0.7" right="0.7" top="0.75" bottom="0.75" header="0.3" footer="0.3"/>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7"/>
  <sheetViews>
    <sheetView showGridLines="0" workbookViewId="0">
      <pane ySplit="2" topLeftCell="A87" activePane="bottomLeft" state="frozen"/>
      <selection pane="bottomLeft" activeCell="J54" sqref="J54"/>
    </sheetView>
  </sheetViews>
  <sheetFormatPr baseColWidth="10" defaultColWidth="8.83203125" defaultRowHeight="14" x14ac:dyDescent="0"/>
  <cols>
    <col min="1" max="1" width="5.6640625" customWidth="1"/>
    <col min="2" max="2" width="64.83203125" customWidth="1"/>
    <col min="3" max="3" width="10.33203125" customWidth="1"/>
    <col min="4" max="4" width="17.1640625" customWidth="1"/>
    <col min="5" max="5" width="17.5" customWidth="1"/>
    <col min="6" max="6" width="15.83203125" customWidth="1"/>
    <col min="7" max="7" width="11.1640625" customWidth="1"/>
    <col min="8" max="8" width="6.5" customWidth="1"/>
    <col min="9" max="9" width="8.33203125" customWidth="1"/>
    <col min="10" max="10" width="10.5" customWidth="1"/>
    <col min="11" max="11" width="5.6640625" customWidth="1"/>
  </cols>
  <sheetData>
    <row r="2" spans="1:11" ht="15" thickBot="1">
      <c r="A2" t="s">
        <v>126</v>
      </c>
      <c r="C2" t="s">
        <v>86</v>
      </c>
      <c r="D2" t="s">
        <v>87</v>
      </c>
      <c r="E2" t="s">
        <v>88</v>
      </c>
      <c r="F2" t="s">
        <v>131</v>
      </c>
      <c r="G2" t="s">
        <v>140</v>
      </c>
    </row>
    <row r="3" spans="1:11" ht="30" customHeight="1">
      <c r="A3" s="44">
        <v>1</v>
      </c>
      <c r="B3" s="122" t="s">
        <v>0</v>
      </c>
      <c r="C3" s="124"/>
      <c r="D3" s="124"/>
      <c r="E3" s="124"/>
      <c r="F3" s="124"/>
      <c r="G3" s="125"/>
    </row>
    <row r="4" spans="1:11" ht="52.5" customHeight="1">
      <c r="A4" s="41"/>
      <c r="B4" s="42" t="s">
        <v>1</v>
      </c>
      <c r="C4" s="43" t="s">
        <v>2</v>
      </c>
      <c r="D4" s="43" t="s">
        <v>3</v>
      </c>
      <c r="E4" s="43" t="s">
        <v>4</v>
      </c>
      <c r="F4" s="43" t="s">
        <v>5</v>
      </c>
      <c r="G4" s="45"/>
    </row>
    <row r="5" spans="1:11">
      <c r="A5" s="41"/>
      <c r="B5" s="11" t="s">
        <v>6</v>
      </c>
      <c r="C5" s="11"/>
      <c r="D5" s="11"/>
      <c r="E5" s="11"/>
      <c r="F5" s="11"/>
      <c r="G5" s="45"/>
    </row>
    <row r="6" spans="1:11" ht="14.25" customHeight="1">
      <c r="A6" s="41"/>
      <c r="B6" s="11" t="s">
        <v>7</v>
      </c>
      <c r="C6" s="11"/>
      <c r="D6" s="11"/>
      <c r="E6" s="11"/>
      <c r="F6" s="11"/>
      <c r="G6" s="45"/>
    </row>
    <row r="7" spans="1:11" ht="15" customHeight="1">
      <c r="A7" s="41"/>
      <c r="B7" s="11" t="s">
        <v>8</v>
      </c>
      <c r="C7" s="11"/>
      <c r="D7" s="11"/>
      <c r="E7" s="11"/>
      <c r="F7" s="11"/>
      <c r="G7" s="45"/>
    </row>
    <row r="8" spans="1:11" ht="15" customHeight="1">
      <c r="A8" s="41"/>
      <c r="B8" s="11" t="s">
        <v>9</v>
      </c>
      <c r="C8" s="11"/>
      <c r="D8" s="11"/>
      <c r="E8" s="11"/>
      <c r="F8" s="11"/>
      <c r="G8" s="45"/>
    </row>
    <row r="9" spans="1:11" ht="15" thickBot="1">
      <c r="A9" s="40"/>
      <c r="B9" s="36" t="s">
        <v>10</v>
      </c>
      <c r="C9" s="36"/>
      <c r="D9" s="36"/>
      <c r="E9" s="36"/>
      <c r="F9" s="36"/>
      <c r="G9" s="46"/>
    </row>
    <row r="10" spans="1:11" ht="30" customHeight="1">
      <c r="A10" s="39">
        <v>2</v>
      </c>
      <c r="B10" s="140" t="s">
        <v>11</v>
      </c>
      <c r="C10" s="141"/>
      <c r="D10" s="141"/>
      <c r="E10" s="141"/>
      <c r="F10" s="141"/>
      <c r="G10" s="142"/>
      <c r="H10" s="62" t="s">
        <v>143</v>
      </c>
      <c r="I10" s="69">
        <f>SUM(C5:F9)*'Point distribution and weighing'!I10</f>
        <v>0</v>
      </c>
      <c r="J10" s="61" t="s">
        <v>121</v>
      </c>
      <c r="K10" s="60">
        <v>3</v>
      </c>
    </row>
    <row r="11" spans="1:11" ht="30" customHeight="1">
      <c r="A11" s="41"/>
      <c r="B11" s="33"/>
      <c r="C11" s="33" t="s">
        <v>12</v>
      </c>
      <c r="D11" s="33" t="s">
        <v>13</v>
      </c>
      <c r="E11" s="33" t="s">
        <v>14</v>
      </c>
      <c r="F11" s="33" t="s">
        <v>15</v>
      </c>
      <c r="G11" s="34" t="s">
        <v>16</v>
      </c>
    </row>
    <row r="12" spans="1:11" ht="15" customHeight="1">
      <c r="A12" s="41"/>
      <c r="B12" s="11" t="s">
        <v>17</v>
      </c>
      <c r="C12" s="9"/>
      <c r="D12" s="11"/>
      <c r="E12" s="9"/>
      <c r="F12" s="9"/>
      <c r="G12" s="35"/>
    </row>
    <row r="13" spans="1:11" ht="15" customHeight="1">
      <c r="A13" s="41"/>
      <c r="B13" s="11" t="s">
        <v>18</v>
      </c>
      <c r="C13" s="9"/>
      <c r="D13" s="11"/>
      <c r="E13" s="9"/>
      <c r="F13" s="9"/>
      <c r="G13" s="35"/>
    </row>
    <row r="14" spans="1:11" ht="27" customHeight="1">
      <c r="A14" s="41"/>
      <c r="B14" s="11" t="s">
        <v>19</v>
      </c>
      <c r="C14" s="9"/>
      <c r="D14" s="11"/>
      <c r="E14" s="9"/>
      <c r="F14" s="9"/>
      <c r="G14" s="35"/>
    </row>
    <row r="15" spans="1:11" ht="15" customHeight="1">
      <c r="A15" s="41"/>
      <c r="B15" s="11" t="s">
        <v>20</v>
      </c>
      <c r="C15" s="9"/>
      <c r="D15" s="11"/>
      <c r="E15" s="9"/>
      <c r="F15" s="9"/>
      <c r="G15" s="35"/>
    </row>
    <row r="16" spans="1:11" ht="15" customHeight="1">
      <c r="A16" s="41"/>
      <c r="B16" s="11" t="s">
        <v>21</v>
      </c>
      <c r="C16" s="9"/>
      <c r="D16" s="11"/>
      <c r="E16" s="9"/>
      <c r="F16" s="9"/>
      <c r="G16" s="35"/>
    </row>
    <row r="17" spans="1:11" ht="27" customHeight="1">
      <c r="A17" s="41"/>
      <c r="B17" s="11" t="s">
        <v>22</v>
      </c>
      <c r="C17" s="9"/>
      <c r="D17" s="11"/>
      <c r="E17" s="9"/>
      <c r="F17" s="9"/>
      <c r="G17" s="35"/>
    </row>
    <row r="18" spans="1:11" ht="15" customHeight="1" thickBot="1">
      <c r="A18" s="40"/>
      <c r="B18" s="36" t="s">
        <v>23</v>
      </c>
      <c r="C18" s="37"/>
      <c r="D18" s="36"/>
      <c r="E18" s="37"/>
      <c r="F18" s="37"/>
      <c r="G18" s="38"/>
      <c r="H18" s="62" t="s">
        <v>119</v>
      </c>
      <c r="I18" s="60">
        <f>SUM(C12:G18)*'Point distribution and weighing'!I17</f>
        <v>0</v>
      </c>
      <c r="J18" s="61" t="s">
        <v>122</v>
      </c>
      <c r="K18" s="60">
        <v>5</v>
      </c>
    </row>
    <row r="19" spans="1:11" ht="27" customHeight="1">
      <c r="A19" s="47">
        <v>3</v>
      </c>
      <c r="B19" s="135" t="s">
        <v>24</v>
      </c>
      <c r="C19" s="136"/>
      <c r="D19" s="136"/>
      <c r="E19" s="136"/>
      <c r="F19" s="136"/>
      <c r="G19" s="137"/>
    </row>
    <row r="20" spans="1:11">
      <c r="A20" s="41"/>
      <c r="B20" s="1" t="s">
        <v>25</v>
      </c>
      <c r="C20" s="2"/>
      <c r="D20" s="2">
        <f>IF(C20=1, E20,)</f>
        <v>0</v>
      </c>
      <c r="E20" s="23">
        <f>'Point distribution and weighing'!E20</f>
        <v>0</v>
      </c>
      <c r="F20" s="23">
        <f>'Point distribution and weighing'!F20</f>
        <v>0</v>
      </c>
      <c r="G20" s="23">
        <f>'Point distribution and weighing'!G20</f>
        <v>4</v>
      </c>
    </row>
    <row r="21" spans="1:11">
      <c r="A21" s="41"/>
      <c r="B21" s="1" t="s">
        <v>26</v>
      </c>
      <c r="C21" s="2"/>
      <c r="D21" s="2">
        <f t="shared" ref="D21:D24" si="0">IF(C21=1, E21,)</f>
        <v>0</v>
      </c>
      <c r="E21" s="23">
        <f>'Point distribution and weighing'!E21</f>
        <v>1</v>
      </c>
      <c r="F21" s="23">
        <f>'Point distribution and weighing'!F21</f>
        <v>0</v>
      </c>
      <c r="G21" s="23">
        <f>'Point distribution and weighing'!G21</f>
        <v>0</v>
      </c>
    </row>
    <row r="22" spans="1:11">
      <c r="A22" s="41"/>
      <c r="B22" s="1" t="s">
        <v>27</v>
      </c>
      <c r="C22" s="2"/>
      <c r="D22" s="2">
        <f t="shared" si="0"/>
        <v>0</v>
      </c>
      <c r="E22" s="23">
        <f>'Point distribution and weighing'!E22</f>
        <v>2</v>
      </c>
      <c r="F22" s="23">
        <f>'Point distribution and weighing'!F22</f>
        <v>0</v>
      </c>
      <c r="G22" s="23">
        <f>'Point distribution and weighing'!G22</f>
        <v>0</v>
      </c>
    </row>
    <row r="23" spans="1:11">
      <c r="A23" s="41"/>
      <c r="B23" s="1" t="s">
        <v>28</v>
      </c>
      <c r="C23" s="2"/>
      <c r="D23" s="2">
        <f t="shared" si="0"/>
        <v>0</v>
      </c>
      <c r="E23" s="23">
        <f>'Point distribution and weighing'!E23</f>
        <v>4</v>
      </c>
      <c r="F23" s="23">
        <f>'Point distribution and weighing'!F23</f>
        <v>0</v>
      </c>
      <c r="G23" s="23">
        <f>'Point distribution and weighing'!G23</f>
        <v>0</v>
      </c>
    </row>
    <row r="24" spans="1:11">
      <c r="A24" s="41"/>
      <c r="B24" s="1" t="s">
        <v>29</v>
      </c>
      <c r="C24" s="2"/>
      <c r="D24" s="2">
        <f t="shared" si="0"/>
        <v>0</v>
      </c>
      <c r="E24" s="23">
        <f>'Point distribution and weighing'!E24</f>
        <v>2</v>
      </c>
      <c r="F24" s="23">
        <f>'Point distribution and weighing'!F24</f>
        <v>0</v>
      </c>
      <c r="G24" s="23">
        <f>'Point distribution and weighing'!G24</f>
        <v>0</v>
      </c>
    </row>
    <row r="25" spans="1:11" ht="15" customHeight="1" thickBot="1">
      <c r="A25" s="40"/>
      <c r="B25" s="49" t="s">
        <v>60</v>
      </c>
      <c r="C25" s="50"/>
      <c r="D25" s="107"/>
      <c r="E25" s="107"/>
      <c r="F25" s="107"/>
      <c r="G25" s="108"/>
    </row>
    <row r="26" spans="1:11" ht="27" customHeight="1">
      <c r="A26" s="47">
        <v>4</v>
      </c>
      <c r="B26" s="122" t="s">
        <v>30</v>
      </c>
      <c r="C26" s="123"/>
      <c r="D26" s="123"/>
      <c r="E26" s="123"/>
      <c r="F26" s="123"/>
      <c r="G26" s="143"/>
    </row>
    <row r="27" spans="1:11">
      <c r="B27" s="1" t="s">
        <v>25</v>
      </c>
      <c r="C27" s="2"/>
      <c r="D27" s="2">
        <f t="shared" ref="D27:D31" si="1">IF(C27=1, E27,)</f>
        <v>0</v>
      </c>
      <c r="E27" s="23">
        <f>'Point distribution and weighing'!E27</f>
        <v>0</v>
      </c>
      <c r="F27" s="23">
        <f>'Point distribution and weighing'!F27</f>
        <v>0</v>
      </c>
      <c r="G27" s="23">
        <f>'Point distribution and weighing'!G27</f>
        <v>4</v>
      </c>
    </row>
    <row r="28" spans="1:11">
      <c r="B28" s="1" t="s">
        <v>26</v>
      </c>
      <c r="C28" s="2"/>
      <c r="D28" s="2">
        <f t="shared" si="1"/>
        <v>0</v>
      </c>
      <c r="E28" s="23">
        <f>'Point distribution and weighing'!E28</f>
        <v>1</v>
      </c>
      <c r="F28" s="23">
        <f>'Point distribution and weighing'!F28</f>
        <v>0</v>
      </c>
      <c r="G28" s="23">
        <f>'Point distribution and weighing'!G28</f>
        <v>0</v>
      </c>
    </row>
    <row r="29" spans="1:11">
      <c r="B29" s="1" t="s">
        <v>27</v>
      </c>
      <c r="C29" s="2"/>
      <c r="D29" s="2">
        <f t="shared" si="1"/>
        <v>0</v>
      </c>
      <c r="E29" s="23">
        <f>'Point distribution and weighing'!E29</f>
        <v>2</v>
      </c>
      <c r="F29" s="23">
        <f>'Point distribution and weighing'!F29</f>
        <v>0</v>
      </c>
      <c r="G29" s="23">
        <f>'Point distribution and weighing'!G29</f>
        <v>0</v>
      </c>
    </row>
    <row r="30" spans="1:11">
      <c r="B30" s="1" t="s">
        <v>28</v>
      </c>
      <c r="C30" s="2"/>
      <c r="D30" s="2">
        <f t="shared" si="1"/>
        <v>0</v>
      </c>
      <c r="E30" s="23">
        <f>'Point distribution and weighing'!E30</f>
        <v>4</v>
      </c>
      <c r="F30" s="23">
        <f>'Point distribution and weighing'!F30</f>
        <v>0</v>
      </c>
      <c r="G30" s="23">
        <f>'Point distribution and weighing'!G30</f>
        <v>0</v>
      </c>
    </row>
    <row r="31" spans="1:11">
      <c r="B31" s="4" t="s">
        <v>29</v>
      </c>
      <c r="C31" s="5"/>
      <c r="D31" s="2">
        <f t="shared" si="1"/>
        <v>0</v>
      </c>
      <c r="E31" s="23">
        <f>'Point distribution and weighing'!E31</f>
        <v>0</v>
      </c>
      <c r="F31" s="23">
        <f>'Point distribution and weighing'!F31</f>
        <v>0</v>
      </c>
      <c r="G31" s="23">
        <f>'Point distribution and weighing'!G31</f>
        <v>0</v>
      </c>
    </row>
    <row r="32" spans="1:11" ht="15" customHeight="1" thickBot="1">
      <c r="B32" s="6" t="s">
        <v>59</v>
      </c>
      <c r="C32" s="51"/>
      <c r="D32" s="116"/>
      <c r="E32" s="117"/>
      <c r="F32" s="117"/>
      <c r="G32" s="118"/>
    </row>
    <row r="33" spans="1:7">
      <c r="A33" s="39">
        <v>5</v>
      </c>
      <c r="B33" s="105" t="s">
        <v>31</v>
      </c>
      <c r="C33" s="105"/>
      <c r="D33" s="105"/>
      <c r="E33" s="105"/>
      <c r="F33" s="105"/>
      <c r="G33" s="106"/>
    </row>
    <row r="34" spans="1:7" ht="40" customHeight="1">
      <c r="A34" s="41"/>
      <c r="B34" s="20" t="s">
        <v>32</v>
      </c>
      <c r="C34" s="17"/>
      <c r="D34" s="2">
        <f t="shared" ref="D34:D36" si="2">IF(C34=1, E34,)</f>
        <v>0</v>
      </c>
      <c r="E34" s="23">
        <f>'Point distribution and weighing'!E34</f>
        <v>3</v>
      </c>
      <c r="F34" s="23">
        <f>'Point distribution and weighing'!F34</f>
        <v>0</v>
      </c>
      <c r="G34" s="23">
        <f>'Point distribution and weighing'!G34</f>
        <v>3</v>
      </c>
    </row>
    <row r="35" spans="1:7" ht="27" customHeight="1">
      <c r="A35" s="41"/>
      <c r="B35" s="3" t="s">
        <v>33</v>
      </c>
      <c r="C35" s="2"/>
      <c r="D35" s="2">
        <f t="shared" si="2"/>
        <v>0</v>
      </c>
      <c r="E35" s="23">
        <f>'Point distribution and weighing'!E35</f>
        <v>1</v>
      </c>
      <c r="F35" s="23">
        <f>'Point distribution and weighing'!F35</f>
        <v>0</v>
      </c>
      <c r="G35" s="23">
        <f>'Point distribution and weighing'!G35</f>
        <v>0</v>
      </c>
    </row>
    <row r="36" spans="1:7" ht="15" customHeight="1">
      <c r="A36" s="41"/>
      <c r="B36" s="6" t="s">
        <v>34</v>
      </c>
      <c r="C36" s="5"/>
      <c r="D36" s="2">
        <f t="shared" si="2"/>
        <v>0</v>
      </c>
      <c r="E36" s="23">
        <f>'Point distribution and weighing'!E36</f>
        <v>0</v>
      </c>
      <c r="F36" s="23">
        <f>'Point distribution and weighing'!F36</f>
        <v>0</v>
      </c>
      <c r="G36" s="23">
        <f>'Point distribution and weighing'!G36</f>
        <v>0</v>
      </c>
    </row>
    <row r="37" spans="1:7" ht="15" customHeight="1" thickBot="1">
      <c r="A37" s="40"/>
      <c r="B37" s="49" t="s">
        <v>40</v>
      </c>
      <c r="C37" s="50"/>
      <c r="D37" s="97"/>
      <c r="E37" s="98"/>
      <c r="F37" s="98"/>
      <c r="G37" s="99"/>
    </row>
    <row r="38" spans="1:7">
      <c r="A38" s="39">
        <v>6</v>
      </c>
      <c r="B38" s="105" t="s">
        <v>35</v>
      </c>
      <c r="C38" s="105"/>
      <c r="D38" s="105"/>
      <c r="E38" s="105"/>
      <c r="F38" s="105"/>
      <c r="G38" s="106"/>
    </row>
    <row r="39" spans="1:7" ht="40" customHeight="1">
      <c r="A39" s="41"/>
      <c r="B39" s="20" t="s">
        <v>36</v>
      </c>
      <c r="C39" s="17"/>
      <c r="D39" s="2">
        <f t="shared" ref="D39:D41" si="3">IF(C39=1, E39,)</f>
        <v>0</v>
      </c>
      <c r="E39" s="23">
        <f>'Point distribution and weighing'!E39</f>
        <v>3</v>
      </c>
      <c r="F39" s="23">
        <f>'Point distribution and weighing'!F39</f>
        <v>0</v>
      </c>
      <c r="G39" s="23">
        <f>'Point distribution and weighing'!G39</f>
        <v>3</v>
      </c>
    </row>
    <row r="40" spans="1:7" ht="27" customHeight="1">
      <c r="A40" s="41"/>
      <c r="B40" s="3" t="s">
        <v>37</v>
      </c>
      <c r="C40" s="2"/>
      <c r="D40" s="2">
        <f t="shared" si="3"/>
        <v>0</v>
      </c>
      <c r="E40" s="23">
        <f>'Point distribution and weighing'!E40</f>
        <v>1</v>
      </c>
      <c r="F40" s="23">
        <f>'Point distribution and weighing'!F40</f>
        <v>0</v>
      </c>
      <c r="G40" s="23">
        <f>'Point distribution and weighing'!G40</f>
        <v>0</v>
      </c>
    </row>
    <row r="41" spans="1:7" ht="15" customHeight="1">
      <c r="A41" s="41"/>
      <c r="B41" s="6" t="s">
        <v>38</v>
      </c>
      <c r="C41" s="5"/>
      <c r="D41" s="2">
        <f t="shared" si="3"/>
        <v>0</v>
      </c>
      <c r="E41" s="23">
        <f>'Point distribution and weighing'!E41</f>
        <v>0</v>
      </c>
      <c r="F41" s="23">
        <f>'Point distribution and weighing'!F41</f>
        <v>0</v>
      </c>
      <c r="G41" s="23">
        <f>'Point distribution and weighing'!G41</f>
        <v>0</v>
      </c>
    </row>
    <row r="42" spans="1:7" ht="15" customHeight="1" thickBot="1">
      <c r="A42" s="40"/>
      <c r="B42" s="49" t="s">
        <v>39</v>
      </c>
      <c r="C42" s="50"/>
      <c r="D42" s="107"/>
      <c r="E42" s="107"/>
      <c r="F42" s="107"/>
      <c r="G42" s="108"/>
    </row>
    <row r="43" spans="1:7" ht="27" customHeight="1">
      <c r="A43" s="39">
        <v>7</v>
      </c>
      <c r="B43" s="135" t="s">
        <v>41</v>
      </c>
      <c r="C43" s="136"/>
      <c r="D43" s="136"/>
      <c r="E43" s="136"/>
      <c r="F43" s="136"/>
      <c r="G43" s="137"/>
    </row>
    <row r="44" spans="1:7" ht="27" customHeight="1">
      <c r="A44" s="41"/>
      <c r="B44" s="19" t="s">
        <v>42</v>
      </c>
      <c r="C44" s="17"/>
      <c r="D44" s="2">
        <f t="shared" ref="D44:D46" si="4">IF(C44=1, E44,)</f>
        <v>0</v>
      </c>
      <c r="E44" s="23">
        <f>'Point distribution and weighing'!E44</f>
        <v>3</v>
      </c>
      <c r="F44" s="23">
        <f>'Point distribution and weighing'!F44</f>
        <v>0</v>
      </c>
      <c r="G44" s="23">
        <f>'Point distribution and weighing'!G44</f>
        <v>3</v>
      </c>
    </row>
    <row r="45" spans="1:7" ht="27" customHeight="1">
      <c r="A45" s="41"/>
      <c r="B45" s="7" t="s">
        <v>43</v>
      </c>
      <c r="C45" s="2"/>
      <c r="D45" s="2">
        <f t="shared" si="4"/>
        <v>0</v>
      </c>
      <c r="E45" s="23">
        <f>'Point distribution and weighing'!E45</f>
        <v>1</v>
      </c>
      <c r="F45" s="23">
        <f>'Point distribution and weighing'!F45</f>
        <v>0</v>
      </c>
      <c r="G45" s="23">
        <f>'Point distribution and weighing'!G45</f>
        <v>0</v>
      </c>
    </row>
    <row r="46" spans="1:7" ht="15" customHeight="1">
      <c r="A46" s="41"/>
      <c r="B46" s="8" t="s">
        <v>44</v>
      </c>
      <c r="C46" s="5"/>
      <c r="D46" s="2">
        <f t="shared" si="4"/>
        <v>0</v>
      </c>
      <c r="E46" s="23">
        <f>'Point distribution and weighing'!E46</f>
        <v>0</v>
      </c>
      <c r="F46" s="23">
        <f>'Point distribution and weighing'!F46</f>
        <v>0</v>
      </c>
      <c r="G46" s="23">
        <f>'Point distribution and weighing'!G46</f>
        <v>0</v>
      </c>
    </row>
    <row r="47" spans="1:7" ht="15" customHeight="1" thickBot="1">
      <c r="A47" s="40"/>
      <c r="B47" s="49" t="s">
        <v>45</v>
      </c>
      <c r="C47" s="50"/>
      <c r="D47" s="107"/>
      <c r="E47" s="107"/>
      <c r="F47" s="107"/>
      <c r="G47" s="108"/>
    </row>
    <row r="48" spans="1:7" ht="27.75" customHeight="1">
      <c r="A48" s="39">
        <v>8</v>
      </c>
      <c r="B48" s="136" t="s">
        <v>46</v>
      </c>
      <c r="C48" s="136"/>
      <c r="D48" s="136"/>
      <c r="E48" s="136"/>
      <c r="F48" s="136"/>
      <c r="G48" s="137"/>
    </row>
    <row r="49" spans="1:7" ht="15" customHeight="1">
      <c r="A49" s="41"/>
      <c r="B49" s="19" t="s">
        <v>47</v>
      </c>
      <c r="C49" s="17"/>
      <c r="D49" s="2">
        <f t="shared" ref="D49:D51" si="5">IF(C49=1, E49,)</f>
        <v>0</v>
      </c>
      <c r="E49" s="23">
        <f>'Point distribution and weighing'!E49</f>
        <v>3</v>
      </c>
      <c r="F49" s="23">
        <f>'Point distribution and weighing'!F49</f>
        <v>0</v>
      </c>
      <c r="G49" s="23">
        <f>'Point distribution and weighing'!G49</f>
        <v>3</v>
      </c>
    </row>
    <row r="50" spans="1:7" ht="15" customHeight="1">
      <c r="A50" s="41"/>
      <c r="B50" s="7" t="s">
        <v>48</v>
      </c>
      <c r="C50" s="2"/>
      <c r="D50" s="2">
        <f t="shared" si="5"/>
        <v>0</v>
      </c>
      <c r="E50" s="23">
        <f>'Point distribution and weighing'!E50</f>
        <v>1</v>
      </c>
      <c r="F50" s="23">
        <f>'Point distribution and weighing'!F50</f>
        <v>0</v>
      </c>
      <c r="G50" s="23">
        <f>'Point distribution and weighing'!G50</f>
        <v>0</v>
      </c>
    </row>
    <row r="51" spans="1:7" ht="15" customHeight="1">
      <c r="A51" s="41"/>
      <c r="B51" s="8" t="s">
        <v>49</v>
      </c>
      <c r="C51" s="5"/>
      <c r="D51" s="2">
        <f t="shared" si="5"/>
        <v>0</v>
      </c>
      <c r="E51" s="23">
        <f>'Point distribution and weighing'!E51</f>
        <v>0</v>
      </c>
      <c r="F51" s="23">
        <f>'Point distribution and weighing'!F51</f>
        <v>0</v>
      </c>
      <c r="G51" s="23">
        <f>'Point distribution and weighing'!G51</f>
        <v>0</v>
      </c>
    </row>
    <row r="52" spans="1:7" ht="15" customHeight="1" thickBot="1">
      <c r="A52" s="40"/>
      <c r="B52" s="49" t="s">
        <v>45</v>
      </c>
      <c r="C52" s="50"/>
      <c r="D52" s="97"/>
      <c r="E52" s="98"/>
      <c r="F52" s="98"/>
      <c r="G52" s="99"/>
    </row>
    <row r="53" spans="1:7" ht="27" customHeight="1">
      <c r="A53" s="39">
        <v>9</v>
      </c>
      <c r="B53" s="135" t="s">
        <v>50</v>
      </c>
      <c r="C53" s="136"/>
      <c r="D53" s="136"/>
      <c r="E53" s="136"/>
      <c r="F53" s="136"/>
      <c r="G53" s="137"/>
    </row>
    <row r="54" spans="1:7" ht="15" customHeight="1">
      <c r="A54" s="41"/>
      <c r="B54" s="19" t="s">
        <v>51</v>
      </c>
      <c r="C54" s="17"/>
      <c r="D54" s="2">
        <f t="shared" ref="D54:D56" si="6">IF(C54=1, E54,)</f>
        <v>0</v>
      </c>
      <c r="E54" s="23">
        <f>'Point distribution and weighing'!E54</f>
        <v>3</v>
      </c>
      <c r="F54" s="23">
        <f>'Point distribution and weighing'!F54</f>
        <v>0</v>
      </c>
      <c r="G54" s="23">
        <f>'Point distribution and weighing'!G54</f>
        <v>3</v>
      </c>
    </row>
    <row r="55" spans="1:7" ht="15" customHeight="1">
      <c r="A55" s="41"/>
      <c r="B55" s="7" t="s">
        <v>52</v>
      </c>
      <c r="C55" s="2"/>
      <c r="D55" s="2">
        <f t="shared" si="6"/>
        <v>0</v>
      </c>
      <c r="E55" s="23">
        <f>'Point distribution and weighing'!E55</f>
        <v>1</v>
      </c>
      <c r="F55" s="23">
        <f>'Point distribution and weighing'!F55</f>
        <v>0</v>
      </c>
      <c r="G55" s="23">
        <f>'Point distribution and weighing'!G55</f>
        <v>0</v>
      </c>
    </row>
    <row r="56" spans="1:7" ht="15" customHeight="1">
      <c r="A56" s="41"/>
      <c r="B56" s="8" t="s">
        <v>53</v>
      </c>
      <c r="C56" s="5"/>
      <c r="D56" s="2">
        <f t="shared" si="6"/>
        <v>0</v>
      </c>
      <c r="E56" s="23">
        <f>'Point distribution and weighing'!E56</f>
        <v>0</v>
      </c>
      <c r="F56" s="23">
        <f>'Point distribution and weighing'!F56</f>
        <v>0</v>
      </c>
      <c r="G56" s="23">
        <f>'Point distribution and weighing'!G56</f>
        <v>0</v>
      </c>
    </row>
    <row r="57" spans="1:7" ht="15" customHeight="1" thickBot="1">
      <c r="A57" s="40"/>
      <c r="B57" s="49" t="s">
        <v>54</v>
      </c>
      <c r="C57" s="50"/>
      <c r="D57" s="97"/>
      <c r="E57" s="98"/>
      <c r="F57" s="98"/>
      <c r="G57" s="99"/>
    </row>
    <row r="58" spans="1:7" ht="27" customHeight="1">
      <c r="A58" s="39">
        <v>10</v>
      </c>
      <c r="B58" s="138" t="s">
        <v>55</v>
      </c>
      <c r="C58" s="138"/>
      <c r="D58" s="138"/>
      <c r="E58" s="138"/>
      <c r="F58" s="138"/>
      <c r="G58" s="139"/>
    </row>
    <row r="59" spans="1:7">
      <c r="A59" s="41"/>
      <c r="B59" s="18" t="s">
        <v>57</v>
      </c>
      <c r="C59" s="18"/>
      <c r="D59" s="2">
        <f t="shared" ref="D59:D60" si="7">IF(C59=1, E59,)</f>
        <v>0</v>
      </c>
      <c r="E59" s="23">
        <f>'Point distribution and weighing'!E59</f>
        <v>3</v>
      </c>
      <c r="F59" s="23">
        <f>'Point distribution and weighing'!F59</f>
        <v>0</v>
      </c>
      <c r="G59" s="23">
        <f>'Point distribution and weighing'!G59</f>
        <v>3</v>
      </c>
    </row>
    <row r="60" spans="1:7">
      <c r="A60" s="41"/>
      <c r="B60" s="10" t="s">
        <v>58</v>
      </c>
      <c r="C60" s="2"/>
      <c r="D60" s="2">
        <f t="shared" si="7"/>
        <v>0</v>
      </c>
      <c r="E60" s="23">
        <f>'Point distribution and weighing'!E60</f>
        <v>0</v>
      </c>
      <c r="F60" s="23">
        <f>'Point distribution and weighing'!F60</f>
        <v>0</v>
      </c>
      <c r="G60" s="23">
        <f>'Point distribution and weighing'!G60</f>
        <v>0</v>
      </c>
    </row>
    <row r="61" spans="1:7" ht="27" customHeight="1" thickBot="1">
      <c r="A61" s="40"/>
      <c r="B61" s="36" t="s">
        <v>56</v>
      </c>
      <c r="C61" s="107"/>
      <c r="D61" s="107"/>
      <c r="E61" s="107"/>
      <c r="F61" s="107"/>
      <c r="G61" s="108"/>
    </row>
    <row r="62" spans="1:7" ht="15" thickBot="1">
      <c r="A62" s="39">
        <v>11</v>
      </c>
      <c r="B62" s="109" t="s">
        <v>61</v>
      </c>
      <c r="C62" s="109"/>
      <c r="D62" s="110"/>
      <c r="E62" s="110"/>
      <c r="F62" s="110"/>
      <c r="G62" s="111"/>
    </row>
    <row r="63" spans="1:7">
      <c r="B63" s="16" t="s">
        <v>25</v>
      </c>
      <c r="C63" s="17"/>
      <c r="D63" s="2">
        <f t="shared" ref="D63:D66" si="8">IF(C63=1, E63,)</f>
        <v>0</v>
      </c>
      <c r="E63" s="23">
        <f>'Point distribution and weighing'!E63</f>
        <v>0</v>
      </c>
      <c r="F63" s="23">
        <f>'Point distribution and weighing'!F63</f>
        <v>0</v>
      </c>
      <c r="G63" s="23">
        <f>'Point distribution and weighing'!G63</f>
        <v>0</v>
      </c>
    </row>
    <row r="64" spans="1:7">
      <c r="B64" s="12" t="s">
        <v>26</v>
      </c>
      <c r="C64" s="2"/>
      <c r="D64" s="2">
        <f t="shared" si="8"/>
        <v>0</v>
      </c>
      <c r="E64" s="23">
        <f>'Point distribution and weighing'!E64</f>
        <v>1</v>
      </c>
      <c r="F64" s="23">
        <f>'Point distribution and weighing'!F64</f>
        <v>0</v>
      </c>
      <c r="G64" s="23">
        <f>'Point distribution and weighing'!G64</f>
        <v>0</v>
      </c>
    </row>
    <row r="65" spans="1:7">
      <c r="B65" s="12" t="s">
        <v>27</v>
      </c>
      <c r="C65" s="2"/>
      <c r="D65" s="2">
        <f t="shared" si="8"/>
        <v>0</v>
      </c>
      <c r="E65" s="23">
        <f>'Point distribution and weighing'!E65</f>
        <v>2</v>
      </c>
      <c r="F65" s="23">
        <f>'Point distribution and weighing'!F65</f>
        <v>0</v>
      </c>
      <c r="G65" s="23">
        <f>'Point distribution and weighing'!G65</f>
        <v>0</v>
      </c>
    </row>
    <row r="66" spans="1:7">
      <c r="B66" s="13" t="s">
        <v>62</v>
      </c>
      <c r="C66" s="5"/>
      <c r="D66" s="2">
        <f t="shared" si="8"/>
        <v>0</v>
      </c>
      <c r="E66" s="23">
        <f>'Point distribution and weighing'!E66</f>
        <v>3</v>
      </c>
      <c r="F66" s="23">
        <f>'Point distribution and weighing'!F66</f>
        <v>0</v>
      </c>
      <c r="G66" s="23">
        <f>'Point distribution and weighing'!G66</f>
        <v>3</v>
      </c>
    </row>
    <row r="67" spans="1:7" ht="15" customHeight="1" thickBot="1">
      <c r="B67" s="3" t="s">
        <v>54</v>
      </c>
      <c r="C67" s="24"/>
      <c r="D67" s="112"/>
      <c r="E67" s="113"/>
      <c r="F67" s="113"/>
      <c r="G67" s="114"/>
    </row>
    <row r="68" spans="1:7">
      <c r="A68" s="39">
        <v>12</v>
      </c>
      <c r="B68" s="104" t="s">
        <v>68</v>
      </c>
      <c r="C68" s="105"/>
      <c r="D68" s="105"/>
      <c r="E68" s="105"/>
      <c r="F68" s="105"/>
      <c r="G68" s="106"/>
    </row>
    <row r="69" spans="1:7">
      <c r="A69" s="41"/>
      <c r="B69" s="21" t="s">
        <v>63</v>
      </c>
      <c r="C69" s="17"/>
      <c r="D69" s="17" t="s">
        <v>141</v>
      </c>
      <c r="E69" s="68"/>
      <c r="F69" s="17"/>
      <c r="G69" s="52"/>
    </row>
    <row r="70" spans="1:7">
      <c r="A70" s="41"/>
      <c r="B70" s="14" t="s">
        <v>64</v>
      </c>
      <c r="C70" s="2"/>
      <c r="D70" s="2">
        <f t="shared" ref="D70:D74" si="9">IF(C70=1, E70,)</f>
        <v>0</v>
      </c>
      <c r="E70" s="23">
        <f>'Point distribution and weighing'!E70</f>
        <v>0</v>
      </c>
      <c r="F70" s="23">
        <f>'Point distribution and weighing'!F70</f>
        <v>0</v>
      </c>
      <c r="G70" s="23">
        <f>'Point distribution and weighing'!G70</f>
        <v>0</v>
      </c>
    </row>
    <row r="71" spans="1:7" ht="15" customHeight="1">
      <c r="A71" s="41"/>
      <c r="B71" s="11" t="s">
        <v>65</v>
      </c>
      <c r="C71" s="2"/>
      <c r="D71" s="2">
        <f t="shared" si="9"/>
        <v>0</v>
      </c>
      <c r="E71" s="23">
        <f>'Point distribution and weighing'!E71</f>
        <v>0</v>
      </c>
      <c r="F71" s="23">
        <f>'Point distribution and weighing'!F71</f>
        <v>0</v>
      </c>
      <c r="G71" s="23">
        <f>'Point distribution and weighing'!G71</f>
        <v>0</v>
      </c>
    </row>
    <row r="72" spans="1:7" ht="15" customHeight="1">
      <c r="A72" s="41"/>
      <c r="B72" s="11" t="s">
        <v>66</v>
      </c>
      <c r="C72" s="2"/>
      <c r="D72" s="2">
        <f t="shared" si="9"/>
        <v>0</v>
      </c>
      <c r="E72" s="23">
        <f>'Point distribution and weighing'!E72</f>
        <v>4</v>
      </c>
      <c r="F72" s="23">
        <f>'Point distribution and weighing'!F72</f>
        <v>0</v>
      </c>
      <c r="G72" s="23">
        <f>'Point distribution and weighing'!G72</f>
        <v>4</v>
      </c>
    </row>
    <row r="73" spans="1:7" ht="15" customHeight="1">
      <c r="A73" s="41"/>
      <c r="B73" s="11" t="s">
        <v>67</v>
      </c>
      <c r="C73" s="2"/>
      <c r="D73" s="2">
        <f t="shared" si="9"/>
        <v>0</v>
      </c>
      <c r="E73" s="23">
        <f>'Point distribution and weighing'!E73</f>
        <v>2</v>
      </c>
      <c r="F73" s="23">
        <f>'Point distribution and weighing'!F73</f>
        <v>0</v>
      </c>
      <c r="G73" s="23">
        <f>'Point distribution and weighing'!G73</f>
        <v>0</v>
      </c>
    </row>
    <row r="74" spans="1:7" ht="15" customHeight="1">
      <c r="A74" s="41"/>
      <c r="B74" s="15" t="s">
        <v>69</v>
      </c>
      <c r="C74" s="5"/>
      <c r="D74" s="2">
        <f t="shared" si="9"/>
        <v>0</v>
      </c>
      <c r="E74" s="23">
        <f>'Point distribution and weighing'!E74</f>
        <v>1</v>
      </c>
      <c r="F74" s="23">
        <f>'Point distribution and weighing'!F74</f>
        <v>0</v>
      </c>
      <c r="G74" s="23">
        <f>'Point distribution and weighing'!G74</f>
        <v>0</v>
      </c>
    </row>
    <row r="75" spans="1:7" ht="15" customHeight="1" thickBot="1">
      <c r="A75" s="40"/>
      <c r="B75" s="36" t="s">
        <v>54</v>
      </c>
      <c r="C75" s="50"/>
      <c r="D75" s="97"/>
      <c r="E75" s="98"/>
      <c r="F75" s="98"/>
      <c r="G75" s="99"/>
    </row>
    <row r="76" spans="1:7" ht="30" customHeight="1">
      <c r="A76" s="39">
        <v>13</v>
      </c>
      <c r="B76" s="133" t="s">
        <v>70</v>
      </c>
      <c r="C76" s="133"/>
      <c r="D76" s="133"/>
      <c r="E76" s="133"/>
      <c r="F76" s="133"/>
      <c r="G76" s="134"/>
    </row>
    <row r="77" spans="1:7" ht="15" customHeight="1">
      <c r="A77" s="41"/>
      <c r="B77" s="11" t="s">
        <v>71</v>
      </c>
      <c r="C77" s="2"/>
      <c r="D77" s="2">
        <f t="shared" ref="D77:D80" si="10">IF(C77=1, E77,)</f>
        <v>0</v>
      </c>
      <c r="E77" s="23">
        <f>'Point distribution and weighing'!E77</f>
        <v>3</v>
      </c>
      <c r="F77" s="23">
        <f>'Point distribution and weighing'!F77</f>
        <v>0</v>
      </c>
      <c r="G77" s="23">
        <f>'Point distribution and weighing'!G77</f>
        <v>3</v>
      </c>
    </row>
    <row r="78" spans="1:7" ht="30" customHeight="1">
      <c r="A78" s="41"/>
      <c r="B78" s="11" t="s">
        <v>72</v>
      </c>
      <c r="C78" s="2"/>
      <c r="D78" s="2">
        <f t="shared" si="10"/>
        <v>0</v>
      </c>
      <c r="E78" s="23">
        <f>'Point distribution and weighing'!E78</f>
        <v>2</v>
      </c>
      <c r="F78" s="23">
        <f>'Point distribution and weighing'!F78</f>
        <v>0</v>
      </c>
      <c r="G78" s="23">
        <f>'Point distribution and weighing'!G78</f>
        <v>0</v>
      </c>
    </row>
    <row r="79" spans="1:7" ht="15" customHeight="1">
      <c r="A79" s="41"/>
      <c r="B79" s="11" t="s">
        <v>73</v>
      </c>
      <c r="C79" s="2"/>
      <c r="D79" s="2">
        <f t="shared" si="10"/>
        <v>0</v>
      </c>
      <c r="E79" s="23">
        <f>'Point distribution and weighing'!E79</f>
        <v>1</v>
      </c>
      <c r="F79" s="23">
        <f>'Point distribution and weighing'!F79</f>
        <v>0</v>
      </c>
      <c r="G79" s="23">
        <f>'Point distribution and weighing'!G79</f>
        <v>0</v>
      </c>
    </row>
    <row r="80" spans="1:7" ht="15" customHeight="1">
      <c r="A80" s="41"/>
      <c r="B80" s="15" t="s">
        <v>74</v>
      </c>
      <c r="C80" s="5"/>
      <c r="D80" s="2">
        <f t="shared" si="10"/>
        <v>0</v>
      </c>
      <c r="E80" s="23">
        <f>'Point distribution and weighing'!E80</f>
        <v>0</v>
      </c>
      <c r="F80" s="23">
        <f>'Point distribution and weighing'!F80</f>
        <v>0</v>
      </c>
      <c r="G80" s="23">
        <f>'Point distribution and weighing'!G80</f>
        <v>0</v>
      </c>
    </row>
    <row r="81" spans="1:7" ht="15" customHeight="1" thickBot="1">
      <c r="A81" s="40"/>
      <c r="B81" s="36" t="s">
        <v>54</v>
      </c>
      <c r="C81" s="50"/>
      <c r="D81" s="97"/>
      <c r="E81" s="98"/>
      <c r="F81" s="98"/>
      <c r="G81" s="99"/>
    </row>
    <row r="82" spans="1:7">
      <c r="A82" s="39">
        <v>14</v>
      </c>
      <c r="B82" s="131" t="s">
        <v>75</v>
      </c>
      <c r="C82" s="131"/>
      <c r="D82" s="131"/>
      <c r="E82" s="131"/>
      <c r="F82" s="131"/>
      <c r="G82" s="132"/>
    </row>
    <row r="83" spans="1:7" ht="15" customHeight="1">
      <c r="A83" s="41"/>
      <c r="B83" s="3" t="s">
        <v>76</v>
      </c>
      <c r="C83" s="2"/>
      <c r="D83" s="2">
        <f t="shared" ref="D83:D86" si="11">IF(C83=1, E83,)</f>
        <v>0</v>
      </c>
      <c r="E83" s="23">
        <f>'Point distribution and weighing'!E83</f>
        <v>3</v>
      </c>
      <c r="F83" s="23">
        <f>'Point distribution and weighing'!F83</f>
        <v>0</v>
      </c>
      <c r="G83" s="23">
        <f>'Point distribution and weighing'!G83</f>
        <v>3</v>
      </c>
    </row>
    <row r="84" spans="1:7" ht="27" customHeight="1">
      <c r="A84" s="41"/>
      <c r="B84" s="3" t="s">
        <v>77</v>
      </c>
      <c r="C84" s="2"/>
      <c r="D84" s="2">
        <f t="shared" si="11"/>
        <v>0</v>
      </c>
      <c r="E84" s="23">
        <f>'Point distribution and weighing'!E84</f>
        <v>2</v>
      </c>
      <c r="F84" s="23">
        <f>'Point distribution and weighing'!F84</f>
        <v>0</v>
      </c>
      <c r="G84" s="23">
        <f>'Point distribution and weighing'!G84</f>
        <v>0</v>
      </c>
    </row>
    <row r="85" spans="1:7" ht="15" customHeight="1">
      <c r="A85" s="41"/>
      <c r="B85" s="3" t="s">
        <v>78</v>
      </c>
      <c r="C85" s="2"/>
      <c r="D85" s="2">
        <f t="shared" si="11"/>
        <v>0</v>
      </c>
      <c r="E85" s="23">
        <f>'Point distribution and weighing'!E85</f>
        <v>1</v>
      </c>
      <c r="F85" s="23">
        <f>'Point distribution and weighing'!F85</f>
        <v>0</v>
      </c>
      <c r="G85" s="23">
        <f>'Point distribution and weighing'!G85</f>
        <v>0</v>
      </c>
    </row>
    <row r="86" spans="1:7" ht="15" customHeight="1">
      <c r="A86" s="41"/>
      <c r="B86" s="6" t="s">
        <v>79</v>
      </c>
      <c r="C86" s="5"/>
      <c r="D86" s="2">
        <f t="shared" si="11"/>
        <v>0</v>
      </c>
      <c r="E86" s="23">
        <f>'Point distribution and weighing'!E86</f>
        <v>0</v>
      </c>
      <c r="F86" s="23">
        <f>'Point distribution and weighing'!F86</f>
        <v>0</v>
      </c>
      <c r="G86" s="23">
        <f>'Point distribution and weighing'!G86</f>
        <v>0</v>
      </c>
    </row>
    <row r="87" spans="1:7" ht="15" customHeight="1" thickBot="1">
      <c r="A87" s="40"/>
      <c r="B87" s="49" t="s">
        <v>80</v>
      </c>
      <c r="C87" s="50"/>
      <c r="D87" s="97"/>
      <c r="E87" s="98"/>
      <c r="F87" s="98"/>
      <c r="G87" s="99"/>
    </row>
    <row r="88" spans="1:7">
      <c r="A88" s="39">
        <v>15</v>
      </c>
      <c r="B88" s="104" t="s">
        <v>81</v>
      </c>
      <c r="C88" s="105"/>
      <c r="D88" s="105"/>
      <c r="E88" s="105"/>
      <c r="F88" s="105"/>
      <c r="G88" s="106"/>
    </row>
    <row r="89" spans="1:7" ht="27" customHeight="1">
      <c r="A89" s="41"/>
      <c r="B89" s="22" t="s">
        <v>82</v>
      </c>
      <c r="C89" s="17"/>
      <c r="D89" s="2">
        <f t="shared" ref="D89:D92" si="12">IF(C89=1, E89,)</f>
        <v>0</v>
      </c>
      <c r="E89" s="23">
        <f>'Point distribution and weighing'!E89</f>
        <v>3</v>
      </c>
      <c r="F89" s="23">
        <f>'Point distribution and weighing'!F89</f>
        <v>0</v>
      </c>
      <c r="G89" s="23">
        <f>'Point distribution and weighing'!G89</f>
        <v>3</v>
      </c>
    </row>
    <row r="90" spans="1:7" ht="27" customHeight="1">
      <c r="A90" s="41"/>
      <c r="B90" s="11" t="s">
        <v>83</v>
      </c>
      <c r="C90" s="2"/>
      <c r="D90" s="2">
        <f t="shared" si="12"/>
        <v>0</v>
      </c>
      <c r="E90" s="23">
        <f>'Point distribution and weighing'!E90</f>
        <v>2</v>
      </c>
      <c r="F90" s="23">
        <f>'Point distribution and weighing'!F90</f>
        <v>0</v>
      </c>
      <c r="G90" s="23">
        <f>'Point distribution and weighing'!G90</f>
        <v>0</v>
      </c>
    </row>
    <row r="91" spans="1:7" ht="27" customHeight="1">
      <c r="A91" s="41"/>
      <c r="B91" s="11" t="s">
        <v>84</v>
      </c>
      <c r="C91" s="2"/>
      <c r="D91" s="2">
        <f t="shared" si="12"/>
        <v>0</v>
      </c>
      <c r="E91" s="23">
        <f>'Point distribution and weighing'!E91</f>
        <v>1</v>
      </c>
      <c r="F91" s="23">
        <f>'Point distribution and weighing'!F91</f>
        <v>0</v>
      </c>
      <c r="G91" s="23">
        <f>'Point distribution and weighing'!G91</f>
        <v>0</v>
      </c>
    </row>
    <row r="92" spans="1:7" ht="27" customHeight="1">
      <c r="A92" s="41"/>
      <c r="B92" s="15" t="s">
        <v>85</v>
      </c>
      <c r="C92" s="5"/>
      <c r="D92" s="2">
        <f t="shared" si="12"/>
        <v>0</v>
      </c>
      <c r="E92" s="23">
        <f>'Point distribution and weighing'!E92</f>
        <v>0</v>
      </c>
      <c r="F92" s="23">
        <f>'Point distribution and weighing'!F92</f>
        <v>0</v>
      </c>
      <c r="G92" s="23">
        <f>'Point distribution and weighing'!G92</f>
        <v>0</v>
      </c>
    </row>
    <row r="93" spans="1:7" ht="15" customHeight="1" thickBot="1">
      <c r="A93" s="40"/>
      <c r="B93" s="36" t="s">
        <v>54</v>
      </c>
      <c r="C93" s="50"/>
      <c r="D93" s="107"/>
      <c r="E93" s="107"/>
      <c r="F93" s="107"/>
      <c r="G93" s="108"/>
    </row>
    <row r="95" spans="1:7" ht="28">
      <c r="C95" s="62" t="s">
        <v>123</v>
      </c>
      <c r="D95" s="60">
        <f>SUM(D20:D24, D27:D31,D34:D36,D39:D41,D44:D46,D49:D51,D54:D56,D59:D60,D63:D66,D69:D70,D77:D80,D83:D86,D89:D92)</f>
        <v>0</v>
      </c>
      <c r="E95" s="61" t="s">
        <v>124</v>
      </c>
      <c r="F95" s="60">
        <f>SUM(G20:G24, G27:G31,G34:G36,G39:G41,G44:G46,G49:G51,G54:G56,G59:G60,G63:G66,G69:G75,G77:G80,G83:G86,G89:G92)</f>
        <v>42</v>
      </c>
    </row>
    <row r="96" spans="1:7">
      <c r="C96" s="62" t="s">
        <v>144</v>
      </c>
      <c r="D96" s="60">
        <f>SUM(I10,I18)</f>
        <v>0</v>
      </c>
      <c r="E96" s="61" t="s">
        <v>145</v>
      </c>
      <c r="F96" s="60">
        <f>SUM(K10,K18)</f>
        <v>8</v>
      </c>
      <c r="G96" s="25"/>
    </row>
    <row r="97" spans="3:7" ht="28">
      <c r="C97" s="62" t="s">
        <v>120</v>
      </c>
      <c r="D97" s="60">
        <f>SUM(D95:D96)</f>
        <v>0</v>
      </c>
      <c r="E97" s="61" t="s">
        <v>125</v>
      </c>
      <c r="F97" s="60">
        <f>SUM(F95:F96)</f>
        <v>50</v>
      </c>
      <c r="G97" s="25"/>
    </row>
  </sheetData>
  <mergeCells count="28">
    <mergeCell ref="D32:G32"/>
    <mergeCell ref="B3:G3"/>
    <mergeCell ref="B10:G10"/>
    <mergeCell ref="B19:G19"/>
    <mergeCell ref="D25:G25"/>
    <mergeCell ref="B26:G26"/>
    <mergeCell ref="C61:G61"/>
    <mergeCell ref="B33:G33"/>
    <mergeCell ref="D37:G37"/>
    <mergeCell ref="B38:G38"/>
    <mergeCell ref="D42:G42"/>
    <mergeCell ref="B43:G43"/>
    <mergeCell ref="D47:G47"/>
    <mergeCell ref="B48:G48"/>
    <mergeCell ref="D52:G52"/>
    <mergeCell ref="B53:G53"/>
    <mergeCell ref="D57:G57"/>
    <mergeCell ref="B58:G58"/>
    <mergeCell ref="B82:G82"/>
    <mergeCell ref="D87:G87"/>
    <mergeCell ref="B88:G88"/>
    <mergeCell ref="D93:G93"/>
    <mergeCell ref="B62:G62"/>
    <mergeCell ref="D67:G67"/>
    <mergeCell ref="B68:G68"/>
    <mergeCell ref="D75:G75"/>
    <mergeCell ref="B76:G76"/>
    <mergeCell ref="D81:G81"/>
  </mergeCells>
  <pageMargins left="0.7" right="0.7" top="0.75" bottom="0.75" header="0.3" footer="0.3"/>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7"/>
  <sheetViews>
    <sheetView showGridLines="0" workbookViewId="0">
      <pane ySplit="2" topLeftCell="A87" activePane="bottomLeft" state="frozen"/>
      <selection pane="bottomLeft" activeCell="J50" sqref="J50"/>
    </sheetView>
  </sheetViews>
  <sheetFormatPr baseColWidth="10" defaultColWidth="8.83203125" defaultRowHeight="14" x14ac:dyDescent="0"/>
  <cols>
    <col min="1" max="1" width="5.6640625" customWidth="1"/>
    <col min="2" max="2" width="64.83203125" customWidth="1"/>
    <col min="3" max="3" width="10.33203125" customWidth="1"/>
    <col min="4" max="4" width="17.1640625" customWidth="1"/>
    <col min="5" max="5" width="17.5" customWidth="1"/>
    <col min="6" max="6" width="15.83203125" customWidth="1"/>
    <col min="7" max="7" width="11.1640625" customWidth="1"/>
    <col min="8" max="8" width="6.5" customWidth="1"/>
    <col min="9" max="9" width="8.33203125" customWidth="1"/>
    <col min="10" max="10" width="10.5" customWidth="1"/>
    <col min="11" max="11" width="5.6640625" customWidth="1"/>
  </cols>
  <sheetData>
    <row r="2" spans="1:11" ht="15" thickBot="1">
      <c r="A2" t="s">
        <v>126</v>
      </c>
      <c r="C2" t="s">
        <v>86</v>
      </c>
      <c r="D2" t="s">
        <v>87</v>
      </c>
      <c r="E2" t="s">
        <v>88</v>
      </c>
      <c r="F2" t="s">
        <v>131</v>
      </c>
      <c r="G2" t="s">
        <v>140</v>
      </c>
    </row>
    <row r="3" spans="1:11" ht="30" customHeight="1">
      <c r="A3" s="44">
        <v>1</v>
      </c>
      <c r="B3" s="122" t="s">
        <v>0</v>
      </c>
      <c r="C3" s="124"/>
      <c r="D3" s="124"/>
      <c r="E3" s="124"/>
      <c r="F3" s="124"/>
      <c r="G3" s="125"/>
    </row>
    <row r="4" spans="1:11" ht="52.5" customHeight="1">
      <c r="A4" s="41"/>
      <c r="B4" s="42" t="s">
        <v>1</v>
      </c>
      <c r="C4" s="43" t="s">
        <v>2</v>
      </c>
      <c r="D4" s="43" t="s">
        <v>3</v>
      </c>
      <c r="E4" s="43" t="s">
        <v>4</v>
      </c>
      <c r="F4" s="43" t="s">
        <v>5</v>
      </c>
      <c r="G4" s="45"/>
    </row>
    <row r="5" spans="1:11">
      <c r="A5" s="41"/>
      <c r="B5" s="11" t="s">
        <v>6</v>
      </c>
      <c r="C5" s="11"/>
      <c r="D5" s="11"/>
      <c r="E5" s="11"/>
      <c r="F5" s="11"/>
      <c r="G5" s="45"/>
    </row>
    <row r="6" spans="1:11" ht="14.25" customHeight="1">
      <c r="A6" s="41"/>
      <c r="B6" s="11" t="s">
        <v>7</v>
      </c>
      <c r="C6" s="11"/>
      <c r="D6" s="11"/>
      <c r="E6" s="11"/>
      <c r="F6" s="11"/>
      <c r="G6" s="45"/>
    </row>
    <row r="7" spans="1:11" ht="15" customHeight="1">
      <c r="A7" s="41"/>
      <c r="B7" s="11" t="s">
        <v>8</v>
      </c>
      <c r="C7" s="11"/>
      <c r="D7" s="11"/>
      <c r="E7" s="11"/>
      <c r="F7" s="11"/>
      <c r="G7" s="45"/>
    </row>
    <row r="8" spans="1:11" ht="15" customHeight="1">
      <c r="A8" s="41"/>
      <c r="B8" s="11" t="s">
        <v>9</v>
      </c>
      <c r="C8" s="11"/>
      <c r="D8" s="11"/>
      <c r="E8" s="11"/>
      <c r="F8" s="11"/>
      <c r="G8" s="45"/>
    </row>
    <row r="9" spans="1:11" ht="15" thickBot="1">
      <c r="A9" s="40"/>
      <c r="B9" s="36" t="s">
        <v>10</v>
      </c>
      <c r="C9" s="36"/>
      <c r="D9" s="36"/>
      <c r="E9" s="36"/>
      <c r="F9" s="36"/>
      <c r="G9" s="46"/>
    </row>
    <row r="10" spans="1:11" ht="30" customHeight="1">
      <c r="A10" s="39">
        <v>2</v>
      </c>
      <c r="B10" s="140" t="s">
        <v>11</v>
      </c>
      <c r="C10" s="141"/>
      <c r="D10" s="141"/>
      <c r="E10" s="141"/>
      <c r="F10" s="141"/>
      <c r="G10" s="142"/>
      <c r="H10" s="62" t="s">
        <v>143</v>
      </c>
      <c r="I10" s="69">
        <f>SUM(C5:F9)*'Point distribution and weighing'!I10</f>
        <v>0</v>
      </c>
      <c r="J10" s="61" t="s">
        <v>121</v>
      </c>
      <c r="K10" s="60">
        <v>3</v>
      </c>
    </row>
    <row r="11" spans="1:11" ht="30" customHeight="1">
      <c r="A11" s="41"/>
      <c r="B11" s="33"/>
      <c r="C11" s="33" t="s">
        <v>12</v>
      </c>
      <c r="D11" s="33" t="s">
        <v>13</v>
      </c>
      <c r="E11" s="33" t="s">
        <v>14</v>
      </c>
      <c r="F11" s="33" t="s">
        <v>15</v>
      </c>
      <c r="G11" s="34" t="s">
        <v>16</v>
      </c>
    </row>
    <row r="12" spans="1:11" ht="15" customHeight="1">
      <c r="A12" s="41"/>
      <c r="B12" s="11" t="s">
        <v>17</v>
      </c>
      <c r="C12" s="9"/>
      <c r="D12" s="11"/>
      <c r="E12" s="9"/>
      <c r="F12" s="9"/>
      <c r="G12" s="35"/>
    </row>
    <row r="13" spans="1:11" ht="15" customHeight="1">
      <c r="A13" s="41"/>
      <c r="B13" s="11" t="s">
        <v>18</v>
      </c>
      <c r="C13" s="9"/>
      <c r="D13" s="11"/>
      <c r="E13" s="9"/>
      <c r="F13" s="9"/>
      <c r="G13" s="35"/>
    </row>
    <row r="14" spans="1:11" ht="27" customHeight="1">
      <c r="A14" s="41"/>
      <c r="B14" s="11" t="s">
        <v>19</v>
      </c>
      <c r="C14" s="9"/>
      <c r="D14" s="11"/>
      <c r="E14" s="9"/>
      <c r="F14" s="9"/>
      <c r="G14" s="35"/>
    </row>
    <row r="15" spans="1:11" ht="15" customHeight="1">
      <c r="A15" s="41"/>
      <c r="B15" s="11" t="s">
        <v>20</v>
      </c>
      <c r="C15" s="9"/>
      <c r="D15" s="11"/>
      <c r="E15" s="9"/>
      <c r="F15" s="9"/>
      <c r="G15" s="35"/>
    </row>
    <row r="16" spans="1:11" ht="15" customHeight="1">
      <c r="A16" s="41"/>
      <c r="B16" s="11" t="s">
        <v>21</v>
      </c>
      <c r="C16" s="9"/>
      <c r="D16" s="11"/>
      <c r="E16" s="9"/>
      <c r="F16" s="9"/>
      <c r="G16" s="35"/>
    </row>
    <row r="17" spans="1:11" ht="27" customHeight="1">
      <c r="A17" s="41"/>
      <c r="B17" s="11" t="s">
        <v>22</v>
      </c>
      <c r="C17" s="9"/>
      <c r="D17" s="11"/>
      <c r="E17" s="9"/>
      <c r="F17" s="9"/>
      <c r="G17" s="35"/>
    </row>
    <row r="18" spans="1:11" ht="15" customHeight="1" thickBot="1">
      <c r="A18" s="40"/>
      <c r="B18" s="36" t="s">
        <v>23</v>
      </c>
      <c r="C18" s="37"/>
      <c r="D18" s="36"/>
      <c r="E18" s="37"/>
      <c r="F18" s="37"/>
      <c r="G18" s="38"/>
      <c r="H18" s="62" t="s">
        <v>119</v>
      </c>
      <c r="I18" s="60">
        <f>SUM(C12:G18)*'Point distribution and weighing'!I17</f>
        <v>0</v>
      </c>
      <c r="J18" s="61" t="s">
        <v>122</v>
      </c>
      <c r="K18" s="60">
        <v>5</v>
      </c>
    </row>
    <row r="19" spans="1:11" ht="27" customHeight="1">
      <c r="A19" s="47">
        <v>3</v>
      </c>
      <c r="B19" s="135" t="s">
        <v>24</v>
      </c>
      <c r="C19" s="136"/>
      <c r="D19" s="136"/>
      <c r="E19" s="136"/>
      <c r="F19" s="136"/>
      <c r="G19" s="137"/>
    </row>
    <row r="20" spans="1:11">
      <c r="A20" s="41"/>
      <c r="B20" s="1" t="s">
        <v>25</v>
      </c>
      <c r="C20" s="2"/>
      <c r="D20" s="2">
        <f>IF(C20=1, E20,)</f>
        <v>0</v>
      </c>
      <c r="E20" s="23">
        <f>'Point distribution and weighing'!E20</f>
        <v>0</v>
      </c>
      <c r="F20" s="23">
        <f>'Point distribution and weighing'!F20</f>
        <v>0</v>
      </c>
      <c r="G20" s="23">
        <f>'Point distribution and weighing'!G20</f>
        <v>4</v>
      </c>
    </row>
    <row r="21" spans="1:11">
      <c r="A21" s="41"/>
      <c r="B21" s="1" t="s">
        <v>26</v>
      </c>
      <c r="C21" s="2"/>
      <c r="D21" s="2">
        <f t="shared" ref="D21:D24" si="0">IF(C21=1, E21,)</f>
        <v>0</v>
      </c>
      <c r="E21" s="23">
        <f>'Point distribution and weighing'!E21</f>
        <v>1</v>
      </c>
      <c r="F21" s="23">
        <f>'Point distribution and weighing'!F21</f>
        <v>0</v>
      </c>
      <c r="G21" s="23">
        <f>'Point distribution and weighing'!G21</f>
        <v>0</v>
      </c>
    </row>
    <row r="22" spans="1:11">
      <c r="A22" s="41"/>
      <c r="B22" s="1" t="s">
        <v>27</v>
      </c>
      <c r="C22" s="2"/>
      <c r="D22" s="2">
        <f t="shared" si="0"/>
        <v>0</v>
      </c>
      <c r="E22" s="23">
        <f>'Point distribution and weighing'!E22</f>
        <v>2</v>
      </c>
      <c r="F22" s="23">
        <f>'Point distribution and weighing'!F22</f>
        <v>0</v>
      </c>
      <c r="G22" s="23">
        <f>'Point distribution and weighing'!G22</f>
        <v>0</v>
      </c>
    </row>
    <row r="23" spans="1:11">
      <c r="A23" s="41"/>
      <c r="B23" s="1" t="s">
        <v>28</v>
      </c>
      <c r="C23" s="2"/>
      <c r="D23" s="2">
        <f t="shared" si="0"/>
        <v>0</v>
      </c>
      <c r="E23" s="23">
        <f>'Point distribution and weighing'!E23</f>
        <v>4</v>
      </c>
      <c r="F23" s="23">
        <f>'Point distribution and weighing'!F23</f>
        <v>0</v>
      </c>
      <c r="G23" s="23">
        <f>'Point distribution and weighing'!G23</f>
        <v>0</v>
      </c>
    </row>
    <row r="24" spans="1:11">
      <c r="A24" s="41"/>
      <c r="B24" s="1" t="s">
        <v>29</v>
      </c>
      <c r="C24" s="2"/>
      <c r="D24" s="2">
        <f t="shared" si="0"/>
        <v>0</v>
      </c>
      <c r="E24" s="23">
        <f>'Point distribution and weighing'!E24</f>
        <v>2</v>
      </c>
      <c r="F24" s="23">
        <f>'Point distribution and weighing'!F24</f>
        <v>0</v>
      </c>
      <c r="G24" s="23">
        <f>'Point distribution and weighing'!G24</f>
        <v>0</v>
      </c>
    </row>
    <row r="25" spans="1:11" ht="15" customHeight="1" thickBot="1">
      <c r="A25" s="40"/>
      <c r="B25" s="49" t="s">
        <v>60</v>
      </c>
      <c r="C25" s="50"/>
      <c r="D25" s="107"/>
      <c r="E25" s="107"/>
      <c r="F25" s="107"/>
      <c r="G25" s="108"/>
    </row>
    <row r="26" spans="1:11" ht="27" customHeight="1">
      <c r="A26" s="47">
        <v>4</v>
      </c>
      <c r="B26" s="122" t="s">
        <v>30</v>
      </c>
      <c r="C26" s="123"/>
      <c r="D26" s="123"/>
      <c r="E26" s="123"/>
      <c r="F26" s="123"/>
      <c r="G26" s="143"/>
    </row>
    <row r="27" spans="1:11">
      <c r="B27" s="1" t="s">
        <v>25</v>
      </c>
      <c r="C27" s="2"/>
      <c r="D27" s="2">
        <f t="shared" ref="D27:D31" si="1">IF(C27=1, E27,)</f>
        <v>0</v>
      </c>
      <c r="E27" s="23">
        <f>'Point distribution and weighing'!E27</f>
        <v>0</v>
      </c>
      <c r="F27" s="23">
        <f>'Point distribution and weighing'!F27</f>
        <v>0</v>
      </c>
      <c r="G27" s="23">
        <f>'Point distribution and weighing'!G27</f>
        <v>4</v>
      </c>
    </row>
    <row r="28" spans="1:11">
      <c r="B28" s="1" t="s">
        <v>26</v>
      </c>
      <c r="C28" s="2"/>
      <c r="D28" s="2">
        <f t="shared" si="1"/>
        <v>0</v>
      </c>
      <c r="E28" s="23">
        <f>'Point distribution and weighing'!E28</f>
        <v>1</v>
      </c>
      <c r="F28" s="23">
        <f>'Point distribution and weighing'!F28</f>
        <v>0</v>
      </c>
      <c r="G28" s="23">
        <f>'Point distribution and weighing'!G28</f>
        <v>0</v>
      </c>
    </row>
    <row r="29" spans="1:11">
      <c r="B29" s="1" t="s">
        <v>27</v>
      </c>
      <c r="C29" s="2"/>
      <c r="D29" s="2">
        <f t="shared" si="1"/>
        <v>0</v>
      </c>
      <c r="E29" s="23">
        <f>'Point distribution and weighing'!E29</f>
        <v>2</v>
      </c>
      <c r="F29" s="23">
        <f>'Point distribution and weighing'!F29</f>
        <v>0</v>
      </c>
      <c r="G29" s="23">
        <f>'Point distribution and weighing'!G29</f>
        <v>0</v>
      </c>
    </row>
    <row r="30" spans="1:11">
      <c r="B30" s="1" t="s">
        <v>28</v>
      </c>
      <c r="C30" s="2"/>
      <c r="D30" s="2">
        <f t="shared" si="1"/>
        <v>0</v>
      </c>
      <c r="E30" s="23">
        <f>'Point distribution and weighing'!E30</f>
        <v>4</v>
      </c>
      <c r="F30" s="23">
        <f>'Point distribution and weighing'!F30</f>
        <v>0</v>
      </c>
      <c r="G30" s="23">
        <f>'Point distribution and weighing'!G30</f>
        <v>0</v>
      </c>
    </row>
    <row r="31" spans="1:11">
      <c r="B31" s="4" t="s">
        <v>29</v>
      </c>
      <c r="C31" s="5"/>
      <c r="D31" s="2">
        <f t="shared" si="1"/>
        <v>0</v>
      </c>
      <c r="E31" s="23">
        <f>'Point distribution and weighing'!E31</f>
        <v>0</v>
      </c>
      <c r="F31" s="23">
        <f>'Point distribution and weighing'!F31</f>
        <v>0</v>
      </c>
      <c r="G31" s="23">
        <f>'Point distribution and weighing'!G31</f>
        <v>0</v>
      </c>
    </row>
    <row r="32" spans="1:11" ht="15" customHeight="1" thickBot="1">
      <c r="B32" s="6" t="s">
        <v>59</v>
      </c>
      <c r="C32" s="51"/>
      <c r="D32" s="116"/>
      <c r="E32" s="117"/>
      <c r="F32" s="117"/>
      <c r="G32" s="118"/>
    </row>
    <row r="33" spans="1:7">
      <c r="A33" s="39">
        <v>5</v>
      </c>
      <c r="B33" s="105" t="s">
        <v>31</v>
      </c>
      <c r="C33" s="105"/>
      <c r="D33" s="105"/>
      <c r="E33" s="105"/>
      <c r="F33" s="105"/>
      <c r="G33" s="106"/>
    </row>
    <row r="34" spans="1:7" ht="40" customHeight="1">
      <c r="A34" s="41"/>
      <c r="B34" s="20" t="s">
        <v>32</v>
      </c>
      <c r="C34" s="17"/>
      <c r="D34" s="2">
        <f t="shared" ref="D34:D36" si="2">IF(C34=1, E34,)</f>
        <v>0</v>
      </c>
      <c r="E34" s="23">
        <f>'Point distribution and weighing'!E34</f>
        <v>3</v>
      </c>
      <c r="F34" s="23">
        <f>'Point distribution and weighing'!F34</f>
        <v>0</v>
      </c>
      <c r="G34" s="23">
        <f>'Point distribution and weighing'!G34</f>
        <v>3</v>
      </c>
    </row>
    <row r="35" spans="1:7" ht="27" customHeight="1">
      <c r="A35" s="41"/>
      <c r="B35" s="3" t="s">
        <v>33</v>
      </c>
      <c r="C35" s="2"/>
      <c r="D35" s="2">
        <f t="shared" si="2"/>
        <v>0</v>
      </c>
      <c r="E35" s="23">
        <f>'Point distribution and weighing'!E35</f>
        <v>1</v>
      </c>
      <c r="F35" s="23">
        <f>'Point distribution and weighing'!F35</f>
        <v>0</v>
      </c>
      <c r="G35" s="23">
        <f>'Point distribution and weighing'!G35</f>
        <v>0</v>
      </c>
    </row>
    <row r="36" spans="1:7" ht="15" customHeight="1">
      <c r="A36" s="41"/>
      <c r="B36" s="6" t="s">
        <v>34</v>
      </c>
      <c r="C36" s="5"/>
      <c r="D36" s="2">
        <f t="shared" si="2"/>
        <v>0</v>
      </c>
      <c r="E36" s="23">
        <f>'Point distribution and weighing'!E36</f>
        <v>0</v>
      </c>
      <c r="F36" s="23">
        <f>'Point distribution and weighing'!F36</f>
        <v>0</v>
      </c>
      <c r="G36" s="23">
        <f>'Point distribution and weighing'!G36</f>
        <v>0</v>
      </c>
    </row>
    <row r="37" spans="1:7" ht="15" customHeight="1" thickBot="1">
      <c r="A37" s="40"/>
      <c r="B37" s="49" t="s">
        <v>40</v>
      </c>
      <c r="C37" s="50"/>
      <c r="D37" s="97"/>
      <c r="E37" s="98"/>
      <c r="F37" s="98"/>
      <c r="G37" s="99"/>
    </row>
    <row r="38" spans="1:7">
      <c r="A38" s="39">
        <v>6</v>
      </c>
      <c r="B38" s="105" t="s">
        <v>35</v>
      </c>
      <c r="C38" s="105"/>
      <c r="D38" s="105"/>
      <c r="E38" s="105"/>
      <c r="F38" s="105"/>
      <c r="G38" s="106"/>
    </row>
    <row r="39" spans="1:7" ht="40" customHeight="1">
      <c r="A39" s="41"/>
      <c r="B39" s="20" t="s">
        <v>36</v>
      </c>
      <c r="C39" s="17"/>
      <c r="D39" s="2">
        <f t="shared" ref="D39:D41" si="3">IF(C39=1, E39,)</f>
        <v>0</v>
      </c>
      <c r="E39" s="23">
        <f>'Point distribution and weighing'!E39</f>
        <v>3</v>
      </c>
      <c r="F39" s="23">
        <f>'Point distribution and weighing'!F39</f>
        <v>0</v>
      </c>
      <c r="G39" s="23">
        <f>'Point distribution and weighing'!G39</f>
        <v>3</v>
      </c>
    </row>
    <row r="40" spans="1:7" ht="27" customHeight="1">
      <c r="A40" s="41"/>
      <c r="B40" s="3" t="s">
        <v>37</v>
      </c>
      <c r="C40" s="2"/>
      <c r="D40" s="2">
        <f t="shared" si="3"/>
        <v>0</v>
      </c>
      <c r="E40" s="23">
        <f>'Point distribution and weighing'!E40</f>
        <v>1</v>
      </c>
      <c r="F40" s="23">
        <f>'Point distribution and weighing'!F40</f>
        <v>0</v>
      </c>
      <c r="G40" s="23">
        <f>'Point distribution and weighing'!G40</f>
        <v>0</v>
      </c>
    </row>
    <row r="41" spans="1:7" ht="15" customHeight="1">
      <c r="A41" s="41"/>
      <c r="B41" s="6" t="s">
        <v>38</v>
      </c>
      <c r="C41" s="5"/>
      <c r="D41" s="2">
        <f t="shared" si="3"/>
        <v>0</v>
      </c>
      <c r="E41" s="23">
        <f>'Point distribution and weighing'!E41</f>
        <v>0</v>
      </c>
      <c r="F41" s="23">
        <f>'Point distribution and weighing'!F41</f>
        <v>0</v>
      </c>
      <c r="G41" s="23">
        <f>'Point distribution and weighing'!G41</f>
        <v>0</v>
      </c>
    </row>
    <row r="42" spans="1:7" ht="15" customHeight="1" thickBot="1">
      <c r="A42" s="40"/>
      <c r="B42" s="49" t="s">
        <v>39</v>
      </c>
      <c r="C42" s="50"/>
      <c r="D42" s="107"/>
      <c r="E42" s="107"/>
      <c r="F42" s="107"/>
      <c r="G42" s="108"/>
    </row>
    <row r="43" spans="1:7" ht="27" customHeight="1">
      <c r="A43" s="39">
        <v>7</v>
      </c>
      <c r="B43" s="135" t="s">
        <v>41</v>
      </c>
      <c r="C43" s="136"/>
      <c r="D43" s="136"/>
      <c r="E43" s="136"/>
      <c r="F43" s="136"/>
      <c r="G43" s="137"/>
    </row>
    <row r="44" spans="1:7" ht="27" customHeight="1">
      <c r="A44" s="41"/>
      <c r="B44" s="19" t="s">
        <v>42</v>
      </c>
      <c r="C44" s="17"/>
      <c r="D44" s="2">
        <f t="shared" ref="D44:D46" si="4">IF(C44=1, E44,)</f>
        <v>0</v>
      </c>
      <c r="E44" s="23">
        <f>'Point distribution and weighing'!E44</f>
        <v>3</v>
      </c>
      <c r="F44" s="23">
        <f>'Point distribution and weighing'!F44</f>
        <v>0</v>
      </c>
      <c r="G44" s="23">
        <f>'Point distribution and weighing'!G44</f>
        <v>3</v>
      </c>
    </row>
    <row r="45" spans="1:7" ht="27" customHeight="1">
      <c r="A45" s="41"/>
      <c r="B45" s="7" t="s">
        <v>43</v>
      </c>
      <c r="C45" s="2"/>
      <c r="D45" s="2">
        <f t="shared" si="4"/>
        <v>0</v>
      </c>
      <c r="E45" s="23">
        <f>'Point distribution and weighing'!E45</f>
        <v>1</v>
      </c>
      <c r="F45" s="23">
        <f>'Point distribution and weighing'!F45</f>
        <v>0</v>
      </c>
      <c r="G45" s="23">
        <f>'Point distribution and weighing'!G45</f>
        <v>0</v>
      </c>
    </row>
    <row r="46" spans="1:7" ht="15" customHeight="1">
      <c r="A46" s="41"/>
      <c r="B46" s="8" t="s">
        <v>44</v>
      </c>
      <c r="C46" s="5"/>
      <c r="D46" s="2">
        <f t="shared" si="4"/>
        <v>0</v>
      </c>
      <c r="E46" s="23">
        <f>'Point distribution and weighing'!E46</f>
        <v>0</v>
      </c>
      <c r="F46" s="23">
        <f>'Point distribution and weighing'!F46</f>
        <v>0</v>
      </c>
      <c r="G46" s="23">
        <f>'Point distribution and weighing'!G46</f>
        <v>0</v>
      </c>
    </row>
    <row r="47" spans="1:7" ht="15" customHeight="1" thickBot="1">
      <c r="A47" s="40"/>
      <c r="B47" s="49" t="s">
        <v>45</v>
      </c>
      <c r="C47" s="50"/>
      <c r="D47" s="107"/>
      <c r="E47" s="107"/>
      <c r="F47" s="107"/>
      <c r="G47" s="108"/>
    </row>
    <row r="48" spans="1:7" ht="27.75" customHeight="1">
      <c r="A48" s="39">
        <v>8</v>
      </c>
      <c r="B48" s="136" t="s">
        <v>46</v>
      </c>
      <c r="C48" s="136"/>
      <c r="D48" s="136"/>
      <c r="E48" s="136"/>
      <c r="F48" s="136"/>
      <c r="G48" s="137"/>
    </row>
    <row r="49" spans="1:7" ht="15" customHeight="1">
      <c r="A49" s="41"/>
      <c r="B49" s="19" t="s">
        <v>47</v>
      </c>
      <c r="C49" s="17"/>
      <c r="D49" s="2">
        <f t="shared" ref="D49:D51" si="5">IF(C49=1, E49,)</f>
        <v>0</v>
      </c>
      <c r="E49" s="23">
        <f>'Point distribution and weighing'!E49</f>
        <v>3</v>
      </c>
      <c r="F49" s="23">
        <f>'Point distribution and weighing'!F49</f>
        <v>0</v>
      </c>
      <c r="G49" s="23">
        <f>'Point distribution and weighing'!G49</f>
        <v>3</v>
      </c>
    </row>
    <row r="50" spans="1:7" ht="15" customHeight="1">
      <c r="A50" s="41"/>
      <c r="B50" s="7" t="s">
        <v>48</v>
      </c>
      <c r="C50" s="2"/>
      <c r="D50" s="2">
        <f t="shared" si="5"/>
        <v>0</v>
      </c>
      <c r="E50" s="23">
        <f>'Point distribution and weighing'!E50</f>
        <v>1</v>
      </c>
      <c r="F50" s="23">
        <f>'Point distribution and weighing'!F50</f>
        <v>0</v>
      </c>
      <c r="G50" s="23">
        <f>'Point distribution and weighing'!G50</f>
        <v>0</v>
      </c>
    </row>
    <row r="51" spans="1:7" ht="15" customHeight="1">
      <c r="A51" s="41"/>
      <c r="B51" s="8" t="s">
        <v>49</v>
      </c>
      <c r="C51" s="5"/>
      <c r="D51" s="2">
        <f t="shared" si="5"/>
        <v>0</v>
      </c>
      <c r="E51" s="23">
        <f>'Point distribution and weighing'!E51</f>
        <v>0</v>
      </c>
      <c r="F51" s="23">
        <f>'Point distribution and weighing'!F51</f>
        <v>0</v>
      </c>
      <c r="G51" s="23">
        <f>'Point distribution and weighing'!G51</f>
        <v>0</v>
      </c>
    </row>
    <row r="52" spans="1:7" ht="15" customHeight="1" thickBot="1">
      <c r="A52" s="40"/>
      <c r="B52" s="49" t="s">
        <v>45</v>
      </c>
      <c r="C52" s="50"/>
      <c r="D52" s="97"/>
      <c r="E52" s="98"/>
      <c r="F52" s="98"/>
      <c r="G52" s="99"/>
    </row>
    <row r="53" spans="1:7" ht="27" customHeight="1">
      <c r="A53" s="39">
        <v>9</v>
      </c>
      <c r="B53" s="135" t="s">
        <v>50</v>
      </c>
      <c r="C53" s="136"/>
      <c r="D53" s="136"/>
      <c r="E53" s="136"/>
      <c r="F53" s="136"/>
      <c r="G53" s="137"/>
    </row>
    <row r="54" spans="1:7" ht="15" customHeight="1">
      <c r="A54" s="41"/>
      <c r="B54" s="19" t="s">
        <v>51</v>
      </c>
      <c r="C54" s="17"/>
      <c r="D54" s="2">
        <f t="shared" ref="D54:D56" si="6">IF(C54=1, E54,)</f>
        <v>0</v>
      </c>
      <c r="E54" s="23">
        <f>'Point distribution and weighing'!E54</f>
        <v>3</v>
      </c>
      <c r="F54" s="23">
        <f>'Point distribution and weighing'!F54</f>
        <v>0</v>
      </c>
      <c r="G54" s="23">
        <f>'Point distribution and weighing'!G54</f>
        <v>3</v>
      </c>
    </row>
    <row r="55" spans="1:7" ht="15" customHeight="1">
      <c r="A55" s="41"/>
      <c r="B55" s="7" t="s">
        <v>52</v>
      </c>
      <c r="C55" s="2"/>
      <c r="D55" s="2">
        <f t="shared" si="6"/>
        <v>0</v>
      </c>
      <c r="E55" s="23">
        <f>'Point distribution and weighing'!E55</f>
        <v>1</v>
      </c>
      <c r="F55" s="23">
        <f>'Point distribution and weighing'!F55</f>
        <v>0</v>
      </c>
      <c r="G55" s="23">
        <f>'Point distribution and weighing'!G55</f>
        <v>0</v>
      </c>
    </row>
    <row r="56" spans="1:7" ht="15" customHeight="1">
      <c r="A56" s="41"/>
      <c r="B56" s="8" t="s">
        <v>53</v>
      </c>
      <c r="C56" s="5"/>
      <c r="D56" s="2">
        <f t="shared" si="6"/>
        <v>0</v>
      </c>
      <c r="E56" s="23">
        <f>'Point distribution and weighing'!E56</f>
        <v>0</v>
      </c>
      <c r="F56" s="23">
        <f>'Point distribution and weighing'!F56</f>
        <v>0</v>
      </c>
      <c r="G56" s="23">
        <f>'Point distribution and weighing'!G56</f>
        <v>0</v>
      </c>
    </row>
    <row r="57" spans="1:7" ht="15" customHeight="1" thickBot="1">
      <c r="A57" s="40"/>
      <c r="B57" s="49" t="s">
        <v>54</v>
      </c>
      <c r="C57" s="50"/>
      <c r="D57" s="97"/>
      <c r="E57" s="98"/>
      <c r="F57" s="98"/>
      <c r="G57" s="99"/>
    </row>
    <row r="58" spans="1:7" ht="27" customHeight="1">
      <c r="A58" s="39">
        <v>10</v>
      </c>
      <c r="B58" s="138" t="s">
        <v>55</v>
      </c>
      <c r="C58" s="138"/>
      <c r="D58" s="138"/>
      <c r="E58" s="138"/>
      <c r="F58" s="138"/>
      <c r="G58" s="139"/>
    </row>
    <row r="59" spans="1:7">
      <c r="A59" s="41"/>
      <c r="B59" s="18" t="s">
        <v>57</v>
      </c>
      <c r="C59" s="18"/>
      <c r="D59" s="2">
        <f t="shared" ref="D59:D60" si="7">IF(C59=1, E59,)</f>
        <v>0</v>
      </c>
      <c r="E59" s="23">
        <f>'Point distribution and weighing'!E59</f>
        <v>3</v>
      </c>
      <c r="F59" s="23">
        <f>'Point distribution and weighing'!F59</f>
        <v>0</v>
      </c>
      <c r="G59" s="23">
        <f>'Point distribution and weighing'!G59</f>
        <v>3</v>
      </c>
    </row>
    <row r="60" spans="1:7">
      <c r="A60" s="41"/>
      <c r="B60" s="10" t="s">
        <v>58</v>
      </c>
      <c r="C60" s="2"/>
      <c r="D60" s="2">
        <f t="shared" si="7"/>
        <v>0</v>
      </c>
      <c r="E60" s="23">
        <f>'Point distribution and weighing'!E60</f>
        <v>0</v>
      </c>
      <c r="F60" s="23">
        <f>'Point distribution and weighing'!F60</f>
        <v>0</v>
      </c>
      <c r="G60" s="23">
        <f>'Point distribution and weighing'!G60</f>
        <v>0</v>
      </c>
    </row>
    <row r="61" spans="1:7" ht="27" customHeight="1" thickBot="1">
      <c r="A61" s="40"/>
      <c r="B61" s="36" t="s">
        <v>56</v>
      </c>
      <c r="C61" s="107"/>
      <c r="D61" s="107"/>
      <c r="E61" s="107"/>
      <c r="F61" s="107"/>
      <c r="G61" s="108"/>
    </row>
    <row r="62" spans="1:7" ht="15" thickBot="1">
      <c r="A62" s="39">
        <v>11</v>
      </c>
      <c r="B62" s="109" t="s">
        <v>61</v>
      </c>
      <c r="C62" s="109"/>
      <c r="D62" s="110"/>
      <c r="E62" s="110"/>
      <c r="F62" s="110"/>
      <c r="G62" s="111"/>
    </row>
    <row r="63" spans="1:7">
      <c r="B63" s="16" t="s">
        <v>25</v>
      </c>
      <c r="C63" s="17"/>
      <c r="D63" s="2">
        <f t="shared" ref="D63:D66" si="8">IF(C63=1, E63,)</f>
        <v>0</v>
      </c>
      <c r="E63" s="23">
        <f>'Point distribution and weighing'!E63</f>
        <v>0</v>
      </c>
      <c r="F63" s="23">
        <f>'Point distribution and weighing'!F63</f>
        <v>0</v>
      </c>
      <c r="G63" s="23">
        <f>'Point distribution and weighing'!G63</f>
        <v>0</v>
      </c>
    </row>
    <row r="64" spans="1:7">
      <c r="B64" s="12" t="s">
        <v>26</v>
      </c>
      <c r="C64" s="2"/>
      <c r="D64" s="2">
        <f t="shared" si="8"/>
        <v>0</v>
      </c>
      <c r="E64" s="23">
        <f>'Point distribution and weighing'!E64</f>
        <v>1</v>
      </c>
      <c r="F64" s="23">
        <f>'Point distribution and weighing'!F64</f>
        <v>0</v>
      </c>
      <c r="G64" s="23">
        <f>'Point distribution and weighing'!G64</f>
        <v>0</v>
      </c>
    </row>
    <row r="65" spans="1:7">
      <c r="B65" s="12" t="s">
        <v>27</v>
      </c>
      <c r="C65" s="2"/>
      <c r="D65" s="2">
        <f t="shared" si="8"/>
        <v>0</v>
      </c>
      <c r="E65" s="23">
        <f>'Point distribution and weighing'!E65</f>
        <v>2</v>
      </c>
      <c r="F65" s="23">
        <f>'Point distribution and weighing'!F65</f>
        <v>0</v>
      </c>
      <c r="G65" s="23">
        <f>'Point distribution and weighing'!G65</f>
        <v>0</v>
      </c>
    </row>
    <row r="66" spans="1:7">
      <c r="B66" s="13" t="s">
        <v>62</v>
      </c>
      <c r="C66" s="5"/>
      <c r="D66" s="2">
        <f t="shared" si="8"/>
        <v>0</v>
      </c>
      <c r="E66" s="23">
        <f>'Point distribution and weighing'!E66</f>
        <v>3</v>
      </c>
      <c r="F66" s="23">
        <f>'Point distribution and weighing'!F66</f>
        <v>0</v>
      </c>
      <c r="G66" s="23">
        <f>'Point distribution and weighing'!G66</f>
        <v>3</v>
      </c>
    </row>
    <row r="67" spans="1:7" ht="15" customHeight="1" thickBot="1">
      <c r="B67" s="3" t="s">
        <v>54</v>
      </c>
      <c r="C67" s="24"/>
      <c r="D67" s="112"/>
      <c r="E67" s="113"/>
      <c r="F67" s="113"/>
      <c r="G67" s="114"/>
    </row>
    <row r="68" spans="1:7">
      <c r="A68" s="39">
        <v>12</v>
      </c>
      <c r="B68" s="104" t="s">
        <v>68</v>
      </c>
      <c r="C68" s="105"/>
      <c r="D68" s="105"/>
      <c r="E68" s="105"/>
      <c r="F68" s="105"/>
      <c r="G68" s="106"/>
    </row>
    <row r="69" spans="1:7">
      <c r="A69" s="41"/>
      <c r="B69" s="21" t="s">
        <v>63</v>
      </c>
      <c r="C69" s="17"/>
      <c r="D69" s="17" t="s">
        <v>141</v>
      </c>
      <c r="E69" s="68"/>
      <c r="F69" s="17"/>
      <c r="G69" s="52"/>
    </row>
    <row r="70" spans="1:7">
      <c r="A70" s="41"/>
      <c r="B70" s="14" t="s">
        <v>64</v>
      </c>
      <c r="C70" s="2"/>
      <c r="D70" s="2">
        <f t="shared" ref="D70:D74" si="9">IF(C70=1, E70,)</f>
        <v>0</v>
      </c>
      <c r="E70" s="23">
        <f>'Point distribution and weighing'!E70</f>
        <v>0</v>
      </c>
      <c r="F70" s="23">
        <f>'Point distribution and weighing'!F70</f>
        <v>0</v>
      </c>
      <c r="G70" s="23">
        <f>'Point distribution and weighing'!G70</f>
        <v>0</v>
      </c>
    </row>
    <row r="71" spans="1:7" ht="15" customHeight="1">
      <c r="A71" s="41"/>
      <c r="B71" s="11" t="s">
        <v>65</v>
      </c>
      <c r="C71" s="2"/>
      <c r="D71" s="2">
        <f t="shared" si="9"/>
        <v>0</v>
      </c>
      <c r="E71" s="23">
        <f>'Point distribution and weighing'!E71</f>
        <v>0</v>
      </c>
      <c r="F71" s="23">
        <f>'Point distribution and weighing'!F71</f>
        <v>0</v>
      </c>
      <c r="G71" s="23">
        <f>'Point distribution and weighing'!G71</f>
        <v>0</v>
      </c>
    </row>
    <row r="72" spans="1:7" ht="15" customHeight="1">
      <c r="A72" s="41"/>
      <c r="B72" s="11" t="s">
        <v>66</v>
      </c>
      <c r="C72" s="2"/>
      <c r="D72" s="2">
        <f t="shared" si="9"/>
        <v>0</v>
      </c>
      <c r="E72" s="23">
        <f>'Point distribution and weighing'!E72</f>
        <v>4</v>
      </c>
      <c r="F72" s="23">
        <f>'Point distribution and weighing'!F72</f>
        <v>0</v>
      </c>
      <c r="G72" s="23">
        <f>'Point distribution and weighing'!G72</f>
        <v>4</v>
      </c>
    </row>
    <row r="73" spans="1:7" ht="15" customHeight="1">
      <c r="A73" s="41"/>
      <c r="B73" s="11" t="s">
        <v>67</v>
      </c>
      <c r="C73" s="2"/>
      <c r="D73" s="2">
        <f t="shared" si="9"/>
        <v>0</v>
      </c>
      <c r="E73" s="23">
        <f>'Point distribution and weighing'!E73</f>
        <v>2</v>
      </c>
      <c r="F73" s="23">
        <f>'Point distribution and weighing'!F73</f>
        <v>0</v>
      </c>
      <c r="G73" s="23">
        <f>'Point distribution and weighing'!G73</f>
        <v>0</v>
      </c>
    </row>
    <row r="74" spans="1:7" ht="15" customHeight="1">
      <c r="A74" s="41"/>
      <c r="B74" s="15" t="s">
        <v>69</v>
      </c>
      <c r="C74" s="5"/>
      <c r="D74" s="2">
        <f t="shared" si="9"/>
        <v>0</v>
      </c>
      <c r="E74" s="23">
        <f>'Point distribution and weighing'!E74</f>
        <v>1</v>
      </c>
      <c r="F74" s="23">
        <f>'Point distribution and weighing'!F74</f>
        <v>0</v>
      </c>
      <c r="G74" s="23">
        <f>'Point distribution and weighing'!G74</f>
        <v>0</v>
      </c>
    </row>
    <row r="75" spans="1:7" ht="15" customHeight="1" thickBot="1">
      <c r="A75" s="40"/>
      <c r="B75" s="36" t="s">
        <v>54</v>
      </c>
      <c r="C75" s="50"/>
      <c r="D75" s="97"/>
      <c r="E75" s="98"/>
      <c r="F75" s="98"/>
      <c r="G75" s="99"/>
    </row>
    <row r="76" spans="1:7" ht="30" customHeight="1">
      <c r="A76" s="39">
        <v>13</v>
      </c>
      <c r="B76" s="133" t="s">
        <v>70</v>
      </c>
      <c r="C76" s="133"/>
      <c r="D76" s="133"/>
      <c r="E76" s="133"/>
      <c r="F76" s="133"/>
      <c r="G76" s="134"/>
    </row>
    <row r="77" spans="1:7" ht="15" customHeight="1">
      <c r="A77" s="41"/>
      <c r="B77" s="11" t="s">
        <v>71</v>
      </c>
      <c r="C77" s="2"/>
      <c r="D77" s="2">
        <f t="shared" ref="D77:D80" si="10">IF(C77=1, E77,)</f>
        <v>0</v>
      </c>
      <c r="E77" s="23">
        <f>'Point distribution and weighing'!E77</f>
        <v>3</v>
      </c>
      <c r="F77" s="23">
        <f>'Point distribution and weighing'!F77</f>
        <v>0</v>
      </c>
      <c r="G77" s="23">
        <f>'Point distribution and weighing'!G77</f>
        <v>3</v>
      </c>
    </row>
    <row r="78" spans="1:7" ht="30" customHeight="1">
      <c r="A78" s="41"/>
      <c r="B78" s="11" t="s">
        <v>72</v>
      </c>
      <c r="C78" s="2"/>
      <c r="D78" s="2">
        <f t="shared" si="10"/>
        <v>0</v>
      </c>
      <c r="E78" s="23">
        <f>'Point distribution and weighing'!E78</f>
        <v>2</v>
      </c>
      <c r="F78" s="23">
        <f>'Point distribution and weighing'!F78</f>
        <v>0</v>
      </c>
      <c r="G78" s="23">
        <f>'Point distribution and weighing'!G78</f>
        <v>0</v>
      </c>
    </row>
    <row r="79" spans="1:7" ht="15" customHeight="1">
      <c r="A79" s="41"/>
      <c r="B79" s="11" t="s">
        <v>73</v>
      </c>
      <c r="C79" s="2"/>
      <c r="D79" s="2">
        <f t="shared" si="10"/>
        <v>0</v>
      </c>
      <c r="E79" s="23">
        <f>'Point distribution and weighing'!E79</f>
        <v>1</v>
      </c>
      <c r="F79" s="23">
        <f>'Point distribution and weighing'!F79</f>
        <v>0</v>
      </c>
      <c r="G79" s="23">
        <f>'Point distribution and weighing'!G79</f>
        <v>0</v>
      </c>
    </row>
    <row r="80" spans="1:7" ht="15" customHeight="1">
      <c r="A80" s="41"/>
      <c r="B80" s="15" t="s">
        <v>74</v>
      </c>
      <c r="C80" s="5"/>
      <c r="D80" s="2">
        <f t="shared" si="10"/>
        <v>0</v>
      </c>
      <c r="E80" s="23">
        <f>'Point distribution and weighing'!E80</f>
        <v>0</v>
      </c>
      <c r="F80" s="23">
        <f>'Point distribution and weighing'!F80</f>
        <v>0</v>
      </c>
      <c r="G80" s="23">
        <f>'Point distribution and weighing'!G80</f>
        <v>0</v>
      </c>
    </row>
    <row r="81" spans="1:7" ht="15" customHeight="1" thickBot="1">
      <c r="A81" s="40"/>
      <c r="B81" s="36" t="s">
        <v>54</v>
      </c>
      <c r="C81" s="50"/>
      <c r="D81" s="97"/>
      <c r="E81" s="98"/>
      <c r="F81" s="98"/>
      <c r="G81" s="99"/>
    </row>
    <row r="82" spans="1:7">
      <c r="A82" s="39">
        <v>14</v>
      </c>
      <c r="B82" s="131" t="s">
        <v>75</v>
      </c>
      <c r="C82" s="131"/>
      <c r="D82" s="131"/>
      <c r="E82" s="131"/>
      <c r="F82" s="131"/>
      <c r="G82" s="132"/>
    </row>
    <row r="83" spans="1:7" ht="15" customHeight="1">
      <c r="A83" s="41"/>
      <c r="B83" s="3" t="s">
        <v>76</v>
      </c>
      <c r="C83" s="2"/>
      <c r="D83" s="2">
        <f t="shared" ref="D83:D86" si="11">IF(C83=1, E83,)</f>
        <v>0</v>
      </c>
      <c r="E83" s="23">
        <f>'Point distribution and weighing'!E83</f>
        <v>3</v>
      </c>
      <c r="F83" s="23">
        <f>'Point distribution and weighing'!F83</f>
        <v>0</v>
      </c>
      <c r="G83" s="23">
        <f>'Point distribution and weighing'!G83</f>
        <v>3</v>
      </c>
    </row>
    <row r="84" spans="1:7" ht="27" customHeight="1">
      <c r="A84" s="41"/>
      <c r="B84" s="3" t="s">
        <v>77</v>
      </c>
      <c r="C84" s="2"/>
      <c r="D84" s="2">
        <f t="shared" si="11"/>
        <v>0</v>
      </c>
      <c r="E84" s="23">
        <f>'Point distribution and weighing'!E84</f>
        <v>2</v>
      </c>
      <c r="F84" s="23">
        <f>'Point distribution and weighing'!F84</f>
        <v>0</v>
      </c>
      <c r="G84" s="23">
        <f>'Point distribution and weighing'!G84</f>
        <v>0</v>
      </c>
    </row>
    <row r="85" spans="1:7" ht="15" customHeight="1">
      <c r="A85" s="41"/>
      <c r="B85" s="3" t="s">
        <v>78</v>
      </c>
      <c r="C85" s="2"/>
      <c r="D85" s="2">
        <f t="shared" si="11"/>
        <v>0</v>
      </c>
      <c r="E85" s="23">
        <f>'Point distribution and weighing'!E85</f>
        <v>1</v>
      </c>
      <c r="F85" s="23">
        <f>'Point distribution and weighing'!F85</f>
        <v>0</v>
      </c>
      <c r="G85" s="23">
        <f>'Point distribution and weighing'!G85</f>
        <v>0</v>
      </c>
    </row>
    <row r="86" spans="1:7" ht="15" customHeight="1">
      <c r="A86" s="41"/>
      <c r="B86" s="6" t="s">
        <v>79</v>
      </c>
      <c r="C86" s="5"/>
      <c r="D86" s="2">
        <f t="shared" si="11"/>
        <v>0</v>
      </c>
      <c r="E86" s="23">
        <f>'Point distribution and weighing'!E86</f>
        <v>0</v>
      </c>
      <c r="F86" s="23">
        <f>'Point distribution and weighing'!F86</f>
        <v>0</v>
      </c>
      <c r="G86" s="23">
        <f>'Point distribution and weighing'!G86</f>
        <v>0</v>
      </c>
    </row>
    <row r="87" spans="1:7" ht="15" customHeight="1" thickBot="1">
      <c r="A87" s="40"/>
      <c r="B87" s="49" t="s">
        <v>80</v>
      </c>
      <c r="C87" s="50"/>
      <c r="D87" s="97"/>
      <c r="E87" s="98"/>
      <c r="F87" s="98"/>
      <c r="G87" s="99"/>
    </row>
    <row r="88" spans="1:7">
      <c r="A88" s="39">
        <v>15</v>
      </c>
      <c r="B88" s="104" t="s">
        <v>81</v>
      </c>
      <c r="C88" s="105"/>
      <c r="D88" s="105"/>
      <c r="E88" s="105"/>
      <c r="F88" s="105"/>
      <c r="G88" s="106"/>
    </row>
    <row r="89" spans="1:7" ht="27" customHeight="1">
      <c r="A89" s="41"/>
      <c r="B89" s="22" t="s">
        <v>82</v>
      </c>
      <c r="C89" s="17"/>
      <c r="D89" s="2">
        <f t="shared" ref="D89:D92" si="12">IF(C89=1, E89,)</f>
        <v>0</v>
      </c>
      <c r="E89" s="23">
        <f>'Point distribution and weighing'!E89</f>
        <v>3</v>
      </c>
      <c r="F89" s="23">
        <f>'Point distribution and weighing'!F89</f>
        <v>0</v>
      </c>
      <c r="G89" s="23">
        <f>'Point distribution and weighing'!G89</f>
        <v>3</v>
      </c>
    </row>
    <row r="90" spans="1:7" ht="27" customHeight="1">
      <c r="A90" s="41"/>
      <c r="B90" s="11" t="s">
        <v>83</v>
      </c>
      <c r="C90" s="2"/>
      <c r="D90" s="2">
        <f t="shared" si="12"/>
        <v>0</v>
      </c>
      <c r="E90" s="23">
        <f>'Point distribution and weighing'!E90</f>
        <v>2</v>
      </c>
      <c r="F90" s="23">
        <f>'Point distribution and weighing'!F90</f>
        <v>0</v>
      </c>
      <c r="G90" s="23">
        <f>'Point distribution and weighing'!G90</f>
        <v>0</v>
      </c>
    </row>
    <row r="91" spans="1:7" ht="27" customHeight="1">
      <c r="A91" s="41"/>
      <c r="B91" s="11" t="s">
        <v>84</v>
      </c>
      <c r="C91" s="2"/>
      <c r="D91" s="2">
        <f t="shared" si="12"/>
        <v>0</v>
      </c>
      <c r="E91" s="23">
        <f>'Point distribution and weighing'!E91</f>
        <v>1</v>
      </c>
      <c r="F91" s="23">
        <f>'Point distribution and weighing'!F91</f>
        <v>0</v>
      </c>
      <c r="G91" s="23">
        <f>'Point distribution and weighing'!G91</f>
        <v>0</v>
      </c>
    </row>
    <row r="92" spans="1:7" ht="27" customHeight="1">
      <c r="A92" s="41"/>
      <c r="B92" s="15" t="s">
        <v>85</v>
      </c>
      <c r="C92" s="5"/>
      <c r="D92" s="2">
        <f t="shared" si="12"/>
        <v>0</v>
      </c>
      <c r="E92" s="23">
        <f>'Point distribution and weighing'!E92</f>
        <v>0</v>
      </c>
      <c r="F92" s="23">
        <f>'Point distribution and weighing'!F92</f>
        <v>0</v>
      </c>
      <c r="G92" s="23">
        <f>'Point distribution and weighing'!G92</f>
        <v>0</v>
      </c>
    </row>
    <row r="93" spans="1:7" ht="15" customHeight="1" thickBot="1">
      <c r="A93" s="40"/>
      <c r="B93" s="36" t="s">
        <v>54</v>
      </c>
      <c r="C93" s="50"/>
      <c r="D93" s="107"/>
      <c r="E93" s="107"/>
      <c r="F93" s="107"/>
      <c r="G93" s="108"/>
    </row>
    <row r="95" spans="1:7" ht="28">
      <c r="C95" s="62" t="s">
        <v>123</v>
      </c>
      <c r="D95" s="60">
        <f>SUM(D20:D24, D27:D31,D34:D36,D39:D41,D44:D46,D49:D51,D54:D56,D59:D60,D63:D66,D69:D70,D77:D80,D83:D86,D89:D92)</f>
        <v>0</v>
      </c>
      <c r="E95" s="61" t="s">
        <v>124</v>
      </c>
      <c r="F95" s="60">
        <f>SUM(G20:G24, G27:G31,G34:G36,G39:G41,G44:G46,G49:G51,G54:G56,G59:G60,G63:G66,G69:G75,G77:G80,G83:G86,G89:G92)</f>
        <v>42</v>
      </c>
    </row>
    <row r="96" spans="1:7">
      <c r="C96" s="62" t="s">
        <v>144</v>
      </c>
      <c r="D96" s="60">
        <f>SUM(I10,I18)</f>
        <v>0</v>
      </c>
      <c r="E96" s="61" t="s">
        <v>145</v>
      </c>
      <c r="F96" s="60">
        <f>SUM(K10,K18)</f>
        <v>8</v>
      </c>
      <c r="G96" s="25"/>
    </row>
    <row r="97" spans="3:7" ht="28">
      <c r="C97" s="62" t="s">
        <v>120</v>
      </c>
      <c r="D97" s="60">
        <f>SUM(D95:D96)</f>
        <v>0</v>
      </c>
      <c r="E97" s="61" t="s">
        <v>125</v>
      </c>
      <c r="F97" s="60">
        <f>SUM(F95:F96)</f>
        <v>50</v>
      </c>
      <c r="G97" s="25"/>
    </row>
  </sheetData>
  <mergeCells count="28">
    <mergeCell ref="D32:G32"/>
    <mergeCell ref="B3:G3"/>
    <mergeCell ref="B10:G10"/>
    <mergeCell ref="B19:G19"/>
    <mergeCell ref="D25:G25"/>
    <mergeCell ref="B26:G26"/>
    <mergeCell ref="C61:G61"/>
    <mergeCell ref="B33:G33"/>
    <mergeCell ref="D37:G37"/>
    <mergeCell ref="B38:G38"/>
    <mergeCell ref="D42:G42"/>
    <mergeCell ref="B43:G43"/>
    <mergeCell ref="D47:G47"/>
    <mergeCell ref="B48:G48"/>
    <mergeCell ref="D52:G52"/>
    <mergeCell ref="B53:G53"/>
    <mergeCell ref="D57:G57"/>
    <mergeCell ref="B58:G58"/>
    <mergeCell ref="B82:G82"/>
    <mergeCell ref="D87:G87"/>
    <mergeCell ref="B88:G88"/>
    <mergeCell ref="D93:G93"/>
    <mergeCell ref="B62:G62"/>
    <mergeCell ref="D67:G67"/>
    <mergeCell ref="B68:G68"/>
    <mergeCell ref="D75:G75"/>
    <mergeCell ref="B76:G76"/>
    <mergeCell ref="D81:G81"/>
  </mergeCells>
  <pageMargins left="0.7" right="0.7" top="0.75" bottom="0.75" header="0.3" footer="0.3"/>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7"/>
  <sheetViews>
    <sheetView showGridLines="0" workbookViewId="0">
      <pane ySplit="2" topLeftCell="A88" activePane="bottomLeft" state="frozen"/>
      <selection pane="bottomLeft" activeCell="B89" sqref="B89:B93"/>
    </sheetView>
  </sheetViews>
  <sheetFormatPr baseColWidth="10" defaultColWidth="8.83203125" defaultRowHeight="14" x14ac:dyDescent="0"/>
  <cols>
    <col min="1" max="1" width="5.6640625" customWidth="1"/>
    <col min="2" max="2" width="64.83203125" customWidth="1"/>
    <col min="3" max="3" width="10.33203125" customWidth="1"/>
    <col min="4" max="4" width="17.1640625" customWidth="1"/>
    <col min="5" max="5" width="17.5" customWidth="1"/>
    <col min="6" max="6" width="15.83203125" customWidth="1"/>
    <col min="7" max="7" width="11.1640625" customWidth="1"/>
    <col min="8" max="8" width="6.5" customWidth="1"/>
    <col min="9" max="9" width="8.33203125" customWidth="1"/>
    <col min="10" max="10" width="10.5" customWidth="1"/>
    <col min="11" max="11" width="5.6640625" customWidth="1"/>
  </cols>
  <sheetData>
    <row r="2" spans="1:11" ht="15" thickBot="1">
      <c r="A2" t="s">
        <v>126</v>
      </c>
      <c r="C2" t="s">
        <v>86</v>
      </c>
      <c r="D2" t="s">
        <v>87</v>
      </c>
      <c r="E2" t="s">
        <v>88</v>
      </c>
      <c r="F2" t="s">
        <v>131</v>
      </c>
      <c r="G2" t="s">
        <v>140</v>
      </c>
    </row>
    <row r="3" spans="1:11" ht="30" customHeight="1">
      <c r="A3" s="44">
        <v>1</v>
      </c>
      <c r="B3" s="122" t="s">
        <v>0</v>
      </c>
      <c r="C3" s="124"/>
      <c r="D3" s="124"/>
      <c r="E3" s="124"/>
      <c r="F3" s="124"/>
      <c r="G3" s="125"/>
    </row>
    <row r="4" spans="1:11" ht="52.5" customHeight="1">
      <c r="A4" s="41"/>
      <c r="B4" s="42" t="s">
        <v>1</v>
      </c>
      <c r="C4" s="43" t="s">
        <v>2</v>
      </c>
      <c r="D4" s="43" t="s">
        <v>3</v>
      </c>
      <c r="E4" s="43" t="s">
        <v>4</v>
      </c>
      <c r="F4" s="43" t="s">
        <v>5</v>
      </c>
      <c r="G4" s="45"/>
    </row>
    <row r="5" spans="1:11">
      <c r="A5" s="41"/>
      <c r="B5" s="11" t="s">
        <v>6</v>
      </c>
      <c r="C5" s="11"/>
      <c r="D5" s="11"/>
      <c r="E5" s="11"/>
      <c r="F5" s="11"/>
      <c r="G5" s="45"/>
    </row>
    <row r="6" spans="1:11" ht="14.25" customHeight="1">
      <c r="A6" s="41"/>
      <c r="B6" s="11" t="s">
        <v>7</v>
      </c>
      <c r="C6" s="11"/>
      <c r="D6" s="11"/>
      <c r="E6" s="11"/>
      <c r="F6" s="11"/>
      <c r="G6" s="45"/>
    </row>
    <row r="7" spans="1:11" ht="15" customHeight="1">
      <c r="A7" s="41"/>
      <c r="B7" s="11" t="s">
        <v>8</v>
      </c>
      <c r="C7" s="11"/>
      <c r="D7" s="11"/>
      <c r="E7" s="11"/>
      <c r="F7" s="11"/>
      <c r="G7" s="45"/>
    </row>
    <row r="8" spans="1:11" ht="15" customHeight="1">
      <c r="A8" s="41"/>
      <c r="B8" s="11" t="s">
        <v>9</v>
      </c>
      <c r="C8" s="11"/>
      <c r="D8" s="11"/>
      <c r="E8" s="11"/>
      <c r="F8" s="11"/>
      <c r="G8" s="45"/>
    </row>
    <row r="9" spans="1:11" ht="15" thickBot="1">
      <c r="A9" s="40"/>
      <c r="B9" s="36" t="s">
        <v>10</v>
      </c>
      <c r="C9" s="36"/>
      <c r="D9" s="36"/>
      <c r="E9" s="36"/>
      <c r="F9" s="36"/>
      <c r="G9" s="46"/>
    </row>
    <row r="10" spans="1:11" ht="30" customHeight="1">
      <c r="A10" s="39">
        <v>2</v>
      </c>
      <c r="B10" s="140" t="s">
        <v>11</v>
      </c>
      <c r="C10" s="141"/>
      <c r="D10" s="141"/>
      <c r="E10" s="141"/>
      <c r="F10" s="141"/>
      <c r="G10" s="142"/>
      <c r="H10" s="62" t="s">
        <v>143</v>
      </c>
      <c r="I10" s="69">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0</v>
      </c>
      <c r="J10" s="61" t="s">
        <v>121</v>
      </c>
      <c r="K10" s="60">
        <v>3</v>
      </c>
    </row>
    <row r="11" spans="1:11" ht="30" customHeight="1">
      <c r="A11" s="41"/>
      <c r="B11" s="33"/>
      <c r="C11" s="33" t="s">
        <v>12</v>
      </c>
      <c r="D11" s="33" t="s">
        <v>13</v>
      </c>
      <c r="E11" s="33" t="s">
        <v>14</v>
      </c>
      <c r="F11" s="33" t="s">
        <v>15</v>
      </c>
      <c r="G11" s="34" t="s">
        <v>16</v>
      </c>
    </row>
    <row r="12" spans="1:11" ht="15" customHeight="1">
      <c r="A12" s="41"/>
      <c r="B12" s="11" t="s">
        <v>17</v>
      </c>
      <c r="C12" s="9"/>
      <c r="D12" s="11"/>
      <c r="E12" s="9"/>
      <c r="F12" s="9"/>
      <c r="G12" s="35"/>
    </row>
    <row r="13" spans="1:11" ht="15" customHeight="1">
      <c r="A13" s="41"/>
      <c r="B13" s="11" t="s">
        <v>18</v>
      </c>
      <c r="C13" s="9"/>
      <c r="D13" s="11"/>
      <c r="E13" s="9"/>
      <c r="F13" s="9"/>
      <c r="G13" s="35"/>
    </row>
    <row r="14" spans="1:11" ht="27" customHeight="1">
      <c r="A14" s="41"/>
      <c r="B14" s="11" t="s">
        <v>19</v>
      </c>
      <c r="C14" s="9"/>
      <c r="D14" s="11"/>
      <c r="E14" s="9"/>
      <c r="F14" s="9"/>
      <c r="G14" s="35"/>
    </row>
    <row r="15" spans="1:11" ht="15" customHeight="1">
      <c r="A15" s="41"/>
      <c r="B15" s="11" t="s">
        <v>20</v>
      </c>
      <c r="C15" s="9"/>
      <c r="D15" s="11"/>
      <c r="E15" s="9"/>
      <c r="F15" s="9"/>
      <c r="G15" s="35"/>
    </row>
    <row r="16" spans="1:11" ht="15" customHeight="1">
      <c r="A16" s="41"/>
      <c r="B16" s="11" t="s">
        <v>21</v>
      </c>
      <c r="C16" s="9"/>
      <c r="D16" s="11"/>
      <c r="E16" s="9"/>
      <c r="F16" s="9"/>
      <c r="G16" s="35"/>
    </row>
    <row r="17" spans="1:11" ht="27" customHeight="1">
      <c r="A17" s="41"/>
      <c r="B17" s="11" t="s">
        <v>22</v>
      </c>
      <c r="C17" s="9"/>
      <c r="D17" s="11"/>
      <c r="E17" s="9"/>
      <c r="F17" s="9"/>
      <c r="G17" s="35"/>
    </row>
    <row r="18" spans="1:11" ht="15" customHeight="1" thickBot="1">
      <c r="A18" s="40"/>
      <c r="B18" s="36" t="s">
        <v>23</v>
      </c>
      <c r="C18" s="37"/>
      <c r="D18" s="36"/>
      <c r="E18" s="37"/>
      <c r="F18" s="37"/>
      <c r="G18" s="38"/>
      <c r="H18" s="62" t="s">
        <v>119</v>
      </c>
      <c r="I18" s="60">
        <f>SUM(C12:G18)*'Point distribution and weighing'!I17</f>
        <v>0</v>
      </c>
      <c r="J18" s="61" t="s">
        <v>122</v>
      </c>
      <c r="K18" s="60">
        <v>5</v>
      </c>
    </row>
    <row r="19" spans="1:11" ht="27" customHeight="1">
      <c r="A19" s="47">
        <v>3</v>
      </c>
      <c r="B19" s="135" t="s">
        <v>24</v>
      </c>
      <c r="C19" s="136"/>
      <c r="D19" s="136"/>
      <c r="E19" s="136"/>
      <c r="F19" s="136"/>
      <c r="G19" s="137"/>
    </row>
    <row r="20" spans="1:11">
      <c r="A20" s="41"/>
      <c r="B20" s="1" t="s">
        <v>25</v>
      </c>
      <c r="C20" s="2"/>
      <c r="D20" s="2">
        <f>IF(C20=1, E20,)</f>
        <v>0</v>
      </c>
      <c r="E20" s="23">
        <f>'Point distribution and weighing'!E20</f>
        <v>0</v>
      </c>
      <c r="F20" s="23">
        <f>'Point distribution and weighing'!F20</f>
        <v>0</v>
      </c>
      <c r="G20" s="23">
        <f>'Point distribution and weighing'!G20</f>
        <v>4</v>
      </c>
    </row>
    <row r="21" spans="1:11">
      <c r="A21" s="41"/>
      <c r="B21" s="1" t="s">
        <v>26</v>
      </c>
      <c r="C21" s="2"/>
      <c r="D21" s="2">
        <f t="shared" ref="D21:D24" si="0">IF(C21=1, E21,)</f>
        <v>0</v>
      </c>
      <c r="E21" s="23">
        <f>'Point distribution and weighing'!E21</f>
        <v>1</v>
      </c>
      <c r="F21" s="23">
        <f>'Point distribution and weighing'!F21</f>
        <v>0</v>
      </c>
      <c r="G21" s="23">
        <f>'Point distribution and weighing'!G21</f>
        <v>0</v>
      </c>
    </row>
    <row r="22" spans="1:11">
      <c r="A22" s="41"/>
      <c r="B22" s="1" t="s">
        <v>27</v>
      </c>
      <c r="C22" s="2"/>
      <c r="D22" s="2">
        <f t="shared" si="0"/>
        <v>0</v>
      </c>
      <c r="E22" s="23">
        <f>'Point distribution and weighing'!E22</f>
        <v>2</v>
      </c>
      <c r="F22" s="23">
        <f>'Point distribution and weighing'!F22</f>
        <v>0</v>
      </c>
      <c r="G22" s="23">
        <f>'Point distribution and weighing'!G22</f>
        <v>0</v>
      </c>
    </row>
    <row r="23" spans="1:11">
      <c r="A23" s="41"/>
      <c r="B23" s="1" t="s">
        <v>28</v>
      </c>
      <c r="C23" s="2"/>
      <c r="D23" s="2">
        <f t="shared" si="0"/>
        <v>0</v>
      </c>
      <c r="E23" s="23">
        <f>'Point distribution and weighing'!E23</f>
        <v>4</v>
      </c>
      <c r="F23" s="23">
        <f>'Point distribution and weighing'!F23</f>
        <v>0</v>
      </c>
      <c r="G23" s="23">
        <f>'Point distribution and weighing'!G23</f>
        <v>0</v>
      </c>
    </row>
    <row r="24" spans="1:11">
      <c r="A24" s="41"/>
      <c r="B24" s="1" t="s">
        <v>29</v>
      </c>
      <c r="C24" s="2"/>
      <c r="D24" s="2">
        <f t="shared" si="0"/>
        <v>0</v>
      </c>
      <c r="E24" s="23">
        <f>'Point distribution and weighing'!E24</f>
        <v>2</v>
      </c>
      <c r="F24" s="23">
        <f>'Point distribution and weighing'!F24</f>
        <v>0</v>
      </c>
      <c r="G24" s="23">
        <f>'Point distribution and weighing'!G24</f>
        <v>0</v>
      </c>
    </row>
    <row r="25" spans="1:11" ht="15" customHeight="1" thickBot="1">
      <c r="A25" s="40"/>
      <c r="B25" s="49" t="s">
        <v>60</v>
      </c>
      <c r="C25" s="50"/>
      <c r="D25" s="107"/>
      <c r="E25" s="107"/>
      <c r="F25" s="107"/>
      <c r="G25" s="108"/>
    </row>
    <row r="26" spans="1:11" ht="27" customHeight="1">
      <c r="A26" s="47">
        <v>4</v>
      </c>
      <c r="B26" s="122" t="s">
        <v>30</v>
      </c>
      <c r="C26" s="123"/>
      <c r="D26" s="123"/>
      <c r="E26" s="123"/>
      <c r="F26" s="123"/>
      <c r="G26" s="143"/>
    </row>
    <row r="27" spans="1:11">
      <c r="B27" s="1" t="s">
        <v>25</v>
      </c>
      <c r="C27" s="2"/>
      <c r="D27" s="2">
        <f t="shared" ref="D27:D31" si="1">IF(C27=1, E27,)</f>
        <v>0</v>
      </c>
      <c r="E27" s="23">
        <f>'Point distribution and weighing'!E27</f>
        <v>0</v>
      </c>
      <c r="F27" s="23">
        <f>'Point distribution and weighing'!F27</f>
        <v>0</v>
      </c>
      <c r="G27" s="23">
        <f>'Point distribution and weighing'!G27</f>
        <v>4</v>
      </c>
    </row>
    <row r="28" spans="1:11">
      <c r="B28" s="1" t="s">
        <v>26</v>
      </c>
      <c r="C28" s="2"/>
      <c r="D28" s="2">
        <f t="shared" si="1"/>
        <v>0</v>
      </c>
      <c r="E28" s="23">
        <f>'Point distribution and weighing'!E28</f>
        <v>1</v>
      </c>
      <c r="F28" s="23">
        <f>'Point distribution and weighing'!F28</f>
        <v>0</v>
      </c>
      <c r="G28" s="23">
        <f>'Point distribution and weighing'!G28</f>
        <v>0</v>
      </c>
    </row>
    <row r="29" spans="1:11">
      <c r="B29" s="1" t="s">
        <v>27</v>
      </c>
      <c r="C29" s="2"/>
      <c r="D29" s="2">
        <f t="shared" si="1"/>
        <v>0</v>
      </c>
      <c r="E29" s="23">
        <f>'Point distribution and weighing'!E29</f>
        <v>2</v>
      </c>
      <c r="F29" s="23">
        <f>'Point distribution and weighing'!F29</f>
        <v>0</v>
      </c>
      <c r="G29" s="23">
        <f>'Point distribution and weighing'!G29</f>
        <v>0</v>
      </c>
    </row>
    <row r="30" spans="1:11">
      <c r="B30" s="1" t="s">
        <v>28</v>
      </c>
      <c r="C30" s="2"/>
      <c r="D30" s="2">
        <f t="shared" si="1"/>
        <v>0</v>
      </c>
      <c r="E30" s="23">
        <f>'Point distribution and weighing'!E30</f>
        <v>4</v>
      </c>
      <c r="F30" s="23">
        <f>'Point distribution and weighing'!F30</f>
        <v>0</v>
      </c>
      <c r="G30" s="23">
        <f>'Point distribution and weighing'!G30</f>
        <v>0</v>
      </c>
    </row>
    <row r="31" spans="1:11">
      <c r="B31" s="4" t="s">
        <v>29</v>
      </c>
      <c r="C31" s="5"/>
      <c r="D31" s="2">
        <f t="shared" si="1"/>
        <v>0</v>
      </c>
      <c r="E31" s="23">
        <v>2</v>
      </c>
      <c r="F31" s="23">
        <f>'Point distribution and weighing'!F31</f>
        <v>0</v>
      </c>
      <c r="G31" s="23">
        <f>'Point distribution and weighing'!G31</f>
        <v>0</v>
      </c>
    </row>
    <row r="32" spans="1:11" ht="15" customHeight="1" thickBot="1">
      <c r="B32" s="6" t="s">
        <v>59</v>
      </c>
      <c r="C32" s="51"/>
      <c r="D32" s="116"/>
      <c r="E32" s="117"/>
      <c r="F32" s="117"/>
      <c r="G32" s="118"/>
    </row>
    <row r="33" spans="1:7">
      <c r="A33" s="39">
        <v>5</v>
      </c>
      <c r="B33" s="105" t="s">
        <v>31</v>
      </c>
      <c r="C33" s="105"/>
      <c r="D33" s="105"/>
      <c r="E33" s="105"/>
      <c r="F33" s="105"/>
      <c r="G33" s="106"/>
    </row>
    <row r="34" spans="1:7" ht="40" customHeight="1">
      <c r="A34" s="41"/>
      <c r="B34" s="20" t="s">
        <v>32</v>
      </c>
      <c r="C34" s="17"/>
      <c r="D34" s="2">
        <f t="shared" ref="D34:D36" si="2">IF(C34=1, E34,)</f>
        <v>0</v>
      </c>
      <c r="E34" s="23">
        <f>'Point distribution and weighing'!E34</f>
        <v>3</v>
      </c>
      <c r="F34" s="23">
        <f>'Point distribution and weighing'!F34</f>
        <v>0</v>
      </c>
      <c r="G34" s="23">
        <f>'Point distribution and weighing'!G34</f>
        <v>3</v>
      </c>
    </row>
    <row r="35" spans="1:7" ht="27" customHeight="1">
      <c r="A35" s="41"/>
      <c r="B35" s="3" t="s">
        <v>33</v>
      </c>
      <c r="C35" s="2"/>
      <c r="D35" s="2">
        <f t="shared" si="2"/>
        <v>0</v>
      </c>
      <c r="E35" s="23">
        <f>'Point distribution and weighing'!E35</f>
        <v>1</v>
      </c>
      <c r="F35" s="23">
        <f>'Point distribution and weighing'!F35</f>
        <v>0</v>
      </c>
      <c r="G35" s="23">
        <f>'Point distribution and weighing'!G35</f>
        <v>0</v>
      </c>
    </row>
    <row r="36" spans="1:7" ht="15" customHeight="1">
      <c r="A36" s="41"/>
      <c r="B36" s="6" t="s">
        <v>34</v>
      </c>
      <c r="C36" s="5"/>
      <c r="D36" s="2">
        <f t="shared" si="2"/>
        <v>0</v>
      </c>
      <c r="E36" s="23">
        <f>'Point distribution and weighing'!E36</f>
        <v>0</v>
      </c>
      <c r="F36" s="23">
        <f>'Point distribution and weighing'!F36</f>
        <v>0</v>
      </c>
      <c r="G36" s="23">
        <f>'Point distribution and weighing'!G36</f>
        <v>0</v>
      </c>
    </row>
    <row r="37" spans="1:7" ht="15" customHeight="1" thickBot="1">
      <c r="A37" s="40"/>
      <c r="B37" s="49" t="s">
        <v>40</v>
      </c>
      <c r="C37" s="50"/>
      <c r="D37" s="97"/>
      <c r="E37" s="98"/>
      <c r="F37" s="98"/>
      <c r="G37" s="99"/>
    </row>
    <row r="38" spans="1:7">
      <c r="A38" s="39">
        <v>6</v>
      </c>
      <c r="B38" s="105" t="s">
        <v>35</v>
      </c>
      <c r="C38" s="105"/>
      <c r="D38" s="105"/>
      <c r="E38" s="105"/>
      <c r="F38" s="105"/>
      <c r="G38" s="106"/>
    </row>
    <row r="39" spans="1:7" ht="40" customHeight="1">
      <c r="A39" s="41"/>
      <c r="B39" s="20" t="s">
        <v>36</v>
      </c>
      <c r="C39" s="17"/>
      <c r="D39" s="2">
        <f t="shared" ref="D39:D41" si="3">IF(C39=1, E39,)</f>
        <v>0</v>
      </c>
      <c r="E39" s="23">
        <f>'Point distribution and weighing'!E39</f>
        <v>3</v>
      </c>
      <c r="F39" s="23">
        <f>'Point distribution and weighing'!F39</f>
        <v>0</v>
      </c>
      <c r="G39" s="23">
        <f>'Point distribution and weighing'!G39</f>
        <v>3</v>
      </c>
    </row>
    <row r="40" spans="1:7" ht="27" customHeight="1">
      <c r="A40" s="41"/>
      <c r="B40" s="3" t="s">
        <v>37</v>
      </c>
      <c r="C40" s="2"/>
      <c r="D40" s="2">
        <f t="shared" si="3"/>
        <v>0</v>
      </c>
      <c r="E40" s="23">
        <f>'Point distribution and weighing'!E40</f>
        <v>1</v>
      </c>
      <c r="F40" s="23">
        <f>'Point distribution and weighing'!F40</f>
        <v>0</v>
      </c>
      <c r="G40" s="23">
        <f>'Point distribution and weighing'!G40</f>
        <v>0</v>
      </c>
    </row>
    <row r="41" spans="1:7" ht="15" customHeight="1">
      <c r="A41" s="41"/>
      <c r="B41" s="6" t="s">
        <v>38</v>
      </c>
      <c r="C41" s="5"/>
      <c r="D41" s="2">
        <f t="shared" si="3"/>
        <v>0</v>
      </c>
      <c r="E41" s="23">
        <f>'Point distribution and weighing'!E41</f>
        <v>0</v>
      </c>
      <c r="F41" s="23">
        <f>'Point distribution and weighing'!F41</f>
        <v>0</v>
      </c>
      <c r="G41" s="23">
        <f>'Point distribution and weighing'!G41</f>
        <v>0</v>
      </c>
    </row>
    <row r="42" spans="1:7" ht="15" customHeight="1" thickBot="1">
      <c r="A42" s="40"/>
      <c r="B42" s="49" t="s">
        <v>39</v>
      </c>
      <c r="C42" s="50"/>
      <c r="D42" s="107"/>
      <c r="E42" s="107"/>
      <c r="F42" s="107"/>
      <c r="G42" s="108"/>
    </row>
    <row r="43" spans="1:7" ht="27" customHeight="1">
      <c r="A43" s="39">
        <v>7</v>
      </c>
      <c r="B43" s="135" t="s">
        <v>41</v>
      </c>
      <c r="C43" s="136"/>
      <c r="D43" s="136"/>
      <c r="E43" s="136"/>
      <c r="F43" s="136"/>
      <c r="G43" s="137"/>
    </row>
    <row r="44" spans="1:7" ht="27" customHeight="1">
      <c r="A44" s="41"/>
      <c r="B44" s="19" t="s">
        <v>42</v>
      </c>
      <c r="C44" s="17"/>
      <c r="D44" s="2">
        <f t="shared" ref="D44:D46" si="4">IF(C44=1, E44,)</f>
        <v>0</v>
      </c>
      <c r="E44" s="23">
        <f>'Point distribution and weighing'!E44</f>
        <v>3</v>
      </c>
      <c r="F44" s="23">
        <f>'Point distribution and weighing'!F44</f>
        <v>0</v>
      </c>
      <c r="G44" s="23">
        <f>'Point distribution and weighing'!G44</f>
        <v>3</v>
      </c>
    </row>
    <row r="45" spans="1:7" ht="27" customHeight="1">
      <c r="A45" s="41"/>
      <c r="B45" s="7" t="s">
        <v>43</v>
      </c>
      <c r="C45" s="2"/>
      <c r="D45" s="2">
        <f t="shared" si="4"/>
        <v>0</v>
      </c>
      <c r="E45" s="23">
        <f>'Point distribution and weighing'!E45</f>
        <v>1</v>
      </c>
      <c r="F45" s="23">
        <f>'Point distribution and weighing'!F45</f>
        <v>0</v>
      </c>
      <c r="G45" s="23">
        <f>'Point distribution and weighing'!G45</f>
        <v>0</v>
      </c>
    </row>
    <row r="46" spans="1:7" ht="15" customHeight="1">
      <c r="A46" s="41"/>
      <c r="B46" s="8" t="s">
        <v>44</v>
      </c>
      <c r="C46" s="5"/>
      <c r="D46" s="2">
        <f t="shared" si="4"/>
        <v>0</v>
      </c>
      <c r="E46" s="23">
        <f>'Point distribution and weighing'!E46</f>
        <v>0</v>
      </c>
      <c r="F46" s="23">
        <f>'Point distribution and weighing'!F46</f>
        <v>0</v>
      </c>
      <c r="G46" s="23">
        <f>'Point distribution and weighing'!G46</f>
        <v>0</v>
      </c>
    </row>
    <row r="47" spans="1:7" ht="15" customHeight="1" thickBot="1">
      <c r="A47" s="40"/>
      <c r="B47" s="49" t="s">
        <v>45</v>
      </c>
      <c r="C47" s="50"/>
      <c r="D47" s="107"/>
      <c r="E47" s="107"/>
      <c r="F47" s="107"/>
      <c r="G47" s="108"/>
    </row>
    <row r="48" spans="1:7" ht="27.75" customHeight="1">
      <c r="A48" s="39">
        <v>8</v>
      </c>
      <c r="B48" s="136" t="s">
        <v>46</v>
      </c>
      <c r="C48" s="136"/>
      <c r="D48" s="136"/>
      <c r="E48" s="136"/>
      <c r="F48" s="136"/>
      <c r="G48" s="137"/>
    </row>
    <row r="49" spans="1:7" ht="15" customHeight="1">
      <c r="A49" s="41"/>
      <c r="B49" s="19" t="s">
        <v>47</v>
      </c>
      <c r="C49" s="17"/>
      <c r="D49" s="2">
        <f t="shared" ref="D49:D51" si="5">IF(C49=1, E49,)</f>
        <v>0</v>
      </c>
      <c r="E49" s="23">
        <f>'Point distribution and weighing'!E49</f>
        <v>3</v>
      </c>
      <c r="F49" s="23">
        <f>'Point distribution and weighing'!F49</f>
        <v>0</v>
      </c>
      <c r="G49" s="23">
        <f>'Point distribution and weighing'!G49</f>
        <v>3</v>
      </c>
    </row>
    <row r="50" spans="1:7" ht="15" customHeight="1">
      <c r="A50" s="41"/>
      <c r="B50" s="7" t="s">
        <v>48</v>
      </c>
      <c r="C50" s="2"/>
      <c r="D50" s="2">
        <f t="shared" si="5"/>
        <v>0</v>
      </c>
      <c r="E50" s="23">
        <f>'Point distribution and weighing'!E50</f>
        <v>1</v>
      </c>
      <c r="F50" s="23">
        <f>'Point distribution and weighing'!F50</f>
        <v>0</v>
      </c>
      <c r="G50" s="23">
        <f>'Point distribution and weighing'!G50</f>
        <v>0</v>
      </c>
    </row>
    <row r="51" spans="1:7" ht="15" customHeight="1">
      <c r="A51" s="41"/>
      <c r="B51" s="8" t="s">
        <v>49</v>
      </c>
      <c r="C51" s="5"/>
      <c r="D51" s="2">
        <f t="shared" si="5"/>
        <v>0</v>
      </c>
      <c r="E51" s="23">
        <f>'Point distribution and weighing'!E51</f>
        <v>0</v>
      </c>
      <c r="F51" s="23">
        <f>'Point distribution and weighing'!F51</f>
        <v>0</v>
      </c>
      <c r="G51" s="23">
        <f>'Point distribution and weighing'!G51</f>
        <v>0</v>
      </c>
    </row>
    <row r="52" spans="1:7" ht="15" customHeight="1" thickBot="1">
      <c r="A52" s="40"/>
      <c r="B52" s="49" t="s">
        <v>45</v>
      </c>
      <c r="C52" s="50"/>
      <c r="D52" s="97"/>
      <c r="E52" s="98"/>
      <c r="F52" s="98"/>
      <c r="G52" s="99"/>
    </row>
    <row r="53" spans="1:7" ht="27" customHeight="1">
      <c r="A53" s="39">
        <v>9</v>
      </c>
      <c r="B53" s="135" t="s">
        <v>50</v>
      </c>
      <c r="C53" s="136"/>
      <c r="D53" s="136"/>
      <c r="E53" s="136"/>
      <c r="F53" s="136"/>
      <c r="G53" s="137"/>
    </row>
    <row r="54" spans="1:7" ht="15" customHeight="1">
      <c r="A54" s="41"/>
      <c r="B54" s="19" t="s">
        <v>51</v>
      </c>
      <c r="C54" s="17"/>
      <c r="D54" s="2">
        <f t="shared" ref="D54:D56" si="6">IF(C54=1, E54,)</f>
        <v>0</v>
      </c>
      <c r="E54" s="23">
        <f>'Point distribution and weighing'!E54</f>
        <v>3</v>
      </c>
      <c r="F54" s="23">
        <f>'Point distribution and weighing'!F54</f>
        <v>0</v>
      </c>
      <c r="G54" s="23">
        <f>'Point distribution and weighing'!G54</f>
        <v>3</v>
      </c>
    </row>
    <row r="55" spans="1:7" ht="15" customHeight="1">
      <c r="A55" s="41"/>
      <c r="B55" s="7" t="s">
        <v>52</v>
      </c>
      <c r="C55" s="2"/>
      <c r="D55" s="2">
        <f t="shared" si="6"/>
        <v>0</v>
      </c>
      <c r="E55" s="23">
        <f>'Point distribution and weighing'!E55</f>
        <v>1</v>
      </c>
      <c r="F55" s="23">
        <f>'Point distribution and weighing'!F55</f>
        <v>0</v>
      </c>
      <c r="G55" s="23">
        <f>'Point distribution and weighing'!G55</f>
        <v>0</v>
      </c>
    </row>
    <row r="56" spans="1:7" ht="15" customHeight="1">
      <c r="A56" s="41"/>
      <c r="B56" s="8" t="s">
        <v>53</v>
      </c>
      <c r="C56" s="5"/>
      <c r="D56" s="2">
        <f t="shared" si="6"/>
        <v>0</v>
      </c>
      <c r="E56" s="23">
        <f>'Point distribution and weighing'!E56</f>
        <v>0</v>
      </c>
      <c r="F56" s="23">
        <f>'Point distribution and weighing'!F56</f>
        <v>0</v>
      </c>
      <c r="G56" s="23">
        <f>'Point distribution and weighing'!G56</f>
        <v>0</v>
      </c>
    </row>
    <row r="57" spans="1:7" ht="15" customHeight="1" thickBot="1">
      <c r="A57" s="40"/>
      <c r="B57" s="49" t="s">
        <v>54</v>
      </c>
      <c r="C57" s="50"/>
      <c r="D57" s="97"/>
      <c r="E57" s="98"/>
      <c r="F57" s="98"/>
      <c r="G57" s="99"/>
    </row>
    <row r="58" spans="1:7" ht="27" customHeight="1">
      <c r="A58" s="39">
        <v>10</v>
      </c>
      <c r="B58" s="138" t="s">
        <v>55</v>
      </c>
      <c r="C58" s="138"/>
      <c r="D58" s="138"/>
      <c r="E58" s="138"/>
      <c r="F58" s="138"/>
      <c r="G58" s="139"/>
    </row>
    <row r="59" spans="1:7">
      <c r="A59" s="41"/>
      <c r="B59" s="18" t="s">
        <v>57</v>
      </c>
      <c r="C59" s="18"/>
      <c r="D59" s="2">
        <f t="shared" ref="D59:D60" si="7">IF(C59=1, E59,)</f>
        <v>0</v>
      </c>
      <c r="E59" s="23">
        <f>'Point distribution and weighing'!E59</f>
        <v>3</v>
      </c>
      <c r="F59" s="23">
        <f>'Point distribution and weighing'!F59</f>
        <v>0</v>
      </c>
      <c r="G59" s="23">
        <f>'Point distribution and weighing'!G59</f>
        <v>3</v>
      </c>
    </row>
    <row r="60" spans="1:7">
      <c r="A60" s="41"/>
      <c r="B60" s="10" t="s">
        <v>58</v>
      </c>
      <c r="C60" s="2"/>
      <c r="D60" s="2">
        <f t="shared" si="7"/>
        <v>0</v>
      </c>
      <c r="E60" s="23">
        <f>'Point distribution and weighing'!E60</f>
        <v>0</v>
      </c>
      <c r="F60" s="23">
        <f>'Point distribution and weighing'!F60</f>
        <v>0</v>
      </c>
      <c r="G60" s="23">
        <f>'Point distribution and weighing'!G60</f>
        <v>0</v>
      </c>
    </row>
    <row r="61" spans="1:7" ht="27" customHeight="1" thickBot="1">
      <c r="A61" s="40"/>
      <c r="B61" s="36" t="s">
        <v>56</v>
      </c>
      <c r="C61" s="107"/>
      <c r="D61" s="107"/>
      <c r="E61" s="107"/>
      <c r="F61" s="107"/>
      <c r="G61" s="108"/>
    </row>
    <row r="62" spans="1:7" ht="15" thickBot="1">
      <c r="A62" s="39">
        <v>11</v>
      </c>
      <c r="B62" s="109" t="s">
        <v>61</v>
      </c>
      <c r="C62" s="109"/>
      <c r="D62" s="110"/>
      <c r="E62" s="110"/>
      <c r="F62" s="110"/>
      <c r="G62" s="111"/>
    </row>
    <row r="63" spans="1:7">
      <c r="B63" s="16" t="s">
        <v>25</v>
      </c>
      <c r="C63" s="17"/>
      <c r="D63" s="2">
        <f t="shared" ref="D63:D66" si="8">IF(C63=1, E63,)</f>
        <v>0</v>
      </c>
      <c r="E63" s="23">
        <f>'Point distribution and weighing'!E63</f>
        <v>0</v>
      </c>
      <c r="F63" s="23">
        <f>'Point distribution and weighing'!F63</f>
        <v>0</v>
      </c>
      <c r="G63" s="23">
        <f>'Point distribution and weighing'!G63</f>
        <v>0</v>
      </c>
    </row>
    <row r="64" spans="1:7">
      <c r="B64" s="12" t="s">
        <v>26</v>
      </c>
      <c r="C64" s="2"/>
      <c r="D64" s="2">
        <f t="shared" si="8"/>
        <v>0</v>
      </c>
      <c r="E64" s="23">
        <f>'Point distribution and weighing'!E64</f>
        <v>1</v>
      </c>
      <c r="F64" s="23">
        <f>'Point distribution and weighing'!F64</f>
        <v>0</v>
      </c>
      <c r="G64" s="23">
        <f>'Point distribution and weighing'!G64</f>
        <v>0</v>
      </c>
    </row>
    <row r="65" spans="1:7">
      <c r="B65" s="12" t="s">
        <v>27</v>
      </c>
      <c r="C65" s="2"/>
      <c r="D65" s="2">
        <f t="shared" si="8"/>
        <v>0</v>
      </c>
      <c r="E65" s="23">
        <f>'Point distribution and weighing'!E65</f>
        <v>2</v>
      </c>
      <c r="F65" s="23">
        <f>'Point distribution and weighing'!F65</f>
        <v>0</v>
      </c>
      <c r="G65" s="23">
        <f>'Point distribution and weighing'!G65</f>
        <v>0</v>
      </c>
    </row>
    <row r="66" spans="1:7">
      <c r="B66" s="13" t="s">
        <v>62</v>
      </c>
      <c r="C66" s="5"/>
      <c r="D66" s="2">
        <f t="shared" si="8"/>
        <v>0</v>
      </c>
      <c r="E66" s="23">
        <f>'Point distribution and weighing'!E66</f>
        <v>3</v>
      </c>
      <c r="F66" s="23">
        <f>'Point distribution and weighing'!F66</f>
        <v>0</v>
      </c>
      <c r="G66" s="23">
        <f>'Point distribution and weighing'!G66</f>
        <v>3</v>
      </c>
    </row>
    <row r="67" spans="1:7" ht="15" customHeight="1" thickBot="1">
      <c r="B67" s="3" t="s">
        <v>54</v>
      </c>
      <c r="C67" s="24"/>
      <c r="D67" s="112"/>
      <c r="E67" s="113"/>
      <c r="F67" s="113"/>
      <c r="G67" s="114"/>
    </row>
    <row r="68" spans="1:7">
      <c r="A68" s="39">
        <v>12</v>
      </c>
      <c r="B68" s="104" t="s">
        <v>68</v>
      </c>
      <c r="C68" s="105"/>
      <c r="D68" s="105"/>
      <c r="E68" s="105"/>
      <c r="F68" s="105"/>
      <c r="G68" s="106"/>
    </row>
    <row r="69" spans="1:7">
      <c r="A69" s="41"/>
      <c r="B69" s="21" t="s">
        <v>63</v>
      </c>
      <c r="C69" s="17"/>
      <c r="D69" s="17" t="s">
        <v>141</v>
      </c>
      <c r="E69" s="68"/>
      <c r="F69" s="17"/>
      <c r="G69" s="52"/>
    </row>
    <row r="70" spans="1:7">
      <c r="A70" s="41"/>
      <c r="B70" s="14" t="s">
        <v>64</v>
      </c>
      <c r="C70" s="2"/>
      <c r="D70" s="2">
        <f t="shared" ref="D70:D72" si="9">IF(C70=1, E70,)</f>
        <v>0</v>
      </c>
      <c r="E70" s="23">
        <f>'Point distribution and weighing'!E70</f>
        <v>0</v>
      </c>
      <c r="F70" s="23">
        <f>'Point distribution and weighing'!F70</f>
        <v>0</v>
      </c>
      <c r="G70" s="23">
        <f>'Point distribution and weighing'!G70</f>
        <v>0</v>
      </c>
    </row>
    <row r="71" spans="1:7" ht="15" customHeight="1">
      <c r="A71" s="41"/>
      <c r="B71" s="11" t="s">
        <v>65</v>
      </c>
      <c r="C71" s="2"/>
      <c r="D71" s="2">
        <f t="shared" si="9"/>
        <v>0</v>
      </c>
      <c r="E71" s="23">
        <f>'Point distribution and weighing'!E71</f>
        <v>0</v>
      </c>
      <c r="F71" s="23">
        <f>'Point distribution and weighing'!F71</f>
        <v>0</v>
      </c>
      <c r="G71" s="23">
        <f>'Point distribution and weighing'!G71</f>
        <v>0</v>
      </c>
    </row>
    <row r="72" spans="1:7" ht="15" customHeight="1">
      <c r="A72" s="41"/>
      <c r="B72" s="11" t="s">
        <v>66</v>
      </c>
      <c r="C72" s="2"/>
      <c r="D72" s="2">
        <f t="shared" si="9"/>
        <v>0</v>
      </c>
      <c r="E72" s="23">
        <f>'Point distribution and weighing'!E72</f>
        <v>4</v>
      </c>
      <c r="F72" s="23">
        <f>'Point distribution and weighing'!F72</f>
        <v>0</v>
      </c>
      <c r="G72" s="23">
        <f>'Point distribution and weighing'!G72</f>
        <v>4</v>
      </c>
    </row>
    <row r="73" spans="1:7" ht="15" customHeight="1">
      <c r="A73" s="41"/>
      <c r="B73" s="11" t="s">
        <v>67</v>
      </c>
      <c r="C73" s="2"/>
      <c r="D73" s="2">
        <f>IF(AND(C73=1, C72=0), E73,)</f>
        <v>0</v>
      </c>
      <c r="E73" s="23">
        <f>'Point distribution and weighing'!E73</f>
        <v>2</v>
      </c>
      <c r="F73" s="23">
        <f>'Point distribution and weighing'!F73</f>
        <v>0</v>
      </c>
      <c r="G73" s="23">
        <f>'Point distribution and weighing'!G73</f>
        <v>0</v>
      </c>
    </row>
    <row r="74" spans="1:7" ht="15" customHeight="1">
      <c r="A74" s="41"/>
      <c r="B74" s="15" t="s">
        <v>69</v>
      </c>
      <c r="C74" s="5"/>
      <c r="D74" s="2">
        <f>IF(AND(C74=1, C73=0, C72=0), E74,)</f>
        <v>0</v>
      </c>
      <c r="E74" s="23">
        <f>'Point distribution and weighing'!E74</f>
        <v>1</v>
      </c>
      <c r="F74" s="23">
        <f>'Point distribution and weighing'!F74</f>
        <v>0</v>
      </c>
      <c r="G74" s="23">
        <f>'Point distribution and weighing'!G74</f>
        <v>0</v>
      </c>
    </row>
    <row r="75" spans="1:7" ht="15" customHeight="1" thickBot="1">
      <c r="A75" s="40"/>
      <c r="B75" s="36" t="s">
        <v>54</v>
      </c>
      <c r="C75" s="50"/>
      <c r="D75" s="97"/>
      <c r="E75" s="98"/>
      <c r="F75" s="98"/>
      <c r="G75" s="99"/>
    </row>
    <row r="76" spans="1:7" ht="30" customHeight="1">
      <c r="A76" s="39">
        <v>13</v>
      </c>
      <c r="B76" s="133" t="s">
        <v>70</v>
      </c>
      <c r="C76" s="133"/>
      <c r="D76" s="133"/>
      <c r="E76" s="133"/>
      <c r="F76" s="133"/>
      <c r="G76" s="134"/>
    </row>
    <row r="77" spans="1:7" ht="15" customHeight="1">
      <c r="A77" s="41"/>
      <c r="B77" s="11" t="s">
        <v>71</v>
      </c>
      <c r="C77" s="2"/>
      <c r="D77" s="2">
        <f t="shared" ref="D77:D80" si="10">IF(C77=1, E77,)</f>
        <v>0</v>
      </c>
      <c r="E77" s="23">
        <f>'Point distribution and weighing'!E77</f>
        <v>3</v>
      </c>
      <c r="F77" s="23">
        <f>'Point distribution and weighing'!F77</f>
        <v>0</v>
      </c>
      <c r="G77" s="23">
        <f>'Point distribution and weighing'!G77</f>
        <v>3</v>
      </c>
    </row>
    <row r="78" spans="1:7" ht="30" customHeight="1">
      <c r="A78" s="41"/>
      <c r="B78" s="11" t="s">
        <v>72</v>
      </c>
      <c r="C78" s="2"/>
      <c r="D78" s="2">
        <f t="shared" si="10"/>
        <v>0</v>
      </c>
      <c r="E78" s="23">
        <f>'Point distribution and weighing'!E78</f>
        <v>2</v>
      </c>
      <c r="F78" s="23">
        <f>'Point distribution and weighing'!F78</f>
        <v>0</v>
      </c>
      <c r="G78" s="23">
        <f>'Point distribution and weighing'!G78</f>
        <v>0</v>
      </c>
    </row>
    <row r="79" spans="1:7" ht="15" customHeight="1">
      <c r="A79" s="41"/>
      <c r="B79" s="11" t="s">
        <v>73</v>
      </c>
      <c r="C79" s="2"/>
      <c r="D79" s="2">
        <f t="shared" si="10"/>
        <v>0</v>
      </c>
      <c r="E79" s="23">
        <f>'Point distribution and weighing'!E79</f>
        <v>1</v>
      </c>
      <c r="F79" s="23">
        <f>'Point distribution and weighing'!F79</f>
        <v>0</v>
      </c>
      <c r="G79" s="23">
        <f>'Point distribution and weighing'!G79</f>
        <v>0</v>
      </c>
    </row>
    <row r="80" spans="1:7" ht="15" customHeight="1">
      <c r="A80" s="41"/>
      <c r="B80" s="15" t="s">
        <v>74</v>
      </c>
      <c r="C80" s="5"/>
      <c r="D80" s="2">
        <f t="shared" si="10"/>
        <v>0</v>
      </c>
      <c r="E80" s="23">
        <f>'Point distribution and weighing'!E80</f>
        <v>0</v>
      </c>
      <c r="F80" s="23">
        <f>'Point distribution and weighing'!F80</f>
        <v>0</v>
      </c>
      <c r="G80" s="23">
        <f>'Point distribution and weighing'!G80</f>
        <v>0</v>
      </c>
    </row>
    <row r="81" spans="1:7" ht="15" customHeight="1" thickBot="1">
      <c r="A81" s="40"/>
      <c r="B81" s="36" t="s">
        <v>54</v>
      </c>
      <c r="C81" s="50"/>
      <c r="D81" s="97"/>
      <c r="E81" s="98"/>
      <c r="F81" s="98"/>
      <c r="G81" s="99"/>
    </row>
    <row r="82" spans="1:7">
      <c r="A82" s="39">
        <v>14</v>
      </c>
      <c r="B82" s="131" t="s">
        <v>75</v>
      </c>
      <c r="C82" s="131"/>
      <c r="D82" s="131"/>
      <c r="E82" s="131"/>
      <c r="F82" s="131"/>
      <c r="G82" s="132"/>
    </row>
    <row r="83" spans="1:7" ht="15" customHeight="1">
      <c r="A83" s="41"/>
      <c r="B83" s="3" t="s">
        <v>76</v>
      </c>
      <c r="C83" s="2"/>
      <c r="D83" s="2">
        <f t="shared" ref="D83:D86" si="11">IF(C83=1, E83,)</f>
        <v>0</v>
      </c>
      <c r="E83" s="23">
        <f>'Point distribution and weighing'!E83</f>
        <v>3</v>
      </c>
      <c r="F83" s="23">
        <f>'Point distribution and weighing'!F83</f>
        <v>0</v>
      </c>
      <c r="G83" s="23">
        <f>'Point distribution and weighing'!G83</f>
        <v>3</v>
      </c>
    </row>
    <row r="84" spans="1:7" ht="27" customHeight="1">
      <c r="A84" s="41"/>
      <c r="B84" s="3" t="s">
        <v>77</v>
      </c>
      <c r="C84" s="2"/>
      <c r="D84" s="2">
        <f t="shared" si="11"/>
        <v>0</v>
      </c>
      <c r="E84" s="23">
        <f>'Point distribution and weighing'!E84</f>
        <v>2</v>
      </c>
      <c r="F84" s="23">
        <f>'Point distribution and weighing'!F84</f>
        <v>0</v>
      </c>
      <c r="G84" s="23">
        <f>'Point distribution and weighing'!G84</f>
        <v>0</v>
      </c>
    </row>
    <row r="85" spans="1:7" ht="15" customHeight="1">
      <c r="A85" s="41"/>
      <c r="B85" s="3" t="s">
        <v>78</v>
      </c>
      <c r="C85" s="2"/>
      <c r="D85" s="2">
        <f t="shared" si="11"/>
        <v>0</v>
      </c>
      <c r="E85" s="23">
        <f>'Point distribution and weighing'!E85</f>
        <v>1</v>
      </c>
      <c r="F85" s="23">
        <f>'Point distribution and weighing'!F85</f>
        <v>0</v>
      </c>
      <c r="G85" s="23">
        <f>'Point distribution and weighing'!G85</f>
        <v>0</v>
      </c>
    </row>
    <row r="86" spans="1:7" ht="15" customHeight="1">
      <c r="A86" s="41"/>
      <c r="B86" s="6" t="s">
        <v>79</v>
      </c>
      <c r="C86" s="5"/>
      <c r="D86" s="2">
        <f t="shared" si="11"/>
        <v>0</v>
      </c>
      <c r="E86" s="23">
        <f>'Point distribution and weighing'!E86</f>
        <v>0</v>
      </c>
      <c r="F86" s="23">
        <f>'Point distribution and weighing'!F86</f>
        <v>0</v>
      </c>
      <c r="G86" s="23">
        <f>'Point distribution and weighing'!G86</f>
        <v>0</v>
      </c>
    </row>
    <row r="87" spans="1:7" ht="15" customHeight="1" thickBot="1">
      <c r="A87" s="40"/>
      <c r="B87" s="49" t="s">
        <v>80</v>
      </c>
      <c r="C87" s="50"/>
      <c r="D87" s="97"/>
      <c r="E87" s="98"/>
      <c r="F87" s="98"/>
      <c r="G87" s="99"/>
    </row>
    <row r="88" spans="1:7">
      <c r="A88" s="39">
        <v>15</v>
      </c>
      <c r="B88" s="104" t="s">
        <v>81</v>
      </c>
      <c r="C88" s="105"/>
      <c r="D88" s="105"/>
      <c r="E88" s="105"/>
      <c r="F88" s="105"/>
      <c r="G88" s="106"/>
    </row>
    <row r="89" spans="1:7" ht="27" customHeight="1">
      <c r="A89" s="41"/>
      <c r="B89" s="22" t="s">
        <v>82</v>
      </c>
      <c r="C89" s="17"/>
      <c r="D89" s="2">
        <f t="shared" ref="D89:D92" si="12">IF(C89=1, E89,)</f>
        <v>0</v>
      </c>
      <c r="E89" s="23">
        <f>'Point distribution and weighing'!E89</f>
        <v>3</v>
      </c>
      <c r="F89" s="23">
        <f>'Point distribution and weighing'!F89</f>
        <v>0</v>
      </c>
      <c r="G89" s="23">
        <f>'Point distribution and weighing'!G89</f>
        <v>3</v>
      </c>
    </row>
    <row r="90" spans="1:7" ht="27" customHeight="1">
      <c r="A90" s="41"/>
      <c r="B90" s="11" t="s">
        <v>83</v>
      </c>
      <c r="C90" s="2"/>
      <c r="D90" s="2">
        <f t="shared" si="12"/>
        <v>0</v>
      </c>
      <c r="E90" s="23">
        <f>'Point distribution and weighing'!E90</f>
        <v>2</v>
      </c>
      <c r="F90" s="23">
        <f>'Point distribution and weighing'!F90</f>
        <v>0</v>
      </c>
      <c r="G90" s="23">
        <f>'Point distribution and weighing'!G90</f>
        <v>0</v>
      </c>
    </row>
    <row r="91" spans="1:7" ht="27" customHeight="1">
      <c r="A91" s="41"/>
      <c r="B91" s="11" t="s">
        <v>84</v>
      </c>
      <c r="C91" s="2"/>
      <c r="D91" s="2">
        <f t="shared" si="12"/>
        <v>0</v>
      </c>
      <c r="E91" s="23">
        <f>'Point distribution and weighing'!E91</f>
        <v>1</v>
      </c>
      <c r="F91" s="23">
        <f>'Point distribution and weighing'!F91</f>
        <v>0</v>
      </c>
      <c r="G91" s="23">
        <f>'Point distribution and weighing'!G91</f>
        <v>0</v>
      </c>
    </row>
    <row r="92" spans="1:7" ht="27" customHeight="1">
      <c r="A92" s="41"/>
      <c r="B92" s="15" t="s">
        <v>85</v>
      </c>
      <c r="C92" s="5"/>
      <c r="D92" s="2">
        <f t="shared" si="12"/>
        <v>0</v>
      </c>
      <c r="E92" s="23">
        <f>'Point distribution and weighing'!E92</f>
        <v>0</v>
      </c>
      <c r="F92" s="23">
        <f>'Point distribution and weighing'!F92</f>
        <v>0</v>
      </c>
      <c r="G92" s="23">
        <f>'Point distribution and weighing'!G92</f>
        <v>0</v>
      </c>
    </row>
    <row r="93" spans="1:7" ht="15" customHeight="1" thickBot="1">
      <c r="A93" s="40"/>
      <c r="B93" s="36" t="s">
        <v>54</v>
      </c>
      <c r="C93" s="50"/>
      <c r="D93" s="107"/>
      <c r="E93" s="107"/>
      <c r="F93" s="107"/>
      <c r="G93" s="108"/>
    </row>
    <row r="94" spans="1:7">
      <c r="C94" s="27" t="s">
        <v>147</v>
      </c>
      <c r="D94" s="27"/>
    </row>
    <row r="95" spans="1:7" ht="28">
      <c r="C95" s="62" t="s">
        <v>123</v>
      </c>
      <c r="D95" s="60">
        <f>SUM(D20:D24, D27:D31,D34:D36,D39:D41,D44:D46,D49:D51,D54:D56,D59:D60,D63:D66,D69:D74,D77:D80,D83:D86,D89:D92)</f>
        <v>0</v>
      </c>
      <c r="E95" s="61" t="s">
        <v>124</v>
      </c>
      <c r="F95" s="60">
        <f>SUM(G20:G24, G27:G31,G34:G36,G39:G41,G44:G46,G49:G51,G54:G56,G59:G60,G63:G66,G69:G75,G77:G80,G83:G86,G89:G92)</f>
        <v>42</v>
      </c>
    </row>
    <row r="96" spans="1:7">
      <c r="C96" s="62" t="s">
        <v>144</v>
      </c>
      <c r="D96" s="60">
        <f>SUM(I10,I18)</f>
        <v>0</v>
      </c>
      <c r="E96" s="61" t="s">
        <v>145</v>
      </c>
      <c r="F96" s="60">
        <f>SUM(K10,K18)</f>
        <v>8</v>
      </c>
      <c r="G96" s="25"/>
    </row>
    <row r="97" spans="3:7" ht="28">
      <c r="C97" s="62" t="s">
        <v>120</v>
      </c>
      <c r="D97" s="60">
        <f>SUM(D95:D96)</f>
        <v>0</v>
      </c>
      <c r="E97" s="61" t="s">
        <v>125</v>
      </c>
      <c r="F97" s="60">
        <f>SUM(F95:F96)</f>
        <v>50</v>
      </c>
      <c r="G97" s="25"/>
    </row>
  </sheetData>
  <mergeCells count="28">
    <mergeCell ref="B82:G82"/>
    <mergeCell ref="D87:G87"/>
    <mergeCell ref="B88:G88"/>
    <mergeCell ref="D93:G93"/>
    <mergeCell ref="D81:G81"/>
    <mergeCell ref="B62:G62"/>
    <mergeCell ref="D67:G67"/>
    <mergeCell ref="B68:G68"/>
    <mergeCell ref="D75:G75"/>
    <mergeCell ref="B76:G76"/>
    <mergeCell ref="C61:G61"/>
    <mergeCell ref="B33:G33"/>
    <mergeCell ref="D37:G37"/>
    <mergeCell ref="B38:G38"/>
    <mergeCell ref="D42:G42"/>
    <mergeCell ref="B43:G43"/>
    <mergeCell ref="D47:G47"/>
    <mergeCell ref="B48:G48"/>
    <mergeCell ref="D52:G52"/>
    <mergeCell ref="B53:G53"/>
    <mergeCell ref="D57:G57"/>
    <mergeCell ref="B58:G58"/>
    <mergeCell ref="D32:G32"/>
    <mergeCell ref="B3:G3"/>
    <mergeCell ref="B10:G10"/>
    <mergeCell ref="B19:G19"/>
    <mergeCell ref="D25:G25"/>
    <mergeCell ref="B26:G26"/>
  </mergeCells>
  <pageMargins left="0.7" right="0.7" top="0.75" bottom="0.75" header="0.3" footer="0.3"/>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3"/>
  <sheetViews>
    <sheetView showGridLines="0" workbookViewId="0">
      <pane ySplit="2" topLeftCell="A3" activePane="bottomLeft" state="frozen"/>
      <selection pane="bottomLeft" activeCell="C22" sqref="C22"/>
    </sheetView>
  </sheetViews>
  <sheetFormatPr baseColWidth="10" defaultColWidth="8.83203125" defaultRowHeight="14" x14ac:dyDescent="0"/>
  <cols>
    <col min="1" max="1" width="5.6640625" customWidth="1"/>
    <col min="2" max="2" width="64.83203125" customWidth="1"/>
    <col min="3" max="3" width="10.33203125" customWidth="1"/>
    <col min="4" max="4" width="17.1640625" customWidth="1"/>
    <col min="5" max="5" width="17.5" customWidth="1"/>
    <col min="6" max="6" width="15.83203125" customWidth="1"/>
    <col min="7" max="7" width="11.1640625" customWidth="1"/>
    <col min="8" max="8" width="15.1640625" customWidth="1"/>
    <col min="9" max="9" width="6" customWidth="1"/>
    <col min="10" max="10" width="13.5" customWidth="1"/>
    <col min="11" max="11" width="5.6640625" customWidth="1"/>
  </cols>
  <sheetData>
    <row r="2" spans="1:11" ht="15" thickBot="1">
      <c r="A2" t="s">
        <v>126</v>
      </c>
      <c r="C2" t="s">
        <v>86</v>
      </c>
      <c r="D2" t="s">
        <v>87</v>
      </c>
      <c r="E2" t="s">
        <v>88</v>
      </c>
      <c r="F2" t="s">
        <v>131</v>
      </c>
      <c r="G2" t="s">
        <v>140</v>
      </c>
    </row>
    <row r="3" spans="1:11" ht="30" customHeight="1">
      <c r="A3" s="44">
        <v>1</v>
      </c>
      <c r="B3" s="122" t="s">
        <v>0</v>
      </c>
      <c r="C3" s="124"/>
      <c r="D3" s="124"/>
      <c r="E3" s="124"/>
      <c r="F3" s="124"/>
      <c r="G3" s="125"/>
    </row>
    <row r="4" spans="1:11" ht="52.5" customHeight="1">
      <c r="A4" s="41"/>
      <c r="B4" s="42" t="s">
        <v>1</v>
      </c>
      <c r="C4" s="43" t="s">
        <v>2</v>
      </c>
      <c r="D4" s="43" t="s">
        <v>3</v>
      </c>
      <c r="E4" s="43" t="s">
        <v>4</v>
      </c>
      <c r="F4" s="43" t="s">
        <v>5</v>
      </c>
      <c r="G4" s="45"/>
    </row>
    <row r="5" spans="1:11">
      <c r="A5" s="41"/>
      <c r="B5" s="11" t="s">
        <v>6</v>
      </c>
      <c r="C5" s="71">
        <v>0</v>
      </c>
      <c r="D5" s="71">
        <v>1</v>
      </c>
      <c r="E5" s="71">
        <v>2</v>
      </c>
      <c r="F5" s="71">
        <v>3</v>
      </c>
      <c r="G5" s="45"/>
      <c r="H5" s="73" t="s">
        <v>146</v>
      </c>
    </row>
    <row r="6" spans="1:11" ht="14.25" customHeight="1">
      <c r="A6" s="41"/>
      <c r="B6" s="11" t="s">
        <v>7</v>
      </c>
      <c r="C6" s="71">
        <v>0</v>
      </c>
      <c r="D6" s="71">
        <v>1</v>
      </c>
      <c r="E6" s="71">
        <v>2</v>
      </c>
      <c r="F6" s="71">
        <v>3</v>
      </c>
      <c r="G6" s="45"/>
    </row>
    <row r="7" spans="1:11" ht="15" customHeight="1">
      <c r="A7" s="41"/>
      <c r="B7" s="11" t="s">
        <v>8</v>
      </c>
      <c r="C7" s="71">
        <v>0</v>
      </c>
      <c r="D7" s="71">
        <v>1</v>
      </c>
      <c r="E7" s="71">
        <v>2</v>
      </c>
      <c r="F7" s="71">
        <v>3</v>
      </c>
      <c r="G7" s="45"/>
    </row>
    <row r="8" spans="1:11" ht="15" customHeight="1">
      <c r="A8" s="41"/>
      <c r="B8" s="11" t="s">
        <v>9</v>
      </c>
      <c r="C8" s="71">
        <v>0</v>
      </c>
      <c r="D8" s="71">
        <v>1</v>
      </c>
      <c r="E8" s="71">
        <v>2</v>
      </c>
      <c r="F8" s="71">
        <v>3</v>
      </c>
      <c r="G8" s="45"/>
    </row>
    <row r="9" spans="1:11" ht="15" thickBot="1">
      <c r="A9" s="40"/>
      <c r="B9" s="36" t="s">
        <v>10</v>
      </c>
      <c r="C9" s="72">
        <v>0</v>
      </c>
      <c r="D9" s="72">
        <v>1</v>
      </c>
      <c r="E9" s="72">
        <v>2</v>
      </c>
      <c r="F9" s="72">
        <v>3</v>
      </c>
      <c r="G9" s="46"/>
    </row>
    <row r="10" spans="1:11" ht="30" customHeight="1">
      <c r="A10" s="39">
        <v>2</v>
      </c>
      <c r="B10" s="140" t="s">
        <v>11</v>
      </c>
      <c r="C10" s="141"/>
      <c r="D10" s="141"/>
      <c r="E10" s="141"/>
      <c r="F10" s="141"/>
      <c r="G10" s="142"/>
      <c r="H10" s="62" t="s">
        <v>142</v>
      </c>
      <c r="I10" s="70">
        <v>0.2</v>
      </c>
      <c r="J10" s="61" t="s">
        <v>121</v>
      </c>
      <c r="K10" s="60">
        <v>3</v>
      </c>
    </row>
    <row r="11" spans="1:11" ht="30" customHeight="1">
      <c r="A11" s="41"/>
      <c r="B11" s="33"/>
      <c r="C11" s="33" t="s">
        <v>12</v>
      </c>
      <c r="D11" s="33" t="s">
        <v>13</v>
      </c>
      <c r="E11" s="33" t="s">
        <v>14</v>
      </c>
      <c r="F11" s="33" t="s">
        <v>15</v>
      </c>
      <c r="G11" s="34" t="s">
        <v>16</v>
      </c>
    </row>
    <row r="12" spans="1:11" ht="15" customHeight="1">
      <c r="A12" s="41"/>
      <c r="B12" s="11" t="s">
        <v>17</v>
      </c>
      <c r="C12" s="75"/>
      <c r="D12" s="11"/>
      <c r="E12" s="9"/>
      <c r="F12" s="9"/>
      <c r="G12" s="35"/>
    </row>
    <row r="13" spans="1:11" ht="15" customHeight="1">
      <c r="A13" s="41"/>
      <c r="B13" s="11" t="s">
        <v>18</v>
      </c>
      <c r="C13" s="9"/>
      <c r="D13" s="11"/>
      <c r="E13" s="9"/>
      <c r="F13" s="9"/>
      <c r="G13" s="35"/>
    </row>
    <row r="14" spans="1:11" ht="27" customHeight="1">
      <c r="A14" s="41"/>
      <c r="B14" s="11" t="s">
        <v>19</v>
      </c>
      <c r="C14" s="9"/>
      <c r="D14" s="11"/>
      <c r="E14" s="9"/>
      <c r="F14" s="9"/>
      <c r="G14" s="35"/>
    </row>
    <row r="15" spans="1:11" ht="15" customHeight="1">
      <c r="A15" s="41"/>
      <c r="B15" s="11" t="s">
        <v>20</v>
      </c>
      <c r="C15" s="9"/>
      <c r="D15" s="11"/>
      <c r="E15" s="9"/>
      <c r="F15" s="9"/>
      <c r="G15" s="35"/>
    </row>
    <row r="16" spans="1:11" ht="15" customHeight="1">
      <c r="A16" s="41"/>
      <c r="B16" s="11" t="s">
        <v>21</v>
      </c>
      <c r="C16" s="9"/>
      <c r="D16" s="11"/>
      <c r="E16" s="9"/>
      <c r="F16" s="9"/>
      <c r="G16" s="35"/>
    </row>
    <row r="17" spans="1:11" ht="27" customHeight="1">
      <c r="A17" s="41"/>
      <c r="B17" s="11" t="s">
        <v>22</v>
      </c>
      <c r="C17" s="9"/>
      <c r="D17" s="11"/>
      <c r="E17" s="9"/>
      <c r="F17" s="9"/>
      <c r="G17" s="35"/>
      <c r="H17" s="62" t="s">
        <v>119</v>
      </c>
      <c r="I17" s="60">
        <f>(1/7)</f>
        <v>0.14285714285714285</v>
      </c>
      <c r="J17" s="61" t="s">
        <v>122</v>
      </c>
      <c r="K17" s="60">
        <v>5</v>
      </c>
    </row>
    <row r="18" spans="1:11" ht="15" customHeight="1" thickBot="1">
      <c r="A18" s="40"/>
      <c r="B18" s="36" t="s">
        <v>23</v>
      </c>
      <c r="C18" s="37"/>
      <c r="D18" s="36"/>
      <c r="E18" s="37"/>
      <c r="F18" s="37"/>
      <c r="G18" s="38"/>
    </row>
    <row r="19" spans="1:11" ht="27" customHeight="1">
      <c r="A19" s="47">
        <v>3</v>
      </c>
      <c r="B19" s="135" t="s">
        <v>24</v>
      </c>
      <c r="C19" s="136"/>
      <c r="D19" s="136"/>
      <c r="E19" s="136"/>
      <c r="F19" s="136"/>
      <c r="G19" s="137"/>
    </row>
    <row r="20" spans="1:11">
      <c r="A20" s="41"/>
      <c r="B20" s="1" t="s">
        <v>25</v>
      </c>
      <c r="C20" s="2"/>
      <c r="D20" s="2"/>
      <c r="E20" s="23">
        <v>0</v>
      </c>
      <c r="F20" s="2"/>
      <c r="G20" s="48">
        <f>MAX(E20:E24)</f>
        <v>4</v>
      </c>
    </row>
    <row r="21" spans="1:11">
      <c r="A21" s="41"/>
      <c r="B21" s="1" t="s">
        <v>26</v>
      </c>
      <c r="C21" s="2"/>
      <c r="D21" s="2"/>
      <c r="E21" s="23">
        <v>1</v>
      </c>
      <c r="F21" s="2"/>
      <c r="G21" s="48"/>
    </row>
    <row r="22" spans="1:11">
      <c r="A22" s="41"/>
      <c r="B22" s="1" t="s">
        <v>27</v>
      </c>
      <c r="C22" s="2"/>
      <c r="D22" s="2"/>
      <c r="E22" s="23">
        <v>2</v>
      </c>
      <c r="F22" s="2"/>
      <c r="G22" s="48"/>
    </row>
    <row r="23" spans="1:11">
      <c r="A23" s="41"/>
      <c r="B23" s="1" t="s">
        <v>28</v>
      </c>
      <c r="C23" s="2"/>
      <c r="D23" s="2"/>
      <c r="E23" s="23">
        <v>4</v>
      </c>
      <c r="F23" s="2"/>
      <c r="G23" s="48"/>
    </row>
    <row r="24" spans="1:11">
      <c r="A24" s="41"/>
      <c r="B24" s="1" t="s">
        <v>29</v>
      </c>
      <c r="C24" s="2"/>
      <c r="D24" s="2"/>
      <c r="E24" s="23">
        <v>2</v>
      </c>
      <c r="F24" s="2"/>
      <c r="G24" s="48"/>
    </row>
    <row r="25" spans="1:11" ht="15" customHeight="1" thickBot="1">
      <c r="A25" s="40"/>
      <c r="B25" s="49" t="s">
        <v>60</v>
      </c>
      <c r="C25" s="50"/>
      <c r="D25" s="107"/>
      <c r="E25" s="107"/>
      <c r="F25" s="107"/>
      <c r="G25" s="108"/>
    </row>
    <row r="26" spans="1:11" ht="27" customHeight="1">
      <c r="A26" s="47">
        <v>4</v>
      </c>
      <c r="B26" s="122" t="s">
        <v>30</v>
      </c>
      <c r="C26" s="123"/>
      <c r="D26" s="123"/>
      <c r="E26" s="123"/>
      <c r="F26" s="123"/>
      <c r="G26" s="143"/>
    </row>
    <row r="27" spans="1:11">
      <c r="B27" s="1" t="s">
        <v>25</v>
      </c>
      <c r="C27" s="2"/>
      <c r="D27" s="2"/>
      <c r="E27" s="2">
        <v>0</v>
      </c>
      <c r="F27" s="2"/>
      <c r="G27" s="2">
        <f>MAX(E27:E31)</f>
        <v>4</v>
      </c>
    </row>
    <row r="28" spans="1:11">
      <c r="B28" s="1" t="s">
        <v>26</v>
      </c>
      <c r="C28" s="2"/>
      <c r="D28" s="2"/>
      <c r="E28" s="2">
        <v>1</v>
      </c>
      <c r="F28" s="2"/>
      <c r="G28" s="2"/>
    </row>
    <row r="29" spans="1:11">
      <c r="B29" s="1" t="s">
        <v>27</v>
      </c>
      <c r="C29" s="2"/>
      <c r="D29" s="2"/>
      <c r="E29" s="2">
        <v>2</v>
      </c>
      <c r="F29" s="2"/>
      <c r="G29" s="2"/>
    </row>
    <row r="30" spans="1:11">
      <c r="B30" s="1" t="s">
        <v>28</v>
      </c>
      <c r="C30" s="2"/>
      <c r="D30" s="2"/>
      <c r="E30" s="2">
        <v>4</v>
      </c>
      <c r="F30" s="2"/>
      <c r="G30" s="2"/>
    </row>
    <row r="31" spans="1:11">
      <c r="B31" s="4" t="s">
        <v>29</v>
      </c>
      <c r="C31" s="5"/>
      <c r="D31" s="2"/>
      <c r="E31" s="2">
        <v>0</v>
      </c>
      <c r="F31" s="2"/>
      <c r="G31" s="2"/>
    </row>
    <row r="32" spans="1:11" ht="15" customHeight="1" thickBot="1">
      <c r="B32" s="6" t="s">
        <v>59</v>
      </c>
      <c r="C32" s="51"/>
      <c r="D32" s="116"/>
      <c r="E32" s="117"/>
      <c r="F32" s="117"/>
      <c r="G32" s="118"/>
    </row>
    <row r="33" spans="1:7">
      <c r="A33" s="39">
        <v>5</v>
      </c>
      <c r="B33" s="105" t="s">
        <v>31</v>
      </c>
      <c r="C33" s="105"/>
      <c r="D33" s="105"/>
      <c r="E33" s="105"/>
      <c r="F33" s="105"/>
      <c r="G33" s="106"/>
    </row>
    <row r="34" spans="1:7" ht="40" customHeight="1">
      <c r="A34" s="41"/>
      <c r="B34" s="20" t="s">
        <v>32</v>
      </c>
      <c r="C34" s="17"/>
      <c r="D34" s="17"/>
      <c r="E34" s="17">
        <v>3</v>
      </c>
      <c r="F34" s="17"/>
      <c r="G34" s="52">
        <v>3</v>
      </c>
    </row>
    <row r="35" spans="1:7" ht="27" customHeight="1">
      <c r="A35" s="41"/>
      <c r="B35" s="3" t="s">
        <v>33</v>
      </c>
      <c r="C35" s="2"/>
      <c r="D35" s="2"/>
      <c r="E35" s="2">
        <v>1</v>
      </c>
      <c r="F35" s="2"/>
      <c r="G35" s="48"/>
    </row>
    <row r="36" spans="1:7" ht="15" customHeight="1">
      <c r="A36" s="41"/>
      <c r="B36" s="6" t="s">
        <v>34</v>
      </c>
      <c r="C36" s="5"/>
      <c r="D36" s="2"/>
      <c r="E36" s="2">
        <v>0</v>
      </c>
      <c r="F36" s="2"/>
      <c r="G36" s="48"/>
    </row>
    <row r="37" spans="1:7" ht="15" customHeight="1" thickBot="1">
      <c r="A37" s="40"/>
      <c r="B37" s="49" t="s">
        <v>40</v>
      </c>
      <c r="C37" s="50"/>
      <c r="D37" s="97"/>
      <c r="E37" s="98"/>
      <c r="F37" s="98"/>
      <c r="G37" s="99"/>
    </row>
    <row r="38" spans="1:7">
      <c r="A38" s="39">
        <v>6</v>
      </c>
      <c r="B38" s="105" t="s">
        <v>35</v>
      </c>
      <c r="C38" s="105"/>
      <c r="D38" s="105"/>
      <c r="E38" s="105"/>
      <c r="F38" s="105"/>
      <c r="G38" s="106"/>
    </row>
    <row r="39" spans="1:7" ht="40" customHeight="1">
      <c r="A39" s="41"/>
      <c r="B39" s="20" t="s">
        <v>36</v>
      </c>
      <c r="C39" s="17"/>
      <c r="D39" s="17"/>
      <c r="E39" s="17">
        <v>3</v>
      </c>
      <c r="F39" s="17"/>
      <c r="G39" s="52">
        <v>3</v>
      </c>
    </row>
    <row r="40" spans="1:7" ht="27" customHeight="1">
      <c r="A40" s="41"/>
      <c r="B40" s="3" t="s">
        <v>37</v>
      </c>
      <c r="C40" s="2"/>
      <c r="D40" s="2"/>
      <c r="E40" s="2">
        <v>1</v>
      </c>
      <c r="F40" s="2"/>
      <c r="G40" s="48"/>
    </row>
    <row r="41" spans="1:7" ht="15" customHeight="1">
      <c r="A41" s="41"/>
      <c r="B41" s="6" t="s">
        <v>38</v>
      </c>
      <c r="C41" s="5"/>
      <c r="D41" s="2"/>
      <c r="E41" s="2">
        <v>0</v>
      </c>
      <c r="F41" s="2"/>
      <c r="G41" s="48"/>
    </row>
    <row r="42" spans="1:7" ht="15" customHeight="1" thickBot="1">
      <c r="A42" s="40"/>
      <c r="B42" s="49" t="s">
        <v>39</v>
      </c>
      <c r="C42" s="50"/>
      <c r="D42" s="107"/>
      <c r="E42" s="107"/>
      <c r="F42" s="107"/>
      <c r="G42" s="108"/>
    </row>
    <row r="43" spans="1:7" ht="27" customHeight="1">
      <c r="A43" s="39">
        <v>7</v>
      </c>
      <c r="B43" s="135" t="s">
        <v>41</v>
      </c>
      <c r="C43" s="136"/>
      <c r="D43" s="136"/>
      <c r="E43" s="136"/>
      <c r="F43" s="136"/>
      <c r="G43" s="137"/>
    </row>
    <row r="44" spans="1:7" ht="27" customHeight="1">
      <c r="A44" s="41"/>
      <c r="B44" s="19" t="s">
        <v>42</v>
      </c>
      <c r="C44" s="17"/>
      <c r="D44" s="17"/>
      <c r="E44" s="17">
        <v>3</v>
      </c>
      <c r="F44" s="17"/>
      <c r="G44" s="52">
        <v>3</v>
      </c>
    </row>
    <row r="45" spans="1:7" ht="27" customHeight="1">
      <c r="A45" s="41"/>
      <c r="B45" s="7" t="s">
        <v>43</v>
      </c>
      <c r="C45" s="2"/>
      <c r="D45" s="2"/>
      <c r="E45" s="2">
        <v>1</v>
      </c>
      <c r="F45" s="2"/>
      <c r="G45" s="48"/>
    </row>
    <row r="46" spans="1:7" ht="15" customHeight="1">
      <c r="A46" s="41"/>
      <c r="B46" s="8" t="s">
        <v>44</v>
      </c>
      <c r="C46" s="5"/>
      <c r="D46" s="2"/>
      <c r="E46" s="2">
        <v>0</v>
      </c>
      <c r="F46" s="2"/>
      <c r="G46" s="48"/>
    </row>
    <row r="47" spans="1:7" ht="15" customHeight="1" thickBot="1">
      <c r="A47" s="40"/>
      <c r="B47" s="49" t="s">
        <v>45</v>
      </c>
      <c r="C47" s="50"/>
      <c r="D47" s="107"/>
      <c r="E47" s="107"/>
      <c r="F47" s="107"/>
      <c r="G47" s="108"/>
    </row>
    <row r="48" spans="1:7" ht="27.75" customHeight="1">
      <c r="A48" s="39">
        <v>8</v>
      </c>
      <c r="B48" s="136" t="s">
        <v>46</v>
      </c>
      <c r="C48" s="136"/>
      <c r="D48" s="136"/>
      <c r="E48" s="136"/>
      <c r="F48" s="136"/>
      <c r="G48" s="137"/>
    </row>
    <row r="49" spans="1:7" ht="15" customHeight="1">
      <c r="A49" s="41"/>
      <c r="B49" s="19" t="s">
        <v>47</v>
      </c>
      <c r="C49" s="17"/>
      <c r="D49" s="17"/>
      <c r="E49" s="17">
        <v>3</v>
      </c>
      <c r="F49" s="17"/>
      <c r="G49" s="52">
        <v>3</v>
      </c>
    </row>
    <row r="50" spans="1:7" ht="15" customHeight="1">
      <c r="A50" s="41"/>
      <c r="B50" s="7" t="s">
        <v>48</v>
      </c>
      <c r="C50" s="2"/>
      <c r="D50" s="2"/>
      <c r="E50" s="2">
        <v>1</v>
      </c>
      <c r="F50" s="2"/>
      <c r="G50" s="48"/>
    </row>
    <row r="51" spans="1:7" ht="15" customHeight="1">
      <c r="A51" s="41"/>
      <c r="B51" s="8" t="s">
        <v>49</v>
      </c>
      <c r="C51" s="5"/>
      <c r="D51" s="2"/>
      <c r="E51" s="2">
        <v>0</v>
      </c>
      <c r="F51" s="2"/>
      <c r="G51" s="48"/>
    </row>
    <row r="52" spans="1:7" ht="15" customHeight="1" thickBot="1">
      <c r="A52" s="40"/>
      <c r="B52" s="49" t="s">
        <v>45</v>
      </c>
      <c r="C52" s="50"/>
      <c r="D52" s="97"/>
      <c r="E52" s="98"/>
      <c r="F52" s="98"/>
      <c r="G52" s="99"/>
    </row>
    <row r="53" spans="1:7" ht="27" customHeight="1">
      <c r="A53" s="39">
        <v>9</v>
      </c>
      <c r="B53" s="135" t="s">
        <v>50</v>
      </c>
      <c r="C53" s="136"/>
      <c r="D53" s="136"/>
      <c r="E53" s="136"/>
      <c r="F53" s="136"/>
      <c r="G53" s="137"/>
    </row>
    <row r="54" spans="1:7" ht="15" customHeight="1">
      <c r="A54" s="41"/>
      <c r="B54" s="19" t="s">
        <v>51</v>
      </c>
      <c r="C54" s="17"/>
      <c r="D54" s="17"/>
      <c r="E54" s="17">
        <v>3</v>
      </c>
      <c r="F54" s="17"/>
      <c r="G54" s="52">
        <v>3</v>
      </c>
    </row>
    <row r="55" spans="1:7" ht="15" customHeight="1">
      <c r="A55" s="41"/>
      <c r="B55" s="7" t="s">
        <v>52</v>
      </c>
      <c r="C55" s="2"/>
      <c r="D55" s="2"/>
      <c r="E55" s="2">
        <v>1</v>
      </c>
      <c r="F55" s="2"/>
      <c r="G55" s="48"/>
    </row>
    <row r="56" spans="1:7" ht="15" customHeight="1">
      <c r="A56" s="41"/>
      <c r="B56" s="8" t="s">
        <v>53</v>
      </c>
      <c r="C56" s="5"/>
      <c r="D56" s="2"/>
      <c r="E56" s="2">
        <v>0</v>
      </c>
      <c r="F56" s="2"/>
      <c r="G56" s="48"/>
    </row>
    <row r="57" spans="1:7" ht="15" customHeight="1" thickBot="1">
      <c r="A57" s="40"/>
      <c r="B57" s="49" t="s">
        <v>54</v>
      </c>
      <c r="C57" s="50"/>
      <c r="D57" s="97"/>
      <c r="E57" s="98"/>
      <c r="F57" s="98"/>
      <c r="G57" s="99"/>
    </row>
    <row r="58" spans="1:7" ht="27" customHeight="1">
      <c r="A58" s="39">
        <v>10</v>
      </c>
      <c r="B58" s="138" t="s">
        <v>55</v>
      </c>
      <c r="C58" s="138"/>
      <c r="D58" s="138"/>
      <c r="E58" s="138"/>
      <c r="F58" s="138"/>
      <c r="G58" s="139"/>
    </row>
    <row r="59" spans="1:7">
      <c r="A59" s="41"/>
      <c r="B59" s="18" t="s">
        <v>57</v>
      </c>
      <c r="C59" s="18"/>
      <c r="D59" s="18"/>
      <c r="E59" s="18">
        <v>3</v>
      </c>
      <c r="F59" s="17"/>
      <c r="G59" s="52">
        <v>3</v>
      </c>
    </row>
    <row r="60" spans="1:7">
      <c r="A60" s="41"/>
      <c r="B60" s="10" t="s">
        <v>58</v>
      </c>
      <c r="C60" s="2"/>
      <c r="D60" s="2"/>
      <c r="E60" s="2">
        <v>0</v>
      </c>
      <c r="F60" s="2"/>
      <c r="G60" s="48"/>
    </row>
    <row r="61" spans="1:7" ht="27" customHeight="1" thickBot="1">
      <c r="A61" s="40"/>
      <c r="B61" s="36" t="s">
        <v>56</v>
      </c>
      <c r="C61" s="107"/>
      <c r="D61" s="107"/>
      <c r="E61" s="107"/>
      <c r="F61" s="107"/>
      <c r="G61" s="108"/>
    </row>
    <row r="62" spans="1:7" ht="15" thickBot="1">
      <c r="A62" s="39">
        <v>11</v>
      </c>
      <c r="B62" s="109" t="s">
        <v>61</v>
      </c>
      <c r="C62" s="109"/>
      <c r="D62" s="110"/>
      <c r="E62" s="110"/>
      <c r="F62" s="110"/>
      <c r="G62" s="111"/>
    </row>
    <row r="63" spans="1:7">
      <c r="B63" s="16" t="s">
        <v>25</v>
      </c>
      <c r="C63" s="17"/>
      <c r="D63" s="2"/>
      <c r="E63" s="2">
        <v>0</v>
      </c>
      <c r="F63" s="2"/>
      <c r="G63" s="2"/>
    </row>
    <row r="64" spans="1:7">
      <c r="B64" s="12" t="s">
        <v>26</v>
      </c>
      <c r="C64" s="2"/>
      <c r="D64" s="2"/>
      <c r="E64" s="2">
        <v>1</v>
      </c>
      <c r="F64" s="2"/>
      <c r="G64" s="2"/>
    </row>
    <row r="65" spans="1:7">
      <c r="B65" s="12" t="s">
        <v>27</v>
      </c>
      <c r="C65" s="2"/>
      <c r="D65" s="2"/>
      <c r="E65" s="2">
        <v>2</v>
      </c>
      <c r="F65" s="2"/>
      <c r="G65" s="2"/>
    </row>
    <row r="66" spans="1:7">
      <c r="B66" s="13" t="s">
        <v>62</v>
      </c>
      <c r="C66" s="5"/>
      <c r="D66" s="2"/>
      <c r="E66" s="2">
        <v>3</v>
      </c>
      <c r="F66" s="2"/>
      <c r="G66" s="2">
        <v>3</v>
      </c>
    </row>
    <row r="67" spans="1:7" ht="15" customHeight="1" thickBot="1">
      <c r="B67" s="3" t="s">
        <v>54</v>
      </c>
      <c r="C67" s="24"/>
      <c r="D67" s="112"/>
      <c r="E67" s="113"/>
      <c r="F67" s="113"/>
      <c r="G67" s="114"/>
    </row>
    <row r="68" spans="1:7">
      <c r="A68" s="39">
        <v>12</v>
      </c>
      <c r="B68" s="104" t="s">
        <v>68</v>
      </c>
      <c r="C68" s="105"/>
      <c r="D68" s="105"/>
      <c r="E68" s="105"/>
      <c r="F68" s="105"/>
      <c r="G68" s="106"/>
    </row>
    <row r="69" spans="1:7">
      <c r="A69" s="41"/>
      <c r="B69" s="21" t="s">
        <v>63</v>
      </c>
      <c r="C69" s="17"/>
      <c r="D69" s="17" t="s">
        <v>141</v>
      </c>
      <c r="E69" s="68"/>
      <c r="F69" s="17"/>
      <c r="G69" s="52"/>
    </row>
    <row r="70" spans="1:7">
      <c r="A70" s="41"/>
      <c r="B70" s="14" t="s">
        <v>64</v>
      </c>
      <c r="C70" s="2"/>
      <c r="D70" s="2"/>
      <c r="E70" s="2">
        <v>0</v>
      </c>
      <c r="F70" s="2"/>
      <c r="G70" s="48"/>
    </row>
    <row r="71" spans="1:7" ht="15" customHeight="1">
      <c r="A71" s="41"/>
      <c r="B71" s="11" t="s">
        <v>65</v>
      </c>
      <c r="C71" s="2"/>
      <c r="D71" s="2"/>
      <c r="E71" s="2"/>
      <c r="F71" s="2"/>
      <c r="G71" s="48"/>
    </row>
    <row r="72" spans="1:7" ht="15" customHeight="1">
      <c r="A72" s="41"/>
      <c r="B72" s="11" t="s">
        <v>66</v>
      </c>
      <c r="C72" s="2"/>
      <c r="D72" s="2"/>
      <c r="E72" s="2">
        <v>4</v>
      </c>
      <c r="F72" s="2"/>
      <c r="G72" s="48">
        <v>4</v>
      </c>
    </row>
    <row r="73" spans="1:7" ht="15" customHeight="1">
      <c r="A73" s="41"/>
      <c r="B73" s="11" t="s">
        <v>67</v>
      </c>
      <c r="C73" s="2"/>
      <c r="D73" s="2"/>
      <c r="E73" s="2">
        <v>2</v>
      </c>
      <c r="F73" s="2"/>
      <c r="G73" s="48"/>
    </row>
    <row r="74" spans="1:7" ht="15" customHeight="1">
      <c r="A74" s="41"/>
      <c r="B74" s="15" t="s">
        <v>69</v>
      </c>
      <c r="C74" s="5"/>
      <c r="D74" s="5"/>
      <c r="E74" s="5">
        <v>1</v>
      </c>
      <c r="F74" s="5"/>
      <c r="G74" s="66"/>
    </row>
    <row r="75" spans="1:7" ht="15" customHeight="1" thickBot="1">
      <c r="A75" s="40"/>
      <c r="B75" s="36" t="s">
        <v>54</v>
      </c>
      <c r="C75" s="50"/>
      <c r="D75" s="97"/>
      <c r="E75" s="98"/>
      <c r="F75" s="98"/>
      <c r="G75" s="99"/>
    </row>
    <row r="76" spans="1:7" ht="30" customHeight="1">
      <c r="A76" s="39">
        <v>13</v>
      </c>
      <c r="B76" s="133" t="s">
        <v>70</v>
      </c>
      <c r="C76" s="133"/>
      <c r="D76" s="133"/>
      <c r="E76" s="133"/>
      <c r="F76" s="133"/>
      <c r="G76" s="134"/>
    </row>
    <row r="77" spans="1:7" ht="15" customHeight="1">
      <c r="A77" s="41"/>
      <c r="B77" s="11" t="s">
        <v>71</v>
      </c>
      <c r="C77" s="2"/>
      <c r="D77" s="2"/>
      <c r="E77" s="2">
        <v>3</v>
      </c>
      <c r="F77" s="2"/>
      <c r="G77" s="48">
        <v>3</v>
      </c>
    </row>
    <row r="78" spans="1:7" ht="30" customHeight="1">
      <c r="A78" s="41"/>
      <c r="B78" s="11" t="s">
        <v>72</v>
      </c>
      <c r="C78" s="2"/>
      <c r="D78" s="2"/>
      <c r="E78" s="2">
        <v>2</v>
      </c>
      <c r="F78" s="2"/>
      <c r="G78" s="48"/>
    </row>
    <row r="79" spans="1:7" ht="15" customHeight="1">
      <c r="A79" s="41"/>
      <c r="B79" s="11" t="s">
        <v>73</v>
      </c>
      <c r="C79" s="2"/>
      <c r="D79" s="2"/>
      <c r="E79" s="2">
        <v>1</v>
      </c>
      <c r="F79" s="2"/>
      <c r="G79" s="48"/>
    </row>
    <row r="80" spans="1:7" ht="15" customHeight="1">
      <c r="A80" s="41"/>
      <c r="B80" s="15" t="s">
        <v>74</v>
      </c>
      <c r="C80" s="5"/>
      <c r="D80" s="2"/>
      <c r="E80" s="2">
        <v>0</v>
      </c>
      <c r="F80" s="2"/>
      <c r="G80" s="48"/>
    </row>
    <row r="81" spans="1:10" ht="15" customHeight="1" thickBot="1">
      <c r="A81" s="40"/>
      <c r="B81" s="36" t="s">
        <v>54</v>
      </c>
      <c r="C81" s="50"/>
      <c r="D81" s="97"/>
      <c r="E81" s="98"/>
      <c r="F81" s="98"/>
      <c r="G81" s="99"/>
    </row>
    <row r="82" spans="1:10">
      <c r="A82" s="39">
        <v>14</v>
      </c>
      <c r="B82" s="131" t="s">
        <v>75</v>
      </c>
      <c r="C82" s="131"/>
      <c r="D82" s="131"/>
      <c r="E82" s="131"/>
      <c r="F82" s="131"/>
      <c r="G82" s="132"/>
    </row>
    <row r="83" spans="1:10" ht="15" customHeight="1">
      <c r="A83" s="41"/>
      <c r="B83" s="3" t="s">
        <v>76</v>
      </c>
      <c r="C83" s="2"/>
      <c r="D83" s="2"/>
      <c r="E83" s="2">
        <v>3</v>
      </c>
      <c r="F83" s="2"/>
      <c r="G83" s="48">
        <v>3</v>
      </c>
    </row>
    <row r="84" spans="1:10" ht="27" customHeight="1">
      <c r="A84" s="41"/>
      <c r="B84" s="3" t="s">
        <v>77</v>
      </c>
      <c r="C84" s="2"/>
      <c r="D84" s="2"/>
      <c r="E84" s="2">
        <v>2</v>
      </c>
      <c r="F84" s="2"/>
      <c r="G84" s="48"/>
    </row>
    <row r="85" spans="1:10" ht="15" customHeight="1">
      <c r="A85" s="41"/>
      <c r="B85" s="3" t="s">
        <v>78</v>
      </c>
      <c r="C85" s="2"/>
      <c r="D85" s="2"/>
      <c r="E85" s="2">
        <v>1</v>
      </c>
      <c r="F85" s="2"/>
      <c r="G85" s="48"/>
    </row>
    <row r="86" spans="1:10" ht="15" customHeight="1">
      <c r="A86" s="41"/>
      <c r="B86" s="6" t="s">
        <v>79</v>
      </c>
      <c r="C86" s="5"/>
      <c r="D86" s="2"/>
      <c r="E86" s="2">
        <v>0</v>
      </c>
      <c r="F86" s="2"/>
      <c r="G86" s="48"/>
    </row>
    <row r="87" spans="1:10" ht="15" customHeight="1" thickBot="1">
      <c r="A87" s="40"/>
      <c r="B87" s="49" t="s">
        <v>80</v>
      </c>
      <c r="C87" s="50"/>
      <c r="D87" s="97"/>
      <c r="E87" s="98"/>
      <c r="F87" s="98"/>
      <c r="G87" s="99"/>
    </row>
    <row r="88" spans="1:10">
      <c r="A88" s="39">
        <v>15</v>
      </c>
      <c r="B88" s="104" t="s">
        <v>81</v>
      </c>
      <c r="C88" s="105"/>
      <c r="D88" s="105"/>
      <c r="E88" s="105"/>
      <c r="F88" s="105"/>
      <c r="G88" s="106"/>
    </row>
    <row r="89" spans="1:10" ht="27" customHeight="1">
      <c r="A89" s="41"/>
      <c r="B89" s="22" t="s">
        <v>82</v>
      </c>
      <c r="C89" s="17"/>
      <c r="D89" s="17"/>
      <c r="E89" s="17">
        <v>3</v>
      </c>
      <c r="F89" s="17"/>
      <c r="G89" s="52">
        <v>3</v>
      </c>
    </row>
    <row r="90" spans="1:10" ht="27" customHeight="1">
      <c r="A90" s="41"/>
      <c r="B90" s="11" t="s">
        <v>83</v>
      </c>
      <c r="C90" s="2"/>
      <c r="D90" s="2"/>
      <c r="E90" s="2">
        <v>2</v>
      </c>
      <c r="F90" s="2"/>
      <c r="G90" s="48"/>
      <c r="H90" s="61" t="s">
        <v>124</v>
      </c>
      <c r="I90" s="60">
        <v>42</v>
      </c>
      <c r="J90" s="60">
        <f>SUM(G20:G24, G27:G31,G34:G36,G39:G41,G44:G46,G49:G51,G54:G56,G59:G60,G63:G66,G69:G75,G77:G80,G83:G86,G89:G92)</f>
        <v>42</v>
      </c>
    </row>
    <row r="91" spans="1:10" ht="27" customHeight="1">
      <c r="A91" s="41"/>
      <c r="B91" s="11" t="s">
        <v>84</v>
      </c>
      <c r="C91" s="2"/>
      <c r="D91" s="2"/>
      <c r="E91" s="2">
        <v>1</v>
      </c>
      <c r="F91" s="2"/>
      <c r="G91" s="48"/>
      <c r="H91" s="61"/>
      <c r="I91" s="60"/>
      <c r="J91" s="25"/>
    </row>
    <row r="92" spans="1:10" ht="27" customHeight="1">
      <c r="A92" s="41"/>
      <c r="B92" s="15" t="s">
        <v>85</v>
      </c>
      <c r="C92" s="5"/>
      <c r="D92" s="2"/>
      <c r="E92" s="2">
        <v>0</v>
      </c>
      <c r="F92" s="2"/>
      <c r="G92" s="48"/>
      <c r="H92" s="61" t="s">
        <v>125</v>
      </c>
      <c r="I92" s="60">
        <f>SUM(K10,K17,I90)</f>
        <v>50</v>
      </c>
      <c r="J92" s="25"/>
    </row>
    <row r="93" spans="1:10" ht="15" customHeight="1" thickBot="1">
      <c r="A93" s="40"/>
      <c r="B93" s="36" t="s">
        <v>54</v>
      </c>
      <c r="C93" s="50"/>
      <c r="D93" s="107"/>
      <c r="E93" s="107"/>
      <c r="F93" s="107"/>
      <c r="G93" s="108"/>
    </row>
  </sheetData>
  <mergeCells count="28">
    <mergeCell ref="D32:G32"/>
    <mergeCell ref="B3:G3"/>
    <mergeCell ref="B10:G10"/>
    <mergeCell ref="B19:G19"/>
    <mergeCell ref="D25:G25"/>
    <mergeCell ref="B26:G26"/>
    <mergeCell ref="C61:G61"/>
    <mergeCell ref="B33:G33"/>
    <mergeCell ref="D37:G37"/>
    <mergeCell ref="B38:G38"/>
    <mergeCell ref="D42:G42"/>
    <mergeCell ref="B43:G43"/>
    <mergeCell ref="D47:G47"/>
    <mergeCell ref="B48:G48"/>
    <mergeCell ref="D52:G52"/>
    <mergeCell ref="B53:G53"/>
    <mergeCell ref="D57:G57"/>
    <mergeCell ref="B58:G58"/>
    <mergeCell ref="B82:G82"/>
    <mergeCell ref="D87:G87"/>
    <mergeCell ref="B88:G88"/>
    <mergeCell ref="D93:G93"/>
    <mergeCell ref="B62:G62"/>
    <mergeCell ref="D67:G67"/>
    <mergeCell ref="B68:G68"/>
    <mergeCell ref="D75:G75"/>
    <mergeCell ref="B76:G76"/>
    <mergeCell ref="D81:G81"/>
  </mergeCell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7"/>
  <sheetViews>
    <sheetView showGridLines="0" workbookViewId="0">
      <pane ySplit="2" topLeftCell="A84" activePane="bottomLeft" state="frozen"/>
      <selection activeCell="B96" sqref="B96"/>
      <selection pane="bottomLeft" activeCell="B96" sqref="B96"/>
    </sheetView>
  </sheetViews>
  <sheetFormatPr baseColWidth="10" defaultColWidth="8.83203125" defaultRowHeight="14" x14ac:dyDescent="0"/>
  <cols>
    <col min="1" max="1" width="5.6640625" customWidth="1"/>
    <col min="2" max="2" width="64.83203125" customWidth="1"/>
    <col min="3" max="3" width="10.33203125" customWidth="1"/>
    <col min="4" max="4" width="17.1640625" customWidth="1"/>
    <col min="5" max="5" width="17.5" customWidth="1"/>
    <col min="6" max="6" width="15.83203125" customWidth="1"/>
    <col min="7" max="7" width="11.1640625" customWidth="1"/>
    <col min="8" max="8" width="6.5" customWidth="1"/>
    <col min="9" max="9" width="8.33203125" customWidth="1"/>
    <col min="10" max="10" width="10.5" customWidth="1"/>
    <col min="11" max="11" width="5.6640625" customWidth="1"/>
  </cols>
  <sheetData>
    <row r="2" spans="1:11" ht="15" thickBot="1">
      <c r="A2" t="s">
        <v>126</v>
      </c>
      <c r="C2" t="s">
        <v>86</v>
      </c>
      <c r="D2" t="s">
        <v>87</v>
      </c>
      <c r="E2" t="s">
        <v>88</v>
      </c>
      <c r="F2" t="s">
        <v>131</v>
      </c>
      <c r="G2" t="s">
        <v>140</v>
      </c>
    </row>
    <row r="3" spans="1:11" ht="30" customHeight="1">
      <c r="A3" s="44">
        <v>1</v>
      </c>
      <c r="B3" s="122" t="s">
        <v>0</v>
      </c>
      <c r="C3" s="124"/>
      <c r="D3" s="124"/>
      <c r="E3" s="124"/>
      <c r="F3" s="124"/>
      <c r="G3" s="125"/>
    </row>
    <row r="4" spans="1:11" ht="52.5" customHeight="1">
      <c r="A4" s="41"/>
      <c r="B4" s="42" t="s">
        <v>1</v>
      </c>
      <c r="C4" s="43" t="s">
        <v>2</v>
      </c>
      <c r="D4" s="43" t="s">
        <v>3</v>
      </c>
      <c r="E4" s="43" t="s">
        <v>4</v>
      </c>
      <c r="F4" s="43" t="s">
        <v>5</v>
      </c>
      <c r="G4" s="45"/>
    </row>
    <row r="5" spans="1:11">
      <c r="A5" s="41"/>
      <c r="B5" s="11" t="s">
        <v>6</v>
      </c>
      <c r="C5" s="11"/>
      <c r="D5" s="11"/>
      <c r="E5" s="11">
        <v>1</v>
      </c>
      <c r="F5" s="11"/>
      <c r="G5" s="45"/>
    </row>
    <row r="6" spans="1:11" ht="14.25" customHeight="1">
      <c r="A6" s="41"/>
      <c r="B6" s="11" t="s">
        <v>7</v>
      </c>
      <c r="C6" s="11"/>
      <c r="D6" s="11"/>
      <c r="E6" s="11">
        <v>1</v>
      </c>
      <c r="F6" s="11"/>
      <c r="G6" s="45"/>
    </row>
    <row r="7" spans="1:11" ht="15" customHeight="1">
      <c r="A7" s="41"/>
      <c r="B7" s="11" t="s">
        <v>8</v>
      </c>
      <c r="C7" s="11">
        <v>1</v>
      </c>
      <c r="D7" s="11"/>
      <c r="E7" s="11"/>
      <c r="F7" s="11"/>
      <c r="G7" s="45"/>
    </row>
    <row r="8" spans="1:11" ht="15" customHeight="1">
      <c r="A8" s="41"/>
      <c r="B8" s="11" t="s">
        <v>9</v>
      </c>
      <c r="C8" s="11">
        <v>1</v>
      </c>
      <c r="D8" s="11"/>
      <c r="E8" s="11"/>
      <c r="F8" s="11"/>
      <c r="G8" s="45"/>
    </row>
    <row r="9" spans="1:11" ht="15" thickBot="1">
      <c r="A9" s="40"/>
      <c r="B9" s="36" t="s">
        <v>10</v>
      </c>
      <c r="C9" s="36">
        <v>1</v>
      </c>
      <c r="D9" s="36"/>
      <c r="E9" s="36"/>
      <c r="F9" s="36"/>
      <c r="G9" s="46"/>
    </row>
    <row r="10" spans="1:11" ht="30" customHeight="1">
      <c r="A10" s="39">
        <v>2</v>
      </c>
      <c r="B10" s="140" t="s">
        <v>11</v>
      </c>
      <c r="C10" s="141"/>
      <c r="D10" s="141"/>
      <c r="E10" s="141"/>
      <c r="F10" s="141"/>
      <c r="G10" s="142"/>
      <c r="H10" s="62" t="s">
        <v>143</v>
      </c>
      <c r="I10" s="69">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0.8</v>
      </c>
      <c r="J10" s="61" t="s">
        <v>121</v>
      </c>
      <c r="K10" s="60">
        <v>3</v>
      </c>
    </row>
    <row r="11" spans="1:11" ht="30" customHeight="1">
      <c r="A11" s="41"/>
      <c r="B11" s="33"/>
      <c r="C11" s="33" t="s">
        <v>12</v>
      </c>
      <c r="D11" s="33" t="s">
        <v>13</v>
      </c>
      <c r="E11" s="33" t="s">
        <v>14</v>
      </c>
      <c r="F11" s="33" t="s">
        <v>15</v>
      </c>
      <c r="G11" s="34" t="s">
        <v>16</v>
      </c>
    </row>
    <row r="12" spans="1:11" ht="15" customHeight="1">
      <c r="A12" s="41"/>
      <c r="B12" s="11" t="s">
        <v>17</v>
      </c>
      <c r="C12" s="9">
        <v>1</v>
      </c>
      <c r="D12" s="11"/>
      <c r="E12" s="9"/>
      <c r="F12" s="9"/>
      <c r="G12" s="35"/>
    </row>
    <row r="13" spans="1:11" ht="15" customHeight="1">
      <c r="A13" s="41"/>
      <c r="B13" s="11" t="s">
        <v>18</v>
      </c>
      <c r="C13" s="9"/>
      <c r="D13" s="11">
        <v>1</v>
      </c>
      <c r="E13" s="9"/>
      <c r="F13" s="9"/>
      <c r="G13" s="35"/>
    </row>
    <row r="14" spans="1:11" ht="27" customHeight="1">
      <c r="A14" s="41"/>
      <c r="B14" s="11" t="s">
        <v>19</v>
      </c>
      <c r="C14" s="9"/>
      <c r="D14" s="11">
        <v>1</v>
      </c>
      <c r="E14" s="9"/>
      <c r="F14" s="9"/>
      <c r="G14" s="35"/>
    </row>
    <row r="15" spans="1:11" ht="15" customHeight="1">
      <c r="A15" s="41"/>
      <c r="B15" s="11" t="s">
        <v>20</v>
      </c>
      <c r="C15" s="9">
        <v>1</v>
      </c>
      <c r="D15" s="11"/>
      <c r="E15" s="9"/>
      <c r="F15" s="9"/>
      <c r="G15" s="35"/>
    </row>
    <row r="16" spans="1:11" ht="15" customHeight="1">
      <c r="A16" s="41"/>
      <c r="B16" s="11" t="s">
        <v>21</v>
      </c>
      <c r="C16" s="9">
        <v>1</v>
      </c>
      <c r="D16" s="11"/>
      <c r="E16" s="9"/>
      <c r="F16" s="9"/>
      <c r="G16" s="35"/>
    </row>
    <row r="17" spans="1:11" ht="27" customHeight="1">
      <c r="A17" s="41"/>
      <c r="B17" s="11" t="s">
        <v>22</v>
      </c>
      <c r="C17" s="9">
        <v>1</v>
      </c>
      <c r="D17" s="11"/>
      <c r="E17" s="9"/>
      <c r="F17" s="9"/>
      <c r="G17" s="35"/>
    </row>
    <row r="18" spans="1:11" ht="15" customHeight="1" thickBot="1">
      <c r="A18" s="40"/>
      <c r="B18" s="36" t="s">
        <v>23</v>
      </c>
      <c r="C18" s="37">
        <v>1</v>
      </c>
      <c r="D18" s="36"/>
      <c r="E18" s="37"/>
      <c r="F18" s="37"/>
      <c r="G18" s="38"/>
      <c r="H18" s="62" t="s">
        <v>119</v>
      </c>
      <c r="I18" s="60">
        <f>SUM(C12:G18)*'Point distribution and weighing'!I17</f>
        <v>1</v>
      </c>
      <c r="J18" s="61" t="s">
        <v>122</v>
      </c>
      <c r="K18" s="60">
        <v>5</v>
      </c>
    </row>
    <row r="19" spans="1:11" ht="27" customHeight="1">
      <c r="A19" s="47">
        <v>3</v>
      </c>
      <c r="B19" s="135" t="s">
        <v>24</v>
      </c>
      <c r="C19" s="136"/>
      <c r="D19" s="136"/>
      <c r="E19" s="136"/>
      <c r="F19" s="136"/>
      <c r="G19" s="137"/>
    </row>
    <row r="20" spans="1:11">
      <c r="A20" s="41"/>
      <c r="B20" s="1" t="s">
        <v>25</v>
      </c>
      <c r="C20" s="2"/>
      <c r="D20" s="2">
        <f>IF(C20=1, E20,)</f>
        <v>0</v>
      </c>
      <c r="E20" s="23">
        <f>'Point distribution and weighing'!E20</f>
        <v>0</v>
      </c>
      <c r="F20" s="23">
        <f>'Point distribution and weighing'!F20</f>
        <v>0</v>
      </c>
      <c r="G20" s="23">
        <f>'Point distribution and weighing'!G20</f>
        <v>4</v>
      </c>
    </row>
    <row r="21" spans="1:11">
      <c r="A21" s="41"/>
      <c r="B21" s="1" t="s">
        <v>26</v>
      </c>
      <c r="C21" s="2"/>
      <c r="D21" s="2">
        <f t="shared" ref="D21:D24" si="0">IF(C21=1, E21,)</f>
        <v>0</v>
      </c>
      <c r="E21" s="23">
        <f>'Point distribution and weighing'!E21</f>
        <v>1</v>
      </c>
      <c r="F21" s="23">
        <f>'Point distribution and weighing'!F21</f>
        <v>0</v>
      </c>
      <c r="G21" s="23">
        <f>'Point distribution and weighing'!G21</f>
        <v>0</v>
      </c>
    </row>
    <row r="22" spans="1:11">
      <c r="A22" s="41"/>
      <c r="B22" s="1" t="s">
        <v>27</v>
      </c>
      <c r="C22" s="2">
        <v>1</v>
      </c>
      <c r="D22" s="2">
        <f t="shared" si="0"/>
        <v>2</v>
      </c>
      <c r="E22" s="23">
        <f>'Point distribution and weighing'!E22</f>
        <v>2</v>
      </c>
      <c r="F22" s="23">
        <f>'Point distribution and weighing'!F22</f>
        <v>0</v>
      </c>
      <c r="G22" s="23">
        <f>'Point distribution and weighing'!G22</f>
        <v>0</v>
      </c>
    </row>
    <row r="23" spans="1:11">
      <c r="A23" s="41"/>
      <c r="B23" s="1" t="s">
        <v>28</v>
      </c>
      <c r="C23" s="2"/>
      <c r="D23" s="2">
        <f t="shared" si="0"/>
        <v>0</v>
      </c>
      <c r="E23" s="23">
        <f>'Point distribution and weighing'!E23</f>
        <v>4</v>
      </c>
      <c r="F23" s="23">
        <f>'Point distribution and weighing'!F23</f>
        <v>0</v>
      </c>
      <c r="G23" s="23">
        <f>'Point distribution and weighing'!G23</f>
        <v>0</v>
      </c>
    </row>
    <row r="24" spans="1:11">
      <c r="A24" s="41"/>
      <c r="B24" s="1" t="s">
        <v>29</v>
      </c>
      <c r="C24" s="2"/>
      <c r="D24" s="2">
        <f t="shared" si="0"/>
        <v>0</v>
      </c>
      <c r="E24" s="23">
        <f>'Point distribution and weighing'!E24</f>
        <v>2</v>
      </c>
      <c r="F24" s="23">
        <f>'Point distribution and weighing'!F24</f>
        <v>0</v>
      </c>
      <c r="G24" s="23">
        <f>'Point distribution and weighing'!G24</f>
        <v>0</v>
      </c>
    </row>
    <row r="25" spans="1:11" ht="15" customHeight="1" thickBot="1">
      <c r="A25" s="40"/>
      <c r="B25" s="49" t="s">
        <v>60</v>
      </c>
      <c r="C25" s="50"/>
      <c r="D25" s="107"/>
      <c r="E25" s="107"/>
      <c r="F25" s="107"/>
      <c r="G25" s="108"/>
    </row>
    <row r="26" spans="1:11" ht="27" customHeight="1">
      <c r="A26" s="47">
        <v>4</v>
      </c>
      <c r="B26" s="122" t="s">
        <v>30</v>
      </c>
      <c r="C26" s="123"/>
      <c r="D26" s="123"/>
      <c r="E26" s="123"/>
      <c r="F26" s="123"/>
      <c r="G26" s="143"/>
    </row>
    <row r="27" spans="1:11">
      <c r="B27" s="1" t="s">
        <v>25</v>
      </c>
      <c r="C27" s="2"/>
      <c r="D27" s="2">
        <f t="shared" ref="D27:D31" si="1">IF(C27=1, E27,)</f>
        <v>0</v>
      </c>
      <c r="E27" s="23">
        <f>'Point distribution and weighing'!E27</f>
        <v>0</v>
      </c>
      <c r="F27" s="23">
        <f>'Point distribution and weighing'!F27</f>
        <v>0</v>
      </c>
      <c r="G27" s="23">
        <f>'Point distribution and weighing'!G27</f>
        <v>4</v>
      </c>
    </row>
    <row r="28" spans="1:11">
      <c r="B28" s="1" t="s">
        <v>26</v>
      </c>
      <c r="C28" s="2"/>
      <c r="D28" s="2">
        <f t="shared" si="1"/>
        <v>0</v>
      </c>
      <c r="E28" s="23">
        <f>'Point distribution and weighing'!E28</f>
        <v>1</v>
      </c>
      <c r="F28" s="23">
        <f>'Point distribution and weighing'!F28</f>
        <v>0</v>
      </c>
      <c r="G28" s="23">
        <f>'Point distribution and weighing'!G28</f>
        <v>0</v>
      </c>
    </row>
    <row r="29" spans="1:11">
      <c r="B29" s="1" t="s">
        <v>27</v>
      </c>
      <c r="C29" s="2">
        <v>1</v>
      </c>
      <c r="D29" s="2">
        <f t="shared" si="1"/>
        <v>2</v>
      </c>
      <c r="E29" s="23">
        <f>'Point distribution and weighing'!E29</f>
        <v>2</v>
      </c>
      <c r="F29" s="23">
        <f>'Point distribution and weighing'!F29</f>
        <v>0</v>
      </c>
      <c r="G29" s="23">
        <f>'Point distribution and weighing'!G29</f>
        <v>0</v>
      </c>
    </row>
    <row r="30" spans="1:11">
      <c r="B30" s="1" t="s">
        <v>28</v>
      </c>
      <c r="C30" s="2"/>
      <c r="D30" s="2">
        <f t="shared" si="1"/>
        <v>0</v>
      </c>
      <c r="E30" s="23">
        <f>'Point distribution and weighing'!E30</f>
        <v>4</v>
      </c>
      <c r="F30" s="23">
        <f>'Point distribution and weighing'!F30</f>
        <v>0</v>
      </c>
      <c r="G30" s="23">
        <f>'Point distribution and weighing'!G30</f>
        <v>0</v>
      </c>
    </row>
    <row r="31" spans="1:11">
      <c r="B31" s="4" t="s">
        <v>29</v>
      </c>
      <c r="C31" s="5"/>
      <c r="D31" s="2">
        <f t="shared" si="1"/>
        <v>0</v>
      </c>
      <c r="E31" s="23">
        <v>2</v>
      </c>
      <c r="F31" s="23">
        <f>'Point distribution and weighing'!F31</f>
        <v>0</v>
      </c>
      <c r="G31" s="23">
        <f>'Point distribution and weighing'!G31</f>
        <v>0</v>
      </c>
    </row>
    <row r="32" spans="1:11" ht="15" customHeight="1" thickBot="1">
      <c r="B32" s="6" t="s">
        <v>59</v>
      </c>
      <c r="C32" s="51"/>
      <c r="D32" s="116"/>
      <c r="E32" s="117"/>
      <c r="F32" s="117"/>
      <c r="G32" s="118"/>
    </row>
    <row r="33" spans="1:7">
      <c r="A33" s="39">
        <v>5</v>
      </c>
      <c r="B33" s="105" t="s">
        <v>31</v>
      </c>
      <c r="C33" s="105"/>
      <c r="D33" s="105"/>
      <c r="E33" s="105"/>
      <c r="F33" s="105"/>
      <c r="G33" s="106"/>
    </row>
    <row r="34" spans="1:7" ht="40" customHeight="1">
      <c r="A34" s="41"/>
      <c r="B34" s="20" t="s">
        <v>32</v>
      </c>
      <c r="C34" s="17"/>
      <c r="D34" s="2">
        <f t="shared" ref="D34:D36" si="2">IF(C34=1, E34,)</f>
        <v>0</v>
      </c>
      <c r="E34" s="23">
        <f>'Point distribution and weighing'!E34</f>
        <v>3</v>
      </c>
      <c r="F34" s="23">
        <f>'Point distribution and weighing'!F34</f>
        <v>0</v>
      </c>
      <c r="G34" s="23">
        <f>'Point distribution and weighing'!G34</f>
        <v>3</v>
      </c>
    </row>
    <row r="35" spans="1:7" ht="27" customHeight="1">
      <c r="A35" s="41"/>
      <c r="B35" s="3" t="s">
        <v>33</v>
      </c>
      <c r="C35" s="2">
        <v>1</v>
      </c>
      <c r="D35" s="2">
        <f t="shared" si="2"/>
        <v>1</v>
      </c>
      <c r="E35" s="23">
        <f>'Point distribution and weighing'!E35</f>
        <v>1</v>
      </c>
      <c r="F35" s="23">
        <f>'Point distribution and weighing'!F35</f>
        <v>0</v>
      </c>
      <c r="G35" s="23">
        <f>'Point distribution and weighing'!G35</f>
        <v>0</v>
      </c>
    </row>
    <row r="36" spans="1:7" ht="15" customHeight="1">
      <c r="A36" s="41"/>
      <c r="B36" s="6" t="s">
        <v>34</v>
      </c>
      <c r="C36" s="5"/>
      <c r="D36" s="2">
        <f t="shared" si="2"/>
        <v>0</v>
      </c>
      <c r="E36" s="23">
        <f>'Point distribution and weighing'!E36</f>
        <v>0</v>
      </c>
      <c r="F36" s="23">
        <f>'Point distribution and weighing'!F36</f>
        <v>0</v>
      </c>
      <c r="G36" s="23">
        <f>'Point distribution and weighing'!G36</f>
        <v>0</v>
      </c>
    </row>
    <row r="37" spans="1:7" ht="15" customHeight="1" thickBot="1">
      <c r="A37" s="40"/>
      <c r="B37" s="49" t="s">
        <v>40</v>
      </c>
      <c r="C37" s="50"/>
      <c r="D37" s="97"/>
      <c r="E37" s="98"/>
      <c r="F37" s="98"/>
      <c r="G37" s="99"/>
    </row>
    <row r="38" spans="1:7">
      <c r="A38" s="39">
        <v>6</v>
      </c>
      <c r="B38" s="105" t="s">
        <v>35</v>
      </c>
      <c r="C38" s="105"/>
      <c r="D38" s="105"/>
      <c r="E38" s="105"/>
      <c r="F38" s="105"/>
      <c r="G38" s="106"/>
    </row>
    <row r="39" spans="1:7" ht="40" customHeight="1">
      <c r="A39" s="41"/>
      <c r="B39" s="20" t="s">
        <v>36</v>
      </c>
      <c r="C39" s="17"/>
      <c r="D39" s="2">
        <f t="shared" ref="D39:D41" si="3">IF(C39=1, E39,)</f>
        <v>0</v>
      </c>
      <c r="E39" s="23">
        <f>'Point distribution and weighing'!E39</f>
        <v>3</v>
      </c>
      <c r="F39" s="23">
        <f>'Point distribution and weighing'!F39</f>
        <v>0</v>
      </c>
      <c r="G39" s="23">
        <f>'Point distribution and weighing'!G39</f>
        <v>3</v>
      </c>
    </row>
    <row r="40" spans="1:7" ht="27" customHeight="1">
      <c r="A40" s="41"/>
      <c r="B40" s="3" t="s">
        <v>37</v>
      </c>
      <c r="C40" s="2">
        <v>1</v>
      </c>
      <c r="D40" s="2">
        <f t="shared" si="3"/>
        <v>1</v>
      </c>
      <c r="E40" s="23">
        <f>'Point distribution and weighing'!E40</f>
        <v>1</v>
      </c>
      <c r="F40" s="23">
        <f>'Point distribution and weighing'!F40</f>
        <v>0</v>
      </c>
      <c r="G40" s="23">
        <f>'Point distribution and weighing'!G40</f>
        <v>0</v>
      </c>
    </row>
    <row r="41" spans="1:7" ht="15" customHeight="1">
      <c r="A41" s="41"/>
      <c r="B41" s="6" t="s">
        <v>38</v>
      </c>
      <c r="C41" s="5"/>
      <c r="D41" s="2">
        <f t="shared" si="3"/>
        <v>0</v>
      </c>
      <c r="E41" s="23">
        <f>'Point distribution and weighing'!E41</f>
        <v>0</v>
      </c>
      <c r="F41" s="23">
        <f>'Point distribution and weighing'!F41</f>
        <v>0</v>
      </c>
      <c r="G41" s="23">
        <f>'Point distribution and weighing'!G41</f>
        <v>0</v>
      </c>
    </row>
    <row r="42" spans="1:7" ht="15" customHeight="1" thickBot="1">
      <c r="A42" s="40"/>
      <c r="B42" s="49" t="s">
        <v>39</v>
      </c>
      <c r="C42" s="50"/>
      <c r="D42" s="107"/>
      <c r="E42" s="107"/>
      <c r="F42" s="107"/>
      <c r="G42" s="108"/>
    </row>
    <row r="43" spans="1:7" ht="27" customHeight="1">
      <c r="A43" s="39">
        <v>7</v>
      </c>
      <c r="B43" s="135" t="s">
        <v>41</v>
      </c>
      <c r="C43" s="136"/>
      <c r="D43" s="136"/>
      <c r="E43" s="136"/>
      <c r="F43" s="136"/>
      <c r="G43" s="137"/>
    </row>
    <row r="44" spans="1:7" ht="27" customHeight="1">
      <c r="A44" s="41"/>
      <c r="B44" s="19" t="s">
        <v>42</v>
      </c>
      <c r="C44" s="17"/>
      <c r="D44" s="2">
        <f t="shared" ref="D44:D46" si="4">IF(C44=1, E44,)</f>
        <v>0</v>
      </c>
      <c r="E44" s="23">
        <f>'Point distribution and weighing'!E44</f>
        <v>3</v>
      </c>
      <c r="F44" s="23">
        <f>'Point distribution and weighing'!F44</f>
        <v>0</v>
      </c>
      <c r="G44" s="23">
        <f>'Point distribution and weighing'!G44</f>
        <v>3</v>
      </c>
    </row>
    <row r="45" spans="1:7" ht="27" customHeight="1">
      <c r="A45" s="41"/>
      <c r="B45" s="7" t="s">
        <v>43</v>
      </c>
      <c r="C45" s="2">
        <v>1</v>
      </c>
      <c r="D45" s="2">
        <f t="shared" si="4"/>
        <v>1</v>
      </c>
      <c r="E45" s="23">
        <f>'Point distribution and weighing'!E45</f>
        <v>1</v>
      </c>
      <c r="F45" s="23">
        <f>'Point distribution and weighing'!F45</f>
        <v>0</v>
      </c>
      <c r="G45" s="23">
        <f>'Point distribution and weighing'!G45</f>
        <v>0</v>
      </c>
    </row>
    <row r="46" spans="1:7" ht="15" customHeight="1">
      <c r="A46" s="41"/>
      <c r="B46" s="8" t="s">
        <v>44</v>
      </c>
      <c r="C46" s="5"/>
      <c r="D46" s="2">
        <f t="shared" si="4"/>
        <v>0</v>
      </c>
      <c r="E46" s="23">
        <f>'Point distribution and weighing'!E46</f>
        <v>0</v>
      </c>
      <c r="F46" s="23">
        <f>'Point distribution and weighing'!F46</f>
        <v>0</v>
      </c>
      <c r="G46" s="23">
        <f>'Point distribution and weighing'!G46</f>
        <v>0</v>
      </c>
    </row>
    <row r="47" spans="1:7" ht="15" customHeight="1" thickBot="1">
      <c r="A47" s="40"/>
      <c r="B47" s="49" t="s">
        <v>45</v>
      </c>
      <c r="C47" s="50"/>
      <c r="D47" s="107"/>
      <c r="E47" s="107"/>
      <c r="F47" s="107"/>
      <c r="G47" s="108"/>
    </row>
    <row r="48" spans="1:7" ht="27.75" customHeight="1">
      <c r="A48" s="39">
        <v>8</v>
      </c>
      <c r="B48" s="136" t="s">
        <v>46</v>
      </c>
      <c r="C48" s="136"/>
      <c r="D48" s="136"/>
      <c r="E48" s="136"/>
      <c r="F48" s="136"/>
      <c r="G48" s="137"/>
    </row>
    <row r="49" spans="1:7" ht="15" customHeight="1">
      <c r="A49" s="41"/>
      <c r="B49" s="19" t="s">
        <v>47</v>
      </c>
      <c r="C49" s="17"/>
      <c r="D49" s="2">
        <f t="shared" ref="D49:D51" si="5">IF(C49=1, E49,)</f>
        <v>0</v>
      </c>
      <c r="E49" s="23">
        <f>'Point distribution and weighing'!E49</f>
        <v>3</v>
      </c>
      <c r="F49" s="23">
        <f>'Point distribution and weighing'!F49</f>
        <v>0</v>
      </c>
      <c r="G49" s="23">
        <f>'Point distribution and weighing'!G49</f>
        <v>3</v>
      </c>
    </row>
    <row r="50" spans="1:7" ht="15" customHeight="1">
      <c r="A50" s="41"/>
      <c r="B50" s="7" t="s">
        <v>48</v>
      </c>
      <c r="C50" s="2">
        <v>1</v>
      </c>
      <c r="D50" s="2">
        <f t="shared" si="5"/>
        <v>1</v>
      </c>
      <c r="E50" s="23">
        <f>'Point distribution and weighing'!E50</f>
        <v>1</v>
      </c>
      <c r="F50" s="23">
        <f>'Point distribution and weighing'!F50</f>
        <v>0</v>
      </c>
      <c r="G50" s="23">
        <f>'Point distribution and weighing'!G50</f>
        <v>0</v>
      </c>
    </row>
    <row r="51" spans="1:7" ht="15" customHeight="1">
      <c r="A51" s="41"/>
      <c r="B51" s="8" t="s">
        <v>49</v>
      </c>
      <c r="C51" s="5"/>
      <c r="D51" s="2">
        <f t="shared" si="5"/>
        <v>0</v>
      </c>
      <c r="E51" s="23">
        <f>'Point distribution and weighing'!E51</f>
        <v>0</v>
      </c>
      <c r="F51" s="23">
        <f>'Point distribution and weighing'!F51</f>
        <v>0</v>
      </c>
      <c r="G51" s="23">
        <f>'Point distribution and weighing'!G51</f>
        <v>0</v>
      </c>
    </row>
    <row r="52" spans="1:7" ht="15" customHeight="1" thickBot="1">
      <c r="A52" s="40"/>
      <c r="B52" s="49" t="s">
        <v>45</v>
      </c>
      <c r="C52" s="50"/>
      <c r="D52" s="97"/>
      <c r="E52" s="98"/>
      <c r="F52" s="98"/>
      <c r="G52" s="99"/>
    </row>
    <row r="53" spans="1:7" ht="27" customHeight="1">
      <c r="A53" s="39">
        <v>9</v>
      </c>
      <c r="B53" s="135" t="s">
        <v>50</v>
      </c>
      <c r="C53" s="136"/>
      <c r="D53" s="136"/>
      <c r="E53" s="136"/>
      <c r="F53" s="136"/>
      <c r="G53" s="137"/>
    </row>
    <row r="54" spans="1:7" ht="15" customHeight="1">
      <c r="A54" s="41"/>
      <c r="B54" s="19" t="s">
        <v>51</v>
      </c>
      <c r="C54" s="17"/>
      <c r="D54" s="2">
        <f t="shared" ref="D54:D56" si="6">IF(C54=1, E54,)</f>
        <v>0</v>
      </c>
      <c r="E54" s="23">
        <f>'Point distribution and weighing'!E54</f>
        <v>3</v>
      </c>
      <c r="F54" s="23">
        <f>'Point distribution and weighing'!F54</f>
        <v>0</v>
      </c>
      <c r="G54" s="23">
        <f>'Point distribution and weighing'!G54</f>
        <v>3</v>
      </c>
    </row>
    <row r="55" spans="1:7" ht="15" customHeight="1">
      <c r="A55" s="41"/>
      <c r="B55" s="7" t="s">
        <v>52</v>
      </c>
      <c r="C55" s="2">
        <v>1</v>
      </c>
      <c r="D55" s="2">
        <f t="shared" si="6"/>
        <v>1</v>
      </c>
      <c r="E55" s="23">
        <f>'Point distribution and weighing'!E55</f>
        <v>1</v>
      </c>
      <c r="F55" s="23">
        <f>'Point distribution and weighing'!F55</f>
        <v>0</v>
      </c>
      <c r="G55" s="23">
        <f>'Point distribution and weighing'!G55</f>
        <v>0</v>
      </c>
    </row>
    <row r="56" spans="1:7" ht="15" customHeight="1">
      <c r="A56" s="41"/>
      <c r="B56" s="8" t="s">
        <v>53</v>
      </c>
      <c r="C56" s="5"/>
      <c r="D56" s="2">
        <f t="shared" si="6"/>
        <v>0</v>
      </c>
      <c r="E56" s="23">
        <f>'Point distribution and weighing'!E56</f>
        <v>0</v>
      </c>
      <c r="F56" s="23">
        <f>'Point distribution and weighing'!F56</f>
        <v>0</v>
      </c>
      <c r="G56" s="23">
        <f>'Point distribution and weighing'!G56</f>
        <v>0</v>
      </c>
    </row>
    <row r="57" spans="1:7" ht="15" customHeight="1" thickBot="1">
      <c r="A57" s="40"/>
      <c r="B57" s="49" t="s">
        <v>54</v>
      </c>
      <c r="C57" s="50"/>
      <c r="D57" s="97"/>
      <c r="E57" s="98"/>
      <c r="F57" s="98"/>
      <c r="G57" s="99"/>
    </row>
    <row r="58" spans="1:7" ht="27" customHeight="1">
      <c r="A58" s="39">
        <v>10</v>
      </c>
      <c r="B58" s="138" t="s">
        <v>55</v>
      </c>
      <c r="C58" s="138"/>
      <c r="D58" s="138"/>
      <c r="E58" s="138"/>
      <c r="F58" s="138"/>
      <c r="G58" s="139"/>
    </row>
    <row r="59" spans="1:7">
      <c r="A59" s="41"/>
      <c r="B59" s="18" t="s">
        <v>57</v>
      </c>
      <c r="C59" s="18"/>
      <c r="D59" s="2">
        <f t="shared" ref="D59:D60" si="7">IF(C59=1, E59,)</f>
        <v>0</v>
      </c>
      <c r="E59" s="23">
        <f>'Point distribution and weighing'!E59</f>
        <v>3</v>
      </c>
      <c r="F59" s="23">
        <f>'Point distribution and weighing'!F59</f>
        <v>0</v>
      </c>
      <c r="G59" s="23">
        <f>'Point distribution and weighing'!G59</f>
        <v>3</v>
      </c>
    </row>
    <row r="60" spans="1:7">
      <c r="A60" s="41"/>
      <c r="B60" s="10" t="s">
        <v>58</v>
      </c>
      <c r="C60" s="2">
        <v>1</v>
      </c>
      <c r="D60" s="2">
        <f t="shared" si="7"/>
        <v>0</v>
      </c>
      <c r="E60" s="23">
        <f>'Point distribution and weighing'!E60</f>
        <v>0</v>
      </c>
      <c r="F60" s="23">
        <f>'Point distribution and weighing'!F60</f>
        <v>0</v>
      </c>
      <c r="G60" s="23">
        <f>'Point distribution and weighing'!G60</f>
        <v>0</v>
      </c>
    </row>
    <row r="61" spans="1:7" ht="27" customHeight="1" thickBot="1">
      <c r="A61" s="40"/>
      <c r="B61" s="36" t="s">
        <v>56</v>
      </c>
      <c r="C61" s="107"/>
      <c r="D61" s="107"/>
      <c r="E61" s="107"/>
      <c r="F61" s="107"/>
      <c r="G61" s="108"/>
    </row>
    <row r="62" spans="1:7" ht="15" thickBot="1">
      <c r="A62" s="39">
        <v>11</v>
      </c>
      <c r="B62" s="109" t="s">
        <v>61</v>
      </c>
      <c r="C62" s="109"/>
      <c r="D62" s="110"/>
      <c r="E62" s="110"/>
      <c r="F62" s="110"/>
      <c r="G62" s="111"/>
    </row>
    <row r="63" spans="1:7">
      <c r="B63" s="16" t="s">
        <v>25</v>
      </c>
      <c r="C63" s="17"/>
      <c r="D63" s="2">
        <f t="shared" ref="D63:D66" si="8">IF(C63=1, E63,)</f>
        <v>0</v>
      </c>
      <c r="E63" s="23">
        <f>'Point distribution and weighing'!E63</f>
        <v>0</v>
      </c>
      <c r="F63" s="23">
        <f>'Point distribution and weighing'!F63</f>
        <v>0</v>
      </c>
      <c r="G63" s="23">
        <f>'Point distribution and weighing'!G63</f>
        <v>0</v>
      </c>
    </row>
    <row r="64" spans="1:7">
      <c r="B64" s="12" t="s">
        <v>26</v>
      </c>
      <c r="C64" s="2"/>
      <c r="D64" s="2">
        <f t="shared" si="8"/>
        <v>0</v>
      </c>
      <c r="E64" s="23">
        <f>'Point distribution and weighing'!E64</f>
        <v>1</v>
      </c>
      <c r="F64" s="23">
        <f>'Point distribution and weighing'!F64</f>
        <v>0</v>
      </c>
      <c r="G64" s="23">
        <f>'Point distribution and weighing'!G64</f>
        <v>0</v>
      </c>
    </row>
    <row r="65" spans="1:7">
      <c r="B65" s="12" t="s">
        <v>27</v>
      </c>
      <c r="C65" s="2">
        <v>1</v>
      </c>
      <c r="D65" s="2">
        <f t="shared" si="8"/>
        <v>2</v>
      </c>
      <c r="E65" s="23">
        <f>'Point distribution and weighing'!E65</f>
        <v>2</v>
      </c>
      <c r="F65" s="23">
        <f>'Point distribution and weighing'!F65</f>
        <v>0</v>
      </c>
      <c r="G65" s="23">
        <f>'Point distribution and weighing'!G65</f>
        <v>0</v>
      </c>
    </row>
    <row r="66" spans="1:7">
      <c r="B66" s="13" t="s">
        <v>62</v>
      </c>
      <c r="C66" s="5"/>
      <c r="D66" s="2">
        <f t="shared" si="8"/>
        <v>0</v>
      </c>
      <c r="E66" s="23">
        <f>'Point distribution and weighing'!E66</f>
        <v>3</v>
      </c>
      <c r="F66" s="23">
        <f>'Point distribution and weighing'!F66</f>
        <v>0</v>
      </c>
      <c r="G66" s="23">
        <f>'Point distribution and weighing'!G66</f>
        <v>3</v>
      </c>
    </row>
    <row r="67" spans="1:7" ht="15" customHeight="1" thickBot="1">
      <c r="B67" s="3" t="s">
        <v>54</v>
      </c>
      <c r="C67" s="24"/>
      <c r="D67" s="112"/>
      <c r="E67" s="113"/>
      <c r="F67" s="113"/>
      <c r="G67" s="114"/>
    </row>
    <row r="68" spans="1:7">
      <c r="A68" s="39">
        <v>12</v>
      </c>
      <c r="B68" s="104" t="s">
        <v>68</v>
      </c>
      <c r="C68" s="105"/>
      <c r="D68" s="105"/>
      <c r="E68" s="105"/>
      <c r="F68" s="105"/>
      <c r="G68" s="106"/>
    </row>
    <row r="69" spans="1:7">
      <c r="A69" s="41"/>
      <c r="B69" s="21" t="s">
        <v>63</v>
      </c>
      <c r="C69" s="17"/>
      <c r="D69" s="17" t="s">
        <v>141</v>
      </c>
      <c r="E69" s="68"/>
      <c r="F69" s="17"/>
      <c r="G69" s="52"/>
    </row>
    <row r="70" spans="1:7">
      <c r="A70" s="41"/>
      <c r="B70" s="14" t="s">
        <v>64</v>
      </c>
      <c r="C70" s="2">
        <v>1</v>
      </c>
      <c r="D70" s="2">
        <f t="shared" ref="D70:D72" si="9">IF(C70=1, E70,)</f>
        <v>0</v>
      </c>
      <c r="E70" s="23">
        <f>'Point distribution and weighing'!E70</f>
        <v>0</v>
      </c>
      <c r="F70" s="23">
        <f>'Point distribution and weighing'!F70</f>
        <v>0</v>
      </c>
      <c r="G70" s="23">
        <f>'Point distribution and weighing'!G70</f>
        <v>0</v>
      </c>
    </row>
    <row r="71" spans="1:7" ht="15" customHeight="1">
      <c r="A71" s="41"/>
      <c r="B71" s="11" t="s">
        <v>65</v>
      </c>
      <c r="C71" s="2"/>
      <c r="D71" s="2">
        <f t="shared" si="9"/>
        <v>0</v>
      </c>
      <c r="E71" s="23">
        <f>'Point distribution and weighing'!E71</f>
        <v>0</v>
      </c>
      <c r="F71" s="23">
        <f>'Point distribution and weighing'!F71</f>
        <v>0</v>
      </c>
      <c r="G71" s="23">
        <f>'Point distribution and weighing'!G71</f>
        <v>0</v>
      </c>
    </row>
    <row r="72" spans="1:7" ht="15" customHeight="1">
      <c r="A72" s="41"/>
      <c r="B72" s="11" t="s">
        <v>66</v>
      </c>
      <c r="C72" s="2"/>
      <c r="D72" s="2">
        <f t="shared" si="9"/>
        <v>0</v>
      </c>
      <c r="E72" s="23">
        <f>'Point distribution and weighing'!E72</f>
        <v>4</v>
      </c>
      <c r="F72" s="23">
        <f>'Point distribution and weighing'!F72</f>
        <v>0</v>
      </c>
      <c r="G72" s="23">
        <f>'Point distribution and weighing'!G72</f>
        <v>4</v>
      </c>
    </row>
    <row r="73" spans="1:7" ht="15" customHeight="1">
      <c r="A73" s="41"/>
      <c r="B73" s="11" t="s">
        <v>67</v>
      </c>
      <c r="C73" s="2"/>
      <c r="D73" s="2">
        <f>IF(AND(C73=1, C72=0), E73,)</f>
        <v>0</v>
      </c>
      <c r="E73" s="23">
        <f>'Point distribution and weighing'!E73</f>
        <v>2</v>
      </c>
      <c r="F73" s="23">
        <f>'Point distribution and weighing'!F73</f>
        <v>0</v>
      </c>
      <c r="G73" s="23">
        <f>'Point distribution and weighing'!G73</f>
        <v>0</v>
      </c>
    </row>
    <row r="74" spans="1:7" ht="15" customHeight="1">
      <c r="A74" s="41"/>
      <c r="B74" s="15" t="s">
        <v>69</v>
      </c>
      <c r="C74" s="5"/>
      <c r="D74" s="2">
        <f>IF(AND(C74=1, C73=0, C72=0), E74,)</f>
        <v>0</v>
      </c>
      <c r="E74" s="23">
        <f>'Point distribution and weighing'!E74</f>
        <v>1</v>
      </c>
      <c r="F74" s="23">
        <f>'Point distribution and weighing'!F74</f>
        <v>0</v>
      </c>
      <c r="G74" s="23">
        <f>'Point distribution and weighing'!G74</f>
        <v>0</v>
      </c>
    </row>
    <row r="75" spans="1:7" ht="15" customHeight="1" thickBot="1">
      <c r="A75" s="40"/>
      <c r="B75" s="36" t="s">
        <v>54</v>
      </c>
      <c r="C75" s="50"/>
      <c r="D75" s="97"/>
      <c r="E75" s="98"/>
      <c r="F75" s="98"/>
      <c r="G75" s="99"/>
    </row>
    <row r="76" spans="1:7" ht="30" customHeight="1">
      <c r="A76" s="39">
        <v>13</v>
      </c>
      <c r="B76" s="133" t="s">
        <v>70</v>
      </c>
      <c r="C76" s="133"/>
      <c r="D76" s="133"/>
      <c r="E76" s="133"/>
      <c r="F76" s="133"/>
      <c r="G76" s="134"/>
    </row>
    <row r="77" spans="1:7" ht="15" customHeight="1">
      <c r="A77" s="41"/>
      <c r="B77" s="11" t="s">
        <v>71</v>
      </c>
      <c r="C77" s="2"/>
      <c r="D77" s="2">
        <f t="shared" ref="D77:D80" si="10">IF(C77=1, E77,)</f>
        <v>0</v>
      </c>
      <c r="E77" s="23">
        <f>'Point distribution and weighing'!E77</f>
        <v>3</v>
      </c>
      <c r="F77" s="23">
        <f>'Point distribution and weighing'!F77</f>
        <v>0</v>
      </c>
      <c r="G77" s="23">
        <f>'Point distribution and weighing'!G77</f>
        <v>3</v>
      </c>
    </row>
    <row r="78" spans="1:7" ht="30" customHeight="1">
      <c r="A78" s="41"/>
      <c r="B78" s="11" t="s">
        <v>72</v>
      </c>
      <c r="C78" s="2"/>
      <c r="D78" s="2">
        <f t="shared" si="10"/>
        <v>0</v>
      </c>
      <c r="E78" s="23">
        <f>'Point distribution and weighing'!E78</f>
        <v>2</v>
      </c>
      <c r="F78" s="23">
        <f>'Point distribution and weighing'!F78</f>
        <v>0</v>
      </c>
      <c r="G78" s="23">
        <f>'Point distribution and weighing'!G78</f>
        <v>0</v>
      </c>
    </row>
    <row r="79" spans="1:7" ht="15" customHeight="1">
      <c r="A79" s="41"/>
      <c r="B79" s="11" t="s">
        <v>73</v>
      </c>
      <c r="C79" s="2"/>
      <c r="D79" s="2">
        <f t="shared" si="10"/>
        <v>0</v>
      </c>
      <c r="E79" s="23">
        <f>'Point distribution and weighing'!E79</f>
        <v>1</v>
      </c>
      <c r="F79" s="23">
        <f>'Point distribution and weighing'!F79</f>
        <v>0</v>
      </c>
      <c r="G79" s="23">
        <f>'Point distribution and weighing'!G79</f>
        <v>0</v>
      </c>
    </row>
    <row r="80" spans="1:7" ht="15" customHeight="1">
      <c r="A80" s="41"/>
      <c r="B80" s="15" t="s">
        <v>74</v>
      </c>
      <c r="C80" s="5">
        <v>1</v>
      </c>
      <c r="D80" s="2">
        <f t="shared" si="10"/>
        <v>0</v>
      </c>
      <c r="E80" s="23">
        <f>'Point distribution and weighing'!E80</f>
        <v>0</v>
      </c>
      <c r="F80" s="23">
        <f>'Point distribution and weighing'!F80</f>
        <v>0</v>
      </c>
      <c r="G80" s="23">
        <f>'Point distribution and weighing'!G80</f>
        <v>0</v>
      </c>
    </row>
    <row r="81" spans="1:7" ht="15" customHeight="1" thickBot="1">
      <c r="A81" s="40"/>
      <c r="B81" s="36" t="s">
        <v>54</v>
      </c>
      <c r="C81" s="50"/>
      <c r="D81" s="97"/>
      <c r="E81" s="98"/>
      <c r="F81" s="98"/>
      <c r="G81" s="99"/>
    </row>
    <row r="82" spans="1:7">
      <c r="A82" s="39">
        <v>14</v>
      </c>
      <c r="B82" s="131" t="s">
        <v>75</v>
      </c>
      <c r="C82" s="131"/>
      <c r="D82" s="131"/>
      <c r="E82" s="131"/>
      <c r="F82" s="131"/>
      <c r="G82" s="132"/>
    </row>
    <row r="83" spans="1:7" ht="15" customHeight="1">
      <c r="A83" s="41"/>
      <c r="B83" s="3" t="s">
        <v>76</v>
      </c>
      <c r="C83" s="2">
        <v>1</v>
      </c>
      <c r="D83" s="2">
        <f t="shared" ref="D83:D86" si="11">IF(C83=1, E83,)</f>
        <v>3</v>
      </c>
      <c r="E83" s="23">
        <f>'Point distribution and weighing'!E83</f>
        <v>3</v>
      </c>
      <c r="F83" s="23">
        <f>'Point distribution and weighing'!F83</f>
        <v>0</v>
      </c>
      <c r="G83" s="23">
        <f>'Point distribution and weighing'!G83</f>
        <v>3</v>
      </c>
    </row>
    <row r="84" spans="1:7" ht="27" customHeight="1">
      <c r="A84" s="41"/>
      <c r="B84" s="3" t="s">
        <v>77</v>
      </c>
      <c r="C84" s="2"/>
      <c r="D84" s="2">
        <f t="shared" si="11"/>
        <v>0</v>
      </c>
      <c r="E84" s="23">
        <f>'Point distribution and weighing'!E84</f>
        <v>2</v>
      </c>
      <c r="F84" s="23">
        <f>'Point distribution and weighing'!F84</f>
        <v>0</v>
      </c>
      <c r="G84" s="23">
        <f>'Point distribution and weighing'!G84</f>
        <v>0</v>
      </c>
    </row>
    <row r="85" spans="1:7" ht="15" customHeight="1">
      <c r="A85" s="41"/>
      <c r="B85" s="3" t="s">
        <v>78</v>
      </c>
      <c r="C85" s="2"/>
      <c r="D85" s="2">
        <f t="shared" si="11"/>
        <v>0</v>
      </c>
      <c r="E85" s="23">
        <f>'Point distribution and weighing'!E85</f>
        <v>1</v>
      </c>
      <c r="F85" s="23">
        <f>'Point distribution and weighing'!F85</f>
        <v>0</v>
      </c>
      <c r="G85" s="23">
        <f>'Point distribution and weighing'!G85</f>
        <v>0</v>
      </c>
    </row>
    <row r="86" spans="1:7" ht="15" customHeight="1">
      <c r="A86" s="41"/>
      <c r="B86" s="6" t="s">
        <v>79</v>
      </c>
      <c r="C86" s="5"/>
      <c r="D86" s="2">
        <f t="shared" si="11"/>
        <v>0</v>
      </c>
      <c r="E86" s="23">
        <f>'Point distribution and weighing'!E86</f>
        <v>0</v>
      </c>
      <c r="F86" s="23">
        <f>'Point distribution and weighing'!F86</f>
        <v>0</v>
      </c>
      <c r="G86" s="23">
        <f>'Point distribution and weighing'!G86</f>
        <v>0</v>
      </c>
    </row>
    <row r="87" spans="1:7" ht="15" customHeight="1" thickBot="1">
      <c r="A87" s="40"/>
      <c r="B87" s="49" t="s">
        <v>80</v>
      </c>
      <c r="C87" s="50"/>
      <c r="D87" s="97"/>
      <c r="E87" s="98"/>
      <c r="F87" s="98"/>
      <c r="G87" s="99"/>
    </row>
    <row r="88" spans="1:7">
      <c r="A88" s="39">
        <v>15</v>
      </c>
      <c r="B88" s="104" t="s">
        <v>81</v>
      </c>
      <c r="C88" s="105"/>
      <c r="D88" s="105"/>
      <c r="E88" s="105"/>
      <c r="F88" s="105"/>
      <c r="G88" s="106"/>
    </row>
    <row r="89" spans="1:7" ht="27" customHeight="1">
      <c r="A89" s="41"/>
      <c r="B89" s="22" t="s">
        <v>82</v>
      </c>
      <c r="C89" s="17"/>
      <c r="D89" s="2">
        <f t="shared" ref="D89:D92" si="12">IF(C89=1, E89,)</f>
        <v>0</v>
      </c>
      <c r="E89" s="23">
        <f>'Point distribution and weighing'!E89</f>
        <v>3</v>
      </c>
      <c r="F89" s="23">
        <f>'Point distribution and weighing'!F89</f>
        <v>0</v>
      </c>
      <c r="G89" s="23">
        <f>'Point distribution and weighing'!G89</f>
        <v>3</v>
      </c>
    </row>
    <row r="90" spans="1:7" ht="27" customHeight="1">
      <c r="A90" s="41"/>
      <c r="B90" s="11" t="s">
        <v>83</v>
      </c>
      <c r="C90" s="2"/>
      <c r="D90" s="2">
        <f t="shared" si="12"/>
        <v>0</v>
      </c>
      <c r="E90" s="23">
        <f>'Point distribution and weighing'!E90</f>
        <v>2</v>
      </c>
      <c r="F90" s="23">
        <f>'Point distribution and weighing'!F90</f>
        <v>0</v>
      </c>
      <c r="G90" s="23">
        <f>'Point distribution and weighing'!G90</f>
        <v>0</v>
      </c>
    </row>
    <row r="91" spans="1:7" ht="27" customHeight="1">
      <c r="A91" s="41"/>
      <c r="B91" s="11" t="s">
        <v>84</v>
      </c>
      <c r="C91" s="2"/>
      <c r="D91" s="2">
        <f t="shared" si="12"/>
        <v>0</v>
      </c>
      <c r="E91" s="23">
        <f>'Point distribution and weighing'!E91</f>
        <v>1</v>
      </c>
      <c r="F91" s="23">
        <f>'Point distribution and weighing'!F91</f>
        <v>0</v>
      </c>
      <c r="G91" s="23">
        <f>'Point distribution and weighing'!G91</f>
        <v>0</v>
      </c>
    </row>
    <row r="92" spans="1:7" ht="27" customHeight="1">
      <c r="A92" s="41"/>
      <c r="B92" s="15" t="s">
        <v>85</v>
      </c>
      <c r="C92" s="5">
        <v>1</v>
      </c>
      <c r="D92" s="2">
        <f t="shared" si="12"/>
        <v>0</v>
      </c>
      <c r="E92" s="23">
        <f>'Point distribution and weighing'!E92</f>
        <v>0</v>
      </c>
      <c r="F92" s="23">
        <f>'Point distribution and weighing'!F92</f>
        <v>0</v>
      </c>
      <c r="G92" s="23">
        <f>'Point distribution and weighing'!G92</f>
        <v>0</v>
      </c>
    </row>
    <row r="93" spans="1:7" ht="15" customHeight="1" thickBot="1">
      <c r="A93" s="40"/>
      <c r="B93" s="36" t="s">
        <v>54</v>
      </c>
      <c r="C93" s="50"/>
      <c r="D93" s="107"/>
      <c r="E93" s="107"/>
      <c r="F93" s="107"/>
      <c r="G93" s="108"/>
    </row>
    <row r="94" spans="1:7">
      <c r="C94" s="27" t="s">
        <v>147</v>
      </c>
      <c r="D94" s="27" t="s">
        <v>99</v>
      </c>
    </row>
    <row r="95" spans="1:7" ht="28">
      <c r="C95" s="62" t="s">
        <v>123</v>
      </c>
      <c r="D95" s="60">
        <f>SUM(D20:D24, D27:D31,D34:D36,D39:D41,D44:D46,D49:D51,D54:D56,D59:D60,D63:D66,D69:D74,D77:D80,D83:D86,D89:D92)</f>
        <v>14</v>
      </c>
      <c r="E95" s="61" t="s">
        <v>124</v>
      </c>
      <c r="F95" s="60">
        <f>SUM(G20:G24, G27:G31,G34:G36,G39:G41,G44:G46,G49:G51,G54:G56,G59:G60,G63:G66,G69:G75,G77:G80,G83:G86,G89:G92)</f>
        <v>42</v>
      </c>
    </row>
    <row r="96" spans="1:7">
      <c r="C96" s="62" t="s">
        <v>144</v>
      </c>
      <c r="D96" s="60">
        <f>SUM(I10,I18)</f>
        <v>1.8</v>
      </c>
      <c r="E96" s="61" t="s">
        <v>145</v>
      </c>
      <c r="F96" s="60">
        <f>SUM(K10,K18)</f>
        <v>8</v>
      </c>
      <c r="G96" s="25"/>
    </row>
    <row r="97" spans="3:7" ht="28">
      <c r="C97" s="62" t="s">
        <v>120</v>
      </c>
      <c r="D97" s="60">
        <f>SUM(D95:D96)</f>
        <v>15.8</v>
      </c>
      <c r="E97" s="61" t="s">
        <v>125</v>
      </c>
      <c r="F97" s="60">
        <f>SUM(F95:F96)</f>
        <v>50</v>
      </c>
      <c r="G97" s="25"/>
    </row>
  </sheetData>
  <mergeCells count="28">
    <mergeCell ref="D32:G32"/>
    <mergeCell ref="B3:G3"/>
    <mergeCell ref="B10:G10"/>
    <mergeCell ref="B19:G19"/>
    <mergeCell ref="D25:G25"/>
    <mergeCell ref="B26:G26"/>
    <mergeCell ref="C61:G61"/>
    <mergeCell ref="B33:G33"/>
    <mergeCell ref="D37:G37"/>
    <mergeCell ref="B38:G38"/>
    <mergeCell ref="D42:G42"/>
    <mergeCell ref="B43:G43"/>
    <mergeCell ref="D47:G47"/>
    <mergeCell ref="B48:G48"/>
    <mergeCell ref="D52:G52"/>
    <mergeCell ref="B53:G53"/>
    <mergeCell ref="D57:G57"/>
    <mergeCell ref="B58:G58"/>
    <mergeCell ref="B82:G82"/>
    <mergeCell ref="D87:G87"/>
    <mergeCell ref="B88:G88"/>
    <mergeCell ref="D93:G93"/>
    <mergeCell ref="B62:G62"/>
    <mergeCell ref="D67:G67"/>
    <mergeCell ref="B68:G68"/>
    <mergeCell ref="D75:G75"/>
    <mergeCell ref="B76:G76"/>
    <mergeCell ref="D81:G81"/>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7"/>
  <sheetViews>
    <sheetView showGridLines="0" workbookViewId="0">
      <pane ySplit="2" topLeftCell="A72" activePane="bottomLeft" state="frozen"/>
      <selection activeCell="B96" sqref="B96"/>
      <selection pane="bottomLeft" activeCell="B96" sqref="B96"/>
    </sheetView>
  </sheetViews>
  <sheetFormatPr baseColWidth="10" defaultColWidth="8.83203125" defaultRowHeight="14" x14ac:dyDescent="0"/>
  <cols>
    <col min="1" max="1" width="5.6640625" customWidth="1"/>
    <col min="2" max="2" width="64.83203125" customWidth="1"/>
    <col min="3" max="3" width="10.33203125" customWidth="1"/>
    <col min="4" max="4" width="17.1640625" customWidth="1"/>
    <col min="5" max="5" width="17.5" customWidth="1"/>
    <col min="6" max="6" width="15.83203125" customWidth="1"/>
    <col min="7" max="7" width="11.1640625" customWidth="1"/>
    <col min="8" max="8" width="6.5" customWidth="1"/>
    <col min="9" max="9" width="8.33203125" customWidth="1"/>
    <col min="10" max="10" width="10.5" customWidth="1"/>
    <col min="11" max="11" width="5.6640625" customWidth="1"/>
  </cols>
  <sheetData>
    <row r="2" spans="1:11" ht="15" thickBot="1">
      <c r="A2" t="s">
        <v>126</v>
      </c>
      <c r="C2" t="s">
        <v>86</v>
      </c>
      <c r="D2" t="s">
        <v>87</v>
      </c>
      <c r="E2" t="s">
        <v>88</v>
      </c>
      <c r="F2" t="s">
        <v>131</v>
      </c>
      <c r="G2" t="s">
        <v>140</v>
      </c>
    </row>
    <row r="3" spans="1:11" ht="30" customHeight="1">
      <c r="A3" s="44">
        <v>1</v>
      </c>
      <c r="B3" s="122" t="s">
        <v>0</v>
      </c>
      <c r="C3" s="124"/>
      <c r="D3" s="124"/>
      <c r="E3" s="124"/>
      <c r="F3" s="124"/>
      <c r="G3" s="125"/>
    </row>
    <row r="4" spans="1:11" ht="52.5" customHeight="1">
      <c r="A4" s="41"/>
      <c r="B4" s="42" t="s">
        <v>1</v>
      </c>
      <c r="C4" s="43" t="s">
        <v>2</v>
      </c>
      <c r="D4" s="43" t="s">
        <v>3</v>
      </c>
      <c r="E4" s="43" t="s">
        <v>4</v>
      </c>
      <c r="F4" s="43" t="s">
        <v>5</v>
      </c>
      <c r="G4" s="45"/>
    </row>
    <row r="5" spans="1:11">
      <c r="A5" s="41"/>
      <c r="B5" s="11" t="s">
        <v>6</v>
      </c>
      <c r="C5" s="11"/>
      <c r="D5" s="11"/>
      <c r="E5" s="11">
        <v>1</v>
      </c>
      <c r="F5" s="11"/>
      <c r="G5" s="45"/>
    </row>
    <row r="6" spans="1:11" ht="14.25" customHeight="1">
      <c r="A6" s="41"/>
      <c r="B6" s="11" t="s">
        <v>7</v>
      </c>
      <c r="C6" s="11"/>
      <c r="D6" s="11"/>
      <c r="E6" s="11">
        <v>1</v>
      </c>
      <c r="F6" s="11"/>
      <c r="G6" s="45"/>
    </row>
    <row r="7" spans="1:11" ht="15" customHeight="1">
      <c r="A7" s="41"/>
      <c r="B7" s="11" t="s">
        <v>8</v>
      </c>
      <c r="C7" s="11"/>
      <c r="D7" s="11"/>
      <c r="E7" s="11">
        <v>1</v>
      </c>
      <c r="F7" s="11"/>
      <c r="G7" s="45"/>
    </row>
    <row r="8" spans="1:11" ht="15" customHeight="1">
      <c r="A8" s="41"/>
      <c r="B8" s="11" t="s">
        <v>9</v>
      </c>
      <c r="C8" s="11"/>
      <c r="D8" s="11"/>
      <c r="E8" s="11">
        <v>1</v>
      </c>
      <c r="F8" s="11"/>
      <c r="G8" s="45"/>
    </row>
    <row r="9" spans="1:11" ht="15" thickBot="1">
      <c r="A9" s="40"/>
      <c r="B9" s="36" t="s">
        <v>10</v>
      </c>
      <c r="C9" s="36">
        <v>1</v>
      </c>
      <c r="D9" s="36"/>
      <c r="E9" s="36"/>
      <c r="F9" s="36"/>
      <c r="G9" s="46"/>
    </row>
    <row r="10" spans="1:11" ht="30" customHeight="1">
      <c r="A10" s="39">
        <v>2</v>
      </c>
      <c r="B10" s="140" t="s">
        <v>11</v>
      </c>
      <c r="C10" s="141"/>
      <c r="D10" s="141"/>
      <c r="E10" s="141"/>
      <c r="F10" s="141"/>
      <c r="G10" s="142"/>
      <c r="H10" s="62" t="s">
        <v>143</v>
      </c>
      <c r="I10" s="69">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1.6</v>
      </c>
      <c r="J10" s="61" t="s">
        <v>121</v>
      </c>
      <c r="K10" s="60">
        <v>3</v>
      </c>
    </row>
    <row r="11" spans="1:11" ht="30" customHeight="1">
      <c r="A11" s="41"/>
      <c r="B11" s="33"/>
      <c r="C11" s="33" t="s">
        <v>12</v>
      </c>
      <c r="D11" s="33" t="s">
        <v>13</v>
      </c>
      <c r="E11" s="33" t="s">
        <v>14</v>
      </c>
      <c r="F11" s="33" t="s">
        <v>15</v>
      </c>
      <c r="G11" s="34" t="s">
        <v>16</v>
      </c>
    </row>
    <row r="12" spans="1:11" ht="15" customHeight="1">
      <c r="A12" s="41"/>
      <c r="B12" s="11" t="s">
        <v>17</v>
      </c>
      <c r="C12" s="9">
        <v>1</v>
      </c>
      <c r="D12" s="11">
        <v>1</v>
      </c>
      <c r="E12" s="9">
        <v>1</v>
      </c>
      <c r="F12" s="9">
        <v>1</v>
      </c>
      <c r="G12" s="35"/>
    </row>
    <row r="13" spans="1:11" ht="15" customHeight="1">
      <c r="A13" s="41"/>
      <c r="B13" s="11" t="s">
        <v>18</v>
      </c>
      <c r="C13" s="9">
        <v>1</v>
      </c>
      <c r="D13" s="11">
        <v>1</v>
      </c>
      <c r="E13" s="9">
        <v>1</v>
      </c>
      <c r="F13" s="9">
        <v>1</v>
      </c>
      <c r="G13" s="35">
        <v>1</v>
      </c>
    </row>
    <row r="14" spans="1:11" ht="27" customHeight="1">
      <c r="A14" s="41"/>
      <c r="B14" s="11" t="s">
        <v>19</v>
      </c>
      <c r="C14" s="9">
        <v>1</v>
      </c>
      <c r="D14" s="11">
        <v>1</v>
      </c>
      <c r="E14" s="9">
        <v>1</v>
      </c>
      <c r="F14" s="9">
        <v>1</v>
      </c>
      <c r="G14" s="35">
        <v>1</v>
      </c>
    </row>
    <row r="15" spans="1:11" ht="15" customHeight="1">
      <c r="A15" s="41"/>
      <c r="B15" s="11" t="s">
        <v>20</v>
      </c>
      <c r="C15" s="9">
        <v>0</v>
      </c>
      <c r="D15" s="11">
        <v>0</v>
      </c>
      <c r="E15" s="9">
        <v>0</v>
      </c>
      <c r="F15" s="9">
        <v>0</v>
      </c>
      <c r="G15" s="35">
        <v>0</v>
      </c>
    </row>
    <row r="16" spans="1:11" ht="15" customHeight="1">
      <c r="A16" s="41"/>
      <c r="B16" s="11" t="s">
        <v>21</v>
      </c>
      <c r="C16" s="9">
        <v>1</v>
      </c>
      <c r="D16" s="11">
        <v>1</v>
      </c>
      <c r="E16" s="9">
        <v>1</v>
      </c>
      <c r="F16" s="9">
        <v>1</v>
      </c>
      <c r="G16" s="35">
        <v>0</v>
      </c>
    </row>
    <row r="17" spans="1:11" ht="27" customHeight="1">
      <c r="A17" s="41"/>
      <c r="B17" s="11" t="s">
        <v>22</v>
      </c>
      <c r="C17" s="9">
        <v>0</v>
      </c>
      <c r="D17" s="11">
        <v>0</v>
      </c>
      <c r="E17" s="9">
        <v>0</v>
      </c>
      <c r="F17" s="9">
        <v>0</v>
      </c>
      <c r="G17" s="35">
        <v>0</v>
      </c>
    </row>
    <row r="18" spans="1:11" ht="15" customHeight="1" thickBot="1">
      <c r="A18" s="40"/>
      <c r="B18" s="36" t="s">
        <v>23</v>
      </c>
      <c r="C18" s="37">
        <v>1</v>
      </c>
      <c r="D18" s="36">
        <v>1</v>
      </c>
      <c r="E18" s="37">
        <v>1</v>
      </c>
      <c r="F18" s="37">
        <v>1</v>
      </c>
      <c r="G18" s="38">
        <v>0</v>
      </c>
      <c r="H18" s="62" t="s">
        <v>119</v>
      </c>
      <c r="I18" s="60">
        <f>SUM(C12:G18)*'Point distribution and weighing'!I17</f>
        <v>3.1428571428571428</v>
      </c>
      <c r="J18" s="61" t="s">
        <v>122</v>
      </c>
      <c r="K18" s="60">
        <v>5</v>
      </c>
    </row>
    <row r="19" spans="1:11" ht="27" customHeight="1">
      <c r="A19" s="47">
        <v>3</v>
      </c>
      <c r="B19" s="135" t="s">
        <v>24</v>
      </c>
      <c r="C19" s="136"/>
      <c r="D19" s="136"/>
      <c r="E19" s="136"/>
      <c r="F19" s="136"/>
      <c r="G19" s="137"/>
    </row>
    <row r="20" spans="1:11">
      <c r="A20" s="41"/>
      <c r="B20" s="1" t="s">
        <v>25</v>
      </c>
      <c r="C20" s="2"/>
      <c r="D20" s="2">
        <f>IF(C20=1, E20,)</f>
        <v>0</v>
      </c>
      <c r="E20" s="23">
        <f>'Point distribution and weighing'!E20</f>
        <v>0</v>
      </c>
      <c r="F20" s="23">
        <f>'Point distribution and weighing'!F20</f>
        <v>0</v>
      </c>
      <c r="G20" s="23">
        <f>'Point distribution and weighing'!G20</f>
        <v>4</v>
      </c>
    </row>
    <row r="21" spans="1:11">
      <c r="A21" s="41"/>
      <c r="B21" s="1" t="s">
        <v>26</v>
      </c>
      <c r="C21" s="2"/>
      <c r="D21" s="2">
        <f t="shared" ref="D21:D24" si="0">IF(C21=1, E21,)</f>
        <v>0</v>
      </c>
      <c r="E21" s="23">
        <f>'Point distribution and weighing'!E21</f>
        <v>1</v>
      </c>
      <c r="F21" s="23">
        <f>'Point distribution and weighing'!F21</f>
        <v>0</v>
      </c>
      <c r="G21" s="23">
        <f>'Point distribution and weighing'!G21</f>
        <v>0</v>
      </c>
    </row>
    <row r="22" spans="1:11">
      <c r="A22" s="41"/>
      <c r="B22" s="1" t="s">
        <v>27</v>
      </c>
      <c r="C22" s="2">
        <v>1</v>
      </c>
      <c r="D22" s="2">
        <f t="shared" si="0"/>
        <v>2</v>
      </c>
      <c r="E22" s="23">
        <f>'Point distribution and weighing'!E22</f>
        <v>2</v>
      </c>
      <c r="F22" s="23">
        <f>'Point distribution and weighing'!F22</f>
        <v>0</v>
      </c>
      <c r="G22" s="23">
        <f>'Point distribution and weighing'!G22</f>
        <v>0</v>
      </c>
    </row>
    <row r="23" spans="1:11">
      <c r="A23" s="41"/>
      <c r="B23" s="1" t="s">
        <v>28</v>
      </c>
      <c r="C23" s="2"/>
      <c r="D23" s="2">
        <f t="shared" si="0"/>
        <v>0</v>
      </c>
      <c r="E23" s="23">
        <f>'Point distribution and weighing'!E23</f>
        <v>4</v>
      </c>
      <c r="F23" s="23">
        <f>'Point distribution and weighing'!F23</f>
        <v>0</v>
      </c>
      <c r="G23" s="23">
        <f>'Point distribution and weighing'!G23</f>
        <v>0</v>
      </c>
    </row>
    <row r="24" spans="1:11">
      <c r="A24" s="41"/>
      <c r="B24" s="1" t="s">
        <v>29</v>
      </c>
      <c r="C24" s="2"/>
      <c r="D24" s="2">
        <f t="shared" si="0"/>
        <v>0</v>
      </c>
      <c r="E24" s="23">
        <f>'Point distribution and weighing'!E24</f>
        <v>2</v>
      </c>
      <c r="F24" s="23">
        <f>'Point distribution and weighing'!F24</f>
        <v>0</v>
      </c>
      <c r="G24" s="23">
        <f>'Point distribution and weighing'!G24</f>
        <v>0</v>
      </c>
    </row>
    <row r="25" spans="1:11" ht="15" customHeight="1" thickBot="1">
      <c r="A25" s="40"/>
      <c r="B25" s="49" t="s">
        <v>60</v>
      </c>
      <c r="C25" s="50"/>
      <c r="D25" s="107"/>
      <c r="E25" s="107"/>
      <c r="F25" s="107"/>
      <c r="G25" s="108"/>
    </row>
    <row r="26" spans="1:11" ht="27" customHeight="1">
      <c r="A26" s="47">
        <v>4</v>
      </c>
      <c r="B26" s="122" t="s">
        <v>30</v>
      </c>
      <c r="C26" s="123"/>
      <c r="D26" s="123"/>
      <c r="E26" s="123"/>
      <c r="F26" s="123"/>
      <c r="G26" s="143"/>
    </row>
    <row r="27" spans="1:11">
      <c r="B27" s="1" t="s">
        <v>25</v>
      </c>
      <c r="C27" s="2"/>
      <c r="D27" s="2">
        <f t="shared" ref="D27:D31" si="1">IF(C27=1, E27,)</f>
        <v>0</v>
      </c>
      <c r="E27" s="23">
        <f>'Point distribution and weighing'!E27</f>
        <v>0</v>
      </c>
      <c r="F27" s="23">
        <f>'Point distribution and weighing'!F27</f>
        <v>0</v>
      </c>
      <c r="G27" s="23">
        <f>'Point distribution and weighing'!G27</f>
        <v>4</v>
      </c>
    </row>
    <row r="28" spans="1:11">
      <c r="B28" s="1" t="s">
        <v>26</v>
      </c>
      <c r="C28" s="2"/>
      <c r="D28" s="2">
        <f t="shared" si="1"/>
        <v>0</v>
      </c>
      <c r="E28" s="23">
        <f>'Point distribution and weighing'!E28</f>
        <v>1</v>
      </c>
      <c r="F28" s="23">
        <f>'Point distribution and weighing'!F28</f>
        <v>0</v>
      </c>
      <c r="G28" s="23">
        <f>'Point distribution and weighing'!G28</f>
        <v>0</v>
      </c>
    </row>
    <row r="29" spans="1:11">
      <c r="B29" s="1" t="s">
        <v>27</v>
      </c>
      <c r="C29" s="2">
        <v>1</v>
      </c>
      <c r="D29" s="2">
        <f t="shared" si="1"/>
        <v>2</v>
      </c>
      <c r="E29" s="23">
        <f>'Point distribution and weighing'!E29</f>
        <v>2</v>
      </c>
      <c r="F29" s="23">
        <f>'Point distribution and weighing'!F29</f>
        <v>0</v>
      </c>
      <c r="G29" s="23">
        <f>'Point distribution and weighing'!G29</f>
        <v>0</v>
      </c>
    </row>
    <row r="30" spans="1:11">
      <c r="B30" s="1" t="s">
        <v>28</v>
      </c>
      <c r="C30" s="2"/>
      <c r="D30" s="2">
        <f t="shared" si="1"/>
        <v>0</v>
      </c>
      <c r="E30" s="23">
        <f>'Point distribution and weighing'!E30</f>
        <v>4</v>
      </c>
      <c r="F30" s="23">
        <f>'Point distribution and weighing'!F30</f>
        <v>0</v>
      </c>
      <c r="G30" s="23">
        <f>'Point distribution and weighing'!G30</f>
        <v>0</v>
      </c>
    </row>
    <row r="31" spans="1:11">
      <c r="B31" s="4" t="s">
        <v>29</v>
      </c>
      <c r="C31" s="5"/>
      <c r="D31" s="2">
        <f t="shared" si="1"/>
        <v>0</v>
      </c>
      <c r="E31" s="23">
        <v>2</v>
      </c>
      <c r="F31" s="23">
        <f>'Point distribution and weighing'!F31</f>
        <v>0</v>
      </c>
      <c r="G31" s="23">
        <f>'Point distribution and weighing'!G31</f>
        <v>0</v>
      </c>
    </row>
    <row r="32" spans="1:11" ht="15" customHeight="1" thickBot="1">
      <c r="B32" s="6" t="s">
        <v>59</v>
      </c>
      <c r="C32" s="51"/>
      <c r="D32" s="116"/>
      <c r="E32" s="117"/>
      <c r="F32" s="117"/>
      <c r="G32" s="118"/>
    </row>
    <row r="33" spans="1:7">
      <c r="A33" s="39">
        <v>5</v>
      </c>
      <c r="B33" s="105" t="s">
        <v>31</v>
      </c>
      <c r="C33" s="105"/>
      <c r="D33" s="105"/>
      <c r="E33" s="105"/>
      <c r="F33" s="105"/>
      <c r="G33" s="106"/>
    </row>
    <row r="34" spans="1:7" ht="40" customHeight="1">
      <c r="A34" s="41"/>
      <c r="B34" s="20" t="s">
        <v>32</v>
      </c>
      <c r="C34" s="17"/>
      <c r="D34" s="2">
        <f t="shared" ref="D34:D36" si="2">IF(C34=1, E34,)</f>
        <v>0</v>
      </c>
      <c r="E34" s="23">
        <f>'Point distribution and weighing'!E34</f>
        <v>3</v>
      </c>
      <c r="F34" s="23">
        <f>'Point distribution and weighing'!F34</f>
        <v>0</v>
      </c>
      <c r="G34" s="23">
        <f>'Point distribution and weighing'!G34</f>
        <v>3</v>
      </c>
    </row>
    <row r="35" spans="1:7" ht="27" customHeight="1">
      <c r="A35" s="41"/>
      <c r="B35" s="3" t="s">
        <v>33</v>
      </c>
      <c r="C35" s="2"/>
      <c r="D35" s="2">
        <f t="shared" si="2"/>
        <v>0</v>
      </c>
      <c r="E35" s="23">
        <f>'Point distribution and weighing'!E35</f>
        <v>1</v>
      </c>
      <c r="F35" s="23">
        <f>'Point distribution and weighing'!F35</f>
        <v>0</v>
      </c>
      <c r="G35" s="23">
        <f>'Point distribution and weighing'!G35</f>
        <v>0</v>
      </c>
    </row>
    <row r="36" spans="1:7" ht="15" customHeight="1">
      <c r="A36" s="41"/>
      <c r="B36" s="6" t="s">
        <v>34</v>
      </c>
      <c r="C36" s="5">
        <v>1</v>
      </c>
      <c r="D36" s="2">
        <f t="shared" si="2"/>
        <v>0</v>
      </c>
      <c r="E36" s="23">
        <f>'Point distribution and weighing'!E36</f>
        <v>0</v>
      </c>
      <c r="F36" s="23">
        <f>'Point distribution and weighing'!F36</f>
        <v>0</v>
      </c>
      <c r="G36" s="23">
        <f>'Point distribution and weighing'!G36</f>
        <v>0</v>
      </c>
    </row>
    <row r="37" spans="1:7" ht="15" customHeight="1" thickBot="1">
      <c r="A37" s="40"/>
      <c r="B37" s="49" t="s">
        <v>40</v>
      </c>
      <c r="C37" s="50"/>
      <c r="D37" s="97"/>
      <c r="E37" s="98"/>
      <c r="F37" s="98"/>
      <c r="G37" s="99"/>
    </row>
    <row r="38" spans="1:7">
      <c r="A38" s="39">
        <v>6</v>
      </c>
      <c r="B38" s="105" t="s">
        <v>35</v>
      </c>
      <c r="C38" s="105"/>
      <c r="D38" s="105"/>
      <c r="E38" s="105"/>
      <c r="F38" s="105"/>
      <c r="G38" s="106"/>
    </row>
    <row r="39" spans="1:7" ht="40" customHeight="1">
      <c r="A39" s="41"/>
      <c r="B39" s="20" t="s">
        <v>36</v>
      </c>
      <c r="C39" s="17"/>
      <c r="D39" s="2">
        <f t="shared" ref="D39:D41" si="3">IF(C39=1, E39,)</f>
        <v>0</v>
      </c>
      <c r="E39" s="23">
        <f>'Point distribution and weighing'!E39</f>
        <v>3</v>
      </c>
      <c r="F39" s="23">
        <f>'Point distribution and weighing'!F39</f>
        <v>0</v>
      </c>
      <c r="G39" s="23">
        <f>'Point distribution and weighing'!G39</f>
        <v>3</v>
      </c>
    </row>
    <row r="40" spans="1:7" ht="27" customHeight="1">
      <c r="A40" s="41"/>
      <c r="B40" s="3" t="s">
        <v>37</v>
      </c>
      <c r="C40" s="2">
        <v>1</v>
      </c>
      <c r="D40" s="2">
        <f t="shared" si="3"/>
        <v>1</v>
      </c>
      <c r="E40" s="23">
        <f>'Point distribution and weighing'!E40</f>
        <v>1</v>
      </c>
      <c r="F40" s="23">
        <f>'Point distribution and weighing'!F40</f>
        <v>0</v>
      </c>
      <c r="G40" s="23">
        <f>'Point distribution and weighing'!G40</f>
        <v>0</v>
      </c>
    </row>
    <row r="41" spans="1:7" ht="15" customHeight="1">
      <c r="A41" s="41"/>
      <c r="B41" s="6" t="s">
        <v>38</v>
      </c>
      <c r="C41" s="5"/>
      <c r="D41" s="2">
        <f t="shared" si="3"/>
        <v>0</v>
      </c>
      <c r="E41" s="23">
        <f>'Point distribution and weighing'!E41</f>
        <v>0</v>
      </c>
      <c r="F41" s="23">
        <f>'Point distribution and weighing'!F41</f>
        <v>0</v>
      </c>
      <c r="G41" s="23">
        <f>'Point distribution and weighing'!G41</f>
        <v>0</v>
      </c>
    </row>
    <row r="42" spans="1:7" ht="15" customHeight="1" thickBot="1">
      <c r="A42" s="40"/>
      <c r="B42" s="49" t="s">
        <v>39</v>
      </c>
      <c r="C42" s="50"/>
      <c r="D42" s="107"/>
      <c r="E42" s="107"/>
      <c r="F42" s="107"/>
      <c r="G42" s="108"/>
    </row>
    <row r="43" spans="1:7" ht="27" customHeight="1">
      <c r="A43" s="39">
        <v>7</v>
      </c>
      <c r="B43" s="135" t="s">
        <v>41</v>
      </c>
      <c r="C43" s="136"/>
      <c r="D43" s="136"/>
      <c r="E43" s="136"/>
      <c r="F43" s="136"/>
      <c r="G43" s="137"/>
    </row>
    <row r="44" spans="1:7" ht="27" customHeight="1">
      <c r="A44" s="41"/>
      <c r="B44" s="19" t="s">
        <v>42</v>
      </c>
      <c r="C44" s="17"/>
      <c r="D44" s="2">
        <f t="shared" ref="D44:D46" si="4">IF(C44=1, E44,)</f>
        <v>0</v>
      </c>
      <c r="E44" s="23">
        <f>'Point distribution and weighing'!E44</f>
        <v>3</v>
      </c>
      <c r="F44" s="23">
        <f>'Point distribution and weighing'!F44</f>
        <v>0</v>
      </c>
      <c r="G44" s="23">
        <f>'Point distribution and weighing'!G44</f>
        <v>3</v>
      </c>
    </row>
    <row r="45" spans="1:7" ht="27" customHeight="1">
      <c r="A45" s="41"/>
      <c r="B45" s="7" t="s">
        <v>43</v>
      </c>
      <c r="C45" s="2"/>
      <c r="D45" s="2">
        <f t="shared" si="4"/>
        <v>0</v>
      </c>
      <c r="E45" s="23">
        <f>'Point distribution and weighing'!E45</f>
        <v>1</v>
      </c>
      <c r="F45" s="23">
        <f>'Point distribution and weighing'!F45</f>
        <v>0</v>
      </c>
      <c r="G45" s="23">
        <f>'Point distribution and weighing'!G45</f>
        <v>0</v>
      </c>
    </row>
    <row r="46" spans="1:7" ht="15" customHeight="1">
      <c r="A46" s="41"/>
      <c r="B46" s="8" t="s">
        <v>44</v>
      </c>
      <c r="C46" s="5"/>
      <c r="D46" s="2">
        <f t="shared" si="4"/>
        <v>0</v>
      </c>
      <c r="E46" s="23">
        <f>'Point distribution and weighing'!E46</f>
        <v>0</v>
      </c>
      <c r="F46" s="23">
        <f>'Point distribution and weighing'!F46</f>
        <v>0</v>
      </c>
      <c r="G46" s="23">
        <f>'Point distribution and weighing'!G46</f>
        <v>0</v>
      </c>
    </row>
    <row r="47" spans="1:7" ht="15" customHeight="1" thickBot="1">
      <c r="A47" s="40"/>
      <c r="B47" s="49" t="s">
        <v>45</v>
      </c>
      <c r="C47" s="50"/>
      <c r="D47" s="107" t="s">
        <v>149</v>
      </c>
      <c r="E47" s="107"/>
      <c r="F47" s="107"/>
      <c r="G47" s="108"/>
    </row>
    <row r="48" spans="1:7" ht="27.75" customHeight="1">
      <c r="A48" s="39">
        <v>8</v>
      </c>
      <c r="B48" s="136" t="s">
        <v>46</v>
      </c>
      <c r="C48" s="136"/>
      <c r="D48" s="136"/>
      <c r="E48" s="136"/>
      <c r="F48" s="136"/>
      <c r="G48" s="137"/>
    </row>
    <row r="49" spans="1:7" ht="15" customHeight="1">
      <c r="A49" s="41"/>
      <c r="B49" s="19" t="s">
        <v>47</v>
      </c>
      <c r="C49" s="17"/>
      <c r="D49" s="2">
        <f t="shared" ref="D49:D51" si="5">IF(C49=1, E49,)</f>
        <v>0</v>
      </c>
      <c r="E49" s="23">
        <f>'Point distribution and weighing'!E49</f>
        <v>3</v>
      </c>
      <c r="F49" s="23">
        <f>'Point distribution and weighing'!F49</f>
        <v>0</v>
      </c>
      <c r="G49" s="23">
        <f>'Point distribution and weighing'!G49</f>
        <v>3</v>
      </c>
    </row>
    <row r="50" spans="1:7" ht="15" customHeight="1">
      <c r="A50" s="41"/>
      <c r="B50" s="7" t="s">
        <v>48</v>
      </c>
      <c r="C50" s="2">
        <v>1</v>
      </c>
      <c r="D50" s="2">
        <f t="shared" si="5"/>
        <v>1</v>
      </c>
      <c r="E50" s="23">
        <f>'Point distribution and weighing'!E50</f>
        <v>1</v>
      </c>
      <c r="F50" s="23">
        <f>'Point distribution and weighing'!F50</f>
        <v>0</v>
      </c>
      <c r="G50" s="23">
        <f>'Point distribution and weighing'!G50</f>
        <v>0</v>
      </c>
    </row>
    <row r="51" spans="1:7" ht="15" customHeight="1">
      <c r="A51" s="41"/>
      <c r="B51" s="8" t="s">
        <v>49</v>
      </c>
      <c r="C51" s="5"/>
      <c r="D51" s="2">
        <f t="shared" si="5"/>
        <v>0</v>
      </c>
      <c r="E51" s="23">
        <f>'Point distribution and weighing'!E51</f>
        <v>0</v>
      </c>
      <c r="F51" s="23">
        <f>'Point distribution and weighing'!F51</f>
        <v>0</v>
      </c>
      <c r="G51" s="23">
        <f>'Point distribution and weighing'!G51</f>
        <v>0</v>
      </c>
    </row>
    <row r="52" spans="1:7" ht="15" customHeight="1" thickBot="1">
      <c r="A52" s="40"/>
      <c r="B52" s="49" t="s">
        <v>45</v>
      </c>
      <c r="C52" s="50"/>
      <c r="D52" s="97"/>
      <c r="E52" s="98"/>
      <c r="F52" s="98"/>
      <c r="G52" s="99"/>
    </row>
    <row r="53" spans="1:7" ht="27" customHeight="1">
      <c r="A53" s="39">
        <v>9</v>
      </c>
      <c r="B53" s="135" t="s">
        <v>50</v>
      </c>
      <c r="C53" s="136"/>
      <c r="D53" s="136"/>
      <c r="E53" s="136"/>
      <c r="F53" s="136"/>
      <c r="G53" s="137"/>
    </row>
    <row r="54" spans="1:7" ht="15" customHeight="1">
      <c r="A54" s="41"/>
      <c r="B54" s="19" t="s">
        <v>51</v>
      </c>
      <c r="C54" s="17"/>
      <c r="D54" s="2">
        <f t="shared" ref="D54:D56" si="6">IF(C54=1, E54,)</f>
        <v>0</v>
      </c>
      <c r="E54" s="23">
        <f>'Point distribution and weighing'!E54</f>
        <v>3</v>
      </c>
      <c r="F54" s="23">
        <f>'Point distribution and weighing'!F54</f>
        <v>0</v>
      </c>
      <c r="G54" s="23">
        <f>'Point distribution and weighing'!G54</f>
        <v>3</v>
      </c>
    </row>
    <row r="55" spans="1:7" ht="15" customHeight="1">
      <c r="A55" s="41"/>
      <c r="B55" s="7" t="s">
        <v>52</v>
      </c>
      <c r="C55" s="2">
        <v>1</v>
      </c>
      <c r="D55" s="2">
        <f t="shared" si="6"/>
        <v>1</v>
      </c>
      <c r="E55" s="23">
        <f>'Point distribution and weighing'!E55</f>
        <v>1</v>
      </c>
      <c r="F55" s="23">
        <f>'Point distribution and weighing'!F55</f>
        <v>0</v>
      </c>
      <c r="G55" s="23">
        <f>'Point distribution and weighing'!G55</f>
        <v>0</v>
      </c>
    </row>
    <row r="56" spans="1:7" ht="15" customHeight="1">
      <c r="A56" s="41"/>
      <c r="B56" s="8" t="s">
        <v>53</v>
      </c>
      <c r="C56" s="5"/>
      <c r="D56" s="2">
        <f t="shared" si="6"/>
        <v>0</v>
      </c>
      <c r="E56" s="23">
        <f>'Point distribution and weighing'!E56</f>
        <v>0</v>
      </c>
      <c r="F56" s="23">
        <f>'Point distribution and weighing'!F56</f>
        <v>0</v>
      </c>
      <c r="G56" s="23">
        <f>'Point distribution and weighing'!G56</f>
        <v>0</v>
      </c>
    </row>
    <row r="57" spans="1:7" ht="15" customHeight="1" thickBot="1">
      <c r="A57" s="40"/>
      <c r="B57" s="49" t="s">
        <v>54</v>
      </c>
      <c r="C57" s="50"/>
      <c r="D57" s="97"/>
      <c r="E57" s="98"/>
      <c r="F57" s="98"/>
      <c r="G57" s="99"/>
    </row>
    <row r="58" spans="1:7" ht="27" customHeight="1">
      <c r="A58" s="39">
        <v>10</v>
      </c>
      <c r="B58" s="138" t="s">
        <v>55</v>
      </c>
      <c r="C58" s="138"/>
      <c r="D58" s="138"/>
      <c r="E58" s="138"/>
      <c r="F58" s="138"/>
      <c r="G58" s="139"/>
    </row>
    <row r="59" spans="1:7">
      <c r="A59" s="41"/>
      <c r="B59" s="18" t="s">
        <v>57</v>
      </c>
      <c r="C59" s="18"/>
      <c r="D59" s="2">
        <f t="shared" ref="D59:D60" si="7">IF(C59=1, E59,)</f>
        <v>0</v>
      </c>
      <c r="E59" s="23">
        <f>'Point distribution and weighing'!E59</f>
        <v>3</v>
      </c>
      <c r="F59" s="23">
        <f>'Point distribution and weighing'!F59</f>
        <v>0</v>
      </c>
      <c r="G59" s="23">
        <f>'Point distribution and weighing'!G59</f>
        <v>3</v>
      </c>
    </row>
    <row r="60" spans="1:7">
      <c r="A60" s="41"/>
      <c r="B60" s="10" t="s">
        <v>58</v>
      </c>
      <c r="C60" s="2">
        <v>1</v>
      </c>
      <c r="D60" s="2">
        <f t="shared" si="7"/>
        <v>0</v>
      </c>
      <c r="E60" s="23">
        <f>'Point distribution and weighing'!E60</f>
        <v>0</v>
      </c>
      <c r="F60" s="23">
        <f>'Point distribution and weighing'!F60</f>
        <v>0</v>
      </c>
      <c r="G60" s="23">
        <f>'Point distribution and weighing'!G60</f>
        <v>0</v>
      </c>
    </row>
    <row r="61" spans="1:7" ht="27" customHeight="1" thickBot="1">
      <c r="A61" s="40"/>
      <c r="B61" s="36" t="s">
        <v>56</v>
      </c>
      <c r="C61" s="107"/>
      <c r="D61" s="107"/>
      <c r="E61" s="107"/>
      <c r="F61" s="107"/>
      <c r="G61" s="108"/>
    </row>
    <row r="62" spans="1:7" ht="15" thickBot="1">
      <c r="A62" s="39">
        <v>11</v>
      </c>
      <c r="B62" s="109" t="s">
        <v>61</v>
      </c>
      <c r="C62" s="109"/>
      <c r="D62" s="110"/>
      <c r="E62" s="110"/>
      <c r="F62" s="110"/>
      <c r="G62" s="111"/>
    </row>
    <row r="63" spans="1:7">
      <c r="B63" s="16" t="s">
        <v>25</v>
      </c>
      <c r="C63" s="17"/>
      <c r="D63" s="2">
        <f t="shared" ref="D63:D66" si="8">IF(C63=1, E63,)</f>
        <v>0</v>
      </c>
      <c r="E63" s="23">
        <f>'Point distribution and weighing'!E63</f>
        <v>0</v>
      </c>
      <c r="F63" s="23">
        <f>'Point distribution and weighing'!F63</f>
        <v>0</v>
      </c>
      <c r="G63" s="23">
        <f>'Point distribution and weighing'!G63</f>
        <v>0</v>
      </c>
    </row>
    <row r="64" spans="1:7">
      <c r="B64" s="12" t="s">
        <v>26</v>
      </c>
      <c r="C64" s="2"/>
      <c r="D64" s="2">
        <f t="shared" si="8"/>
        <v>0</v>
      </c>
      <c r="E64" s="23">
        <f>'Point distribution and weighing'!E64</f>
        <v>1</v>
      </c>
      <c r="F64" s="23">
        <f>'Point distribution and weighing'!F64</f>
        <v>0</v>
      </c>
      <c r="G64" s="23">
        <f>'Point distribution and weighing'!G64</f>
        <v>0</v>
      </c>
    </row>
    <row r="65" spans="1:7">
      <c r="B65" s="12" t="s">
        <v>27</v>
      </c>
      <c r="C65" s="2"/>
      <c r="D65" s="2">
        <f t="shared" si="8"/>
        <v>0</v>
      </c>
      <c r="E65" s="23">
        <f>'Point distribution and weighing'!E65</f>
        <v>2</v>
      </c>
      <c r="F65" s="23">
        <f>'Point distribution and weighing'!F65</f>
        <v>0</v>
      </c>
      <c r="G65" s="23">
        <f>'Point distribution and weighing'!G65</f>
        <v>0</v>
      </c>
    </row>
    <row r="66" spans="1:7">
      <c r="B66" s="13" t="s">
        <v>62</v>
      </c>
      <c r="C66" s="5">
        <v>1</v>
      </c>
      <c r="D66" s="2">
        <f t="shared" si="8"/>
        <v>3</v>
      </c>
      <c r="E66" s="23">
        <f>'Point distribution and weighing'!E66</f>
        <v>3</v>
      </c>
      <c r="F66" s="23">
        <f>'Point distribution and weighing'!F66</f>
        <v>0</v>
      </c>
      <c r="G66" s="23">
        <f>'Point distribution and weighing'!G66</f>
        <v>3</v>
      </c>
    </row>
    <row r="67" spans="1:7" ht="15" customHeight="1" thickBot="1">
      <c r="B67" s="3" t="s">
        <v>54</v>
      </c>
      <c r="C67" s="24"/>
      <c r="D67" s="112"/>
      <c r="E67" s="113"/>
      <c r="F67" s="113"/>
      <c r="G67" s="114"/>
    </row>
    <row r="68" spans="1:7">
      <c r="A68" s="39">
        <v>12</v>
      </c>
      <c r="B68" s="104" t="s">
        <v>68</v>
      </c>
      <c r="C68" s="105"/>
      <c r="D68" s="105"/>
      <c r="E68" s="105"/>
      <c r="F68" s="105"/>
      <c r="G68" s="106"/>
    </row>
    <row r="69" spans="1:7">
      <c r="A69" s="41"/>
      <c r="B69" s="21" t="s">
        <v>63</v>
      </c>
      <c r="C69" s="17">
        <v>1</v>
      </c>
      <c r="D69" s="17" t="s">
        <v>141</v>
      </c>
      <c r="E69" s="68"/>
      <c r="F69" s="17"/>
      <c r="G69" s="52"/>
    </row>
    <row r="70" spans="1:7">
      <c r="A70" s="41"/>
      <c r="B70" s="14" t="s">
        <v>64</v>
      </c>
      <c r="C70" s="2"/>
      <c r="D70" s="2">
        <f t="shared" ref="D70:D72" si="9">IF(C70=1, E70,)</f>
        <v>0</v>
      </c>
      <c r="E70" s="23">
        <f>'Point distribution and weighing'!E70</f>
        <v>0</v>
      </c>
      <c r="F70" s="23">
        <f>'Point distribution and weighing'!F70</f>
        <v>0</v>
      </c>
      <c r="G70" s="23">
        <f>'Point distribution and weighing'!G70</f>
        <v>0</v>
      </c>
    </row>
    <row r="71" spans="1:7" ht="15" customHeight="1">
      <c r="A71" s="41"/>
      <c r="B71" s="11" t="s">
        <v>65</v>
      </c>
      <c r="C71" s="2"/>
      <c r="D71" s="2">
        <f t="shared" si="9"/>
        <v>0</v>
      </c>
      <c r="E71" s="23">
        <f>'Point distribution and weighing'!E71</f>
        <v>0</v>
      </c>
      <c r="F71" s="23">
        <f>'Point distribution and weighing'!F71</f>
        <v>0</v>
      </c>
      <c r="G71" s="23">
        <f>'Point distribution and weighing'!G71</f>
        <v>0</v>
      </c>
    </row>
    <row r="72" spans="1:7" ht="15" customHeight="1">
      <c r="A72" s="41"/>
      <c r="B72" s="11" t="s">
        <v>66</v>
      </c>
      <c r="C72" s="2"/>
      <c r="D72" s="2">
        <f t="shared" si="9"/>
        <v>0</v>
      </c>
      <c r="E72" s="23">
        <f>'Point distribution and weighing'!E72</f>
        <v>4</v>
      </c>
      <c r="F72" s="23">
        <f>'Point distribution and weighing'!F72</f>
        <v>0</v>
      </c>
      <c r="G72" s="23">
        <f>'Point distribution and weighing'!G72</f>
        <v>4</v>
      </c>
    </row>
    <row r="73" spans="1:7" ht="15" customHeight="1">
      <c r="A73" s="41"/>
      <c r="B73" s="11" t="s">
        <v>67</v>
      </c>
      <c r="C73" s="2">
        <v>1</v>
      </c>
      <c r="D73" s="2">
        <f>IF(AND(C73=1, C72=0), E73,)</f>
        <v>2</v>
      </c>
      <c r="E73" s="23">
        <f>'Point distribution and weighing'!E73</f>
        <v>2</v>
      </c>
      <c r="F73" s="23">
        <f>'Point distribution and weighing'!F73</f>
        <v>0</v>
      </c>
      <c r="G73" s="23">
        <f>'Point distribution and weighing'!G73</f>
        <v>0</v>
      </c>
    </row>
    <row r="74" spans="1:7" ht="15" customHeight="1">
      <c r="A74" s="41"/>
      <c r="B74" s="15" t="s">
        <v>69</v>
      </c>
      <c r="C74" s="5"/>
      <c r="D74" s="2">
        <f>IF(AND(C74=1, C73=0, C72=0), E74,)</f>
        <v>0</v>
      </c>
      <c r="E74" s="23">
        <f>'Point distribution and weighing'!E74</f>
        <v>1</v>
      </c>
      <c r="F74" s="23">
        <f>'Point distribution and weighing'!F74</f>
        <v>0</v>
      </c>
      <c r="G74" s="23">
        <f>'Point distribution and weighing'!G74</f>
        <v>0</v>
      </c>
    </row>
    <row r="75" spans="1:7" ht="15" customHeight="1" thickBot="1">
      <c r="A75" s="40"/>
      <c r="B75" s="36" t="s">
        <v>54</v>
      </c>
      <c r="C75" s="50"/>
      <c r="D75" s="97"/>
      <c r="E75" s="98"/>
      <c r="F75" s="98"/>
      <c r="G75" s="99"/>
    </row>
    <row r="76" spans="1:7" ht="30" customHeight="1">
      <c r="A76" s="39">
        <v>13</v>
      </c>
      <c r="B76" s="133" t="s">
        <v>70</v>
      </c>
      <c r="C76" s="133"/>
      <c r="D76" s="133"/>
      <c r="E76" s="133"/>
      <c r="F76" s="133"/>
      <c r="G76" s="134"/>
    </row>
    <row r="77" spans="1:7" ht="15" customHeight="1">
      <c r="A77" s="41"/>
      <c r="B77" s="11" t="s">
        <v>71</v>
      </c>
      <c r="C77" s="2"/>
      <c r="D77" s="2">
        <f t="shared" ref="D77:D80" si="10">IF(C77=1, E77,)</f>
        <v>0</v>
      </c>
      <c r="E77" s="23">
        <f>'Point distribution and weighing'!E77</f>
        <v>3</v>
      </c>
      <c r="F77" s="23">
        <f>'Point distribution and weighing'!F77</f>
        <v>0</v>
      </c>
      <c r="G77" s="23">
        <f>'Point distribution and weighing'!G77</f>
        <v>3</v>
      </c>
    </row>
    <row r="78" spans="1:7" ht="30" customHeight="1">
      <c r="A78" s="41"/>
      <c r="B78" s="11" t="s">
        <v>72</v>
      </c>
      <c r="C78" s="2">
        <v>1</v>
      </c>
      <c r="D78" s="2">
        <f t="shared" si="10"/>
        <v>2</v>
      </c>
      <c r="E78" s="23">
        <f>'Point distribution and weighing'!E78</f>
        <v>2</v>
      </c>
      <c r="F78" s="23">
        <f>'Point distribution and weighing'!F78</f>
        <v>0</v>
      </c>
      <c r="G78" s="23">
        <f>'Point distribution and weighing'!G78</f>
        <v>0</v>
      </c>
    </row>
    <row r="79" spans="1:7" ht="15" customHeight="1">
      <c r="A79" s="41"/>
      <c r="B79" s="11" t="s">
        <v>73</v>
      </c>
      <c r="C79" s="2"/>
      <c r="D79" s="2">
        <f t="shared" si="10"/>
        <v>0</v>
      </c>
      <c r="E79" s="23">
        <f>'Point distribution and weighing'!E79</f>
        <v>1</v>
      </c>
      <c r="F79" s="23">
        <f>'Point distribution and weighing'!F79</f>
        <v>0</v>
      </c>
      <c r="G79" s="23">
        <f>'Point distribution and weighing'!G79</f>
        <v>0</v>
      </c>
    </row>
    <row r="80" spans="1:7" ht="15" customHeight="1">
      <c r="A80" s="41"/>
      <c r="B80" s="15" t="s">
        <v>74</v>
      </c>
      <c r="C80" s="5"/>
      <c r="D80" s="2">
        <f t="shared" si="10"/>
        <v>0</v>
      </c>
      <c r="E80" s="23">
        <f>'Point distribution and weighing'!E80</f>
        <v>0</v>
      </c>
      <c r="F80" s="23">
        <f>'Point distribution and weighing'!F80</f>
        <v>0</v>
      </c>
      <c r="G80" s="23">
        <f>'Point distribution and weighing'!G80</f>
        <v>0</v>
      </c>
    </row>
    <row r="81" spans="1:7" ht="15" customHeight="1" thickBot="1">
      <c r="A81" s="40"/>
      <c r="B81" s="36" t="s">
        <v>54</v>
      </c>
      <c r="C81" s="50"/>
      <c r="D81" s="97"/>
      <c r="E81" s="98"/>
      <c r="F81" s="98"/>
      <c r="G81" s="99"/>
    </row>
    <row r="82" spans="1:7">
      <c r="A82" s="39">
        <v>14</v>
      </c>
      <c r="B82" s="131" t="s">
        <v>75</v>
      </c>
      <c r="C82" s="131"/>
      <c r="D82" s="131"/>
      <c r="E82" s="131"/>
      <c r="F82" s="131"/>
      <c r="G82" s="132"/>
    </row>
    <row r="83" spans="1:7" ht="15" customHeight="1">
      <c r="A83" s="41"/>
      <c r="B83" s="3" t="s">
        <v>76</v>
      </c>
      <c r="C83" s="2">
        <v>1</v>
      </c>
      <c r="D83" s="2">
        <f t="shared" ref="D83:D86" si="11">IF(C83=1, E83,)</f>
        <v>3</v>
      </c>
      <c r="E83" s="23">
        <f>'Point distribution and weighing'!E83</f>
        <v>3</v>
      </c>
      <c r="F83" s="23">
        <f>'Point distribution and weighing'!F83</f>
        <v>0</v>
      </c>
      <c r="G83" s="23">
        <f>'Point distribution and weighing'!G83</f>
        <v>3</v>
      </c>
    </row>
    <row r="84" spans="1:7" ht="27" customHeight="1">
      <c r="A84" s="41"/>
      <c r="B84" s="3" t="s">
        <v>77</v>
      </c>
      <c r="C84" s="2"/>
      <c r="D84" s="2">
        <f t="shared" si="11"/>
        <v>0</v>
      </c>
      <c r="E84" s="23">
        <f>'Point distribution and weighing'!E84</f>
        <v>2</v>
      </c>
      <c r="F84" s="23">
        <f>'Point distribution and weighing'!F84</f>
        <v>0</v>
      </c>
      <c r="G84" s="23">
        <f>'Point distribution and weighing'!G84</f>
        <v>0</v>
      </c>
    </row>
    <row r="85" spans="1:7" ht="15" customHeight="1">
      <c r="A85" s="41"/>
      <c r="B85" s="3" t="s">
        <v>78</v>
      </c>
      <c r="C85" s="2"/>
      <c r="D85" s="2">
        <f t="shared" si="11"/>
        <v>0</v>
      </c>
      <c r="E85" s="23">
        <f>'Point distribution and weighing'!E85</f>
        <v>1</v>
      </c>
      <c r="F85" s="23">
        <f>'Point distribution and weighing'!F85</f>
        <v>0</v>
      </c>
      <c r="G85" s="23">
        <f>'Point distribution and weighing'!G85</f>
        <v>0</v>
      </c>
    </row>
    <row r="86" spans="1:7" ht="15" customHeight="1">
      <c r="A86" s="41"/>
      <c r="B86" s="6" t="s">
        <v>79</v>
      </c>
      <c r="C86" s="5"/>
      <c r="D86" s="2">
        <f t="shared" si="11"/>
        <v>0</v>
      </c>
      <c r="E86" s="23">
        <f>'Point distribution and weighing'!E86</f>
        <v>0</v>
      </c>
      <c r="F86" s="23">
        <f>'Point distribution and weighing'!F86</f>
        <v>0</v>
      </c>
      <c r="G86" s="23">
        <f>'Point distribution and weighing'!G86</f>
        <v>0</v>
      </c>
    </row>
    <row r="87" spans="1:7" ht="15" customHeight="1" thickBot="1">
      <c r="A87" s="40"/>
      <c r="B87" s="49" t="s">
        <v>80</v>
      </c>
      <c r="C87" s="50"/>
      <c r="D87" s="97"/>
      <c r="E87" s="98"/>
      <c r="F87" s="98"/>
      <c r="G87" s="99"/>
    </row>
    <row r="88" spans="1:7">
      <c r="A88" s="39">
        <v>15</v>
      </c>
      <c r="B88" s="104" t="s">
        <v>81</v>
      </c>
      <c r="C88" s="105"/>
      <c r="D88" s="105"/>
      <c r="E88" s="105"/>
      <c r="F88" s="105"/>
      <c r="G88" s="106"/>
    </row>
    <row r="89" spans="1:7" ht="27" customHeight="1">
      <c r="A89" s="41"/>
      <c r="B89" s="22" t="s">
        <v>82</v>
      </c>
      <c r="C89" s="17">
        <v>1</v>
      </c>
      <c r="D89" s="2">
        <f t="shared" ref="D89:D92" si="12">IF(C89=1, E89,)</f>
        <v>3</v>
      </c>
      <c r="E89" s="23">
        <f>'Point distribution and weighing'!E89</f>
        <v>3</v>
      </c>
      <c r="F89" s="23">
        <f>'Point distribution and weighing'!F89</f>
        <v>0</v>
      </c>
      <c r="G89" s="23">
        <f>'Point distribution and weighing'!G89</f>
        <v>3</v>
      </c>
    </row>
    <row r="90" spans="1:7" ht="27" customHeight="1">
      <c r="A90" s="41"/>
      <c r="B90" s="11" t="s">
        <v>83</v>
      </c>
      <c r="C90" s="2"/>
      <c r="D90" s="2">
        <f t="shared" si="12"/>
        <v>0</v>
      </c>
      <c r="E90" s="23">
        <f>'Point distribution and weighing'!E90</f>
        <v>2</v>
      </c>
      <c r="F90" s="23">
        <f>'Point distribution and weighing'!F90</f>
        <v>0</v>
      </c>
      <c r="G90" s="23">
        <f>'Point distribution and weighing'!G90</f>
        <v>0</v>
      </c>
    </row>
    <row r="91" spans="1:7" ht="27" customHeight="1">
      <c r="A91" s="41"/>
      <c r="B91" s="11" t="s">
        <v>84</v>
      </c>
      <c r="C91" s="2"/>
      <c r="D91" s="2">
        <f t="shared" si="12"/>
        <v>0</v>
      </c>
      <c r="E91" s="23">
        <f>'Point distribution and weighing'!E91</f>
        <v>1</v>
      </c>
      <c r="F91" s="23">
        <f>'Point distribution and weighing'!F91</f>
        <v>0</v>
      </c>
      <c r="G91" s="23">
        <f>'Point distribution and weighing'!G91</f>
        <v>0</v>
      </c>
    </row>
    <row r="92" spans="1:7" ht="27" customHeight="1">
      <c r="A92" s="41"/>
      <c r="B92" s="15" t="s">
        <v>85</v>
      </c>
      <c r="C92" s="5"/>
      <c r="D92" s="2">
        <f t="shared" si="12"/>
        <v>0</v>
      </c>
      <c r="E92" s="23">
        <f>'Point distribution and weighing'!E92</f>
        <v>0</v>
      </c>
      <c r="F92" s="23">
        <f>'Point distribution and weighing'!F92</f>
        <v>0</v>
      </c>
      <c r="G92" s="23">
        <f>'Point distribution and weighing'!G92</f>
        <v>0</v>
      </c>
    </row>
    <row r="93" spans="1:7" ht="15" customHeight="1" thickBot="1">
      <c r="A93" s="40"/>
      <c r="B93" s="36" t="s">
        <v>54</v>
      </c>
      <c r="C93" s="50"/>
      <c r="D93" s="107"/>
      <c r="E93" s="107"/>
      <c r="F93" s="107"/>
      <c r="G93" s="108"/>
    </row>
    <row r="94" spans="1:7">
      <c r="C94" s="27" t="s">
        <v>147</v>
      </c>
      <c r="D94" s="27" t="s">
        <v>100</v>
      </c>
    </row>
    <row r="95" spans="1:7" ht="28">
      <c r="C95" s="62" t="s">
        <v>123</v>
      </c>
      <c r="D95" s="60">
        <f>SUM(D20:D24, D27:D31,D34:D36,D39:D41,D44:D46,D49:D51,D54:D56,D59:D60,D63:D66,D69:D74,D77:D80,D83:D86,D89:D92)</f>
        <v>20</v>
      </c>
      <c r="E95" s="61" t="s">
        <v>124</v>
      </c>
      <c r="F95" s="60">
        <f>SUM(G20:G24, G27:G31,G34:G36,G39:G41,G44:G46,G49:G51,G54:G56,G59:G60,G63:G66,G69:G75,G77:G80,G83:G86,G89:G92)</f>
        <v>42</v>
      </c>
    </row>
    <row r="96" spans="1:7">
      <c r="C96" s="62" t="s">
        <v>144</v>
      </c>
      <c r="D96" s="60">
        <f>SUM(I10,I18)</f>
        <v>4.7428571428571429</v>
      </c>
      <c r="E96" s="61" t="s">
        <v>145</v>
      </c>
      <c r="F96" s="60">
        <f>SUM(K10,K18)</f>
        <v>8</v>
      </c>
      <c r="G96" s="25"/>
    </row>
    <row r="97" spans="3:7" ht="28">
      <c r="C97" s="62" t="s">
        <v>120</v>
      </c>
      <c r="D97" s="60">
        <f>SUM(D95:D96)</f>
        <v>24.742857142857144</v>
      </c>
      <c r="E97" s="61" t="s">
        <v>125</v>
      </c>
      <c r="F97" s="60">
        <f>SUM(F95:F96)</f>
        <v>50</v>
      </c>
      <c r="G97" s="25"/>
    </row>
  </sheetData>
  <mergeCells count="28">
    <mergeCell ref="D32:G32"/>
    <mergeCell ref="B3:G3"/>
    <mergeCell ref="B10:G10"/>
    <mergeCell ref="B19:G19"/>
    <mergeCell ref="D25:G25"/>
    <mergeCell ref="B26:G26"/>
    <mergeCell ref="C61:G61"/>
    <mergeCell ref="B33:G33"/>
    <mergeCell ref="D37:G37"/>
    <mergeCell ref="B38:G38"/>
    <mergeCell ref="D42:G42"/>
    <mergeCell ref="B43:G43"/>
    <mergeCell ref="D47:G47"/>
    <mergeCell ref="B48:G48"/>
    <mergeCell ref="D52:G52"/>
    <mergeCell ref="B53:G53"/>
    <mergeCell ref="D57:G57"/>
    <mergeCell ref="B58:G58"/>
    <mergeCell ref="B82:G82"/>
    <mergeCell ref="D87:G87"/>
    <mergeCell ref="B88:G88"/>
    <mergeCell ref="D93:G93"/>
    <mergeCell ref="B62:G62"/>
    <mergeCell ref="D67:G67"/>
    <mergeCell ref="B68:G68"/>
    <mergeCell ref="D75:G75"/>
    <mergeCell ref="B76:G76"/>
    <mergeCell ref="D81:G81"/>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7"/>
  <sheetViews>
    <sheetView showGridLines="0" workbookViewId="0">
      <pane ySplit="2" topLeftCell="A87" activePane="bottomLeft" state="frozen"/>
      <selection activeCell="B96" sqref="B96"/>
      <selection pane="bottomLeft" activeCell="B96" sqref="B96"/>
    </sheetView>
  </sheetViews>
  <sheetFormatPr baseColWidth="10" defaultColWidth="8.83203125" defaultRowHeight="14" x14ac:dyDescent="0"/>
  <cols>
    <col min="1" max="1" width="5.6640625" customWidth="1"/>
    <col min="2" max="2" width="64.83203125" customWidth="1"/>
    <col min="3" max="3" width="10.33203125" customWidth="1"/>
    <col min="4" max="4" width="17.1640625" customWidth="1"/>
    <col min="5" max="5" width="17.5" customWidth="1"/>
    <col min="6" max="6" width="15.83203125" customWidth="1"/>
    <col min="7" max="7" width="11.1640625" customWidth="1"/>
    <col min="8" max="8" width="6.5" customWidth="1"/>
    <col min="9" max="9" width="8.33203125" customWidth="1"/>
    <col min="10" max="10" width="10.5" customWidth="1"/>
    <col min="11" max="11" width="5.6640625" customWidth="1"/>
  </cols>
  <sheetData>
    <row r="2" spans="1:11" ht="15" thickBot="1">
      <c r="A2" t="s">
        <v>126</v>
      </c>
      <c r="C2" t="s">
        <v>86</v>
      </c>
      <c r="D2" t="s">
        <v>87</v>
      </c>
      <c r="E2" t="s">
        <v>88</v>
      </c>
      <c r="F2" t="s">
        <v>131</v>
      </c>
      <c r="G2" t="s">
        <v>140</v>
      </c>
    </row>
    <row r="3" spans="1:11" ht="30" customHeight="1">
      <c r="A3" s="44">
        <v>1</v>
      </c>
      <c r="B3" s="122" t="s">
        <v>0</v>
      </c>
      <c r="C3" s="124"/>
      <c r="D3" s="124"/>
      <c r="E3" s="124"/>
      <c r="F3" s="124"/>
      <c r="G3" s="125"/>
    </row>
    <row r="4" spans="1:11" ht="52.5" customHeight="1">
      <c r="A4" s="41"/>
      <c r="B4" s="42" t="s">
        <v>1</v>
      </c>
      <c r="C4" s="43" t="s">
        <v>2</v>
      </c>
      <c r="D4" s="43" t="s">
        <v>3</v>
      </c>
      <c r="E4" s="43" t="s">
        <v>4</v>
      </c>
      <c r="F4" s="43" t="s">
        <v>5</v>
      </c>
      <c r="G4" s="45"/>
    </row>
    <row r="5" spans="1:11">
      <c r="A5" s="41"/>
      <c r="B5" s="11" t="s">
        <v>6</v>
      </c>
      <c r="C5" s="11"/>
      <c r="D5" s="11"/>
      <c r="E5" s="11">
        <v>1</v>
      </c>
      <c r="F5" s="11"/>
      <c r="G5" s="45"/>
    </row>
    <row r="6" spans="1:11" ht="14.25" customHeight="1">
      <c r="A6" s="41"/>
      <c r="B6" s="11" t="s">
        <v>7</v>
      </c>
      <c r="C6" s="11"/>
      <c r="D6" s="11"/>
      <c r="E6" s="11">
        <v>1</v>
      </c>
      <c r="F6" s="11"/>
      <c r="G6" s="45"/>
    </row>
    <row r="7" spans="1:11" ht="15" customHeight="1">
      <c r="A7" s="41"/>
      <c r="B7" s="11" t="s">
        <v>8</v>
      </c>
      <c r="C7" s="11">
        <v>1</v>
      </c>
      <c r="D7" s="11"/>
      <c r="E7" s="11"/>
      <c r="F7" s="11"/>
      <c r="G7" s="45"/>
    </row>
    <row r="8" spans="1:11" ht="15" customHeight="1">
      <c r="A8" s="41"/>
      <c r="B8" s="11" t="s">
        <v>9</v>
      </c>
      <c r="C8" s="11"/>
      <c r="D8" s="11"/>
      <c r="E8" s="11">
        <v>1</v>
      </c>
      <c r="F8" s="11"/>
      <c r="G8" s="45"/>
    </row>
    <row r="9" spans="1:11" ht="15" thickBot="1">
      <c r="A9" s="40"/>
      <c r="B9" s="36" t="s">
        <v>10</v>
      </c>
      <c r="C9" s="36"/>
      <c r="D9" s="36"/>
      <c r="E9" s="36">
        <v>1</v>
      </c>
      <c r="F9" s="36"/>
      <c r="G9" s="46"/>
    </row>
    <row r="10" spans="1:11" ht="30" customHeight="1">
      <c r="A10" s="39">
        <v>2</v>
      </c>
      <c r="B10" s="140" t="s">
        <v>11</v>
      </c>
      <c r="C10" s="141"/>
      <c r="D10" s="141"/>
      <c r="E10" s="141"/>
      <c r="F10" s="141"/>
      <c r="G10" s="142"/>
      <c r="H10" s="62" t="s">
        <v>143</v>
      </c>
      <c r="I10" s="69">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1.6</v>
      </c>
      <c r="J10" s="61" t="s">
        <v>121</v>
      </c>
      <c r="K10" s="60">
        <v>3</v>
      </c>
    </row>
    <row r="11" spans="1:11" ht="30" customHeight="1">
      <c r="A11" s="41"/>
      <c r="B11" s="33"/>
      <c r="C11" s="33" t="s">
        <v>12</v>
      </c>
      <c r="D11" s="33" t="s">
        <v>13</v>
      </c>
      <c r="E11" s="33" t="s">
        <v>14</v>
      </c>
      <c r="F11" s="33" t="s">
        <v>15</v>
      </c>
      <c r="G11" s="34" t="s">
        <v>16</v>
      </c>
    </row>
    <row r="12" spans="1:11" ht="15" customHeight="1">
      <c r="A12" s="41"/>
      <c r="B12" s="11" t="s">
        <v>17</v>
      </c>
      <c r="C12" s="9">
        <v>1</v>
      </c>
      <c r="D12" s="11">
        <v>1</v>
      </c>
      <c r="E12" s="9">
        <v>0</v>
      </c>
      <c r="F12" s="9">
        <v>1</v>
      </c>
      <c r="G12" s="35">
        <v>0</v>
      </c>
    </row>
    <row r="13" spans="1:11" ht="15" customHeight="1">
      <c r="A13" s="41"/>
      <c r="B13" s="11" t="s">
        <v>18</v>
      </c>
      <c r="C13" s="9">
        <v>1</v>
      </c>
      <c r="D13" s="11">
        <v>1</v>
      </c>
      <c r="E13" s="9">
        <v>0</v>
      </c>
      <c r="F13" s="9">
        <v>1</v>
      </c>
      <c r="G13" s="35">
        <v>0</v>
      </c>
    </row>
    <row r="14" spans="1:11" ht="27" customHeight="1">
      <c r="A14" s="41"/>
      <c r="B14" s="11" t="s">
        <v>19</v>
      </c>
      <c r="C14" s="9">
        <v>1</v>
      </c>
      <c r="D14" s="11">
        <v>1</v>
      </c>
      <c r="E14" s="9">
        <v>0</v>
      </c>
      <c r="F14" s="9">
        <v>1</v>
      </c>
      <c r="G14" s="35">
        <v>0</v>
      </c>
    </row>
    <row r="15" spans="1:11" ht="15" customHeight="1">
      <c r="A15" s="41"/>
      <c r="B15" s="11" t="s">
        <v>20</v>
      </c>
      <c r="C15" s="9">
        <v>0</v>
      </c>
      <c r="D15" s="11">
        <v>0</v>
      </c>
      <c r="E15" s="9">
        <v>0</v>
      </c>
      <c r="F15" s="9">
        <v>0</v>
      </c>
      <c r="G15" s="35">
        <v>0</v>
      </c>
    </row>
    <row r="16" spans="1:11" ht="15" customHeight="1">
      <c r="A16" s="41"/>
      <c r="B16" s="11" t="s">
        <v>21</v>
      </c>
      <c r="C16" s="9">
        <v>1</v>
      </c>
      <c r="D16" s="11">
        <v>1</v>
      </c>
      <c r="E16" s="9">
        <v>0</v>
      </c>
      <c r="F16" s="9">
        <v>1</v>
      </c>
      <c r="G16" s="35">
        <v>0</v>
      </c>
    </row>
    <row r="17" spans="1:11" ht="27" customHeight="1">
      <c r="A17" s="41"/>
      <c r="B17" s="11" t="s">
        <v>22</v>
      </c>
      <c r="C17" s="9">
        <v>0</v>
      </c>
      <c r="D17" s="11">
        <v>0</v>
      </c>
      <c r="E17" s="9">
        <v>0</v>
      </c>
      <c r="F17" s="9">
        <v>0</v>
      </c>
      <c r="G17" s="35">
        <v>0</v>
      </c>
    </row>
    <row r="18" spans="1:11" ht="15" customHeight="1" thickBot="1">
      <c r="A18" s="40"/>
      <c r="B18" s="36" t="s">
        <v>23</v>
      </c>
      <c r="C18" s="37">
        <v>1</v>
      </c>
      <c r="D18" s="36">
        <v>1</v>
      </c>
      <c r="E18" s="37">
        <v>1</v>
      </c>
      <c r="F18" s="37"/>
      <c r="G18" s="38">
        <v>1</v>
      </c>
      <c r="H18" s="62" t="s">
        <v>119</v>
      </c>
      <c r="I18" s="60">
        <f>SUM(C12:G18)*'Point distribution and weighing'!I17</f>
        <v>2.2857142857142856</v>
      </c>
      <c r="J18" s="61" t="s">
        <v>122</v>
      </c>
      <c r="K18" s="60">
        <v>5</v>
      </c>
    </row>
    <row r="19" spans="1:11" ht="27" customHeight="1">
      <c r="A19" s="47">
        <v>3</v>
      </c>
      <c r="B19" s="135" t="s">
        <v>24</v>
      </c>
      <c r="C19" s="136"/>
      <c r="D19" s="136"/>
      <c r="E19" s="136"/>
      <c r="F19" s="136"/>
      <c r="G19" s="137"/>
    </row>
    <row r="20" spans="1:11">
      <c r="A20" s="41"/>
      <c r="B20" s="1" t="s">
        <v>25</v>
      </c>
      <c r="C20" s="2"/>
      <c r="D20" s="2">
        <f>IF(C20=1, E20,)</f>
        <v>0</v>
      </c>
      <c r="E20" s="23">
        <f>'Point distribution and weighing'!E20</f>
        <v>0</v>
      </c>
      <c r="F20" s="23">
        <f>'Point distribution and weighing'!F20</f>
        <v>0</v>
      </c>
      <c r="G20" s="23">
        <f>'Point distribution and weighing'!G20</f>
        <v>4</v>
      </c>
    </row>
    <row r="21" spans="1:11">
      <c r="A21" s="41"/>
      <c r="B21" s="1" t="s">
        <v>26</v>
      </c>
      <c r="C21" s="2"/>
      <c r="D21" s="2">
        <f t="shared" ref="D21:D24" si="0">IF(C21=1, E21,)</f>
        <v>0</v>
      </c>
      <c r="E21" s="23">
        <f>'Point distribution and weighing'!E21</f>
        <v>1</v>
      </c>
      <c r="F21" s="23">
        <f>'Point distribution and weighing'!F21</f>
        <v>0</v>
      </c>
      <c r="G21" s="23">
        <f>'Point distribution and weighing'!G21</f>
        <v>0</v>
      </c>
    </row>
    <row r="22" spans="1:11">
      <c r="A22" s="41"/>
      <c r="B22" s="1" t="s">
        <v>27</v>
      </c>
      <c r="C22" s="2">
        <v>1</v>
      </c>
      <c r="D22" s="2">
        <f t="shared" si="0"/>
        <v>2</v>
      </c>
      <c r="E22" s="23">
        <f>'Point distribution and weighing'!E22</f>
        <v>2</v>
      </c>
      <c r="F22" s="23">
        <f>'Point distribution and weighing'!F22</f>
        <v>0</v>
      </c>
      <c r="G22" s="23">
        <f>'Point distribution and weighing'!G22</f>
        <v>0</v>
      </c>
    </row>
    <row r="23" spans="1:11">
      <c r="A23" s="41"/>
      <c r="B23" s="1" t="s">
        <v>28</v>
      </c>
      <c r="C23" s="2"/>
      <c r="D23" s="2">
        <f t="shared" si="0"/>
        <v>0</v>
      </c>
      <c r="E23" s="23">
        <f>'Point distribution and weighing'!E23</f>
        <v>4</v>
      </c>
      <c r="F23" s="23">
        <f>'Point distribution and weighing'!F23</f>
        <v>0</v>
      </c>
      <c r="G23" s="23">
        <f>'Point distribution and weighing'!G23</f>
        <v>0</v>
      </c>
    </row>
    <row r="24" spans="1:11">
      <c r="A24" s="41"/>
      <c r="B24" s="1" t="s">
        <v>29</v>
      </c>
      <c r="C24" s="2"/>
      <c r="D24" s="2">
        <f t="shared" si="0"/>
        <v>0</v>
      </c>
      <c r="E24" s="23">
        <f>'Point distribution and weighing'!E24</f>
        <v>2</v>
      </c>
      <c r="F24" s="23">
        <f>'Point distribution and weighing'!F24</f>
        <v>0</v>
      </c>
      <c r="G24" s="23">
        <f>'Point distribution and weighing'!G24</f>
        <v>0</v>
      </c>
    </row>
    <row r="25" spans="1:11" ht="15" customHeight="1" thickBot="1">
      <c r="A25" s="40"/>
      <c r="B25" s="49" t="s">
        <v>60</v>
      </c>
      <c r="C25" s="50"/>
      <c r="D25" s="107"/>
      <c r="E25" s="107"/>
      <c r="F25" s="107"/>
      <c r="G25" s="108"/>
    </row>
    <row r="26" spans="1:11" ht="27" customHeight="1">
      <c r="A26" s="47">
        <v>4</v>
      </c>
      <c r="B26" s="122" t="s">
        <v>30</v>
      </c>
      <c r="C26" s="123"/>
      <c r="D26" s="123"/>
      <c r="E26" s="123"/>
      <c r="F26" s="123"/>
      <c r="G26" s="143"/>
    </row>
    <row r="27" spans="1:11">
      <c r="B27" s="1" t="s">
        <v>25</v>
      </c>
      <c r="C27" s="2"/>
      <c r="D27" s="2">
        <f t="shared" ref="D27:D31" si="1">IF(C27=1, E27,)</f>
        <v>0</v>
      </c>
      <c r="E27" s="23">
        <f>'Point distribution and weighing'!E27</f>
        <v>0</v>
      </c>
      <c r="F27" s="23">
        <f>'Point distribution and weighing'!F27</f>
        <v>0</v>
      </c>
      <c r="G27" s="23">
        <f>'Point distribution and weighing'!G27</f>
        <v>4</v>
      </c>
    </row>
    <row r="28" spans="1:11">
      <c r="B28" s="1" t="s">
        <v>26</v>
      </c>
      <c r="C28" s="2"/>
      <c r="D28" s="2">
        <f t="shared" si="1"/>
        <v>0</v>
      </c>
      <c r="E28" s="23">
        <f>'Point distribution and weighing'!E28</f>
        <v>1</v>
      </c>
      <c r="F28" s="23">
        <f>'Point distribution and weighing'!F28</f>
        <v>0</v>
      </c>
      <c r="G28" s="23">
        <f>'Point distribution and weighing'!G28</f>
        <v>0</v>
      </c>
    </row>
    <row r="29" spans="1:11">
      <c r="B29" s="1" t="s">
        <v>27</v>
      </c>
      <c r="C29" s="2">
        <v>1</v>
      </c>
      <c r="D29" s="2">
        <f t="shared" si="1"/>
        <v>2</v>
      </c>
      <c r="E29" s="23">
        <f>'Point distribution and weighing'!E29</f>
        <v>2</v>
      </c>
      <c r="F29" s="23">
        <f>'Point distribution and weighing'!F29</f>
        <v>0</v>
      </c>
      <c r="G29" s="23">
        <f>'Point distribution and weighing'!G29</f>
        <v>0</v>
      </c>
    </row>
    <row r="30" spans="1:11">
      <c r="B30" s="1" t="s">
        <v>28</v>
      </c>
      <c r="C30" s="2"/>
      <c r="D30" s="2">
        <f t="shared" si="1"/>
        <v>0</v>
      </c>
      <c r="E30" s="23">
        <f>'Point distribution and weighing'!E30</f>
        <v>4</v>
      </c>
      <c r="F30" s="23">
        <f>'Point distribution and weighing'!F30</f>
        <v>0</v>
      </c>
      <c r="G30" s="23">
        <f>'Point distribution and weighing'!G30</f>
        <v>0</v>
      </c>
    </row>
    <row r="31" spans="1:11">
      <c r="B31" s="4" t="s">
        <v>29</v>
      </c>
      <c r="C31" s="5"/>
      <c r="D31" s="2">
        <f t="shared" si="1"/>
        <v>0</v>
      </c>
      <c r="E31" s="23">
        <v>2</v>
      </c>
      <c r="F31" s="23">
        <f>'Point distribution and weighing'!F31</f>
        <v>0</v>
      </c>
      <c r="G31" s="23">
        <f>'Point distribution and weighing'!G31</f>
        <v>0</v>
      </c>
    </row>
    <row r="32" spans="1:11" ht="15" customHeight="1" thickBot="1">
      <c r="B32" s="6" t="s">
        <v>59</v>
      </c>
      <c r="C32" s="51"/>
      <c r="D32" s="116"/>
      <c r="E32" s="117"/>
      <c r="F32" s="117"/>
      <c r="G32" s="118"/>
    </row>
    <row r="33" spans="1:7">
      <c r="A33" s="39">
        <v>5</v>
      </c>
      <c r="B33" s="105" t="s">
        <v>31</v>
      </c>
      <c r="C33" s="105"/>
      <c r="D33" s="105"/>
      <c r="E33" s="105"/>
      <c r="F33" s="105"/>
      <c r="G33" s="106"/>
    </row>
    <row r="34" spans="1:7" ht="40" customHeight="1">
      <c r="A34" s="41"/>
      <c r="B34" s="20" t="s">
        <v>32</v>
      </c>
      <c r="C34" s="17">
        <v>1</v>
      </c>
      <c r="D34" s="2">
        <f t="shared" ref="D34:D36" si="2">IF(C34=1, E34,)</f>
        <v>3</v>
      </c>
      <c r="E34" s="23">
        <f>'Point distribution and weighing'!E34</f>
        <v>3</v>
      </c>
      <c r="F34" s="23">
        <f>'Point distribution and weighing'!F34</f>
        <v>0</v>
      </c>
      <c r="G34" s="23">
        <f>'Point distribution and weighing'!G34</f>
        <v>3</v>
      </c>
    </row>
    <row r="35" spans="1:7" ht="27" customHeight="1">
      <c r="A35" s="41"/>
      <c r="B35" s="3" t="s">
        <v>33</v>
      </c>
      <c r="C35" s="2"/>
      <c r="D35" s="2">
        <f t="shared" si="2"/>
        <v>0</v>
      </c>
      <c r="E35" s="23">
        <f>'Point distribution and weighing'!E35</f>
        <v>1</v>
      </c>
      <c r="F35" s="23">
        <f>'Point distribution and weighing'!F35</f>
        <v>0</v>
      </c>
      <c r="G35" s="23">
        <f>'Point distribution and weighing'!G35</f>
        <v>0</v>
      </c>
    </row>
    <row r="36" spans="1:7" ht="15" customHeight="1">
      <c r="A36" s="41"/>
      <c r="B36" s="6" t="s">
        <v>34</v>
      </c>
      <c r="C36" s="5"/>
      <c r="D36" s="2">
        <f t="shared" si="2"/>
        <v>0</v>
      </c>
      <c r="E36" s="23">
        <f>'Point distribution and weighing'!E36</f>
        <v>0</v>
      </c>
      <c r="F36" s="23">
        <f>'Point distribution and weighing'!F36</f>
        <v>0</v>
      </c>
      <c r="G36" s="23">
        <f>'Point distribution and weighing'!G36</f>
        <v>0</v>
      </c>
    </row>
    <row r="37" spans="1:7" ht="15" customHeight="1" thickBot="1">
      <c r="A37" s="40"/>
      <c r="B37" s="49" t="s">
        <v>40</v>
      </c>
      <c r="C37" s="50"/>
      <c r="D37" s="97"/>
      <c r="E37" s="98"/>
      <c r="F37" s="98"/>
      <c r="G37" s="99"/>
    </row>
    <row r="38" spans="1:7">
      <c r="A38" s="39">
        <v>6</v>
      </c>
      <c r="B38" s="105" t="s">
        <v>35</v>
      </c>
      <c r="C38" s="105"/>
      <c r="D38" s="105"/>
      <c r="E38" s="105"/>
      <c r="F38" s="105"/>
      <c r="G38" s="106"/>
    </row>
    <row r="39" spans="1:7" ht="40" customHeight="1">
      <c r="A39" s="41"/>
      <c r="B39" s="20" t="s">
        <v>36</v>
      </c>
      <c r="C39" s="17">
        <v>1</v>
      </c>
      <c r="D39" s="2">
        <f t="shared" ref="D39:D41" si="3">IF(C39=1, E39,)</f>
        <v>3</v>
      </c>
      <c r="E39" s="23">
        <f>'Point distribution and weighing'!E39</f>
        <v>3</v>
      </c>
      <c r="F39" s="23">
        <f>'Point distribution and weighing'!F39</f>
        <v>0</v>
      </c>
      <c r="G39" s="23">
        <f>'Point distribution and weighing'!G39</f>
        <v>3</v>
      </c>
    </row>
    <row r="40" spans="1:7" ht="27" customHeight="1">
      <c r="A40" s="41"/>
      <c r="B40" s="3" t="s">
        <v>37</v>
      </c>
      <c r="C40" s="2"/>
      <c r="D40" s="2">
        <f t="shared" si="3"/>
        <v>0</v>
      </c>
      <c r="E40" s="23">
        <f>'Point distribution and weighing'!E40</f>
        <v>1</v>
      </c>
      <c r="F40" s="23">
        <f>'Point distribution and weighing'!F40</f>
        <v>0</v>
      </c>
      <c r="G40" s="23">
        <f>'Point distribution and weighing'!G40</f>
        <v>0</v>
      </c>
    </row>
    <row r="41" spans="1:7" ht="15" customHeight="1">
      <c r="A41" s="41"/>
      <c r="B41" s="6" t="s">
        <v>38</v>
      </c>
      <c r="C41" s="5"/>
      <c r="D41" s="2">
        <f t="shared" si="3"/>
        <v>0</v>
      </c>
      <c r="E41" s="23">
        <f>'Point distribution and weighing'!E41</f>
        <v>0</v>
      </c>
      <c r="F41" s="23">
        <f>'Point distribution and weighing'!F41</f>
        <v>0</v>
      </c>
      <c r="G41" s="23">
        <f>'Point distribution and weighing'!G41</f>
        <v>0</v>
      </c>
    </row>
    <row r="42" spans="1:7" ht="15" customHeight="1" thickBot="1">
      <c r="A42" s="40"/>
      <c r="B42" s="49" t="s">
        <v>39</v>
      </c>
      <c r="C42" s="50"/>
      <c r="D42" s="107"/>
      <c r="E42" s="107"/>
      <c r="F42" s="107"/>
      <c r="G42" s="108"/>
    </row>
    <row r="43" spans="1:7" ht="27" customHeight="1">
      <c r="A43" s="39">
        <v>7</v>
      </c>
      <c r="B43" s="135" t="s">
        <v>41</v>
      </c>
      <c r="C43" s="136"/>
      <c r="D43" s="136"/>
      <c r="E43" s="136"/>
      <c r="F43" s="136"/>
      <c r="G43" s="137"/>
    </row>
    <row r="44" spans="1:7" ht="27" customHeight="1">
      <c r="A44" s="41"/>
      <c r="B44" s="19" t="s">
        <v>42</v>
      </c>
      <c r="C44" s="17">
        <v>1</v>
      </c>
      <c r="D44" s="2">
        <f t="shared" ref="D44:D46" si="4">IF(C44=1, E44,)</f>
        <v>3</v>
      </c>
      <c r="E44" s="23">
        <f>'Point distribution and weighing'!E44</f>
        <v>3</v>
      </c>
      <c r="F44" s="23">
        <f>'Point distribution and weighing'!F44</f>
        <v>0</v>
      </c>
      <c r="G44" s="23">
        <f>'Point distribution and weighing'!G44</f>
        <v>3</v>
      </c>
    </row>
    <row r="45" spans="1:7" ht="27" customHeight="1">
      <c r="A45" s="41"/>
      <c r="B45" s="7" t="s">
        <v>43</v>
      </c>
      <c r="C45" s="2"/>
      <c r="D45" s="2">
        <f t="shared" si="4"/>
        <v>0</v>
      </c>
      <c r="E45" s="23">
        <f>'Point distribution and weighing'!E45</f>
        <v>1</v>
      </c>
      <c r="F45" s="23">
        <f>'Point distribution and weighing'!F45</f>
        <v>0</v>
      </c>
      <c r="G45" s="23">
        <f>'Point distribution and weighing'!G45</f>
        <v>0</v>
      </c>
    </row>
    <row r="46" spans="1:7" ht="15" customHeight="1">
      <c r="A46" s="41"/>
      <c r="B46" s="8" t="s">
        <v>44</v>
      </c>
      <c r="C46" s="5"/>
      <c r="D46" s="2">
        <f t="shared" si="4"/>
        <v>0</v>
      </c>
      <c r="E46" s="23">
        <f>'Point distribution and weighing'!E46</f>
        <v>0</v>
      </c>
      <c r="F46" s="23">
        <f>'Point distribution and weighing'!F46</f>
        <v>0</v>
      </c>
      <c r="G46" s="23">
        <f>'Point distribution and weighing'!G46</f>
        <v>0</v>
      </c>
    </row>
    <row r="47" spans="1:7" ht="15" customHeight="1" thickBot="1">
      <c r="A47" s="40"/>
      <c r="B47" s="49" t="s">
        <v>45</v>
      </c>
      <c r="C47" s="50"/>
      <c r="D47" s="107"/>
      <c r="E47" s="107"/>
      <c r="F47" s="107"/>
      <c r="G47" s="108"/>
    </row>
    <row r="48" spans="1:7" ht="27.75" customHeight="1">
      <c r="A48" s="39">
        <v>8</v>
      </c>
      <c r="B48" s="136" t="s">
        <v>46</v>
      </c>
      <c r="C48" s="136"/>
      <c r="D48" s="136"/>
      <c r="E48" s="136"/>
      <c r="F48" s="136"/>
      <c r="G48" s="137"/>
    </row>
    <row r="49" spans="1:7" ht="15" customHeight="1">
      <c r="A49" s="41"/>
      <c r="B49" s="19" t="s">
        <v>47</v>
      </c>
      <c r="C49" s="17">
        <v>1</v>
      </c>
      <c r="D49" s="2">
        <f t="shared" ref="D49:D51" si="5">IF(C49=1, E49,)</f>
        <v>3</v>
      </c>
      <c r="E49" s="23">
        <f>'Point distribution and weighing'!E49</f>
        <v>3</v>
      </c>
      <c r="F49" s="23">
        <f>'Point distribution and weighing'!F49</f>
        <v>0</v>
      </c>
      <c r="G49" s="23">
        <f>'Point distribution and weighing'!G49</f>
        <v>3</v>
      </c>
    </row>
    <row r="50" spans="1:7" ht="15" customHeight="1">
      <c r="A50" s="41"/>
      <c r="B50" s="7" t="s">
        <v>48</v>
      </c>
      <c r="C50" s="2"/>
      <c r="D50" s="2">
        <f t="shared" si="5"/>
        <v>0</v>
      </c>
      <c r="E50" s="23">
        <f>'Point distribution and weighing'!E50</f>
        <v>1</v>
      </c>
      <c r="F50" s="23">
        <f>'Point distribution and weighing'!F50</f>
        <v>0</v>
      </c>
      <c r="G50" s="23">
        <f>'Point distribution and weighing'!G50</f>
        <v>0</v>
      </c>
    </row>
    <row r="51" spans="1:7" ht="15" customHeight="1">
      <c r="A51" s="41"/>
      <c r="B51" s="8" t="s">
        <v>49</v>
      </c>
      <c r="C51" s="5"/>
      <c r="D51" s="2">
        <f t="shared" si="5"/>
        <v>0</v>
      </c>
      <c r="E51" s="23">
        <f>'Point distribution and weighing'!E51</f>
        <v>0</v>
      </c>
      <c r="F51" s="23">
        <f>'Point distribution and weighing'!F51</f>
        <v>0</v>
      </c>
      <c r="G51" s="23">
        <f>'Point distribution and weighing'!G51</f>
        <v>0</v>
      </c>
    </row>
    <row r="52" spans="1:7" ht="15" customHeight="1" thickBot="1">
      <c r="A52" s="40"/>
      <c r="B52" s="49" t="s">
        <v>45</v>
      </c>
      <c r="C52" s="50"/>
      <c r="D52" s="97"/>
      <c r="E52" s="98"/>
      <c r="F52" s="98"/>
      <c r="G52" s="99"/>
    </row>
    <row r="53" spans="1:7" ht="27" customHeight="1">
      <c r="A53" s="39">
        <v>9</v>
      </c>
      <c r="B53" s="135" t="s">
        <v>50</v>
      </c>
      <c r="C53" s="136"/>
      <c r="D53" s="136"/>
      <c r="E53" s="136"/>
      <c r="F53" s="136"/>
      <c r="G53" s="137"/>
    </row>
    <row r="54" spans="1:7" ht="15" customHeight="1">
      <c r="A54" s="41"/>
      <c r="B54" s="19" t="s">
        <v>51</v>
      </c>
      <c r="C54" s="17">
        <v>1</v>
      </c>
      <c r="D54" s="2">
        <f t="shared" ref="D54:D56" si="6">IF(C54=1, E54,)</f>
        <v>3</v>
      </c>
      <c r="E54" s="23">
        <f>'Point distribution and weighing'!E54</f>
        <v>3</v>
      </c>
      <c r="F54" s="23">
        <f>'Point distribution and weighing'!F54</f>
        <v>0</v>
      </c>
      <c r="G54" s="23">
        <f>'Point distribution and weighing'!G54</f>
        <v>3</v>
      </c>
    </row>
    <row r="55" spans="1:7" ht="15" customHeight="1">
      <c r="A55" s="41"/>
      <c r="B55" s="7" t="s">
        <v>52</v>
      </c>
      <c r="C55" s="2"/>
      <c r="D55" s="2">
        <f t="shared" si="6"/>
        <v>0</v>
      </c>
      <c r="E55" s="23">
        <f>'Point distribution and weighing'!E55</f>
        <v>1</v>
      </c>
      <c r="F55" s="23">
        <f>'Point distribution and weighing'!F55</f>
        <v>0</v>
      </c>
      <c r="G55" s="23">
        <f>'Point distribution and weighing'!G55</f>
        <v>0</v>
      </c>
    </row>
    <row r="56" spans="1:7" ht="15" customHeight="1">
      <c r="A56" s="41"/>
      <c r="B56" s="8" t="s">
        <v>53</v>
      </c>
      <c r="C56" s="5"/>
      <c r="D56" s="2">
        <f t="shared" si="6"/>
        <v>0</v>
      </c>
      <c r="E56" s="23">
        <f>'Point distribution and weighing'!E56</f>
        <v>0</v>
      </c>
      <c r="F56" s="23">
        <f>'Point distribution and weighing'!F56</f>
        <v>0</v>
      </c>
      <c r="G56" s="23">
        <f>'Point distribution and weighing'!G56</f>
        <v>0</v>
      </c>
    </row>
    <row r="57" spans="1:7" ht="15" customHeight="1" thickBot="1">
      <c r="A57" s="40"/>
      <c r="B57" s="49" t="s">
        <v>54</v>
      </c>
      <c r="C57" s="50"/>
      <c r="D57" s="97"/>
      <c r="E57" s="98"/>
      <c r="F57" s="98"/>
      <c r="G57" s="99"/>
    </row>
    <row r="58" spans="1:7" ht="27" customHeight="1">
      <c r="A58" s="39">
        <v>10</v>
      </c>
      <c r="B58" s="138" t="s">
        <v>55</v>
      </c>
      <c r="C58" s="138"/>
      <c r="D58" s="138"/>
      <c r="E58" s="138"/>
      <c r="F58" s="138"/>
      <c r="G58" s="139"/>
    </row>
    <row r="59" spans="1:7">
      <c r="A59" s="41"/>
      <c r="B59" s="18" t="s">
        <v>57</v>
      </c>
      <c r="C59" s="18">
        <v>1</v>
      </c>
      <c r="D59" s="2">
        <f t="shared" ref="D59:D60" si="7">IF(C59=1, E59,)</f>
        <v>3</v>
      </c>
      <c r="E59" s="23">
        <f>'Point distribution and weighing'!E59</f>
        <v>3</v>
      </c>
      <c r="F59" s="23">
        <f>'Point distribution and weighing'!F59</f>
        <v>0</v>
      </c>
      <c r="G59" s="23">
        <f>'Point distribution and weighing'!G59</f>
        <v>3</v>
      </c>
    </row>
    <row r="60" spans="1:7">
      <c r="A60" s="41"/>
      <c r="B60" s="10" t="s">
        <v>58</v>
      </c>
      <c r="C60" s="2"/>
      <c r="D60" s="2">
        <f t="shared" si="7"/>
        <v>0</v>
      </c>
      <c r="E60" s="23">
        <f>'Point distribution and weighing'!E60</f>
        <v>0</v>
      </c>
      <c r="F60" s="23">
        <f>'Point distribution and weighing'!F60</f>
        <v>0</v>
      </c>
      <c r="G60" s="23">
        <f>'Point distribution and weighing'!G60</f>
        <v>0</v>
      </c>
    </row>
    <row r="61" spans="1:7" ht="27" customHeight="1" thickBot="1">
      <c r="A61" s="40"/>
      <c r="B61" s="36" t="s">
        <v>56</v>
      </c>
      <c r="C61" s="107"/>
      <c r="D61" s="107"/>
      <c r="E61" s="107"/>
      <c r="F61" s="107"/>
      <c r="G61" s="108"/>
    </row>
    <row r="62" spans="1:7" ht="15" thickBot="1">
      <c r="A62" s="39">
        <v>11</v>
      </c>
      <c r="B62" s="109" t="s">
        <v>61</v>
      </c>
      <c r="C62" s="109"/>
      <c r="D62" s="110"/>
      <c r="E62" s="110"/>
      <c r="F62" s="110"/>
      <c r="G62" s="111"/>
    </row>
    <row r="63" spans="1:7">
      <c r="B63" s="16" t="s">
        <v>25</v>
      </c>
      <c r="C63" s="17"/>
      <c r="D63" s="2">
        <f t="shared" ref="D63:D66" si="8">IF(C63=1, E63,)</f>
        <v>0</v>
      </c>
      <c r="E63" s="23">
        <f>'Point distribution and weighing'!E63</f>
        <v>0</v>
      </c>
      <c r="F63" s="23">
        <f>'Point distribution and weighing'!F63</f>
        <v>0</v>
      </c>
      <c r="G63" s="23">
        <f>'Point distribution and weighing'!G63</f>
        <v>0</v>
      </c>
    </row>
    <row r="64" spans="1:7">
      <c r="B64" s="12" t="s">
        <v>26</v>
      </c>
      <c r="C64" s="2"/>
      <c r="D64" s="2">
        <f t="shared" si="8"/>
        <v>0</v>
      </c>
      <c r="E64" s="23">
        <f>'Point distribution and weighing'!E64</f>
        <v>1</v>
      </c>
      <c r="F64" s="23">
        <f>'Point distribution and weighing'!F64</f>
        <v>0</v>
      </c>
      <c r="G64" s="23">
        <f>'Point distribution and weighing'!G64</f>
        <v>0</v>
      </c>
    </row>
    <row r="65" spans="1:7">
      <c r="B65" s="12" t="s">
        <v>27</v>
      </c>
      <c r="C65" s="2"/>
      <c r="D65" s="2">
        <f t="shared" si="8"/>
        <v>0</v>
      </c>
      <c r="E65" s="23">
        <f>'Point distribution and weighing'!E65</f>
        <v>2</v>
      </c>
      <c r="F65" s="23">
        <f>'Point distribution and weighing'!F65</f>
        <v>0</v>
      </c>
      <c r="G65" s="23">
        <f>'Point distribution and weighing'!G65</f>
        <v>0</v>
      </c>
    </row>
    <row r="66" spans="1:7">
      <c r="B66" s="13" t="s">
        <v>62</v>
      </c>
      <c r="C66" s="5">
        <v>1</v>
      </c>
      <c r="D66" s="2">
        <f t="shared" si="8"/>
        <v>3</v>
      </c>
      <c r="E66" s="23">
        <f>'Point distribution and weighing'!E66</f>
        <v>3</v>
      </c>
      <c r="F66" s="23">
        <f>'Point distribution and weighing'!F66</f>
        <v>0</v>
      </c>
      <c r="G66" s="23">
        <f>'Point distribution and weighing'!G66</f>
        <v>3</v>
      </c>
    </row>
    <row r="67" spans="1:7" ht="15" customHeight="1" thickBot="1">
      <c r="B67" s="3" t="s">
        <v>54</v>
      </c>
      <c r="C67" s="24"/>
      <c r="D67" s="112"/>
      <c r="E67" s="113"/>
      <c r="F67" s="113"/>
      <c r="G67" s="114"/>
    </row>
    <row r="68" spans="1:7">
      <c r="A68" s="39">
        <v>12</v>
      </c>
      <c r="B68" s="104" t="s">
        <v>68</v>
      </c>
      <c r="C68" s="105"/>
      <c r="D68" s="105"/>
      <c r="E68" s="105"/>
      <c r="F68" s="105"/>
      <c r="G68" s="106"/>
    </row>
    <row r="69" spans="1:7">
      <c r="A69" s="41"/>
      <c r="B69" s="21" t="s">
        <v>63</v>
      </c>
      <c r="C69" s="17">
        <v>1</v>
      </c>
      <c r="D69" s="17" t="s">
        <v>141</v>
      </c>
      <c r="E69" s="68"/>
      <c r="F69" s="17"/>
      <c r="G69" s="52"/>
    </row>
    <row r="70" spans="1:7">
      <c r="A70" s="41"/>
      <c r="B70" s="14" t="s">
        <v>64</v>
      </c>
      <c r="C70" s="2"/>
      <c r="D70" s="2">
        <f t="shared" ref="D70:D72" si="9">IF(C70=1, E70,)</f>
        <v>0</v>
      </c>
      <c r="E70" s="23">
        <f>'Point distribution and weighing'!E70</f>
        <v>0</v>
      </c>
      <c r="F70" s="23">
        <f>'Point distribution and weighing'!F70</f>
        <v>0</v>
      </c>
      <c r="G70" s="23">
        <f>'Point distribution and weighing'!G70</f>
        <v>0</v>
      </c>
    </row>
    <row r="71" spans="1:7" ht="15" customHeight="1">
      <c r="A71" s="41"/>
      <c r="B71" s="11" t="s">
        <v>65</v>
      </c>
      <c r="C71" s="2"/>
      <c r="D71" s="2">
        <f t="shared" si="9"/>
        <v>0</v>
      </c>
      <c r="E71" s="23">
        <f>'Point distribution and weighing'!E71</f>
        <v>0</v>
      </c>
      <c r="F71" s="23">
        <f>'Point distribution and weighing'!F71</f>
        <v>0</v>
      </c>
      <c r="G71" s="23">
        <f>'Point distribution and weighing'!G71</f>
        <v>0</v>
      </c>
    </row>
    <row r="72" spans="1:7" ht="15" customHeight="1">
      <c r="A72" s="41"/>
      <c r="B72" s="11" t="s">
        <v>66</v>
      </c>
      <c r="C72" s="2"/>
      <c r="D72" s="2">
        <f t="shared" si="9"/>
        <v>0</v>
      </c>
      <c r="E72" s="23">
        <f>'Point distribution and weighing'!E72</f>
        <v>4</v>
      </c>
      <c r="F72" s="23">
        <f>'Point distribution and weighing'!F72</f>
        <v>0</v>
      </c>
      <c r="G72" s="23">
        <f>'Point distribution and weighing'!G72</f>
        <v>4</v>
      </c>
    </row>
    <row r="73" spans="1:7" ht="15" customHeight="1">
      <c r="A73" s="41"/>
      <c r="B73" s="11" t="s">
        <v>67</v>
      </c>
      <c r="C73" s="2"/>
      <c r="D73" s="2">
        <f>IF(AND(C73=1, C72=0), E73,)</f>
        <v>0</v>
      </c>
      <c r="E73" s="23">
        <f>'Point distribution and weighing'!E73</f>
        <v>2</v>
      </c>
      <c r="F73" s="23">
        <f>'Point distribution and weighing'!F73</f>
        <v>0</v>
      </c>
      <c r="G73" s="23">
        <f>'Point distribution and weighing'!G73</f>
        <v>0</v>
      </c>
    </row>
    <row r="74" spans="1:7" ht="15" customHeight="1">
      <c r="A74" s="41"/>
      <c r="B74" s="15" t="s">
        <v>69</v>
      </c>
      <c r="C74" s="5"/>
      <c r="D74" s="2">
        <f>IF(AND(C74=1, C73=0, C72=0), E74,)</f>
        <v>0</v>
      </c>
      <c r="E74" s="23">
        <f>'Point distribution and weighing'!E74</f>
        <v>1</v>
      </c>
      <c r="F74" s="23">
        <f>'Point distribution and weighing'!F74</f>
        <v>0</v>
      </c>
      <c r="G74" s="23">
        <f>'Point distribution and weighing'!G74</f>
        <v>0</v>
      </c>
    </row>
    <row r="75" spans="1:7" ht="15" customHeight="1" thickBot="1">
      <c r="A75" s="40"/>
      <c r="B75" s="36" t="s">
        <v>54</v>
      </c>
      <c r="C75" s="50"/>
      <c r="D75" s="97"/>
      <c r="E75" s="98"/>
      <c r="F75" s="98"/>
      <c r="G75" s="99"/>
    </row>
    <row r="76" spans="1:7" ht="30" customHeight="1">
      <c r="A76" s="39">
        <v>13</v>
      </c>
      <c r="B76" s="133" t="s">
        <v>70</v>
      </c>
      <c r="C76" s="133"/>
      <c r="D76" s="133"/>
      <c r="E76" s="133"/>
      <c r="F76" s="133"/>
      <c r="G76" s="134"/>
    </row>
    <row r="77" spans="1:7" ht="15" customHeight="1">
      <c r="A77" s="41"/>
      <c r="B77" s="11" t="s">
        <v>71</v>
      </c>
      <c r="C77" s="2">
        <v>1</v>
      </c>
      <c r="D77" s="2">
        <f t="shared" ref="D77:D80" si="10">IF(C77=1, E77,)</f>
        <v>3</v>
      </c>
      <c r="E77" s="23">
        <f>'Point distribution and weighing'!E77</f>
        <v>3</v>
      </c>
      <c r="F77" s="23">
        <f>'Point distribution and weighing'!F77</f>
        <v>0</v>
      </c>
      <c r="G77" s="23">
        <f>'Point distribution and weighing'!G77</f>
        <v>3</v>
      </c>
    </row>
    <row r="78" spans="1:7" ht="30" customHeight="1">
      <c r="A78" s="41"/>
      <c r="B78" s="11" t="s">
        <v>72</v>
      </c>
      <c r="C78" s="2"/>
      <c r="D78" s="2">
        <f t="shared" si="10"/>
        <v>0</v>
      </c>
      <c r="E78" s="23">
        <f>'Point distribution and weighing'!E78</f>
        <v>2</v>
      </c>
      <c r="F78" s="23">
        <f>'Point distribution and weighing'!F78</f>
        <v>0</v>
      </c>
      <c r="G78" s="23">
        <f>'Point distribution and weighing'!G78</f>
        <v>0</v>
      </c>
    </row>
    <row r="79" spans="1:7" ht="15" customHeight="1">
      <c r="A79" s="41"/>
      <c r="B79" s="11" t="s">
        <v>73</v>
      </c>
      <c r="C79" s="2"/>
      <c r="D79" s="2">
        <f t="shared" si="10"/>
        <v>0</v>
      </c>
      <c r="E79" s="23">
        <f>'Point distribution and weighing'!E79</f>
        <v>1</v>
      </c>
      <c r="F79" s="23">
        <f>'Point distribution and weighing'!F79</f>
        <v>0</v>
      </c>
      <c r="G79" s="23">
        <f>'Point distribution and weighing'!G79</f>
        <v>0</v>
      </c>
    </row>
    <row r="80" spans="1:7" ht="15" customHeight="1">
      <c r="A80" s="41"/>
      <c r="B80" s="15" t="s">
        <v>74</v>
      </c>
      <c r="C80" s="5"/>
      <c r="D80" s="2">
        <f t="shared" si="10"/>
        <v>0</v>
      </c>
      <c r="E80" s="23">
        <f>'Point distribution and weighing'!E80</f>
        <v>0</v>
      </c>
      <c r="F80" s="23">
        <f>'Point distribution and weighing'!F80</f>
        <v>0</v>
      </c>
      <c r="G80" s="23">
        <f>'Point distribution and weighing'!G80</f>
        <v>0</v>
      </c>
    </row>
    <row r="81" spans="1:7" ht="15" customHeight="1" thickBot="1">
      <c r="A81" s="40"/>
      <c r="B81" s="36" t="s">
        <v>54</v>
      </c>
      <c r="C81" s="50"/>
      <c r="D81" s="97"/>
      <c r="E81" s="98"/>
      <c r="F81" s="98"/>
      <c r="G81" s="99"/>
    </row>
    <row r="82" spans="1:7">
      <c r="A82" s="39">
        <v>14</v>
      </c>
      <c r="B82" s="131" t="s">
        <v>75</v>
      </c>
      <c r="C82" s="131"/>
      <c r="D82" s="131"/>
      <c r="E82" s="131"/>
      <c r="F82" s="131"/>
      <c r="G82" s="132"/>
    </row>
    <row r="83" spans="1:7" ht="15" customHeight="1">
      <c r="A83" s="41"/>
      <c r="B83" s="3" t="s">
        <v>76</v>
      </c>
      <c r="C83" s="2">
        <v>1</v>
      </c>
      <c r="D83" s="2">
        <f t="shared" ref="D83:D86" si="11">IF(C83=1, E83,)</f>
        <v>3</v>
      </c>
      <c r="E83" s="23">
        <f>'Point distribution and weighing'!E83</f>
        <v>3</v>
      </c>
      <c r="F83" s="23">
        <f>'Point distribution and weighing'!F83</f>
        <v>0</v>
      </c>
      <c r="G83" s="23">
        <f>'Point distribution and weighing'!G83</f>
        <v>3</v>
      </c>
    </row>
    <row r="84" spans="1:7" ht="27" customHeight="1">
      <c r="A84" s="41"/>
      <c r="B84" s="3" t="s">
        <v>77</v>
      </c>
      <c r="C84" s="2"/>
      <c r="D84" s="2">
        <f t="shared" si="11"/>
        <v>0</v>
      </c>
      <c r="E84" s="23">
        <f>'Point distribution and weighing'!E84</f>
        <v>2</v>
      </c>
      <c r="F84" s="23">
        <f>'Point distribution and weighing'!F84</f>
        <v>0</v>
      </c>
      <c r="G84" s="23">
        <f>'Point distribution and weighing'!G84</f>
        <v>0</v>
      </c>
    </row>
    <row r="85" spans="1:7" ht="15" customHeight="1">
      <c r="A85" s="41"/>
      <c r="B85" s="3" t="s">
        <v>78</v>
      </c>
      <c r="C85" s="2"/>
      <c r="D85" s="2">
        <f t="shared" si="11"/>
        <v>0</v>
      </c>
      <c r="E85" s="23">
        <f>'Point distribution and weighing'!E85</f>
        <v>1</v>
      </c>
      <c r="F85" s="23">
        <f>'Point distribution and weighing'!F85</f>
        <v>0</v>
      </c>
      <c r="G85" s="23">
        <f>'Point distribution and weighing'!G85</f>
        <v>0</v>
      </c>
    </row>
    <row r="86" spans="1:7" ht="15" customHeight="1">
      <c r="A86" s="41"/>
      <c r="B86" s="6" t="s">
        <v>79</v>
      </c>
      <c r="C86" s="5"/>
      <c r="D86" s="2">
        <f t="shared" si="11"/>
        <v>0</v>
      </c>
      <c r="E86" s="23">
        <f>'Point distribution and weighing'!E86</f>
        <v>0</v>
      </c>
      <c r="F86" s="23">
        <f>'Point distribution and weighing'!F86</f>
        <v>0</v>
      </c>
      <c r="G86" s="23">
        <f>'Point distribution and weighing'!G86</f>
        <v>0</v>
      </c>
    </row>
    <row r="87" spans="1:7" ht="15" customHeight="1" thickBot="1">
      <c r="A87" s="40"/>
      <c r="B87" s="49" t="s">
        <v>80</v>
      </c>
      <c r="C87" s="50"/>
      <c r="D87" s="97"/>
      <c r="E87" s="98"/>
      <c r="F87" s="98"/>
      <c r="G87" s="99"/>
    </row>
    <row r="88" spans="1:7">
      <c r="A88" s="39">
        <v>15</v>
      </c>
      <c r="B88" s="104" t="s">
        <v>81</v>
      </c>
      <c r="C88" s="105"/>
      <c r="D88" s="105"/>
      <c r="E88" s="105"/>
      <c r="F88" s="105"/>
      <c r="G88" s="106"/>
    </row>
    <row r="89" spans="1:7" ht="27" customHeight="1">
      <c r="A89" s="41"/>
      <c r="B89" s="22" t="s">
        <v>82</v>
      </c>
      <c r="C89" s="17">
        <v>1</v>
      </c>
      <c r="D89" s="2">
        <f t="shared" ref="D89:D92" si="12">IF(C89=1, E89,)</f>
        <v>3</v>
      </c>
      <c r="E89" s="23">
        <f>'Point distribution and weighing'!E89</f>
        <v>3</v>
      </c>
      <c r="F89" s="23">
        <f>'Point distribution and weighing'!F89</f>
        <v>0</v>
      </c>
      <c r="G89" s="23">
        <f>'Point distribution and weighing'!G89</f>
        <v>3</v>
      </c>
    </row>
    <row r="90" spans="1:7" ht="27" customHeight="1">
      <c r="A90" s="41"/>
      <c r="B90" s="11" t="s">
        <v>83</v>
      </c>
      <c r="C90" s="2"/>
      <c r="D90" s="2">
        <f t="shared" si="12"/>
        <v>0</v>
      </c>
      <c r="E90" s="23">
        <f>'Point distribution and weighing'!E90</f>
        <v>2</v>
      </c>
      <c r="F90" s="23">
        <f>'Point distribution and weighing'!F90</f>
        <v>0</v>
      </c>
      <c r="G90" s="23">
        <f>'Point distribution and weighing'!G90</f>
        <v>0</v>
      </c>
    </row>
    <row r="91" spans="1:7" ht="27" customHeight="1">
      <c r="A91" s="41"/>
      <c r="B91" s="11" t="s">
        <v>84</v>
      </c>
      <c r="C91" s="2"/>
      <c r="D91" s="2">
        <f t="shared" si="12"/>
        <v>0</v>
      </c>
      <c r="E91" s="23">
        <f>'Point distribution and weighing'!E91</f>
        <v>1</v>
      </c>
      <c r="F91" s="23">
        <f>'Point distribution and weighing'!F91</f>
        <v>0</v>
      </c>
      <c r="G91" s="23">
        <f>'Point distribution and weighing'!G91</f>
        <v>0</v>
      </c>
    </row>
    <row r="92" spans="1:7" ht="27" customHeight="1">
      <c r="A92" s="41"/>
      <c r="B92" s="15" t="s">
        <v>85</v>
      </c>
      <c r="C92" s="5"/>
      <c r="D92" s="2">
        <f t="shared" si="12"/>
        <v>0</v>
      </c>
      <c r="E92" s="23">
        <f>'Point distribution and weighing'!E92</f>
        <v>0</v>
      </c>
      <c r="F92" s="23">
        <f>'Point distribution and weighing'!F92</f>
        <v>0</v>
      </c>
      <c r="G92" s="23">
        <f>'Point distribution and weighing'!G92</f>
        <v>0</v>
      </c>
    </row>
    <row r="93" spans="1:7" ht="15" customHeight="1" thickBot="1">
      <c r="A93" s="40"/>
      <c r="B93" s="36" t="s">
        <v>54</v>
      </c>
      <c r="C93" s="50"/>
      <c r="D93" s="107"/>
      <c r="E93" s="107"/>
      <c r="F93" s="107"/>
      <c r="G93" s="108"/>
    </row>
    <row r="94" spans="1:7">
      <c r="C94" s="27" t="s">
        <v>147</v>
      </c>
      <c r="D94" s="27" t="s">
        <v>101</v>
      </c>
    </row>
    <row r="95" spans="1:7" ht="28">
      <c r="C95" s="62" t="s">
        <v>123</v>
      </c>
      <c r="D95" s="60">
        <f>SUM(D20:D24, D27:D31,D34:D36,D39:D41,D44:D46,D49:D51,D54:D56,D59:D60,D63:D66,D69:D74,D77:D80,D83:D86,D89:D92)</f>
        <v>34</v>
      </c>
      <c r="E95" s="61" t="s">
        <v>124</v>
      </c>
      <c r="F95" s="60">
        <f>SUM(G20:G24, G27:G31,G34:G36,G39:G41,G44:G46,G49:G51,G54:G56,G59:G60,G63:G66,G69:G75,G77:G80,G83:G86,G89:G92)</f>
        <v>42</v>
      </c>
    </row>
    <row r="96" spans="1:7">
      <c r="C96" s="62" t="s">
        <v>144</v>
      </c>
      <c r="D96" s="60">
        <f>SUM(I10,I18)</f>
        <v>3.8857142857142857</v>
      </c>
      <c r="E96" s="61" t="s">
        <v>145</v>
      </c>
      <c r="F96" s="60">
        <f>SUM(K10,K18)</f>
        <v>8</v>
      </c>
      <c r="G96" s="25"/>
    </row>
    <row r="97" spans="3:7" ht="28">
      <c r="C97" s="62" t="s">
        <v>120</v>
      </c>
      <c r="D97" s="60">
        <f>SUM(D95:D96)</f>
        <v>37.885714285714286</v>
      </c>
      <c r="E97" s="61" t="s">
        <v>125</v>
      </c>
      <c r="F97" s="60">
        <f>SUM(F95:F96)</f>
        <v>50</v>
      </c>
      <c r="G97" s="25"/>
    </row>
  </sheetData>
  <mergeCells count="28">
    <mergeCell ref="D32:G32"/>
    <mergeCell ref="B3:G3"/>
    <mergeCell ref="B10:G10"/>
    <mergeCell ref="B19:G19"/>
    <mergeCell ref="D25:G25"/>
    <mergeCell ref="B26:G26"/>
    <mergeCell ref="C61:G61"/>
    <mergeCell ref="B33:G33"/>
    <mergeCell ref="D37:G37"/>
    <mergeCell ref="B38:G38"/>
    <mergeCell ref="D42:G42"/>
    <mergeCell ref="B43:G43"/>
    <mergeCell ref="D47:G47"/>
    <mergeCell ref="B48:G48"/>
    <mergeCell ref="D52:G52"/>
    <mergeCell ref="B53:G53"/>
    <mergeCell ref="D57:G57"/>
    <mergeCell ref="B58:G58"/>
    <mergeCell ref="B82:G82"/>
    <mergeCell ref="D87:G87"/>
    <mergeCell ref="B88:G88"/>
    <mergeCell ref="D93:G93"/>
    <mergeCell ref="B62:G62"/>
    <mergeCell ref="D67:G67"/>
    <mergeCell ref="B68:G68"/>
    <mergeCell ref="D75:G75"/>
    <mergeCell ref="B76:G76"/>
    <mergeCell ref="D81:G81"/>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7"/>
  <sheetViews>
    <sheetView showGridLines="0" workbookViewId="0">
      <pane ySplit="2" topLeftCell="A3" activePane="bottomLeft" state="frozen"/>
      <selection activeCell="B96" sqref="B96"/>
      <selection pane="bottomLeft" activeCell="B96" sqref="B96"/>
    </sheetView>
  </sheetViews>
  <sheetFormatPr baseColWidth="10" defaultColWidth="8.83203125" defaultRowHeight="14" x14ac:dyDescent="0"/>
  <cols>
    <col min="1" max="1" width="5.6640625" customWidth="1"/>
    <col min="2" max="2" width="64.83203125" customWidth="1"/>
    <col min="3" max="3" width="10.33203125" customWidth="1"/>
    <col min="4" max="4" width="17.1640625" customWidth="1"/>
    <col min="5" max="5" width="17.5" customWidth="1"/>
    <col min="6" max="6" width="15.83203125" customWidth="1"/>
    <col min="7" max="7" width="11.1640625" customWidth="1"/>
    <col min="8" max="8" width="6.5" customWidth="1"/>
    <col min="9" max="9" width="8.33203125" customWidth="1"/>
    <col min="10" max="10" width="10.5" customWidth="1"/>
    <col min="11" max="11" width="5.6640625" customWidth="1"/>
  </cols>
  <sheetData>
    <row r="2" spans="1:11" ht="15" thickBot="1">
      <c r="A2" t="s">
        <v>126</v>
      </c>
      <c r="C2" t="s">
        <v>86</v>
      </c>
      <c r="D2" t="s">
        <v>87</v>
      </c>
      <c r="E2" t="s">
        <v>88</v>
      </c>
      <c r="F2" t="s">
        <v>131</v>
      </c>
      <c r="G2" t="s">
        <v>140</v>
      </c>
    </row>
    <row r="3" spans="1:11" ht="30" customHeight="1">
      <c r="A3" s="44">
        <v>1</v>
      </c>
      <c r="B3" s="122" t="s">
        <v>0</v>
      </c>
      <c r="C3" s="124"/>
      <c r="D3" s="124"/>
      <c r="E3" s="124"/>
      <c r="F3" s="124"/>
      <c r="G3" s="125"/>
    </row>
    <row r="4" spans="1:11" ht="52.5" customHeight="1">
      <c r="A4" s="41"/>
      <c r="B4" s="42" t="s">
        <v>1</v>
      </c>
      <c r="C4" s="43" t="s">
        <v>2</v>
      </c>
      <c r="D4" s="43" t="s">
        <v>3</v>
      </c>
      <c r="E4" s="43" t="s">
        <v>4</v>
      </c>
      <c r="F4" s="43" t="s">
        <v>5</v>
      </c>
      <c r="G4" s="45"/>
    </row>
    <row r="5" spans="1:11">
      <c r="A5" s="41"/>
      <c r="B5" s="11" t="s">
        <v>6</v>
      </c>
      <c r="C5" s="11"/>
      <c r="D5" s="11"/>
      <c r="E5" s="11">
        <v>1</v>
      </c>
      <c r="F5" s="11"/>
      <c r="G5" s="45"/>
    </row>
    <row r="6" spans="1:11" ht="14.25" customHeight="1">
      <c r="A6" s="41"/>
      <c r="B6" s="11" t="s">
        <v>7</v>
      </c>
      <c r="C6" s="11"/>
      <c r="D6" s="11"/>
      <c r="E6" s="11"/>
      <c r="F6" s="11">
        <v>1</v>
      </c>
      <c r="G6" s="45"/>
    </row>
    <row r="7" spans="1:11" ht="15" customHeight="1">
      <c r="A7" s="41"/>
      <c r="B7" s="11" t="s">
        <v>8</v>
      </c>
      <c r="C7" s="11">
        <v>1</v>
      </c>
      <c r="D7" s="11"/>
      <c r="E7" s="11"/>
      <c r="F7" s="11"/>
      <c r="G7" s="45"/>
    </row>
    <row r="8" spans="1:11" ht="15" customHeight="1">
      <c r="A8" s="41"/>
      <c r="B8" s="11" t="s">
        <v>9</v>
      </c>
      <c r="C8" s="11"/>
      <c r="D8" s="11"/>
      <c r="E8" s="11">
        <v>1</v>
      </c>
      <c r="F8" s="11"/>
      <c r="G8" s="45"/>
    </row>
    <row r="9" spans="1:11" ht="15" thickBot="1">
      <c r="A9" s="40"/>
      <c r="B9" s="36" t="s">
        <v>10</v>
      </c>
      <c r="C9" s="36">
        <v>1</v>
      </c>
      <c r="D9" s="36"/>
      <c r="E9" s="36"/>
      <c r="F9" s="36"/>
      <c r="G9" s="46"/>
    </row>
    <row r="10" spans="1:11" ht="30" customHeight="1">
      <c r="A10" s="39">
        <v>2</v>
      </c>
      <c r="B10" s="140" t="s">
        <v>11</v>
      </c>
      <c r="C10" s="141"/>
      <c r="D10" s="141"/>
      <c r="E10" s="141"/>
      <c r="F10" s="141"/>
      <c r="G10" s="142"/>
      <c r="H10" s="62" t="s">
        <v>143</v>
      </c>
      <c r="I10" s="69">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1.4000000000000001</v>
      </c>
      <c r="J10" s="61" t="s">
        <v>121</v>
      </c>
      <c r="K10" s="60">
        <v>3</v>
      </c>
    </row>
    <row r="11" spans="1:11" ht="30" customHeight="1">
      <c r="A11" s="41"/>
      <c r="B11" s="33"/>
      <c r="C11" s="33" t="s">
        <v>12</v>
      </c>
      <c r="D11" s="33" t="s">
        <v>13</v>
      </c>
      <c r="E11" s="33" t="s">
        <v>14</v>
      </c>
      <c r="F11" s="33" t="s">
        <v>15</v>
      </c>
      <c r="G11" s="34" t="s">
        <v>16</v>
      </c>
    </row>
    <row r="12" spans="1:11" ht="15" customHeight="1">
      <c r="A12" s="41"/>
      <c r="B12" s="11" t="s">
        <v>17</v>
      </c>
      <c r="C12" s="9">
        <v>1</v>
      </c>
      <c r="D12" s="11">
        <v>1</v>
      </c>
      <c r="E12" s="9">
        <v>1</v>
      </c>
      <c r="F12" s="9">
        <v>1</v>
      </c>
      <c r="G12" s="35"/>
    </row>
    <row r="13" spans="1:11" ht="15" customHeight="1">
      <c r="A13" s="41"/>
      <c r="B13" s="11" t="s">
        <v>18</v>
      </c>
      <c r="C13" s="9">
        <v>1</v>
      </c>
      <c r="D13" s="11">
        <v>1</v>
      </c>
      <c r="E13" s="9"/>
      <c r="F13" s="9">
        <v>1</v>
      </c>
      <c r="G13" s="35"/>
    </row>
    <row r="14" spans="1:11" ht="27" customHeight="1">
      <c r="A14" s="41"/>
      <c r="B14" s="11" t="s">
        <v>19</v>
      </c>
      <c r="C14" s="9"/>
      <c r="D14" s="11"/>
      <c r="E14" s="9">
        <v>1</v>
      </c>
      <c r="F14" s="9">
        <v>1</v>
      </c>
      <c r="G14" s="35"/>
    </row>
    <row r="15" spans="1:11" ht="15" customHeight="1">
      <c r="A15" s="41"/>
      <c r="B15" s="11" t="s">
        <v>20</v>
      </c>
      <c r="C15" s="9"/>
      <c r="D15" s="11"/>
      <c r="E15" s="9"/>
      <c r="F15" s="9"/>
      <c r="G15" s="35"/>
    </row>
    <row r="16" spans="1:11" ht="15" customHeight="1">
      <c r="A16" s="41"/>
      <c r="B16" s="11" t="s">
        <v>21</v>
      </c>
      <c r="C16" s="9">
        <v>1</v>
      </c>
      <c r="D16" s="11">
        <v>1</v>
      </c>
      <c r="E16" s="9"/>
      <c r="F16" s="9">
        <v>1</v>
      </c>
      <c r="G16" s="35"/>
    </row>
    <row r="17" spans="1:11" ht="27" customHeight="1">
      <c r="A17" s="41"/>
      <c r="B17" s="11" t="s">
        <v>22</v>
      </c>
      <c r="C17" s="9"/>
      <c r="D17" s="11"/>
      <c r="E17" s="9"/>
      <c r="F17" s="9"/>
      <c r="G17" s="35"/>
    </row>
    <row r="18" spans="1:11" ht="15" customHeight="1" thickBot="1">
      <c r="A18" s="40"/>
      <c r="B18" s="36" t="s">
        <v>23</v>
      </c>
      <c r="C18" s="37">
        <v>1</v>
      </c>
      <c r="D18" s="36">
        <v>1</v>
      </c>
      <c r="E18" s="37"/>
      <c r="F18" s="37">
        <v>1</v>
      </c>
      <c r="G18" s="38"/>
      <c r="H18" s="62" t="s">
        <v>119</v>
      </c>
      <c r="I18" s="60">
        <f>SUM(C12:G18)*'Point distribution and weighing'!I17</f>
        <v>2.1428571428571428</v>
      </c>
      <c r="J18" s="61" t="s">
        <v>122</v>
      </c>
      <c r="K18" s="60">
        <v>5</v>
      </c>
    </row>
    <row r="19" spans="1:11" ht="27" customHeight="1">
      <c r="A19" s="47">
        <v>3</v>
      </c>
      <c r="B19" s="135" t="s">
        <v>24</v>
      </c>
      <c r="C19" s="136"/>
      <c r="D19" s="136"/>
      <c r="E19" s="136"/>
      <c r="F19" s="136"/>
      <c r="G19" s="137"/>
    </row>
    <row r="20" spans="1:11">
      <c r="A20" s="41"/>
      <c r="B20" s="1" t="s">
        <v>25</v>
      </c>
      <c r="C20" s="2"/>
      <c r="D20" s="2">
        <f>IF(C20=1, E20,)</f>
        <v>0</v>
      </c>
      <c r="E20" s="23">
        <f>'Point distribution and weighing'!E20</f>
        <v>0</v>
      </c>
      <c r="F20" s="23">
        <f>'Point distribution and weighing'!F20</f>
        <v>0</v>
      </c>
      <c r="G20" s="23">
        <f>'Point distribution and weighing'!G20</f>
        <v>4</v>
      </c>
    </row>
    <row r="21" spans="1:11">
      <c r="A21" s="41"/>
      <c r="B21" s="1" t="s">
        <v>26</v>
      </c>
      <c r="C21" s="2"/>
      <c r="D21" s="2">
        <f t="shared" ref="D21:D24" si="0">IF(C21=1, E21,)</f>
        <v>0</v>
      </c>
      <c r="E21" s="23">
        <f>'Point distribution and weighing'!E21</f>
        <v>1</v>
      </c>
      <c r="F21" s="23">
        <f>'Point distribution and weighing'!F21</f>
        <v>0</v>
      </c>
      <c r="G21" s="23">
        <f>'Point distribution and weighing'!G21</f>
        <v>0</v>
      </c>
    </row>
    <row r="22" spans="1:11">
      <c r="A22" s="41"/>
      <c r="B22" s="1" t="s">
        <v>27</v>
      </c>
      <c r="C22" s="2"/>
      <c r="D22" s="2">
        <f t="shared" si="0"/>
        <v>0</v>
      </c>
      <c r="E22" s="23">
        <f>'Point distribution and weighing'!E22</f>
        <v>2</v>
      </c>
      <c r="F22" s="23">
        <f>'Point distribution and weighing'!F22</f>
        <v>0</v>
      </c>
      <c r="G22" s="23">
        <f>'Point distribution and weighing'!G22</f>
        <v>0</v>
      </c>
    </row>
    <row r="23" spans="1:11">
      <c r="A23" s="41"/>
      <c r="B23" s="1" t="s">
        <v>28</v>
      </c>
      <c r="C23" s="2">
        <v>1</v>
      </c>
      <c r="D23" s="2">
        <f t="shared" si="0"/>
        <v>4</v>
      </c>
      <c r="E23" s="23">
        <f>'Point distribution and weighing'!E23</f>
        <v>4</v>
      </c>
      <c r="F23" s="23">
        <f>'Point distribution and weighing'!F23</f>
        <v>0</v>
      </c>
      <c r="G23" s="23">
        <f>'Point distribution and weighing'!G23</f>
        <v>0</v>
      </c>
    </row>
    <row r="24" spans="1:11">
      <c r="A24" s="41"/>
      <c r="B24" s="1" t="s">
        <v>29</v>
      </c>
      <c r="C24" s="2"/>
      <c r="D24" s="2">
        <f t="shared" si="0"/>
        <v>0</v>
      </c>
      <c r="E24" s="23">
        <f>'Point distribution and weighing'!E24</f>
        <v>2</v>
      </c>
      <c r="F24" s="23">
        <f>'Point distribution and weighing'!F24</f>
        <v>0</v>
      </c>
      <c r="G24" s="23">
        <f>'Point distribution and weighing'!G24</f>
        <v>0</v>
      </c>
    </row>
    <row r="25" spans="1:11" ht="15" customHeight="1" thickBot="1">
      <c r="A25" s="40"/>
      <c r="B25" s="49" t="s">
        <v>60</v>
      </c>
      <c r="C25" s="50"/>
      <c r="D25" s="107" t="s">
        <v>150</v>
      </c>
      <c r="E25" s="107"/>
      <c r="F25" s="107"/>
      <c r="G25" s="108"/>
    </row>
    <row r="26" spans="1:11" ht="27" customHeight="1">
      <c r="A26" s="47">
        <v>4</v>
      </c>
      <c r="B26" s="122" t="s">
        <v>30</v>
      </c>
      <c r="C26" s="123"/>
      <c r="D26" s="123"/>
      <c r="E26" s="123"/>
      <c r="F26" s="123"/>
      <c r="G26" s="143"/>
    </row>
    <row r="27" spans="1:11">
      <c r="B27" s="1" t="s">
        <v>25</v>
      </c>
      <c r="C27" s="2"/>
      <c r="D27" s="2">
        <f t="shared" ref="D27:D31" si="1">IF(C27=1, E27,)</f>
        <v>0</v>
      </c>
      <c r="E27" s="23">
        <f>'Point distribution and weighing'!E27</f>
        <v>0</v>
      </c>
      <c r="F27" s="23">
        <f>'Point distribution and weighing'!F27</f>
        <v>0</v>
      </c>
      <c r="G27" s="23">
        <f>'Point distribution and weighing'!G27</f>
        <v>4</v>
      </c>
    </row>
    <row r="28" spans="1:11">
      <c r="B28" s="1" t="s">
        <v>26</v>
      </c>
      <c r="C28" s="2"/>
      <c r="D28" s="2">
        <f t="shared" si="1"/>
        <v>0</v>
      </c>
      <c r="E28" s="23">
        <f>'Point distribution and weighing'!E28</f>
        <v>1</v>
      </c>
      <c r="F28" s="23">
        <f>'Point distribution and weighing'!F28</f>
        <v>0</v>
      </c>
      <c r="G28" s="23">
        <f>'Point distribution and weighing'!G28</f>
        <v>0</v>
      </c>
    </row>
    <row r="29" spans="1:11">
      <c r="B29" s="1" t="s">
        <v>27</v>
      </c>
      <c r="C29" s="2"/>
      <c r="D29" s="2">
        <f t="shared" si="1"/>
        <v>0</v>
      </c>
      <c r="E29" s="23">
        <f>'Point distribution and weighing'!E29</f>
        <v>2</v>
      </c>
      <c r="F29" s="23">
        <f>'Point distribution and weighing'!F29</f>
        <v>0</v>
      </c>
      <c r="G29" s="23">
        <f>'Point distribution and weighing'!G29</f>
        <v>0</v>
      </c>
    </row>
    <row r="30" spans="1:11">
      <c r="B30" s="1" t="s">
        <v>28</v>
      </c>
      <c r="C30" s="2">
        <v>1</v>
      </c>
      <c r="D30" s="2">
        <f t="shared" si="1"/>
        <v>4</v>
      </c>
      <c r="E30" s="23">
        <f>'Point distribution and weighing'!E30</f>
        <v>4</v>
      </c>
      <c r="F30" s="23">
        <f>'Point distribution and weighing'!F30</f>
        <v>0</v>
      </c>
      <c r="G30" s="23">
        <f>'Point distribution and weighing'!G30</f>
        <v>0</v>
      </c>
    </row>
    <row r="31" spans="1:11">
      <c r="B31" s="4" t="s">
        <v>29</v>
      </c>
      <c r="C31" s="5"/>
      <c r="D31" s="2">
        <f t="shared" si="1"/>
        <v>0</v>
      </c>
      <c r="E31" s="23">
        <v>2</v>
      </c>
      <c r="F31" s="23">
        <f>'Point distribution and weighing'!F31</f>
        <v>0</v>
      </c>
      <c r="G31" s="23">
        <f>'Point distribution and weighing'!G31</f>
        <v>0</v>
      </c>
    </row>
    <row r="32" spans="1:11" ht="15" customHeight="1" thickBot="1">
      <c r="B32" s="6" t="s">
        <v>59</v>
      </c>
      <c r="C32" s="51"/>
      <c r="D32" s="116" t="s">
        <v>151</v>
      </c>
      <c r="E32" s="117"/>
      <c r="F32" s="117"/>
      <c r="G32" s="118"/>
    </row>
    <row r="33" spans="1:7">
      <c r="A33" s="39">
        <v>5</v>
      </c>
      <c r="B33" s="105" t="s">
        <v>31</v>
      </c>
      <c r="C33" s="105"/>
      <c r="D33" s="105"/>
      <c r="E33" s="105"/>
      <c r="F33" s="105"/>
      <c r="G33" s="106"/>
    </row>
    <row r="34" spans="1:7" ht="40" customHeight="1">
      <c r="A34" s="41"/>
      <c r="B34" s="20" t="s">
        <v>32</v>
      </c>
      <c r="C34" s="17"/>
      <c r="D34" s="2">
        <f t="shared" ref="D34:D36" si="2">IF(C34=1, E34,)</f>
        <v>0</v>
      </c>
      <c r="E34" s="23">
        <f>'Point distribution and weighing'!E34</f>
        <v>3</v>
      </c>
      <c r="F34" s="23">
        <f>'Point distribution and weighing'!F34</f>
        <v>0</v>
      </c>
      <c r="G34" s="23">
        <f>'Point distribution and weighing'!G34</f>
        <v>3</v>
      </c>
    </row>
    <row r="35" spans="1:7" ht="27" customHeight="1">
      <c r="A35" s="41"/>
      <c r="B35" s="3" t="s">
        <v>33</v>
      </c>
      <c r="C35" s="2">
        <v>1</v>
      </c>
      <c r="D35" s="2">
        <f t="shared" si="2"/>
        <v>1</v>
      </c>
      <c r="E35" s="23">
        <f>'Point distribution and weighing'!E35</f>
        <v>1</v>
      </c>
      <c r="F35" s="23">
        <f>'Point distribution and weighing'!F35</f>
        <v>0</v>
      </c>
      <c r="G35" s="23">
        <f>'Point distribution and weighing'!G35</f>
        <v>0</v>
      </c>
    </row>
    <row r="36" spans="1:7" ht="15" customHeight="1">
      <c r="A36" s="41"/>
      <c r="B36" s="6" t="s">
        <v>34</v>
      </c>
      <c r="C36" s="5"/>
      <c r="D36" s="2">
        <f t="shared" si="2"/>
        <v>0</v>
      </c>
      <c r="E36" s="23">
        <f>'Point distribution and weighing'!E36</f>
        <v>0</v>
      </c>
      <c r="F36" s="23">
        <f>'Point distribution and weighing'!F36</f>
        <v>0</v>
      </c>
      <c r="G36" s="23">
        <f>'Point distribution and weighing'!G36</f>
        <v>0</v>
      </c>
    </row>
    <row r="37" spans="1:7" ht="15" customHeight="1" thickBot="1">
      <c r="A37" s="40"/>
      <c r="B37" s="49" t="s">
        <v>40</v>
      </c>
      <c r="C37" s="50"/>
      <c r="D37" s="97"/>
      <c r="E37" s="98"/>
      <c r="F37" s="98"/>
      <c r="G37" s="99"/>
    </row>
    <row r="38" spans="1:7">
      <c r="A38" s="39">
        <v>6</v>
      </c>
      <c r="B38" s="105" t="s">
        <v>35</v>
      </c>
      <c r="C38" s="105"/>
      <c r="D38" s="105"/>
      <c r="E38" s="105"/>
      <c r="F38" s="105"/>
      <c r="G38" s="106"/>
    </row>
    <row r="39" spans="1:7" ht="40" customHeight="1">
      <c r="A39" s="41"/>
      <c r="B39" s="20" t="s">
        <v>36</v>
      </c>
      <c r="C39" s="17"/>
      <c r="D39" s="2">
        <f t="shared" ref="D39:D41" si="3">IF(C39=1, E39,)</f>
        <v>0</v>
      </c>
      <c r="E39" s="23">
        <f>'Point distribution and weighing'!E39</f>
        <v>3</v>
      </c>
      <c r="F39" s="23">
        <f>'Point distribution and weighing'!F39</f>
        <v>0</v>
      </c>
      <c r="G39" s="23">
        <f>'Point distribution and weighing'!G39</f>
        <v>3</v>
      </c>
    </row>
    <row r="40" spans="1:7" ht="27" customHeight="1">
      <c r="A40" s="41"/>
      <c r="B40" s="3" t="s">
        <v>37</v>
      </c>
      <c r="C40" s="2">
        <v>1</v>
      </c>
      <c r="D40" s="2">
        <f t="shared" si="3"/>
        <v>1</v>
      </c>
      <c r="E40" s="23">
        <f>'Point distribution and weighing'!E40</f>
        <v>1</v>
      </c>
      <c r="F40" s="23">
        <f>'Point distribution and weighing'!F40</f>
        <v>0</v>
      </c>
      <c r="G40" s="23">
        <f>'Point distribution and weighing'!G40</f>
        <v>0</v>
      </c>
    </row>
    <row r="41" spans="1:7" ht="15" customHeight="1">
      <c r="A41" s="41"/>
      <c r="B41" s="6" t="s">
        <v>38</v>
      </c>
      <c r="C41" s="5"/>
      <c r="D41" s="2">
        <f t="shared" si="3"/>
        <v>0</v>
      </c>
      <c r="E41" s="23">
        <f>'Point distribution and weighing'!E41</f>
        <v>0</v>
      </c>
      <c r="F41" s="23">
        <f>'Point distribution and weighing'!F41</f>
        <v>0</v>
      </c>
      <c r="G41" s="23">
        <f>'Point distribution and weighing'!G41</f>
        <v>0</v>
      </c>
    </row>
    <row r="42" spans="1:7" ht="15" customHeight="1" thickBot="1">
      <c r="A42" s="40"/>
      <c r="B42" s="49" t="s">
        <v>39</v>
      </c>
      <c r="C42" s="50"/>
      <c r="D42" s="107"/>
      <c r="E42" s="107"/>
      <c r="F42" s="107"/>
      <c r="G42" s="108"/>
    </row>
    <row r="43" spans="1:7" ht="27" customHeight="1">
      <c r="A43" s="39">
        <v>7</v>
      </c>
      <c r="B43" s="135" t="s">
        <v>41</v>
      </c>
      <c r="C43" s="136"/>
      <c r="D43" s="136"/>
      <c r="E43" s="136"/>
      <c r="F43" s="136"/>
      <c r="G43" s="137"/>
    </row>
    <row r="44" spans="1:7" ht="27" customHeight="1">
      <c r="A44" s="41"/>
      <c r="B44" s="19" t="s">
        <v>42</v>
      </c>
      <c r="C44" s="17"/>
      <c r="D44" s="2">
        <f t="shared" ref="D44:D46" si="4">IF(C44=1, E44,)</f>
        <v>0</v>
      </c>
      <c r="E44" s="23">
        <f>'Point distribution and weighing'!E44</f>
        <v>3</v>
      </c>
      <c r="F44" s="23">
        <f>'Point distribution and weighing'!F44</f>
        <v>0</v>
      </c>
      <c r="G44" s="23">
        <f>'Point distribution and weighing'!G44</f>
        <v>3</v>
      </c>
    </row>
    <row r="45" spans="1:7" ht="27" customHeight="1">
      <c r="A45" s="41"/>
      <c r="B45" s="7" t="s">
        <v>43</v>
      </c>
      <c r="C45" s="2">
        <v>1</v>
      </c>
      <c r="D45" s="2">
        <f t="shared" si="4"/>
        <v>1</v>
      </c>
      <c r="E45" s="23">
        <f>'Point distribution and weighing'!E45</f>
        <v>1</v>
      </c>
      <c r="F45" s="23">
        <f>'Point distribution and weighing'!F45</f>
        <v>0</v>
      </c>
      <c r="G45" s="23">
        <f>'Point distribution and weighing'!G45</f>
        <v>0</v>
      </c>
    </row>
    <row r="46" spans="1:7" ht="15" customHeight="1">
      <c r="A46" s="41"/>
      <c r="B46" s="8" t="s">
        <v>44</v>
      </c>
      <c r="C46" s="5"/>
      <c r="D46" s="2">
        <f t="shared" si="4"/>
        <v>0</v>
      </c>
      <c r="E46" s="23">
        <f>'Point distribution and weighing'!E46</f>
        <v>0</v>
      </c>
      <c r="F46" s="23">
        <f>'Point distribution and weighing'!F46</f>
        <v>0</v>
      </c>
      <c r="G46" s="23">
        <f>'Point distribution and weighing'!G46</f>
        <v>0</v>
      </c>
    </row>
    <row r="47" spans="1:7" ht="15" customHeight="1" thickBot="1">
      <c r="A47" s="40"/>
      <c r="B47" s="49" t="s">
        <v>45</v>
      </c>
      <c r="C47" s="50"/>
      <c r="D47" s="107"/>
      <c r="E47" s="107"/>
      <c r="F47" s="107"/>
      <c r="G47" s="108"/>
    </row>
    <row r="48" spans="1:7" ht="27.75" customHeight="1">
      <c r="A48" s="39">
        <v>8</v>
      </c>
      <c r="B48" s="136" t="s">
        <v>46</v>
      </c>
      <c r="C48" s="136"/>
      <c r="D48" s="136"/>
      <c r="E48" s="136"/>
      <c r="F48" s="136"/>
      <c r="G48" s="137"/>
    </row>
    <row r="49" spans="1:7" ht="15" customHeight="1">
      <c r="A49" s="41"/>
      <c r="B49" s="19" t="s">
        <v>47</v>
      </c>
      <c r="C49" s="17">
        <v>1</v>
      </c>
      <c r="D49" s="2">
        <f t="shared" ref="D49:D51" si="5">IF(C49=1, E49,)</f>
        <v>3</v>
      </c>
      <c r="E49" s="23">
        <f>'Point distribution and weighing'!E49</f>
        <v>3</v>
      </c>
      <c r="F49" s="23">
        <f>'Point distribution and weighing'!F49</f>
        <v>0</v>
      </c>
      <c r="G49" s="23">
        <f>'Point distribution and weighing'!G49</f>
        <v>3</v>
      </c>
    </row>
    <row r="50" spans="1:7" ht="15" customHeight="1">
      <c r="A50" s="41"/>
      <c r="B50" s="7" t="s">
        <v>48</v>
      </c>
      <c r="C50" s="2"/>
      <c r="D50" s="2">
        <f t="shared" si="5"/>
        <v>0</v>
      </c>
      <c r="E50" s="23">
        <f>'Point distribution and weighing'!E50</f>
        <v>1</v>
      </c>
      <c r="F50" s="23">
        <f>'Point distribution and weighing'!F50</f>
        <v>0</v>
      </c>
      <c r="G50" s="23">
        <f>'Point distribution and weighing'!G50</f>
        <v>0</v>
      </c>
    </row>
    <row r="51" spans="1:7" ht="15" customHeight="1">
      <c r="A51" s="41"/>
      <c r="B51" s="8" t="s">
        <v>49</v>
      </c>
      <c r="C51" s="5"/>
      <c r="D51" s="2">
        <f t="shared" si="5"/>
        <v>0</v>
      </c>
      <c r="E51" s="23">
        <f>'Point distribution and weighing'!E51</f>
        <v>0</v>
      </c>
      <c r="F51" s="23">
        <f>'Point distribution and weighing'!F51</f>
        <v>0</v>
      </c>
      <c r="G51" s="23">
        <f>'Point distribution and weighing'!G51</f>
        <v>0</v>
      </c>
    </row>
    <row r="52" spans="1:7" ht="15" customHeight="1" thickBot="1">
      <c r="A52" s="40"/>
      <c r="B52" s="49" t="s">
        <v>45</v>
      </c>
      <c r="C52" s="50"/>
      <c r="D52" s="97"/>
      <c r="E52" s="98"/>
      <c r="F52" s="98"/>
      <c r="G52" s="99"/>
    </row>
    <row r="53" spans="1:7" ht="27" customHeight="1">
      <c r="A53" s="39">
        <v>9</v>
      </c>
      <c r="B53" s="135" t="s">
        <v>50</v>
      </c>
      <c r="C53" s="136"/>
      <c r="D53" s="136"/>
      <c r="E53" s="136"/>
      <c r="F53" s="136"/>
      <c r="G53" s="137"/>
    </row>
    <row r="54" spans="1:7" ht="15" customHeight="1">
      <c r="A54" s="41"/>
      <c r="B54" s="19" t="s">
        <v>51</v>
      </c>
      <c r="C54" s="17">
        <v>1</v>
      </c>
      <c r="D54" s="2">
        <f t="shared" ref="D54:D56" si="6">IF(C54=1, E54,)</f>
        <v>3</v>
      </c>
      <c r="E54" s="23">
        <f>'Point distribution and weighing'!E54</f>
        <v>3</v>
      </c>
      <c r="F54" s="23">
        <f>'Point distribution and weighing'!F54</f>
        <v>0</v>
      </c>
      <c r="G54" s="23">
        <f>'Point distribution and weighing'!G54</f>
        <v>3</v>
      </c>
    </row>
    <row r="55" spans="1:7" ht="15" customHeight="1">
      <c r="A55" s="41"/>
      <c r="B55" s="7" t="s">
        <v>52</v>
      </c>
      <c r="C55" s="2"/>
      <c r="D55" s="2">
        <f t="shared" si="6"/>
        <v>0</v>
      </c>
      <c r="E55" s="23">
        <f>'Point distribution and weighing'!E55</f>
        <v>1</v>
      </c>
      <c r="F55" s="23">
        <f>'Point distribution and weighing'!F55</f>
        <v>0</v>
      </c>
      <c r="G55" s="23">
        <f>'Point distribution and weighing'!G55</f>
        <v>0</v>
      </c>
    </row>
    <row r="56" spans="1:7" ht="15" customHeight="1">
      <c r="A56" s="41"/>
      <c r="B56" s="8" t="s">
        <v>53</v>
      </c>
      <c r="C56" s="5"/>
      <c r="D56" s="2">
        <f t="shared" si="6"/>
        <v>0</v>
      </c>
      <c r="E56" s="23">
        <f>'Point distribution and weighing'!E56</f>
        <v>0</v>
      </c>
      <c r="F56" s="23">
        <f>'Point distribution and weighing'!F56</f>
        <v>0</v>
      </c>
      <c r="G56" s="23">
        <f>'Point distribution and weighing'!G56</f>
        <v>0</v>
      </c>
    </row>
    <row r="57" spans="1:7" ht="15" customHeight="1" thickBot="1">
      <c r="A57" s="40"/>
      <c r="B57" s="49" t="s">
        <v>54</v>
      </c>
      <c r="C57" s="50"/>
      <c r="D57" s="97"/>
      <c r="E57" s="98"/>
      <c r="F57" s="98"/>
      <c r="G57" s="99"/>
    </row>
    <row r="58" spans="1:7" ht="27" customHeight="1">
      <c r="A58" s="39">
        <v>10</v>
      </c>
      <c r="B58" s="138" t="s">
        <v>55</v>
      </c>
      <c r="C58" s="138"/>
      <c r="D58" s="138"/>
      <c r="E58" s="138"/>
      <c r="F58" s="138"/>
      <c r="G58" s="139"/>
    </row>
    <row r="59" spans="1:7">
      <c r="A59" s="41"/>
      <c r="B59" s="18" t="s">
        <v>57</v>
      </c>
      <c r="C59" s="18">
        <v>1</v>
      </c>
      <c r="D59" s="2">
        <f t="shared" ref="D59:D60" si="7">IF(C59=1, E59,)</f>
        <v>3</v>
      </c>
      <c r="E59" s="23">
        <f>'Point distribution and weighing'!E59</f>
        <v>3</v>
      </c>
      <c r="F59" s="23">
        <f>'Point distribution and weighing'!F59</f>
        <v>0</v>
      </c>
      <c r="G59" s="23">
        <f>'Point distribution and weighing'!G59</f>
        <v>3</v>
      </c>
    </row>
    <row r="60" spans="1:7">
      <c r="A60" s="41"/>
      <c r="B60" s="10" t="s">
        <v>58</v>
      </c>
      <c r="C60" s="2"/>
      <c r="D60" s="2">
        <f t="shared" si="7"/>
        <v>0</v>
      </c>
      <c r="E60" s="23">
        <f>'Point distribution and weighing'!E60</f>
        <v>0</v>
      </c>
      <c r="F60" s="23">
        <f>'Point distribution and weighing'!F60</f>
        <v>0</v>
      </c>
      <c r="G60" s="23">
        <f>'Point distribution and weighing'!G60</f>
        <v>0</v>
      </c>
    </row>
    <row r="61" spans="1:7" ht="27" customHeight="1" thickBot="1">
      <c r="A61" s="40"/>
      <c r="B61" s="36" t="s">
        <v>56</v>
      </c>
      <c r="C61" s="107"/>
      <c r="D61" s="107"/>
      <c r="E61" s="107"/>
      <c r="F61" s="107"/>
      <c r="G61" s="108"/>
    </row>
    <row r="62" spans="1:7" ht="15" thickBot="1">
      <c r="A62" s="39">
        <v>11</v>
      </c>
      <c r="B62" s="109" t="s">
        <v>61</v>
      </c>
      <c r="C62" s="109"/>
      <c r="D62" s="110"/>
      <c r="E62" s="110"/>
      <c r="F62" s="110"/>
      <c r="G62" s="111"/>
    </row>
    <row r="63" spans="1:7">
      <c r="B63" s="16" t="s">
        <v>25</v>
      </c>
      <c r="C63" s="17"/>
      <c r="D63" s="2">
        <f t="shared" ref="D63:D66" si="8">IF(C63=1, E63,)</f>
        <v>0</v>
      </c>
      <c r="E63" s="23">
        <f>'Point distribution and weighing'!E63</f>
        <v>0</v>
      </c>
      <c r="F63" s="23">
        <f>'Point distribution and weighing'!F63</f>
        <v>0</v>
      </c>
      <c r="G63" s="23">
        <f>'Point distribution and weighing'!G63</f>
        <v>0</v>
      </c>
    </row>
    <row r="64" spans="1:7">
      <c r="B64" s="12" t="s">
        <v>26</v>
      </c>
      <c r="C64" s="2"/>
      <c r="D64" s="2">
        <f t="shared" si="8"/>
        <v>0</v>
      </c>
      <c r="E64" s="23">
        <f>'Point distribution and weighing'!E64</f>
        <v>1</v>
      </c>
      <c r="F64" s="23">
        <f>'Point distribution and weighing'!F64</f>
        <v>0</v>
      </c>
      <c r="G64" s="23">
        <f>'Point distribution and weighing'!G64</f>
        <v>0</v>
      </c>
    </row>
    <row r="65" spans="1:7">
      <c r="B65" s="12" t="s">
        <v>27</v>
      </c>
      <c r="C65" s="2"/>
      <c r="D65" s="2">
        <f t="shared" si="8"/>
        <v>0</v>
      </c>
      <c r="E65" s="23">
        <f>'Point distribution and weighing'!E65</f>
        <v>2</v>
      </c>
      <c r="F65" s="23">
        <f>'Point distribution and weighing'!F65</f>
        <v>0</v>
      </c>
      <c r="G65" s="23">
        <f>'Point distribution and weighing'!G65</f>
        <v>0</v>
      </c>
    </row>
    <row r="66" spans="1:7">
      <c r="B66" s="13" t="s">
        <v>62</v>
      </c>
      <c r="C66" s="5">
        <v>1</v>
      </c>
      <c r="D66" s="2">
        <f t="shared" si="8"/>
        <v>3</v>
      </c>
      <c r="E66" s="23">
        <f>'Point distribution and weighing'!E66</f>
        <v>3</v>
      </c>
      <c r="F66" s="23">
        <f>'Point distribution and weighing'!F66</f>
        <v>0</v>
      </c>
      <c r="G66" s="23">
        <f>'Point distribution and weighing'!G66</f>
        <v>3</v>
      </c>
    </row>
    <row r="67" spans="1:7" ht="15" customHeight="1" thickBot="1">
      <c r="B67" s="3" t="s">
        <v>54</v>
      </c>
      <c r="C67" s="24"/>
      <c r="D67" s="112"/>
      <c r="E67" s="113"/>
      <c r="F67" s="113"/>
      <c r="G67" s="114"/>
    </row>
    <row r="68" spans="1:7">
      <c r="A68" s="39">
        <v>12</v>
      </c>
      <c r="B68" s="104" t="s">
        <v>68</v>
      </c>
      <c r="C68" s="105"/>
      <c r="D68" s="105"/>
      <c r="E68" s="105"/>
      <c r="F68" s="105"/>
      <c r="G68" s="106"/>
    </row>
    <row r="69" spans="1:7">
      <c r="A69" s="41"/>
      <c r="B69" s="21" t="s">
        <v>63</v>
      </c>
      <c r="C69" s="17">
        <v>1</v>
      </c>
      <c r="D69" s="17" t="s">
        <v>141</v>
      </c>
      <c r="E69" s="68"/>
      <c r="F69" s="17"/>
      <c r="G69" s="52"/>
    </row>
    <row r="70" spans="1:7">
      <c r="A70" s="41"/>
      <c r="B70" s="14" t="s">
        <v>64</v>
      </c>
      <c r="C70" s="2"/>
      <c r="D70" s="2">
        <f t="shared" ref="D70:D72" si="9">IF(C70=1, E70,)</f>
        <v>0</v>
      </c>
      <c r="E70" s="23">
        <f>'Point distribution and weighing'!E70</f>
        <v>0</v>
      </c>
      <c r="F70" s="23">
        <f>'Point distribution and weighing'!F70</f>
        <v>0</v>
      </c>
      <c r="G70" s="23">
        <f>'Point distribution and weighing'!G70</f>
        <v>0</v>
      </c>
    </row>
    <row r="71" spans="1:7" ht="15" customHeight="1">
      <c r="A71" s="41"/>
      <c r="B71" s="11" t="s">
        <v>65</v>
      </c>
      <c r="C71" s="2"/>
      <c r="D71" s="2">
        <f t="shared" si="9"/>
        <v>0</v>
      </c>
      <c r="E71" s="23">
        <f>'Point distribution and weighing'!E71</f>
        <v>0</v>
      </c>
      <c r="F71" s="23">
        <f>'Point distribution and weighing'!F71</f>
        <v>0</v>
      </c>
      <c r="G71" s="23">
        <f>'Point distribution and weighing'!G71</f>
        <v>0</v>
      </c>
    </row>
    <row r="72" spans="1:7" ht="15" customHeight="1">
      <c r="A72" s="41"/>
      <c r="B72" s="11" t="s">
        <v>66</v>
      </c>
      <c r="C72" s="2"/>
      <c r="D72" s="2">
        <f t="shared" si="9"/>
        <v>0</v>
      </c>
      <c r="E72" s="23">
        <f>'Point distribution and weighing'!E72</f>
        <v>4</v>
      </c>
      <c r="F72" s="23">
        <f>'Point distribution and weighing'!F72</f>
        <v>0</v>
      </c>
      <c r="G72" s="23">
        <f>'Point distribution and weighing'!G72</f>
        <v>4</v>
      </c>
    </row>
    <row r="73" spans="1:7" ht="15" customHeight="1">
      <c r="A73" s="41"/>
      <c r="B73" s="11" t="s">
        <v>67</v>
      </c>
      <c r="C73" s="2">
        <v>1</v>
      </c>
      <c r="D73" s="2">
        <f>IF(AND(C73=1, C72=0), E73,)</f>
        <v>2</v>
      </c>
      <c r="E73" s="23">
        <f>'Point distribution and weighing'!E73</f>
        <v>2</v>
      </c>
      <c r="F73" s="23">
        <f>'Point distribution and weighing'!F73</f>
        <v>0</v>
      </c>
      <c r="G73" s="23">
        <f>'Point distribution and weighing'!G73</f>
        <v>0</v>
      </c>
    </row>
    <row r="74" spans="1:7" ht="15" customHeight="1">
      <c r="A74" s="41"/>
      <c r="B74" s="15" t="s">
        <v>69</v>
      </c>
      <c r="C74" s="5"/>
      <c r="D74" s="2">
        <f>IF(AND(C74=1, C73=0, C72=0), E74,)</f>
        <v>0</v>
      </c>
      <c r="E74" s="23">
        <f>'Point distribution and weighing'!E74</f>
        <v>1</v>
      </c>
      <c r="F74" s="23">
        <f>'Point distribution and weighing'!F74</f>
        <v>0</v>
      </c>
      <c r="G74" s="23">
        <f>'Point distribution and weighing'!G74</f>
        <v>0</v>
      </c>
    </row>
    <row r="75" spans="1:7" ht="15" customHeight="1" thickBot="1">
      <c r="A75" s="40"/>
      <c r="B75" s="36" t="s">
        <v>54</v>
      </c>
      <c r="C75" s="50"/>
      <c r="D75" s="97"/>
      <c r="E75" s="98"/>
      <c r="F75" s="98"/>
      <c r="G75" s="99"/>
    </row>
    <row r="76" spans="1:7" ht="30" customHeight="1">
      <c r="A76" s="39">
        <v>13</v>
      </c>
      <c r="B76" s="133" t="s">
        <v>70</v>
      </c>
      <c r="C76" s="133"/>
      <c r="D76" s="133"/>
      <c r="E76" s="133"/>
      <c r="F76" s="133"/>
      <c r="G76" s="134"/>
    </row>
    <row r="77" spans="1:7" ht="15" customHeight="1">
      <c r="A77" s="41"/>
      <c r="B77" s="11" t="s">
        <v>71</v>
      </c>
      <c r="C77" s="2"/>
      <c r="D77" s="2">
        <f t="shared" ref="D77:D80" si="10">IF(C77=1, E77,)</f>
        <v>0</v>
      </c>
      <c r="E77" s="23">
        <f>'Point distribution and weighing'!E77</f>
        <v>3</v>
      </c>
      <c r="F77" s="23">
        <f>'Point distribution and weighing'!F77</f>
        <v>0</v>
      </c>
      <c r="G77" s="23">
        <f>'Point distribution and weighing'!G77</f>
        <v>3</v>
      </c>
    </row>
    <row r="78" spans="1:7" ht="30" customHeight="1">
      <c r="A78" s="41"/>
      <c r="B78" s="11" t="s">
        <v>72</v>
      </c>
      <c r="C78" s="2"/>
      <c r="D78" s="2">
        <f t="shared" si="10"/>
        <v>0</v>
      </c>
      <c r="E78" s="23">
        <f>'Point distribution and weighing'!E78</f>
        <v>2</v>
      </c>
      <c r="F78" s="23">
        <f>'Point distribution and weighing'!F78</f>
        <v>0</v>
      </c>
      <c r="G78" s="23">
        <f>'Point distribution and weighing'!G78</f>
        <v>0</v>
      </c>
    </row>
    <row r="79" spans="1:7" ht="15" customHeight="1">
      <c r="A79" s="41"/>
      <c r="B79" s="11" t="s">
        <v>73</v>
      </c>
      <c r="C79" s="2"/>
      <c r="D79" s="2">
        <f t="shared" si="10"/>
        <v>0</v>
      </c>
      <c r="E79" s="23">
        <f>'Point distribution and weighing'!E79</f>
        <v>1</v>
      </c>
      <c r="F79" s="23">
        <f>'Point distribution and weighing'!F79</f>
        <v>0</v>
      </c>
      <c r="G79" s="23">
        <f>'Point distribution and weighing'!G79</f>
        <v>0</v>
      </c>
    </row>
    <row r="80" spans="1:7" ht="15" customHeight="1">
      <c r="A80" s="41"/>
      <c r="B80" s="15" t="s">
        <v>74</v>
      </c>
      <c r="C80" s="5"/>
      <c r="D80" s="2">
        <f t="shared" si="10"/>
        <v>0</v>
      </c>
      <c r="E80" s="23">
        <f>'Point distribution and weighing'!E80</f>
        <v>0</v>
      </c>
      <c r="F80" s="23">
        <f>'Point distribution and weighing'!F80</f>
        <v>0</v>
      </c>
      <c r="G80" s="23">
        <f>'Point distribution and weighing'!G80</f>
        <v>0</v>
      </c>
    </row>
    <row r="81" spans="1:7" ht="15" customHeight="1" thickBot="1">
      <c r="A81" s="40"/>
      <c r="B81" s="36" t="s">
        <v>54</v>
      </c>
      <c r="C81" s="50"/>
      <c r="D81" s="97"/>
      <c r="E81" s="98"/>
      <c r="F81" s="98"/>
      <c r="G81" s="99"/>
    </row>
    <row r="82" spans="1:7">
      <c r="A82" s="39">
        <v>14</v>
      </c>
      <c r="B82" s="131" t="s">
        <v>75</v>
      </c>
      <c r="C82" s="131"/>
      <c r="D82" s="131"/>
      <c r="E82" s="131"/>
      <c r="F82" s="131"/>
      <c r="G82" s="132"/>
    </row>
    <row r="83" spans="1:7" ht="15" customHeight="1">
      <c r="A83" s="41"/>
      <c r="B83" s="3" t="s">
        <v>76</v>
      </c>
      <c r="C83" s="2"/>
      <c r="D83" s="2">
        <f t="shared" ref="D83:D86" si="11">IF(C83=1, E83,)</f>
        <v>0</v>
      </c>
      <c r="E83" s="23">
        <f>'Point distribution and weighing'!E83</f>
        <v>3</v>
      </c>
      <c r="F83" s="23">
        <f>'Point distribution and weighing'!F83</f>
        <v>0</v>
      </c>
      <c r="G83" s="23">
        <f>'Point distribution and weighing'!G83</f>
        <v>3</v>
      </c>
    </row>
    <row r="84" spans="1:7" ht="27" customHeight="1">
      <c r="A84" s="41"/>
      <c r="B84" s="3" t="s">
        <v>77</v>
      </c>
      <c r="C84" s="2"/>
      <c r="D84" s="2">
        <f t="shared" si="11"/>
        <v>0</v>
      </c>
      <c r="E84" s="23">
        <f>'Point distribution and weighing'!E84</f>
        <v>2</v>
      </c>
      <c r="F84" s="23">
        <f>'Point distribution and weighing'!F84</f>
        <v>0</v>
      </c>
      <c r="G84" s="23">
        <f>'Point distribution and weighing'!G84</f>
        <v>0</v>
      </c>
    </row>
    <row r="85" spans="1:7" ht="15" customHeight="1">
      <c r="A85" s="41"/>
      <c r="B85" s="3" t="s">
        <v>78</v>
      </c>
      <c r="C85" s="2"/>
      <c r="D85" s="2">
        <f t="shared" si="11"/>
        <v>0</v>
      </c>
      <c r="E85" s="23">
        <f>'Point distribution and weighing'!E85</f>
        <v>1</v>
      </c>
      <c r="F85" s="23">
        <f>'Point distribution and weighing'!F85</f>
        <v>0</v>
      </c>
      <c r="G85" s="23">
        <f>'Point distribution and weighing'!G85</f>
        <v>0</v>
      </c>
    </row>
    <row r="86" spans="1:7" ht="15" customHeight="1">
      <c r="A86" s="41"/>
      <c r="B86" s="6" t="s">
        <v>79</v>
      </c>
      <c r="C86" s="5"/>
      <c r="D86" s="2">
        <f t="shared" si="11"/>
        <v>0</v>
      </c>
      <c r="E86" s="23">
        <f>'Point distribution and weighing'!E86</f>
        <v>0</v>
      </c>
      <c r="F86" s="23">
        <f>'Point distribution and weighing'!F86</f>
        <v>0</v>
      </c>
      <c r="G86" s="23">
        <f>'Point distribution and weighing'!G86</f>
        <v>0</v>
      </c>
    </row>
    <row r="87" spans="1:7" ht="15" customHeight="1" thickBot="1">
      <c r="A87" s="40"/>
      <c r="B87" s="49" t="s">
        <v>80</v>
      </c>
      <c r="C87" s="50">
        <v>1</v>
      </c>
      <c r="D87" s="97" t="s">
        <v>152</v>
      </c>
      <c r="E87" s="98"/>
      <c r="F87" s="98"/>
      <c r="G87" s="99"/>
    </row>
    <row r="88" spans="1:7">
      <c r="A88" s="39">
        <v>15</v>
      </c>
      <c r="B88" s="104" t="s">
        <v>81</v>
      </c>
      <c r="C88" s="105"/>
      <c r="D88" s="105"/>
      <c r="E88" s="105"/>
      <c r="F88" s="105"/>
      <c r="G88" s="106"/>
    </row>
    <row r="89" spans="1:7" ht="27" customHeight="1">
      <c r="A89" s="41"/>
      <c r="B89" s="22" t="s">
        <v>82</v>
      </c>
      <c r="C89" s="17"/>
      <c r="D89" s="2">
        <f t="shared" ref="D89:D92" si="12">IF(C89=1, E89,)</f>
        <v>0</v>
      </c>
      <c r="E89" s="23">
        <f>'Point distribution and weighing'!E89</f>
        <v>3</v>
      </c>
      <c r="F89" s="23">
        <f>'Point distribution and weighing'!F89</f>
        <v>0</v>
      </c>
      <c r="G89" s="23">
        <f>'Point distribution and weighing'!G89</f>
        <v>3</v>
      </c>
    </row>
    <row r="90" spans="1:7" ht="27" customHeight="1">
      <c r="A90" s="41"/>
      <c r="B90" s="11" t="s">
        <v>83</v>
      </c>
      <c r="C90" s="2"/>
      <c r="D90" s="2">
        <f t="shared" si="12"/>
        <v>0</v>
      </c>
      <c r="E90" s="23">
        <f>'Point distribution and weighing'!E90</f>
        <v>2</v>
      </c>
      <c r="F90" s="23">
        <f>'Point distribution and weighing'!F90</f>
        <v>0</v>
      </c>
      <c r="G90" s="23">
        <f>'Point distribution and weighing'!G90</f>
        <v>0</v>
      </c>
    </row>
    <row r="91" spans="1:7" ht="27" customHeight="1">
      <c r="A91" s="41"/>
      <c r="B91" s="11" t="s">
        <v>84</v>
      </c>
      <c r="C91" s="2"/>
      <c r="D91" s="2">
        <f t="shared" si="12"/>
        <v>0</v>
      </c>
      <c r="E91" s="23">
        <f>'Point distribution and weighing'!E91</f>
        <v>1</v>
      </c>
      <c r="F91" s="23">
        <f>'Point distribution and weighing'!F91</f>
        <v>0</v>
      </c>
      <c r="G91" s="23">
        <f>'Point distribution and weighing'!G91</f>
        <v>0</v>
      </c>
    </row>
    <row r="92" spans="1:7" ht="27" customHeight="1">
      <c r="A92" s="41"/>
      <c r="B92" s="15" t="s">
        <v>85</v>
      </c>
      <c r="C92" s="5"/>
      <c r="D92" s="2">
        <f t="shared" si="12"/>
        <v>0</v>
      </c>
      <c r="E92" s="23">
        <f>'Point distribution and weighing'!E92</f>
        <v>0</v>
      </c>
      <c r="F92" s="23">
        <f>'Point distribution and weighing'!F92</f>
        <v>0</v>
      </c>
      <c r="G92" s="23">
        <f>'Point distribution and weighing'!G92</f>
        <v>0</v>
      </c>
    </row>
    <row r="93" spans="1:7" ht="15" customHeight="1" thickBot="1">
      <c r="A93" s="40"/>
      <c r="B93" s="36" t="s">
        <v>54</v>
      </c>
      <c r="C93" s="50">
        <v>1</v>
      </c>
      <c r="D93" s="107" t="s">
        <v>153</v>
      </c>
      <c r="E93" s="107"/>
      <c r="F93" s="107"/>
      <c r="G93" s="108"/>
    </row>
    <row r="94" spans="1:7">
      <c r="C94" s="27" t="s">
        <v>147</v>
      </c>
      <c r="D94" s="27" t="s">
        <v>154</v>
      </c>
    </row>
    <row r="95" spans="1:7" ht="28">
      <c r="C95" s="62" t="s">
        <v>123</v>
      </c>
      <c r="D95" s="60">
        <f>SUM(D20:D24, D27:D31,D34:D36,D39:D41,D44:D46,D49:D51,D54:D56,D59:D60,D63:D66,D69:D74,D77:D80,D83:D86,D89:D92)</f>
        <v>25</v>
      </c>
      <c r="E95" s="61" t="s">
        <v>124</v>
      </c>
      <c r="F95" s="60">
        <f>SUM(G20:G24, G27:G31,G34:G36,G39:G41,G44:G46,G49:G51,G54:G56,G59:G60,G63:G66,G69:G75,G77:G80,G83:G86,G89:G92)</f>
        <v>42</v>
      </c>
    </row>
    <row r="96" spans="1:7">
      <c r="C96" s="62" t="s">
        <v>144</v>
      </c>
      <c r="D96" s="60">
        <f>SUM(I10,I18)</f>
        <v>3.5428571428571427</v>
      </c>
      <c r="E96" s="61" t="s">
        <v>145</v>
      </c>
      <c r="F96" s="60">
        <f>SUM(K10,K18)</f>
        <v>8</v>
      </c>
      <c r="G96" s="25"/>
    </row>
    <row r="97" spans="3:7" ht="28">
      <c r="C97" s="62" t="s">
        <v>120</v>
      </c>
      <c r="D97" s="60">
        <f>SUM(D95:D96)</f>
        <v>28.542857142857144</v>
      </c>
      <c r="E97" s="61" t="s">
        <v>125</v>
      </c>
      <c r="F97" s="60">
        <f>SUM(F95:F96)</f>
        <v>50</v>
      </c>
      <c r="G97" s="25"/>
    </row>
  </sheetData>
  <mergeCells count="28">
    <mergeCell ref="D32:G32"/>
    <mergeCell ref="B3:G3"/>
    <mergeCell ref="B10:G10"/>
    <mergeCell ref="B19:G19"/>
    <mergeCell ref="D25:G25"/>
    <mergeCell ref="B26:G26"/>
    <mergeCell ref="C61:G61"/>
    <mergeCell ref="B33:G33"/>
    <mergeCell ref="D37:G37"/>
    <mergeCell ref="B38:G38"/>
    <mergeCell ref="D42:G42"/>
    <mergeCell ref="B43:G43"/>
    <mergeCell ref="D47:G47"/>
    <mergeCell ref="B48:G48"/>
    <mergeCell ref="D52:G52"/>
    <mergeCell ref="B53:G53"/>
    <mergeCell ref="D57:G57"/>
    <mergeCell ref="B58:G58"/>
    <mergeCell ref="B82:G82"/>
    <mergeCell ref="D87:G87"/>
    <mergeCell ref="B88:G88"/>
    <mergeCell ref="D93:G93"/>
    <mergeCell ref="B62:G62"/>
    <mergeCell ref="D67:G67"/>
    <mergeCell ref="B68:G68"/>
    <mergeCell ref="D75:G75"/>
    <mergeCell ref="B76:G76"/>
    <mergeCell ref="D81:G81"/>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7"/>
  <sheetViews>
    <sheetView showGridLines="0" workbookViewId="0">
      <pane ySplit="2" topLeftCell="A93" activePane="bottomLeft" state="frozen"/>
      <selection activeCell="B96" sqref="B96"/>
      <selection pane="bottomLeft" activeCell="B96" sqref="B96"/>
    </sheetView>
  </sheetViews>
  <sheetFormatPr baseColWidth="10" defaultColWidth="8.83203125" defaultRowHeight="14" x14ac:dyDescent="0"/>
  <cols>
    <col min="1" max="1" width="5.6640625" customWidth="1"/>
    <col min="2" max="2" width="64.83203125" customWidth="1"/>
    <col min="3" max="3" width="10.33203125" customWidth="1"/>
    <col min="4" max="4" width="17.1640625" customWidth="1"/>
    <col min="5" max="5" width="17.5" customWidth="1"/>
    <col min="6" max="6" width="15.83203125" customWidth="1"/>
    <col min="7" max="7" width="11.1640625" customWidth="1"/>
    <col min="8" max="8" width="6.5" customWidth="1"/>
    <col min="9" max="9" width="8.33203125" customWidth="1"/>
    <col min="10" max="10" width="10.5" customWidth="1"/>
    <col min="11" max="11" width="5.6640625" customWidth="1"/>
  </cols>
  <sheetData>
    <row r="2" spans="1:11" ht="15" thickBot="1">
      <c r="A2" t="s">
        <v>126</v>
      </c>
      <c r="C2" t="s">
        <v>86</v>
      </c>
      <c r="D2" t="s">
        <v>87</v>
      </c>
      <c r="E2" t="s">
        <v>88</v>
      </c>
      <c r="F2" t="s">
        <v>131</v>
      </c>
      <c r="G2" t="s">
        <v>140</v>
      </c>
    </row>
    <row r="3" spans="1:11" ht="30" customHeight="1">
      <c r="A3" s="44">
        <v>1</v>
      </c>
      <c r="B3" s="122" t="s">
        <v>0</v>
      </c>
      <c r="C3" s="124"/>
      <c r="D3" s="124"/>
      <c r="E3" s="124"/>
      <c r="F3" s="124"/>
      <c r="G3" s="125"/>
    </row>
    <row r="4" spans="1:11" ht="52.5" customHeight="1">
      <c r="A4" s="41"/>
      <c r="B4" s="42" t="s">
        <v>1</v>
      </c>
      <c r="C4" s="43" t="s">
        <v>2</v>
      </c>
      <c r="D4" s="43" t="s">
        <v>3</v>
      </c>
      <c r="E4" s="43" t="s">
        <v>4</v>
      </c>
      <c r="F4" s="43" t="s">
        <v>5</v>
      </c>
      <c r="G4" s="45"/>
    </row>
    <row r="5" spans="1:11">
      <c r="A5" s="41"/>
      <c r="B5" s="11" t="s">
        <v>6</v>
      </c>
      <c r="C5" s="11"/>
      <c r="D5" s="11"/>
      <c r="E5" s="11">
        <v>1</v>
      </c>
      <c r="F5" s="11"/>
      <c r="G5" s="45"/>
    </row>
    <row r="6" spans="1:11" ht="14.25" customHeight="1">
      <c r="A6" s="41"/>
      <c r="B6" s="11" t="s">
        <v>7</v>
      </c>
      <c r="C6" s="11"/>
      <c r="D6" s="11"/>
      <c r="E6" s="11"/>
      <c r="F6" s="11">
        <v>1</v>
      </c>
      <c r="G6" s="45"/>
    </row>
    <row r="7" spans="1:11" ht="15" customHeight="1">
      <c r="A7" s="41"/>
      <c r="B7" s="11" t="s">
        <v>8</v>
      </c>
      <c r="C7" s="11"/>
      <c r="D7" s="11"/>
      <c r="E7" s="11">
        <v>1</v>
      </c>
      <c r="F7" s="11"/>
      <c r="G7" s="45"/>
    </row>
    <row r="8" spans="1:11" ht="15" customHeight="1">
      <c r="A8" s="41"/>
      <c r="B8" s="11" t="s">
        <v>9</v>
      </c>
      <c r="C8" s="11"/>
      <c r="D8" s="11"/>
      <c r="E8" s="11"/>
      <c r="F8" s="11">
        <v>1</v>
      </c>
      <c r="G8" s="45"/>
    </row>
    <row r="9" spans="1:11" ht="15" thickBot="1">
      <c r="A9" s="40"/>
      <c r="B9" s="36" t="s">
        <v>10</v>
      </c>
      <c r="C9" s="36"/>
      <c r="D9" s="36"/>
      <c r="E9" s="36"/>
      <c r="F9" s="36"/>
      <c r="G9" s="46"/>
    </row>
    <row r="10" spans="1:11" ht="30" customHeight="1">
      <c r="A10" s="39">
        <v>2</v>
      </c>
      <c r="B10" s="140" t="s">
        <v>11</v>
      </c>
      <c r="C10" s="141"/>
      <c r="D10" s="141"/>
      <c r="E10" s="141"/>
      <c r="F10" s="141"/>
      <c r="G10" s="142"/>
      <c r="H10" s="62" t="s">
        <v>143</v>
      </c>
      <c r="I10" s="69">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2</v>
      </c>
      <c r="J10" s="61" t="s">
        <v>121</v>
      </c>
      <c r="K10" s="60">
        <v>3</v>
      </c>
    </row>
    <row r="11" spans="1:11" ht="30" customHeight="1">
      <c r="A11" s="41"/>
      <c r="B11" s="33"/>
      <c r="C11" s="33" t="s">
        <v>12</v>
      </c>
      <c r="D11" s="33" t="s">
        <v>13</v>
      </c>
      <c r="E11" s="33" t="s">
        <v>14</v>
      </c>
      <c r="F11" s="33" t="s">
        <v>15</v>
      </c>
      <c r="G11" s="34" t="s">
        <v>16</v>
      </c>
    </row>
    <row r="12" spans="1:11" ht="15" customHeight="1">
      <c r="A12" s="41"/>
      <c r="B12" s="11" t="s">
        <v>17</v>
      </c>
      <c r="C12" s="9">
        <v>1</v>
      </c>
      <c r="D12" s="11"/>
      <c r="E12" s="9">
        <v>0</v>
      </c>
      <c r="F12" s="9">
        <v>1</v>
      </c>
      <c r="G12" s="35"/>
    </row>
    <row r="13" spans="1:11" ht="15" customHeight="1">
      <c r="A13" s="41"/>
      <c r="B13" s="11" t="s">
        <v>18</v>
      </c>
      <c r="C13" s="9">
        <v>1</v>
      </c>
      <c r="D13" s="11">
        <v>1</v>
      </c>
      <c r="E13" s="9"/>
      <c r="F13" s="9">
        <v>1</v>
      </c>
      <c r="G13" s="35"/>
    </row>
    <row r="14" spans="1:11" ht="27" customHeight="1">
      <c r="A14" s="41"/>
      <c r="B14" s="11" t="s">
        <v>19</v>
      </c>
      <c r="C14" s="9">
        <v>1</v>
      </c>
      <c r="D14" s="11">
        <v>1</v>
      </c>
      <c r="E14" s="9"/>
      <c r="F14" s="9">
        <v>1</v>
      </c>
      <c r="G14" s="35"/>
    </row>
    <row r="15" spans="1:11" ht="15" customHeight="1">
      <c r="A15" s="41"/>
      <c r="B15" s="11" t="s">
        <v>20</v>
      </c>
      <c r="C15" s="9">
        <v>0</v>
      </c>
      <c r="D15" s="11">
        <v>0</v>
      </c>
      <c r="E15" s="9">
        <v>0</v>
      </c>
      <c r="F15" s="9">
        <v>0</v>
      </c>
      <c r="G15" s="35">
        <v>0</v>
      </c>
    </row>
    <row r="16" spans="1:11" ht="15" customHeight="1">
      <c r="A16" s="41"/>
      <c r="B16" s="11" t="s">
        <v>21</v>
      </c>
      <c r="C16" s="9">
        <v>1</v>
      </c>
      <c r="D16" s="11">
        <v>1</v>
      </c>
      <c r="E16" s="9"/>
      <c r="F16" s="9"/>
      <c r="G16" s="35"/>
    </row>
    <row r="17" spans="1:11" ht="27" customHeight="1">
      <c r="A17" s="41"/>
      <c r="B17" s="11" t="s">
        <v>22</v>
      </c>
      <c r="C17" s="9">
        <v>0</v>
      </c>
      <c r="D17" s="11">
        <v>0</v>
      </c>
      <c r="E17" s="9">
        <v>0</v>
      </c>
      <c r="F17" s="9">
        <v>0</v>
      </c>
      <c r="G17" s="35">
        <v>0</v>
      </c>
    </row>
    <row r="18" spans="1:11" ht="15" customHeight="1" thickBot="1">
      <c r="A18" s="40"/>
      <c r="B18" s="36" t="s">
        <v>23</v>
      </c>
      <c r="C18" s="37">
        <v>1</v>
      </c>
      <c r="D18" s="36">
        <v>1</v>
      </c>
      <c r="E18" s="37">
        <v>1</v>
      </c>
      <c r="F18" s="37">
        <v>1</v>
      </c>
      <c r="G18" s="38"/>
      <c r="H18" s="62" t="s">
        <v>119</v>
      </c>
      <c r="I18" s="60">
        <f>SUM(C12:G18)*'Point distribution and weighing'!I17</f>
        <v>2</v>
      </c>
      <c r="J18" s="61" t="s">
        <v>122</v>
      </c>
      <c r="K18" s="60">
        <v>5</v>
      </c>
    </row>
    <row r="19" spans="1:11" ht="27" customHeight="1">
      <c r="A19" s="47">
        <v>3</v>
      </c>
      <c r="B19" s="135" t="s">
        <v>24</v>
      </c>
      <c r="C19" s="136"/>
      <c r="D19" s="136"/>
      <c r="E19" s="136"/>
      <c r="F19" s="136"/>
      <c r="G19" s="137"/>
    </row>
    <row r="20" spans="1:11">
      <c r="A20" s="41"/>
      <c r="B20" s="1" t="s">
        <v>25</v>
      </c>
      <c r="C20" s="2"/>
      <c r="D20" s="2">
        <f>IF(C20=1, E20,)</f>
        <v>0</v>
      </c>
      <c r="E20" s="23">
        <f>'Point distribution and weighing'!E20</f>
        <v>0</v>
      </c>
      <c r="F20" s="23">
        <f>'Point distribution and weighing'!F20</f>
        <v>0</v>
      </c>
      <c r="G20" s="23">
        <f>'Point distribution and weighing'!G20</f>
        <v>4</v>
      </c>
    </row>
    <row r="21" spans="1:11">
      <c r="A21" s="41"/>
      <c r="B21" s="1" t="s">
        <v>26</v>
      </c>
      <c r="C21" s="2"/>
      <c r="D21" s="2">
        <f t="shared" ref="D21:D24" si="0">IF(C21=1, E21,)</f>
        <v>0</v>
      </c>
      <c r="E21" s="23">
        <f>'Point distribution and weighing'!E21</f>
        <v>1</v>
      </c>
      <c r="F21" s="23">
        <f>'Point distribution and weighing'!F21</f>
        <v>0</v>
      </c>
      <c r="G21" s="23">
        <f>'Point distribution and weighing'!G21</f>
        <v>0</v>
      </c>
    </row>
    <row r="22" spans="1:11">
      <c r="A22" s="41"/>
      <c r="B22" s="1" t="s">
        <v>27</v>
      </c>
      <c r="C22" s="2">
        <v>1</v>
      </c>
      <c r="D22" s="2">
        <f t="shared" si="0"/>
        <v>2</v>
      </c>
      <c r="E22" s="23">
        <f>'Point distribution and weighing'!E22</f>
        <v>2</v>
      </c>
      <c r="F22" s="23">
        <f>'Point distribution and weighing'!F22</f>
        <v>0</v>
      </c>
      <c r="G22" s="23">
        <f>'Point distribution and weighing'!G22</f>
        <v>0</v>
      </c>
    </row>
    <row r="23" spans="1:11">
      <c r="A23" s="41"/>
      <c r="B23" s="1" t="s">
        <v>28</v>
      </c>
      <c r="C23" s="2"/>
      <c r="D23" s="2">
        <f t="shared" si="0"/>
        <v>0</v>
      </c>
      <c r="E23" s="23">
        <f>'Point distribution and weighing'!E23</f>
        <v>4</v>
      </c>
      <c r="F23" s="23">
        <f>'Point distribution and weighing'!F23</f>
        <v>0</v>
      </c>
      <c r="G23" s="23">
        <f>'Point distribution and weighing'!G23</f>
        <v>0</v>
      </c>
    </row>
    <row r="24" spans="1:11">
      <c r="A24" s="41"/>
      <c r="B24" s="1" t="s">
        <v>29</v>
      </c>
      <c r="C24" s="2"/>
      <c r="D24" s="2">
        <f t="shared" si="0"/>
        <v>0</v>
      </c>
      <c r="E24" s="23">
        <f>'Point distribution and weighing'!E24</f>
        <v>2</v>
      </c>
      <c r="F24" s="23">
        <f>'Point distribution and weighing'!F24</f>
        <v>0</v>
      </c>
      <c r="G24" s="23">
        <f>'Point distribution and weighing'!G24</f>
        <v>0</v>
      </c>
    </row>
    <row r="25" spans="1:11" ht="15" customHeight="1" thickBot="1">
      <c r="A25" s="40"/>
      <c r="B25" s="49" t="s">
        <v>60</v>
      </c>
      <c r="C25" s="50"/>
      <c r="D25" s="107"/>
      <c r="E25" s="107"/>
      <c r="F25" s="107"/>
      <c r="G25" s="108"/>
    </row>
    <row r="26" spans="1:11" ht="27" customHeight="1">
      <c r="A26" s="47">
        <v>4</v>
      </c>
      <c r="B26" s="122" t="s">
        <v>30</v>
      </c>
      <c r="C26" s="123"/>
      <c r="D26" s="123"/>
      <c r="E26" s="123"/>
      <c r="F26" s="123"/>
      <c r="G26" s="143"/>
    </row>
    <row r="27" spans="1:11">
      <c r="B27" s="1" t="s">
        <v>25</v>
      </c>
      <c r="C27" s="2"/>
      <c r="D27" s="2">
        <f t="shared" ref="D27:D31" si="1">IF(C27=1, E27,)</f>
        <v>0</v>
      </c>
      <c r="E27" s="23">
        <f>'Point distribution and weighing'!E27</f>
        <v>0</v>
      </c>
      <c r="F27" s="23">
        <f>'Point distribution and weighing'!F27</f>
        <v>0</v>
      </c>
      <c r="G27" s="23">
        <f>'Point distribution and weighing'!G27</f>
        <v>4</v>
      </c>
    </row>
    <row r="28" spans="1:11">
      <c r="B28" s="1" t="s">
        <v>26</v>
      </c>
      <c r="C28" s="2"/>
      <c r="D28" s="2">
        <f t="shared" si="1"/>
        <v>0</v>
      </c>
      <c r="E28" s="23">
        <f>'Point distribution and weighing'!E28</f>
        <v>1</v>
      </c>
      <c r="F28" s="23">
        <f>'Point distribution and weighing'!F28</f>
        <v>0</v>
      </c>
      <c r="G28" s="23">
        <f>'Point distribution and weighing'!G28</f>
        <v>0</v>
      </c>
    </row>
    <row r="29" spans="1:11">
      <c r="B29" s="1" t="s">
        <v>27</v>
      </c>
      <c r="C29" s="2">
        <v>1</v>
      </c>
      <c r="D29" s="2">
        <f t="shared" si="1"/>
        <v>2</v>
      </c>
      <c r="E29" s="23">
        <f>'Point distribution and weighing'!E29</f>
        <v>2</v>
      </c>
      <c r="F29" s="23">
        <f>'Point distribution and weighing'!F29</f>
        <v>0</v>
      </c>
      <c r="G29" s="23">
        <f>'Point distribution and weighing'!G29</f>
        <v>0</v>
      </c>
    </row>
    <row r="30" spans="1:11">
      <c r="B30" s="1" t="s">
        <v>28</v>
      </c>
      <c r="C30" s="2"/>
      <c r="D30" s="2">
        <f t="shared" si="1"/>
        <v>0</v>
      </c>
      <c r="E30" s="23">
        <f>'Point distribution and weighing'!E30</f>
        <v>4</v>
      </c>
      <c r="F30" s="23">
        <f>'Point distribution and weighing'!F30</f>
        <v>0</v>
      </c>
      <c r="G30" s="23">
        <f>'Point distribution and weighing'!G30</f>
        <v>0</v>
      </c>
    </row>
    <row r="31" spans="1:11">
      <c r="B31" s="4" t="s">
        <v>29</v>
      </c>
      <c r="C31" s="5"/>
      <c r="D31" s="2">
        <f t="shared" si="1"/>
        <v>0</v>
      </c>
      <c r="E31" s="23">
        <v>2</v>
      </c>
      <c r="F31" s="23">
        <f>'Point distribution and weighing'!F31</f>
        <v>0</v>
      </c>
      <c r="G31" s="23">
        <f>'Point distribution and weighing'!G31</f>
        <v>0</v>
      </c>
    </row>
    <row r="32" spans="1:11" ht="15" customHeight="1" thickBot="1">
      <c r="B32" s="6" t="s">
        <v>59</v>
      </c>
      <c r="C32" s="51"/>
      <c r="D32" s="116"/>
      <c r="E32" s="117"/>
      <c r="F32" s="117"/>
      <c r="G32" s="118"/>
    </row>
    <row r="33" spans="1:7">
      <c r="A33" s="39">
        <v>5</v>
      </c>
      <c r="B33" s="105" t="s">
        <v>31</v>
      </c>
      <c r="C33" s="105"/>
      <c r="D33" s="105"/>
      <c r="E33" s="105"/>
      <c r="F33" s="105"/>
      <c r="G33" s="106"/>
    </row>
    <row r="34" spans="1:7" ht="40" customHeight="1">
      <c r="A34" s="41"/>
      <c r="B34" s="20" t="s">
        <v>32</v>
      </c>
      <c r="C34" s="17"/>
      <c r="D34" s="2">
        <f t="shared" ref="D34:D36" si="2">IF(C34=1, E34,)</f>
        <v>0</v>
      </c>
      <c r="E34" s="23">
        <f>'Point distribution and weighing'!E34</f>
        <v>3</v>
      </c>
      <c r="F34" s="23">
        <f>'Point distribution and weighing'!F34</f>
        <v>0</v>
      </c>
      <c r="G34" s="23">
        <f>'Point distribution and weighing'!G34</f>
        <v>3</v>
      </c>
    </row>
    <row r="35" spans="1:7" ht="27" customHeight="1">
      <c r="A35" s="41"/>
      <c r="B35" s="3" t="s">
        <v>33</v>
      </c>
      <c r="C35" s="2">
        <v>1</v>
      </c>
      <c r="D35" s="2">
        <f t="shared" si="2"/>
        <v>1</v>
      </c>
      <c r="E35" s="23">
        <f>'Point distribution and weighing'!E35</f>
        <v>1</v>
      </c>
      <c r="F35" s="23">
        <f>'Point distribution and weighing'!F35</f>
        <v>0</v>
      </c>
      <c r="G35" s="23">
        <f>'Point distribution and weighing'!G35</f>
        <v>0</v>
      </c>
    </row>
    <row r="36" spans="1:7" ht="15" customHeight="1">
      <c r="A36" s="41"/>
      <c r="B36" s="6" t="s">
        <v>34</v>
      </c>
      <c r="C36" s="5"/>
      <c r="D36" s="2">
        <f t="shared" si="2"/>
        <v>0</v>
      </c>
      <c r="E36" s="23">
        <f>'Point distribution and weighing'!E36</f>
        <v>0</v>
      </c>
      <c r="F36" s="23">
        <f>'Point distribution and weighing'!F36</f>
        <v>0</v>
      </c>
      <c r="G36" s="23">
        <f>'Point distribution and weighing'!G36</f>
        <v>0</v>
      </c>
    </row>
    <row r="37" spans="1:7" ht="15" customHeight="1" thickBot="1">
      <c r="A37" s="40"/>
      <c r="B37" s="49" t="s">
        <v>40</v>
      </c>
      <c r="C37" s="50"/>
      <c r="D37" s="97"/>
      <c r="E37" s="98"/>
      <c r="F37" s="98"/>
      <c r="G37" s="99"/>
    </row>
    <row r="38" spans="1:7">
      <c r="A38" s="39">
        <v>6</v>
      </c>
      <c r="B38" s="105" t="s">
        <v>35</v>
      </c>
      <c r="C38" s="105"/>
      <c r="D38" s="105"/>
      <c r="E38" s="105"/>
      <c r="F38" s="105"/>
      <c r="G38" s="106"/>
    </row>
    <row r="39" spans="1:7" ht="40" customHeight="1">
      <c r="A39" s="41"/>
      <c r="B39" s="20" t="s">
        <v>36</v>
      </c>
      <c r="C39" s="17"/>
      <c r="D39" s="2">
        <f t="shared" ref="D39:D41" si="3">IF(C39=1, E39,)</f>
        <v>0</v>
      </c>
      <c r="E39" s="23">
        <f>'Point distribution and weighing'!E39</f>
        <v>3</v>
      </c>
      <c r="F39" s="23">
        <f>'Point distribution and weighing'!F39</f>
        <v>0</v>
      </c>
      <c r="G39" s="23">
        <f>'Point distribution and weighing'!G39</f>
        <v>3</v>
      </c>
    </row>
    <row r="40" spans="1:7" ht="27" customHeight="1">
      <c r="A40" s="41"/>
      <c r="B40" s="3" t="s">
        <v>37</v>
      </c>
      <c r="C40" s="2">
        <v>1</v>
      </c>
      <c r="D40" s="2">
        <f t="shared" si="3"/>
        <v>1</v>
      </c>
      <c r="E40" s="23">
        <f>'Point distribution and weighing'!E40</f>
        <v>1</v>
      </c>
      <c r="F40" s="23">
        <f>'Point distribution and weighing'!F40</f>
        <v>0</v>
      </c>
      <c r="G40" s="23">
        <f>'Point distribution and weighing'!G40</f>
        <v>0</v>
      </c>
    </row>
    <row r="41" spans="1:7" ht="15" customHeight="1">
      <c r="A41" s="41"/>
      <c r="B41" s="6" t="s">
        <v>38</v>
      </c>
      <c r="C41" s="5"/>
      <c r="D41" s="2">
        <f t="shared" si="3"/>
        <v>0</v>
      </c>
      <c r="E41" s="23">
        <f>'Point distribution and weighing'!E41</f>
        <v>0</v>
      </c>
      <c r="F41" s="23">
        <f>'Point distribution and weighing'!F41</f>
        <v>0</v>
      </c>
      <c r="G41" s="23">
        <f>'Point distribution and weighing'!G41</f>
        <v>0</v>
      </c>
    </row>
    <row r="42" spans="1:7" ht="15" customHeight="1" thickBot="1">
      <c r="A42" s="40"/>
      <c r="B42" s="49" t="s">
        <v>39</v>
      </c>
      <c r="C42" s="50"/>
      <c r="D42" s="107"/>
      <c r="E42" s="107"/>
      <c r="F42" s="107"/>
      <c r="G42" s="108"/>
    </row>
    <row r="43" spans="1:7" ht="27" customHeight="1">
      <c r="A43" s="39">
        <v>7</v>
      </c>
      <c r="B43" s="135" t="s">
        <v>41</v>
      </c>
      <c r="C43" s="136"/>
      <c r="D43" s="136"/>
      <c r="E43" s="136"/>
      <c r="F43" s="136"/>
      <c r="G43" s="137"/>
    </row>
    <row r="44" spans="1:7" ht="27" customHeight="1">
      <c r="A44" s="41"/>
      <c r="B44" s="19" t="s">
        <v>42</v>
      </c>
      <c r="C44" s="17"/>
      <c r="D44" s="2">
        <f t="shared" ref="D44:D46" si="4">IF(C44=1, E44,)</f>
        <v>0</v>
      </c>
      <c r="E44" s="23">
        <f>'Point distribution and weighing'!E44</f>
        <v>3</v>
      </c>
      <c r="F44" s="23">
        <f>'Point distribution and weighing'!F44</f>
        <v>0</v>
      </c>
      <c r="G44" s="23">
        <f>'Point distribution and weighing'!G44</f>
        <v>3</v>
      </c>
    </row>
    <row r="45" spans="1:7" ht="27" customHeight="1">
      <c r="A45" s="41"/>
      <c r="B45" s="7" t="s">
        <v>43</v>
      </c>
      <c r="C45" s="2">
        <v>1</v>
      </c>
      <c r="D45" s="2">
        <f t="shared" si="4"/>
        <v>1</v>
      </c>
      <c r="E45" s="23">
        <f>'Point distribution and weighing'!E45</f>
        <v>1</v>
      </c>
      <c r="F45" s="23">
        <f>'Point distribution and weighing'!F45</f>
        <v>0</v>
      </c>
      <c r="G45" s="23">
        <f>'Point distribution and weighing'!G45</f>
        <v>0</v>
      </c>
    </row>
    <row r="46" spans="1:7" ht="15" customHeight="1">
      <c r="A46" s="41"/>
      <c r="B46" s="8" t="s">
        <v>44</v>
      </c>
      <c r="C46" s="5"/>
      <c r="D46" s="2">
        <f t="shared" si="4"/>
        <v>0</v>
      </c>
      <c r="E46" s="23">
        <f>'Point distribution and weighing'!E46</f>
        <v>0</v>
      </c>
      <c r="F46" s="23">
        <f>'Point distribution and weighing'!F46</f>
        <v>0</v>
      </c>
      <c r="G46" s="23">
        <f>'Point distribution and weighing'!G46</f>
        <v>0</v>
      </c>
    </row>
    <row r="47" spans="1:7" ht="15" customHeight="1" thickBot="1">
      <c r="A47" s="40"/>
      <c r="B47" s="49" t="s">
        <v>45</v>
      </c>
      <c r="C47" s="50"/>
      <c r="D47" s="107"/>
      <c r="E47" s="107"/>
      <c r="F47" s="107"/>
      <c r="G47" s="108"/>
    </row>
    <row r="48" spans="1:7" ht="27.75" customHeight="1">
      <c r="A48" s="39">
        <v>8</v>
      </c>
      <c r="B48" s="136" t="s">
        <v>46</v>
      </c>
      <c r="C48" s="136"/>
      <c r="D48" s="136"/>
      <c r="E48" s="136"/>
      <c r="F48" s="136"/>
      <c r="G48" s="137"/>
    </row>
    <row r="49" spans="1:7" ht="15" customHeight="1">
      <c r="A49" s="41"/>
      <c r="B49" s="19" t="s">
        <v>47</v>
      </c>
      <c r="C49" s="17"/>
      <c r="D49" s="2">
        <f t="shared" ref="D49:D51" si="5">IF(C49=1, E49,)</f>
        <v>0</v>
      </c>
      <c r="E49" s="23">
        <f>'Point distribution and weighing'!E49</f>
        <v>3</v>
      </c>
      <c r="F49" s="23">
        <f>'Point distribution and weighing'!F49</f>
        <v>0</v>
      </c>
      <c r="G49" s="23">
        <f>'Point distribution and weighing'!G49</f>
        <v>3</v>
      </c>
    </row>
    <row r="50" spans="1:7" ht="15" customHeight="1">
      <c r="A50" s="41"/>
      <c r="B50" s="7" t="s">
        <v>48</v>
      </c>
      <c r="C50" s="2"/>
      <c r="D50" s="2">
        <f t="shared" si="5"/>
        <v>0</v>
      </c>
      <c r="E50" s="23">
        <f>'Point distribution and weighing'!E50</f>
        <v>1</v>
      </c>
      <c r="F50" s="23">
        <f>'Point distribution and weighing'!F50</f>
        <v>0</v>
      </c>
      <c r="G50" s="23">
        <f>'Point distribution and weighing'!G50</f>
        <v>0</v>
      </c>
    </row>
    <row r="51" spans="1:7" ht="15" customHeight="1">
      <c r="A51" s="41"/>
      <c r="B51" s="8" t="s">
        <v>49</v>
      </c>
      <c r="C51" s="5">
        <v>1</v>
      </c>
      <c r="D51" s="2">
        <f t="shared" si="5"/>
        <v>0</v>
      </c>
      <c r="E51" s="23">
        <f>'Point distribution and weighing'!E51</f>
        <v>0</v>
      </c>
      <c r="F51" s="23">
        <f>'Point distribution and weighing'!F51</f>
        <v>0</v>
      </c>
      <c r="G51" s="23">
        <f>'Point distribution and weighing'!G51</f>
        <v>0</v>
      </c>
    </row>
    <row r="52" spans="1:7" ht="15" customHeight="1" thickBot="1">
      <c r="A52" s="40"/>
      <c r="B52" s="49" t="s">
        <v>45</v>
      </c>
      <c r="C52" s="50"/>
      <c r="D52" s="97"/>
      <c r="E52" s="98"/>
      <c r="F52" s="98"/>
      <c r="G52" s="99"/>
    </row>
    <row r="53" spans="1:7" ht="27" customHeight="1">
      <c r="A53" s="39">
        <v>9</v>
      </c>
      <c r="B53" s="135" t="s">
        <v>50</v>
      </c>
      <c r="C53" s="136"/>
      <c r="D53" s="136"/>
      <c r="E53" s="136"/>
      <c r="F53" s="136"/>
      <c r="G53" s="137"/>
    </row>
    <row r="54" spans="1:7" ht="15" customHeight="1">
      <c r="A54" s="41"/>
      <c r="B54" s="19" t="s">
        <v>51</v>
      </c>
      <c r="C54" s="17">
        <v>1</v>
      </c>
      <c r="D54" s="2">
        <f t="shared" ref="D54:D56" si="6">IF(C54=1, E54,)</f>
        <v>3</v>
      </c>
      <c r="E54" s="23">
        <f>'Point distribution and weighing'!E54</f>
        <v>3</v>
      </c>
      <c r="F54" s="23">
        <f>'Point distribution and weighing'!F54</f>
        <v>0</v>
      </c>
      <c r="G54" s="23">
        <f>'Point distribution and weighing'!G54</f>
        <v>3</v>
      </c>
    </row>
    <row r="55" spans="1:7" ht="15" customHeight="1">
      <c r="A55" s="41"/>
      <c r="B55" s="7" t="s">
        <v>52</v>
      </c>
      <c r="C55" s="2"/>
      <c r="D55" s="2">
        <f t="shared" si="6"/>
        <v>0</v>
      </c>
      <c r="E55" s="23">
        <f>'Point distribution and weighing'!E55</f>
        <v>1</v>
      </c>
      <c r="F55" s="23">
        <f>'Point distribution and weighing'!F55</f>
        <v>0</v>
      </c>
      <c r="G55" s="23">
        <f>'Point distribution and weighing'!G55</f>
        <v>0</v>
      </c>
    </row>
    <row r="56" spans="1:7" ht="15" customHeight="1">
      <c r="A56" s="41"/>
      <c r="B56" s="8" t="s">
        <v>53</v>
      </c>
      <c r="C56" s="5"/>
      <c r="D56" s="2">
        <f t="shared" si="6"/>
        <v>0</v>
      </c>
      <c r="E56" s="23">
        <f>'Point distribution and weighing'!E56</f>
        <v>0</v>
      </c>
      <c r="F56" s="23">
        <f>'Point distribution and weighing'!F56</f>
        <v>0</v>
      </c>
      <c r="G56" s="23">
        <f>'Point distribution and weighing'!G56</f>
        <v>0</v>
      </c>
    </row>
    <row r="57" spans="1:7" ht="15" customHeight="1" thickBot="1">
      <c r="A57" s="40"/>
      <c r="B57" s="49" t="s">
        <v>54</v>
      </c>
      <c r="C57" s="50"/>
      <c r="D57" s="97"/>
      <c r="E57" s="98"/>
      <c r="F57" s="98"/>
      <c r="G57" s="99"/>
    </row>
    <row r="58" spans="1:7" ht="27" customHeight="1">
      <c r="A58" s="39">
        <v>10</v>
      </c>
      <c r="B58" s="138" t="s">
        <v>55</v>
      </c>
      <c r="C58" s="138"/>
      <c r="D58" s="138"/>
      <c r="E58" s="138"/>
      <c r="F58" s="138"/>
      <c r="G58" s="139"/>
    </row>
    <row r="59" spans="1:7">
      <c r="A59" s="41"/>
      <c r="B59" s="18" t="s">
        <v>57</v>
      </c>
      <c r="C59" s="18"/>
      <c r="D59" s="2">
        <f t="shared" ref="D59:D60" si="7">IF(C59=1, E59,)</f>
        <v>0</v>
      </c>
      <c r="E59" s="23">
        <f>'Point distribution and weighing'!E59</f>
        <v>3</v>
      </c>
      <c r="F59" s="23">
        <f>'Point distribution and weighing'!F59</f>
        <v>0</v>
      </c>
      <c r="G59" s="23">
        <f>'Point distribution and weighing'!G59</f>
        <v>3</v>
      </c>
    </row>
    <row r="60" spans="1:7">
      <c r="A60" s="41"/>
      <c r="B60" s="10" t="s">
        <v>58</v>
      </c>
      <c r="C60" s="2">
        <v>1</v>
      </c>
      <c r="D60" s="2">
        <f t="shared" si="7"/>
        <v>0</v>
      </c>
      <c r="E60" s="23">
        <f>'Point distribution and weighing'!E60</f>
        <v>0</v>
      </c>
      <c r="F60" s="23">
        <f>'Point distribution and weighing'!F60</f>
        <v>0</v>
      </c>
      <c r="G60" s="23">
        <f>'Point distribution and weighing'!G60</f>
        <v>0</v>
      </c>
    </row>
    <row r="61" spans="1:7" ht="27" customHeight="1" thickBot="1">
      <c r="A61" s="40"/>
      <c r="B61" s="36" t="s">
        <v>56</v>
      </c>
      <c r="C61" s="107"/>
      <c r="D61" s="107"/>
      <c r="E61" s="107"/>
      <c r="F61" s="107"/>
      <c r="G61" s="108"/>
    </row>
    <row r="62" spans="1:7" ht="15" thickBot="1">
      <c r="A62" s="39">
        <v>11</v>
      </c>
      <c r="B62" s="109" t="s">
        <v>61</v>
      </c>
      <c r="C62" s="109"/>
      <c r="D62" s="110"/>
      <c r="E62" s="110"/>
      <c r="F62" s="110"/>
      <c r="G62" s="111"/>
    </row>
    <row r="63" spans="1:7">
      <c r="B63" s="16" t="s">
        <v>25</v>
      </c>
      <c r="C63" s="17"/>
      <c r="D63" s="2">
        <f t="shared" ref="D63:D66" si="8">IF(C63=1, E63,)</f>
        <v>0</v>
      </c>
      <c r="E63" s="23">
        <f>'Point distribution and weighing'!E63</f>
        <v>0</v>
      </c>
      <c r="F63" s="23">
        <f>'Point distribution and weighing'!F63</f>
        <v>0</v>
      </c>
      <c r="G63" s="23">
        <f>'Point distribution and weighing'!G63</f>
        <v>0</v>
      </c>
    </row>
    <row r="64" spans="1:7">
      <c r="B64" s="12" t="s">
        <v>26</v>
      </c>
      <c r="C64" s="2"/>
      <c r="D64" s="2">
        <f t="shared" si="8"/>
        <v>0</v>
      </c>
      <c r="E64" s="23">
        <f>'Point distribution and weighing'!E64</f>
        <v>1</v>
      </c>
      <c r="F64" s="23">
        <f>'Point distribution and weighing'!F64</f>
        <v>0</v>
      </c>
      <c r="G64" s="23">
        <f>'Point distribution and weighing'!G64</f>
        <v>0</v>
      </c>
    </row>
    <row r="65" spans="1:7">
      <c r="B65" s="12" t="s">
        <v>27</v>
      </c>
      <c r="C65" s="2"/>
      <c r="D65" s="2">
        <f t="shared" si="8"/>
        <v>0</v>
      </c>
      <c r="E65" s="23">
        <f>'Point distribution and weighing'!E65</f>
        <v>2</v>
      </c>
      <c r="F65" s="23">
        <f>'Point distribution and weighing'!F65</f>
        <v>0</v>
      </c>
      <c r="G65" s="23">
        <f>'Point distribution and weighing'!G65</f>
        <v>0</v>
      </c>
    </row>
    <row r="66" spans="1:7">
      <c r="B66" s="13" t="s">
        <v>62</v>
      </c>
      <c r="C66" s="5">
        <v>1</v>
      </c>
      <c r="D66" s="2">
        <f t="shared" si="8"/>
        <v>3</v>
      </c>
      <c r="E66" s="23">
        <f>'Point distribution and weighing'!E66</f>
        <v>3</v>
      </c>
      <c r="F66" s="23">
        <f>'Point distribution and weighing'!F66</f>
        <v>0</v>
      </c>
      <c r="G66" s="23">
        <f>'Point distribution and weighing'!G66</f>
        <v>3</v>
      </c>
    </row>
    <row r="67" spans="1:7" ht="15" customHeight="1" thickBot="1">
      <c r="B67" s="3" t="s">
        <v>54</v>
      </c>
      <c r="C67" s="24"/>
      <c r="D67" s="112"/>
      <c r="E67" s="113"/>
      <c r="F67" s="113"/>
      <c r="G67" s="114"/>
    </row>
    <row r="68" spans="1:7">
      <c r="A68" s="39">
        <v>12</v>
      </c>
      <c r="B68" s="104" t="s">
        <v>68</v>
      </c>
      <c r="C68" s="105"/>
      <c r="D68" s="105"/>
      <c r="E68" s="105"/>
      <c r="F68" s="105"/>
      <c r="G68" s="106"/>
    </row>
    <row r="69" spans="1:7">
      <c r="A69" s="41"/>
      <c r="B69" s="21" t="s">
        <v>63</v>
      </c>
      <c r="C69" s="17">
        <v>1</v>
      </c>
      <c r="D69" s="17" t="s">
        <v>141</v>
      </c>
      <c r="E69" s="68"/>
      <c r="F69" s="17"/>
      <c r="G69" s="52"/>
    </row>
    <row r="70" spans="1:7">
      <c r="A70" s="41"/>
      <c r="B70" s="14" t="s">
        <v>64</v>
      </c>
      <c r="C70" s="2"/>
      <c r="D70" s="2">
        <f t="shared" ref="D70:D72" si="9">IF(C70=1, E70,)</f>
        <v>0</v>
      </c>
      <c r="E70" s="23">
        <f>'Point distribution and weighing'!E70</f>
        <v>0</v>
      </c>
      <c r="F70" s="23">
        <f>'Point distribution and weighing'!F70</f>
        <v>0</v>
      </c>
      <c r="G70" s="23">
        <f>'Point distribution and weighing'!G70</f>
        <v>0</v>
      </c>
    </row>
    <row r="71" spans="1:7" ht="15" customHeight="1">
      <c r="A71" s="41"/>
      <c r="B71" s="11" t="s">
        <v>65</v>
      </c>
      <c r="C71" s="2"/>
      <c r="D71" s="2">
        <f t="shared" si="9"/>
        <v>0</v>
      </c>
      <c r="E71" s="23">
        <f>'Point distribution and weighing'!E71</f>
        <v>0</v>
      </c>
      <c r="F71" s="23">
        <f>'Point distribution and weighing'!F71</f>
        <v>0</v>
      </c>
      <c r="G71" s="23">
        <f>'Point distribution and weighing'!G71</f>
        <v>0</v>
      </c>
    </row>
    <row r="72" spans="1:7" ht="15" customHeight="1">
      <c r="A72" s="41"/>
      <c r="B72" s="11" t="s">
        <v>66</v>
      </c>
      <c r="C72" s="2"/>
      <c r="D72" s="2">
        <f t="shared" si="9"/>
        <v>0</v>
      </c>
      <c r="E72" s="23">
        <f>'Point distribution and weighing'!E72</f>
        <v>4</v>
      </c>
      <c r="F72" s="23">
        <f>'Point distribution and weighing'!F72</f>
        <v>0</v>
      </c>
      <c r="G72" s="23">
        <f>'Point distribution and weighing'!G72</f>
        <v>4</v>
      </c>
    </row>
    <row r="73" spans="1:7" ht="15" customHeight="1">
      <c r="A73" s="41"/>
      <c r="B73" s="11" t="s">
        <v>67</v>
      </c>
      <c r="C73" s="2"/>
      <c r="D73" s="2">
        <f>IF(AND(C73=1, C72=0), E73,)</f>
        <v>0</v>
      </c>
      <c r="E73" s="23">
        <f>'Point distribution and weighing'!E73</f>
        <v>2</v>
      </c>
      <c r="F73" s="23">
        <f>'Point distribution and weighing'!F73</f>
        <v>0</v>
      </c>
      <c r="G73" s="23">
        <f>'Point distribution and weighing'!G73</f>
        <v>0</v>
      </c>
    </row>
    <row r="74" spans="1:7" ht="15" customHeight="1">
      <c r="A74" s="41"/>
      <c r="B74" s="15" t="s">
        <v>69</v>
      </c>
      <c r="C74" s="5">
        <v>1</v>
      </c>
      <c r="D74" s="2">
        <f>IF(AND(C74=1, C73=0, C72=0), E74,)</f>
        <v>1</v>
      </c>
      <c r="E74" s="23">
        <f>'Point distribution and weighing'!E74</f>
        <v>1</v>
      </c>
      <c r="F74" s="23">
        <f>'Point distribution and weighing'!F74</f>
        <v>0</v>
      </c>
      <c r="G74" s="23">
        <f>'Point distribution and weighing'!G74</f>
        <v>0</v>
      </c>
    </row>
    <row r="75" spans="1:7" ht="15" customHeight="1" thickBot="1">
      <c r="A75" s="40"/>
      <c r="B75" s="36" t="s">
        <v>54</v>
      </c>
      <c r="C75" s="50"/>
      <c r="D75" s="97"/>
      <c r="E75" s="98"/>
      <c r="F75" s="98"/>
      <c r="G75" s="99"/>
    </row>
    <row r="76" spans="1:7" ht="30" customHeight="1">
      <c r="A76" s="39">
        <v>13</v>
      </c>
      <c r="B76" s="133" t="s">
        <v>70</v>
      </c>
      <c r="C76" s="133"/>
      <c r="D76" s="133"/>
      <c r="E76" s="133"/>
      <c r="F76" s="133"/>
      <c r="G76" s="134"/>
    </row>
    <row r="77" spans="1:7" ht="15" customHeight="1">
      <c r="A77" s="41"/>
      <c r="B77" s="11" t="s">
        <v>71</v>
      </c>
      <c r="C77" s="2">
        <v>1</v>
      </c>
      <c r="D77" s="2">
        <f t="shared" ref="D77:D80" si="10">IF(C77=1, E77,)</f>
        <v>3</v>
      </c>
      <c r="E77" s="23">
        <f>'Point distribution and weighing'!E77</f>
        <v>3</v>
      </c>
      <c r="F77" s="23">
        <f>'Point distribution and weighing'!F77</f>
        <v>0</v>
      </c>
      <c r="G77" s="23">
        <f>'Point distribution and weighing'!G77</f>
        <v>3</v>
      </c>
    </row>
    <row r="78" spans="1:7" ht="30" customHeight="1">
      <c r="A78" s="41"/>
      <c r="B78" s="11" t="s">
        <v>72</v>
      </c>
      <c r="C78" s="2"/>
      <c r="D78" s="2">
        <f t="shared" si="10"/>
        <v>0</v>
      </c>
      <c r="E78" s="23">
        <f>'Point distribution and weighing'!E78</f>
        <v>2</v>
      </c>
      <c r="F78" s="23">
        <f>'Point distribution and weighing'!F78</f>
        <v>0</v>
      </c>
      <c r="G78" s="23">
        <f>'Point distribution and weighing'!G78</f>
        <v>0</v>
      </c>
    </row>
    <row r="79" spans="1:7" ht="15" customHeight="1">
      <c r="A79" s="41"/>
      <c r="B79" s="11" t="s">
        <v>73</v>
      </c>
      <c r="C79" s="2"/>
      <c r="D79" s="2">
        <f t="shared" si="10"/>
        <v>0</v>
      </c>
      <c r="E79" s="23">
        <f>'Point distribution and weighing'!E79</f>
        <v>1</v>
      </c>
      <c r="F79" s="23">
        <f>'Point distribution and weighing'!F79</f>
        <v>0</v>
      </c>
      <c r="G79" s="23">
        <f>'Point distribution and weighing'!G79</f>
        <v>0</v>
      </c>
    </row>
    <row r="80" spans="1:7" ht="15" customHeight="1">
      <c r="A80" s="41"/>
      <c r="B80" s="15" t="s">
        <v>74</v>
      </c>
      <c r="C80" s="5"/>
      <c r="D80" s="2">
        <f t="shared" si="10"/>
        <v>0</v>
      </c>
      <c r="E80" s="23">
        <f>'Point distribution and weighing'!E80</f>
        <v>0</v>
      </c>
      <c r="F80" s="23">
        <f>'Point distribution and weighing'!F80</f>
        <v>0</v>
      </c>
      <c r="G80" s="23">
        <f>'Point distribution and weighing'!G80</f>
        <v>0</v>
      </c>
    </row>
    <row r="81" spans="1:7" ht="15" customHeight="1" thickBot="1">
      <c r="A81" s="40"/>
      <c r="B81" s="36" t="s">
        <v>54</v>
      </c>
      <c r="C81" s="50"/>
      <c r="D81" s="97"/>
      <c r="E81" s="98"/>
      <c r="F81" s="98"/>
      <c r="G81" s="99"/>
    </row>
    <row r="82" spans="1:7">
      <c r="A82" s="39">
        <v>14</v>
      </c>
      <c r="B82" s="131" t="s">
        <v>75</v>
      </c>
      <c r="C82" s="131"/>
      <c r="D82" s="131"/>
      <c r="E82" s="131"/>
      <c r="F82" s="131"/>
      <c r="G82" s="132"/>
    </row>
    <row r="83" spans="1:7" ht="15" customHeight="1">
      <c r="A83" s="41"/>
      <c r="B83" s="3" t="s">
        <v>76</v>
      </c>
      <c r="C83" s="2">
        <v>1</v>
      </c>
      <c r="D83" s="2">
        <f t="shared" ref="D83:D86" si="11">IF(C83=1, E83,)</f>
        <v>3</v>
      </c>
      <c r="E83" s="23">
        <f>'Point distribution and weighing'!E83</f>
        <v>3</v>
      </c>
      <c r="F83" s="23">
        <f>'Point distribution and weighing'!F83</f>
        <v>0</v>
      </c>
      <c r="G83" s="23">
        <f>'Point distribution and weighing'!G83</f>
        <v>3</v>
      </c>
    </row>
    <row r="84" spans="1:7" ht="27" customHeight="1">
      <c r="A84" s="41"/>
      <c r="B84" s="3" t="s">
        <v>77</v>
      </c>
      <c r="C84" s="2"/>
      <c r="D84" s="2">
        <f t="shared" si="11"/>
        <v>0</v>
      </c>
      <c r="E84" s="23">
        <f>'Point distribution and weighing'!E84</f>
        <v>2</v>
      </c>
      <c r="F84" s="23">
        <f>'Point distribution and weighing'!F84</f>
        <v>0</v>
      </c>
      <c r="G84" s="23">
        <f>'Point distribution and weighing'!G84</f>
        <v>0</v>
      </c>
    </row>
    <row r="85" spans="1:7" ht="15" customHeight="1">
      <c r="A85" s="41"/>
      <c r="B85" s="3" t="s">
        <v>78</v>
      </c>
      <c r="C85" s="2"/>
      <c r="D85" s="2">
        <f t="shared" si="11"/>
        <v>0</v>
      </c>
      <c r="E85" s="23">
        <f>'Point distribution and weighing'!E85</f>
        <v>1</v>
      </c>
      <c r="F85" s="23">
        <f>'Point distribution and weighing'!F85</f>
        <v>0</v>
      </c>
      <c r="G85" s="23">
        <f>'Point distribution and weighing'!G85</f>
        <v>0</v>
      </c>
    </row>
    <row r="86" spans="1:7" ht="15" customHeight="1">
      <c r="A86" s="41"/>
      <c r="B86" s="6" t="s">
        <v>79</v>
      </c>
      <c r="C86" s="5"/>
      <c r="D86" s="2">
        <f t="shared" si="11"/>
        <v>0</v>
      </c>
      <c r="E86" s="23">
        <f>'Point distribution and weighing'!E86</f>
        <v>0</v>
      </c>
      <c r="F86" s="23">
        <f>'Point distribution and weighing'!F86</f>
        <v>0</v>
      </c>
      <c r="G86" s="23">
        <f>'Point distribution and weighing'!G86</f>
        <v>0</v>
      </c>
    </row>
    <row r="87" spans="1:7" ht="15" customHeight="1" thickBot="1">
      <c r="A87" s="40"/>
      <c r="B87" s="49" t="s">
        <v>80</v>
      </c>
      <c r="C87" s="50"/>
      <c r="D87" s="97"/>
      <c r="E87" s="98"/>
      <c r="F87" s="98"/>
      <c r="G87" s="99"/>
    </row>
    <row r="88" spans="1:7">
      <c r="A88" s="39">
        <v>15</v>
      </c>
      <c r="B88" s="104" t="s">
        <v>81</v>
      </c>
      <c r="C88" s="105"/>
      <c r="D88" s="105"/>
      <c r="E88" s="105"/>
      <c r="F88" s="105"/>
      <c r="G88" s="106"/>
    </row>
    <row r="89" spans="1:7" ht="27" customHeight="1">
      <c r="A89" s="41"/>
      <c r="B89" s="22" t="s">
        <v>82</v>
      </c>
      <c r="C89" s="17"/>
      <c r="D89" s="2">
        <f t="shared" ref="D89:D92" si="12">IF(C89=1, E89,)</f>
        <v>0</v>
      </c>
      <c r="E89" s="23">
        <f>'Point distribution and weighing'!E89</f>
        <v>3</v>
      </c>
      <c r="F89" s="23">
        <f>'Point distribution and weighing'!F89</f>
        <v>0</v>
      </c>
      <c r="G89" s="23">
        <f>'Point distribution and weighing'!G89</f>
        <v>3</v>
      </c>
    </row>
    <row r="90" spans="1:7" ht="27" customHeight="1">
      <c r="A90" s="41"/>
      <c r="B90" s="11" t="s">
        <v>83</v>
      </c>
      <c r="C90" s="2"/>
      <c r="D90" s="2">
        <f t="shared" si="12"/>
        <v>0</v>
      </c>
      <c r="E90" s="23">
        <f>'Point distribution and weighing'!E90</f>
        <v>2</v>
      </c>
      <c r="F90" s="23">
        <f>'Point distribution and weighing'!F90</f>
        <v>0</v>
      </c>
      <c r="G90" s="23">
        <f>'Point distribution and weighing'!G90</f>
        <v>0</v>
      </c>
    </row>
    <row r="91" spans="1:7" ht="27" customHeight="1">
      <c r="A91" s="41"/>
      <c r="B91" s="11" t="s">
        <v>84</v>
      </c>
      <c r="C91" s="2"/>
      <c r="D91" s="2">
        <f t="shared" si="12"/>
        <v>0</v>
      </c>
      <c r="E91" s="23">
        <f>'Point distribution and weighing'!E91</f>
        <v>1</v>
      </c>
      <c r="F91" s="23">
        <f>'Point distribution and weighing'!F91</f>
        <v>0</v>
      </c>
      <c r="G91" s="23">
        <f>'Point distribution and weighing'!G91</f>
        <v>0</v>
      </c>
    </row>
    <row r="92" spans="1:7" ht="27" customHeight="1">
      <c r="A92" s="41"/>
      <c r="B92" s="15" t="s">
        <v>85</v>
      </c>
      <c r="C92" s="5">
        <v>1</v>
      </c>
      <c r="D92" s="2">
        <f t="shared" si="12"/>
        <v>0</v>
      </c>
      <c r="E92" s="23">
        <f>'Point distribution and weighing'!E92</f>
        <v>0</v>
      </c>
      <c r="F92" s="23">
        <f>'Point distribution and weighing'!F92</f>
        <v>0</v>
      </c>
      <c r="G92" s="23">
        <f>'Point distribution and weighing'!G92</f>
        <v>0</v>
      </c>
    </row>
    <row r="93" spans="1:7" ht="15" customHeight="1" thickBot="1">
      <c r="A93" s="40"/>
      <c r="B93" s="36" t="s">
        <v>54</v>
      </c>
      <c r="C93" s="50"/>
      <c r="D93" s="107" t="s">
        <v>89</v>
      </c>
      <c r="E93" s="107"/>
      <c r="F93" s="107"/>
      <c r="G93" s="108"/>
    </row>
    <row r="94" spans="1:7">
      <c r="C94" s="27" t="s">
        <v>147</v>
      </c>
      <c r="D94" s="27" t="s">
        <v>102</v>
      </c>
    </row>
    <row r="95" spans="1:7" ht="28">
      <c r="C95" s="62" t="s">
        <v>123</v>
      </c>
      <c r="D95" s="60">
        <f>SUM(D20:D24, D27:D31,D34:D36,D39:D41,D44:D46,D49:D51,D54:D56,D59:D60,D63:D66,D69:D74,D77:D80,D83:D86,D89:D92)</f>
        <v>20</v>
      </c>
      <c r="E95" s="61" t="s">
        <v>124</v>
      </c>
      <c r="F95" s="60">
        <f>SUM(G20:G24, G27:G31,G34:G36,G39:G41,G44:G46,G49:G51,G54:G56,G59:G60,G63:G66,G69:G75,G77:G80,G83:G86,G89:G92)</f>
        <v>42</v>
      </c>
    </row>
    <row r="96" spans="1:7">
      <c r="C96" s="62" t="s">
        <v>144</v>
      </c>
      <c r="D96" s="60">
        <f>SUM(I10,I18)</f>
        <v>4</v>
      </c>
      <c r="E96" s="61" t="s">
        <v>145</v>
      </c>
      <c r="F96" s="60">
        <f>SUM(K10,K18)</f>
        <v>8</v>
      </c>
      <c r="G96" s="25"/>
    </row>
    <row r="97" spans="3:7" ht="28">
      <c r="C97" s="62" t="s">
        <v>120</v>
      </c>
      <c r="D97" s="60">
        <f>SUM(D95:D96)</f>
        <v>24</v>
      </c>
      <c r="E97" s="61" t="s">
        <v>125</v>
      </c>
      <c r="F97" s="60">
        <f>SUM(F95:F96)</f>
        <v>50</v>
      </c>
      <c r="G97" s="25"/>
    </row>
  </sheetData>
  <mergeCells count="28">
    <mergeCell ref="D32:G32"/>
    <mergeCell ref="B3:G3"/>
    <mergeCell ref="B10:G10"/>
    <mergeCell ref="B19:G19"/>
    <mergeCell ref="D25:G25"/>
    <mergeCell ref="B26:G26"/>
    <mergeCell ref="C61:G61"/>
    <mergeCell ref="B33:G33"/>
    <mergeCell ref="D37:G37"/>
    <mergeCell ref="B38:G38"/>
    <mergeCell ref="D42:G42"/>
    <mergeCell ref="B43:G43"/>
    <mergeCell ref="D47:G47"/>
    <mergeCell ref="B48:G48"/>
    <mergeCell ref="D52:G52"/>
    <mergeCell ref="B53:G53"/>
    <mergeCell ref="D57:G57"/>
    <mergeCell ref="B58:G58"/>
    <mergeCell ref="B82:G82"/>
    <mergeCell ref="D87:G87"/>
    <mergeCell ref="B88:G88"/>
    <mergeCell ref="D93:G93"/>
    <mergeCell ref="B62:G62"/>
    <mergeCell ref="D67:G67"/>
    <mergeCell ref="B68:G68"/>
    <mergeCell ref="D75:G75"/>
    <mergeCell ref="B76:G76"/>
    <mergeCell ref="D81:G81"/>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7"/>
  <sheetViews>
    <sheetView showGridLines="0" workbookViewId="0">
      <pane ySplit="2" topLeftCell="A87" activePane="bottomLeft" state="frozen"/>
      <selection activeCell="B96" sqref="B96"/>
      <selection pane="bottomLeft" activeCell="D98" sqref="D98"/>
    </sheetView>
  </sheetViews>
  <sheetFormatPr baseColWidth="10" defaultColWidth="8.83203125" defaultRowHeight="14" x14ac:dyDescent="0"/>
  <cols>
    <col min="1" max="1" width="5.6640625" customWidth="1"/>
    <col min="2" max="2" width="64.83203125" customWidth="1"/>
    <col min="3" max="3" width="10.33203125" customWidth="1"/>
    <col min="4" max="4" width="17.1640625" customWidth="1"/>
    <col min="5" max="5" width="17.5" customWidth="1"/>
    <col min="6" max="6" width="15.83203125" customWidth="1"/>
    <col min="7" max="7" width="11.1640625" customWidth="1"/>
    <col min="8" max="8" width="6.5" customWidth="1"/>
    <col min="9" max="9" width="8.33203125" customWidth="1"/>
    <col min="10" max="10" width="10.5" customWidth="1"/>
    <col min="11" max="11" width="5.6640625" customWidth="1"/>
  </cols>
  <sheetData>
    <row r="2" spans="1:11" ht="15" thickBot="1">
      <c r="A2" t="s">
        <v>126</v>
      </c>
      <c r="C2" t="s">
        <v>86</v>
      </c>
      <c r="D2" t="s">
        <v>87</v>
      </c>
      <c r="E2" t="s">
        <v>88</v>
      </c>
      <c r="F2" t="s">
        <v>131</v>
      </c>
      <c r="G2" t="s">
        <v>140</v>
      </c>
    </row>
    <row r="3" spans="1:11" ht="30" customHeight="1">
      <c r="A3" s="44">
        <v>1</v>
      </c>
      <c r="B3" s="122" t="s">
        <v>0</v>
      </c>
      <c r="C3" s="124"/>
      <c r="D3" s="124"/>
      <c r="E3" s="124"/>
      <c r="F3" s="124"/>
      <c r="G3" s="125"/>
    </row>
    <row r="4" spans="1:11" ht="52.5" customHeight="1">
      <c r="A4" s="41"/>
      <c r="B4" s="42" t="s">
        <v>1</v>
      </c>
      <c r="C4" s="43" t="s">
        <v>2</v>
      </c>
      <c r="D4" s="43" t="s">
        <v>3</v>
      </c>
      <c r="E4" s="43" t="s">
        <v>4</v>
      </c>
      <c r="F4" s="43" t="s">
        <v>5</v>
      </c>
      <c r="G4" s="45"/>
    </row>
    <row r="5" spans="1:11">
      <c r="A5" s="41"/>
      <c r="B5" s="11" t="s">
        <v>6</v>
      </c>
      <c r="C5" s="11"/>
      <c r="D5" s="11"/>
      <c r="E5" s="11">
        <v>1</v>
      </c>
      <c r="F5" s="11"/>
      <c r="G5" s="45"/>
    </row>
    <row r="6" spans="1:11" ht="14.25" customHeight="1">
      <c r="A6" s="41"/>
      <c r="B6" s="11" t="s">
        <v>7</v>
      </c>
      <c r="C6" s="11"/>
      <c r="D6" s="11"/>
      <c r="E6" s="11">
        <v>1</v>
      </c>
      <c r="F6" s="11"/>
      <c r="G6" s="45"/>
    </row>
    <row r="7" spans="1:11" ht="15" customHeight="1">
      <c r="A7" s="41"/>
      <c r="B7" s="11" t="s">
        <v>8</v>
      </c>
      <c r="C7" s="11"/>
      <c r="D7" s="11"/>
      <c r="E7" s="11">
        <v>1</v>
      </c>
      <c r="F7" s="11"/>
      <c r="G7" s="45"/>
    </row>
    <row r="8" spans="1:11" ht="15" customHeight="1">
      <c r="A8" s="41"/>
      <c r="B8" s="11" t="s">
        <v>9</v>
      </c>
      <c r="C8" s="11"/>
      <c r="D8" s="11"/>
      <c r="E8" s="11">
        <v>1</v>
      </c>
      <c r="F8" s="11"/>
      <c r="G8" s="45"/>
    </row>
    <row r="9" spans="1:11" ht="15" thickBot="1">
      <c r="A9" s="40"/>
      <c r="B9" s="36" t="s">
        <v>10</v>
      </c>
      <c r="C9" s="36"/>
      <c r="D9" s="36">
        <v>1</v>
      </c>
      <c r="E9" s="36"/>
      <c r="F9" s="36"/>
      <c r="G9" s="46"/>
    </row>
    <row r="10" spans="1:11" ht="30" customHeight="1">
      <c r="A10" s="39">
        <v>2</v>
      </c>
      <c r="B10" s="140" t="s">
        <v>11</v>
      </c>
      <c r="C10" s="141"/>
      <c r="D10" s="141"/>
      <c r="E10" s="141"/>
      <c r="F10" s="141"/>
      <c r="G10" s="142"/>
      <c r="H10" s="62" t="s">
        <v>143</v>
      </c>
      <c r="I10" s="69">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1.8</v>
      </c>
      <c r="J10" s="61" t="s">
        <v>121</v>
      </c>
      <c r="K10" s="60">
        <v>3</v>
      </c>
    </row>
    <row r="11" spans="1:11" ht="30" customHeight="1">
      <c r="A11" s="41"/>
      <c r="B11" s="33"/>
      <c r="C11" s="33" t="s">
        <v>12</v>
      </c>
      <c r="D11" s="33" t="s">
        <v>13</v>
      </c>
      <c r="E11" s="33" t="s">
        <v>14</v>
      </c>
      <c r="F11" s="33" t="s">
        <v>15</v>
      </c>
      <c r="G11" s="34" t="s">
        <v>16</v>
      </c>
    </row>
    <row r="12" spans="1:11" ht="15" customHeight="1">
      <c r="A12" s="41"/>
      <c r="B12" s="11" t="s">
        <v>17</v>
      </c>
      <c r="C12" s="9"/>
      <c r="D12" s="11"/>
      <c r="E12" s="9"/>
      <c r="F12" s="9"/>
      <c r="G12" s="35"/>
    </row>
    <row r="13" spans="1:11" ht="15" customHeight="1">
      <c r="A13" s="41"/>
      <c r="B13" s="11" t="s">
        <v>18</v>
      </c>
      <c r="C13" s="9"/>
      <c r="D13" s="11"/>
      <c r="E13" s="9"/>
      <c r="F13" s="9"/>
      <c r="G13" s="35"/>
    </row>
    <row r="14" spans="1:11" ht="27" customHeight="1">
      <c r="A14" s="41"/>
      <c r="B14" s="11" t="s">
        <v>19</v>
      </c>
      <c r="C14" s="9"/>
      <c r="D14" s="11"/>
      <c r="E14" s="9"/>
      <c r="F14" s="9"/>
      <c r="G14" s="35"/>
    </row>
    <row r="15" spans="1:11" ht="15" customHeight="1">
      <c r="A15" s="41"/>
      <c r="B15" s="11" t="s">
        <v>20</v>
      </c>
      <c r="C15" s="9"/>
      <c r="D15" s="11"/>
      <c r="E15" s="9"/>
      <c r="F15" s="9"/>
      <c r="G15" s="35"/>
    </row>
    <row r="16" spans="1:11" ht="15" customHeight="1">
      <c r="A16" s="41"/>
      <c r="B16" s="11" t="s">
        <v>21</v>
      </c>
      <c r="C16" s="9"/>
      <c r="D16" s="11"/>
      <c r="E16" s="9"/>
      <c r="F16" s="9"/>
      <c r="G16" s="35"/>
    </row>
    <row r="17" spans="1:11" ht="27" customHeight="1">
      <c r="A17" s="41"/>
      <c r="B17" s="11" t="s">
        <v>22</v>
      </c>
      <c r="C17" s="9"/>
      <c r="D17" s="11"/>
      <c r="E17" s="9"/>
      <c r="F17" s="9"/>
      <c r="G17" s="35"/>
    </row>
    <row r="18" spans="1:11" ht="15" customHeight="1" thickBot="1">
      <c r="A18" s="40"/>
      <c r="B18" s="36" t="s">
        <v>23</v>
      </c>
      <c r="C18" s="37">
        <v>1</v>
      </c>
      <c r="D18" s="36">
        <v>1</v>
      </c>
      <c r="E18" s="37">
        <v>1</v>
      </c>
      <c r="F18" s="37">
        <v>1</v>
      </c>
      <c r="G18" s="38"/>
      <c r="H18" s="62" t="s">
        <v>119</v>
      </c>
      <c r="I18" s="60">
        <f>SUM(C12:G18)*'Point distribution and weighing'!I17</f>
        <v>0.5714285714285714</v>
      </c>
      <c r="J18" s="61" t="s">
        <v>122</v>
      </c>
      <c r="K18" s="60">
        <v>5</v>
      </c>
    </row>
    <row r="19" spans="1:11" ht="27" customHeight="1">
      <c r="A19" s="47">
        <v>3</v>
      </c>
      <c r="B19" s="135" t="s">
        <v>24</v>
      </c>
      <c r="C19" s="136"/>
      <c r="D19" s="136"/>
      <c r="E19" s="136"/>
      <c r="F19" s="136"/>
      <c r="G19" s="137"/>
    </row>
    <row r="20" spans="1:11">
      <c r="A20" s="41"/>
      <c r="B20" s="1" t="s">
        <v>25</v>
      </c>
      <c r="C20" s="2"/>
      <c r="D20" s="2">
        <f>IF(C20=1, E20,)</f>
        <v>0</v>
      </c>
      <c r="E20" s="23">
        <f>'Point distribution and weighing'!E20</f>
        <v>0</v>
      </c>
      <c r="F20" s="23">
        <f>'Point distribution and weighing'!F20</f>
        <v>0</v>
      </c>
      <c r="G20" s="23">
        <f>'Point distribution and weighing'!G20</f>
        <v>4</v>
      </c>
    </row>
    <row r="21" spans="1:11">
      <c r="A21" s="41"/>
      <c r="B21" s="1" t="s">
        <v>26</v>
      </c>
      <c r="C21" s="2"/>
      <c r="D21" s="2">
        <f t="shared" ref="D21:D24" si="0">IF(C21=1, E21,)</f>
        <v>0</v>
      </c>
      <c r="E21" s="23">
        <f>'Point distribution and weighing'!E21</f>
        <v>1</v>
      </c>
      <c r="F21" s="23">
        <f>'Point distribution and weighing'!F21</f>
        <v>0</v>
      </c>
      <c r="G21" s="23">
        <f>'Point distribution and weighing'!G21</f>
        <v>0</v>
      </c>
    </row>
    <row r="22" spans="1:11">
      <c r="A22" s="41"/>
      <c r="B22" s="1" t="s">
        <v>27</v>
      </c>
      <c r="C22" s="2"/>
      <c r="D22" s="2">
        <f t="shared" si="0"/>
        <v>0</v>
      </c>
      <c r="E22" s="23">
        <f>'Point distribution and weighing'!E22</f>
        <v>2</v>
      </c>
      <c r="F22" s="23">
        <f>'Point distribution and weighing'!F22</f>
        <v>0</v>
      </c>
      <c r="G22" s="23">
        <f>'Point distribution and weighing'!G22</f>
        <v>0</v>
      </c>
    </row>
    <row r="23" spans="1:11">
      <c r="A23" s="41"/>
      <c r="B23" s="1" t="s">
        <v>28</v>
      </c>
      <c r="C23" s="2">
        <v>1</v>
      </c>
      <c r="D23" s="2">
        <f t="shared" si="0"/>
        <v>4</v>
      </c>
      <c r="E23" s="23">
        <f>'Point distribution and weighing'!E23</f>
        <v>4</v>
      </c>
      <c r="F23" s="23">
        <f>'Point distribution and weighing'!F23</f>
        <v>0</v>
      </c>
      <c r="G23" s="23">
        <f>'Point distribution and weighing'!G23</f>
        <v>0</v>
      </c>
    </row>
    <row r="24" spans="1:11">
      <c r="A24" s="41"/>
      <c r="B24" s="1" t="s">
        <v>29</v>
      </c>
      <c r="C24" s="2"/>
      <c r="D24" s="2">
        <f t="shared" si="0"/>
        <v>0</v>
      </c>
      <c r="E24" s="23">
        <f>'Point distribution and weighing'!E24</f>
        <v>2</v>
      </c>
      <c r="F24" s="23">
        <f>'Point distribution and weighing'!F24</f>
        <v>0</v>
      </c>
      <c r="G24" s="23">
        <f>'Point distribution and weighing'!G24</f>
        <v>0</v>
      </c>
    </row>
    <row r="25" spans="1:11" ht="15" customHeight="1" thickBot="1">
      <c r="A25" s="40"/>
      <c r="B25" s="49" t="s">
        <v>60</v>
      </c>
      <c r="C25" s="50"/>
      <c r="D25" s="107"/>
      <c r="E25" s="107"/>
      <c r="F25" s="107"/>
      <c r="G25" s="108"/>
    </row>
    <row r="26" spans="1:11" ht="27" customHeight="1">
      <c r="A26" s="47">
        <v>4</v>
      </c>
      <c r="B26" s="122" t="s">
        <v>30</v>
      </c>
      <c r="C26" s="123"/>
      <c r="D26" s="123"/>
      <c r="E26" s="123"/>
      <c r="F26" s="123"/>
      <c r="G26" s="143"/>
    </row>
    <row r="27" spans="1:11">
      <c r="B27" s="1" t="s">
        <v>25</v>
      </c>
      <c r="C27" s="2"/>
      <c r="D27" s="2">
        <f t="shared" ref="D27:D31" si="1">IF(C27=1, E27,)</f>
        <v>0</v>
      </c>
      <c r="E27" s="23">
        <f>'Point distribution and weighing'!E27</f>
        <v>0</v>
      </c>
      <c r="F27" s="23">
        <f>'Point distribution and weighing'!F27</f>
        <v>0</v>
      </c>
      <c r="G27" s="23">
        <f>'Point distribution and weighing'!G27</f>
        <v>4</v>
      </c>
    </row>
    <row r="28" spans="1:11">
      <c r="B28" s="1" t="s">
        <v>26</v>
      </c>
      <c r="C28" s="2"/>
      <c r="D28" s="2">
        <f t="shared" si="1"/>
        <v>0</v>
      </c>
      <c r="E28" s="23">
        <f>'Point distribution and weighing'!E28</f>
        <v>1</v>
      </c>
      <c r="F28" s="23">
        <f>'Point distribution and weighing'!F28</f>
        <v>0</v>
      </c>
      <c r="G28" s="23">
        <f>'Point distribution and weighing'!G28</f>
        <v>0</v>
      </c>
    </row>
    <row r="29" spans="1:11">
      <c r="B29" s="1" t="s">
        <v>27</v>
      </c>
      <c r="C29" s="2">
        <v>1</v>
      </c>
      <c r="D29" s="2">
        <f t="shared" si="1"/>
        <v>2</v>
      </c>
      <c r="E29" s="23">
        <f>'Point distribution and weighing'!E29</f>
        <v>2</v>
      </c>
      <c r="F29" s="23">
        <f>'Point distribution and weighing'!F29</f>
        <v>0</v>
      </c>
      <c r="G29" s="23">
        <f>'Point distribution and weighing'!G29</f>
        <v>0</v>
      </c>
    </row>
    <row r="30" spans="1:11">
      <c r="B30" s="1" t="s">
        <v>28</v>
      </c>
      <c r="C30" s="2"/>
      <c r="D30" s="2">
        <f t="shared" si="1"/>
        <v>0</v>
      </c>
      <c r="E30" s="23">
        <f>'Point distribution and weighing'!E30</f>
        <v>4</v>
      </c>
      <c r="F30" s="23">
        <f>'Point distribution and weighing'!F30</f>
        <v>0</v>
      </c>
      <c r="G30" s="23">
        <f>'Point distribution and weighing'!G30</f>
        <v>0</v>
      </c>
    </row>
    <row r="31" spans="1:11">
      <c r="B31" s="4" t="s">
        <v>29</v>
      </c>
      <c r="C31" s="5"/>
      <c r="D31" s="2">
        <f t="shared" si="1"/>
        <v>0</v>
      </c>
      <c r="E31" s="23">
        <v>2</v>
      </c>
      <c r="F31" s="23">
        <f>'Point distribution and weighing'!F31</f>
        <v>0</v>
      </c>
      <c r="G31" s="23">
        <f>'Point distribution and weighing'!G31</f>
        <v>0</v>
      </c>
    </row>
    <row r="32" spans="1:11" ht="15" customHeight="1" thickBot="1">
      <c r="B32" s="6" t="s">
        <v>59</v>
      </c>
      <c r="C32" s="51"/>
      <c r="D32" s="116"/>
      <c r="E32" s="117"/>
      <c r="F32" s="117"/>
      <c r="G32" s="118"/>
    </row>
    <row r="33" spans="1:7">
      <c r="A33" s="39">
        <v>5</v>
      </c>
      <c r="B33" s="105" t="s">
        <v>31</v>
      </c>
      <c r="C33" s="105"/>
      <c r="D33" s="105"/>
      <c r="E33" s="105"/>
      <c r="F33" s="105"/>
      <c r="G33" s="106"/>
    </row>
    <row r="34" spans="1:7" ht="40" customHeight="1">
      <c r="A34" s="41"/>
      <c r="B34" s="20" t="s">
        <v>32</v>
      </c>
      <c r="C34" s="17">
        <v>1</v>
      </c>
      <c r="D34" s="2">
        <f t="shared" ref="D34:D36" si="2">IF(C34=1, E34,)</f>
        <v>3</v>
      </c>
      <c r="E34" s="23">
        <f>'Point distribution and weighing'!E34</f>
        <v>3</v>
      </c>
      <c r="F34" s="23">
        <f>'Point distribution and weighing'!F34</f>
        <v>0</v>
      </c>
      <c r="G34" s="23">
        <f>'Point distribution and weighing'!G34</f>
        <v>3</v>
      </c>
    </row>
    <row r="35" spans="1:7" ht="27" customHeight="1">
      <c r="A35" s="41"/>
      <c r="B35" s="3" t="s">
        <v>33</v>
      </c>
      <c r="C35" s="2"/>
      <c r="D35" s="2">
        <f t="shared" si="2"/>
        <v>0</v>
      </c>
      <c r="E35" s="23">
        <f>'Point distribution and weighing'!E35</f>
        <v>1</v>
      </c>
      <c r="F35" s="23">
        <f>'Point distribution and weighing'!F35</f>
        <v>0</v>
      </c>
      <c r="G35" s="23">
        <f>'Point distribution and weighing'!G35</f>
        <v>0</v>
      </c>
    </row>
    <row r="36" spans="1:7" ht="15" customHeight="1">
      <c r="A36" s="41"/>
      <c r="B36" s="6" t="s">
        <v>34</v>
      </c>
      <c r="C36" s="5"/>
      <c r="D36" s="2">
        <f t="shared" si="2"/>
        <v>0</v>
      </c>
      <c r="E36" s="23">
        <f>'Point distribution and weighing'!E36</f>
        <v>0</v>
      </c>
      <c r="F36" s="23">
        <f>'Point distribution and weighing'!F36</f>
        <v>0</v>
      </c>
      <c r="G36" s="23">
        <f>'Point distribution and weighing'!G36</f>
        <v>0</v>
      </c>
    </row>
    <row r="37" spans="1:7" ht="15" customHeight="1" thickBot="1">
      <c r="A37" s="40"/>
      <c r="B37" s="49" t="s">
        <v>40</v>
      </c>
      <c r="C37" s="50"/>
      <c r="D37" s="97" t="s">
        <v>155</v>
      </c>
      <c r="E37" s="98"/>
      <c r="F37" s="98"/>
      <c r="G37" s="99"/>
    </row>
    <row r="38" spans="1:7">
      <c r="A38" s="39">
        <v>6</v>
      </c>
      <c r="B38" s="105" t="s">
        <v>35</v>
      </c>
      <c r="C38" s="105"/>
      <c r="D38" s="105"/>
      <c r="E38" s="105"/>
      <c r="F38" s="105"/>
      <c r="G38" s="106"/>
    </row>
    <row r="39" spans="1:7" ht="40" customHeight="1">
      <c r="A39" s="41"/>
      <c r="B39" s="20" t="s">
        <v>36</v>
      </c>
      <c r="C39" s="17"/>
      <c r="D39" s="2">
        <f t="shared" ref="D39:D41" si="3">IF(C39=1, E39,)</f>
        <v>0</v>
      </c>
      <c r="E39" s="23">
        <f>'Point distribution and weighing'!E39</f>
        <v>3</v>
      </c>
      <c r="F39" s="23">
        <f>'Point distribution and weighing'!F39</f>
        <v>0</v>
      </c>
      <c r="G39" s="23">
        <f>'Point distribution and weighing'!G39</f>
        <v>3</v>
      </c>
    </row>
    <row r="40" spans="1:7" ht="27" customHeight="1">
      <c r="A40" s="41"/>
      <c r="B40" s="3" t="s">
        <v>37</v>
      </c>
      <c r="C40" s="2"/>
      <c r="D40" s="2">
        <f t="shared" si="3"/>
        <v>0</v>
      </c>
      <c r="E40" s="23">
        <f>'Point distribution and weighing'!E40</f>
        <v>1</v>
      </c>
      <c r="F40" s="23">
        <f>'Point distribution and weighing'!F40</f>
        <v>0</v>
      </c>
      <c r="G40" s="23">
        <f>'Point distribution and weighing'!G40</f>
        <v>0</v>
      </c>
    </row>
    <row r="41" spans="1:7" ht="15" customHeight="1">
      <c r="A41" s="41"/>
      <c r="B41" s="6" t="s">
        <v>38</v>
      </c>
      <c r="C41" s="5"/>
      <c r="D41" s="2">
        <f t="shared" si="3"/>
        <v>0</v>
      </c>
      <c r="E41" s="23">
        <f>'Point distribution and weighing'!E41</f>
        <v>0</v>
      </c>
      <c r="F41" s="23">
        <f>'Point distribution and weighing'!F41</f>
        <v>0</v>
      </c>
      <c r="G41" s="23">
        <f>'Point distribution and weighing'!G41</f>
        <v>0</v>
      </c>
    </row>
    <row r="42" spans="1:7" ht="15" customHeight="1" thickBot="1">
      <c r="A42" s="40"/>
      <c r="B42" s="49" t="s">
        <v>39</v>
      </c>
      <c r="C42" s="50"/>
      <c r="D42" s="107"/>
      <c r="E42" s="107"/>
      <c r="F42" s="107"/>
      <c r="G42" s="108"/>
    </row>
    <row r="43" spans="1:7" ht="27" customHeight="1">
      <c r="A43" s="39">
        <v>7</v>
      </c>
      <c r="B43" s="135" t="s">
        <v>41</v>
      </c>
      <c r="C43" s="136"/>
      <c r="D43" s="136"/>
      <c r="E43" s="136"/>
      <c r="F43" s="136"/>
      <c r="G43" s="137"/>
    </row>
    <row r="44" spans="1:7" ht="27" customHeight="1">
      <c r="A44" s="41"/>
      <c r="B44" s="19" t="s">
        <v>42</v>
      </c>
      <c r="C44" s="17">
        <v>1</v>
      </c>
      <c r="D44" s="2">
        <f t="shared" ref="D44:D46" si="4">IF(C44=1, E44,)</f>
        <v>3</v>
      </c>
      <c r="E44" s="23">
        <f>'Point distribution and weighing'!E44</f>
        <v>3</v>
      </c>
      <c r="F44" s="23">
        <f>'Point distribution and weighing'!F44</f>
        <v>0</v>
      </c>
      <c r="G44" s="23">
        <f>'Point distribution and weighing'!G44</f>
        <v>3</v>
      </c>
    </row>
    <row r="45" spans="1:7" ht="27" customHeight="1">
      <c r="A45" s="41"/>
      <c r="B45" s="7" t="s">
        <v>43</v>
      </c>
      <c r="C45" s="2"/>
      <c r="D45" s="2">
        <f t="shared" si="4"/>
        <v>0</v>
      </c>
      <c r="E45" s="23">
        <f>'Point distribution and weighing'!E45</f>
        <v>1</v>
      </c>
      <c r="F45" s="23">
        <f>'Point distribution and weighing'!F45</f>
        <v>0</v>
      </c>
      <c r="G45" s="23">
        <f>'Point distribution and weighing'!G45</f>
        <v>0</v>
      </c>
    </row>
    <row r="46" spans="1:7" ht="15" customHeight="1">
      <c r="A46" s="41"/>
      <c r="B46" s="8" t="s">
        <v>44</v>
      </c>
      <c r="C46" s="5"/>
      <c r="D46" s="2">
        <f t="shared" si="4"/>
        <v>0</v>
      </c>
      <c r="E46" s="23">
        <f>'Point distribution and weighing'!E46</f>
        <v>0</v>
      </c>
      <c r="F46" s="23">
        <f>'Point distribution and weighing'!F46</f>
        <v>0</v>
      </c>
      <c r="G46" s="23">
        <f>'Point distribution and weighing'!G46</f>
        <v>0</v>
      </c>
    </row>
    <row r="47" spans="1:7" ht="15" customHeight="1" thickBot="1">
      <c r="A47" s="40"/>
      <c r="B47" s="49" t="s">
        <v>45</v>
      </c>
      <c r="C47" s="50"/>
      <c r="D47" s="107" t="s">
        <v>156</v>
      </c>
      <c r="E47" s="107"/>
      <c r="F47" s="107"/>
      <c r="G47" s="108"/>
    </row>
    <row r="48" spans="1:7" ht="27.75" customHeight="1">
      <c r="A48" s="39">
        <v>8</v>
      </c>
      <c r="B48" s="136" t="s">
        <v>46</v>
      </c>
      <c r="C48" s="136"/>
      <c r="D48" s="136"/>
      <c r="E48" s="136"/>
      <c r="F48" s="136"/>
      <c r="G48" s="137"/>
    </row>
    <row r="49" spans="1:7" ht="15" customHeight="1">
      <c r="A49" s="41"/>
      <c r="B49" s="19" t="s">
        <v>47</v>
      </c>
      <c r="C49" s="17">
        <v>1</v>
      </c>
      <c r="D49" s="2">
        <f t="shared" ref="D49:D51" si="5">IF(C49=1, E49,)</f>
        <v>3</v>
      </c>
      <c r="E49" s="23">
        <f>'Point distribution and weighing'!E49</f>
        <v>3</v>
      </c>
      <c r="F49" s="23">
        <f>'Point distribution and weighing'!F49</f>
        <v>0</v>
      </c>
      <c r="G49" s="23">
        <f>'Point distribution and weighing'!G49</f>
        <v>3</v>
      </c>
    </row>
    <row r="50" spans="1:7" ht="15" customHeight="1">
      <c r="A50" s="41"/>
      <c r="B50" s="7" t="s">
        <v>48</v>
      </c>
      <c r="C50" s="2"/>
      <c r="D50" s="2">
        <f t="shared" si="5"/>
        <v>0</v>
      </c>
      <c r="E50" s="23">
        <f>'Point distribution and weighing'!E50</f>
        <v>1</v>
      </c>
      <c r="F50" s="23">
        <f>'Point distribution and weighing'!F50</f>
        <v>0</v>
      </c>
      <c r="G50" s="23">
        <f>'Point distribution and weighing'!G50</f>
        <v>0</v>
      </c>
    </row>
    <row r="51" spans="1:7" ht="15" customHeight="1">
      <c r="A51" s="41"/>
      <c r="B51" s="8" t="s">
        <v>49</v>
      </c>
      <c r="C51" s="5"/>
      <c r="D51" s="2">
        <f t="shared" si="5"/>
        <v>0</v>
      </c>
      <c r="E51" s="23">
        <f>'Point distribution and weighing'!E51</f>
        <v>0</v>
      </c>
      <c r="F51" s="23">
        <f>'Point distribution and weighing'!F51</f>
        <v>0</v>
      </c>
      <c r="G51" s="23">
        <f>'Point distribution and weighing'!G51</f>
        <v>0</v>
      </c>
    </row>
    <row r="52" spans="1:7" ht="15" customHeight="1" thickBot="1">
      <c r="A52" s="40"/>
      <c r="B52" s="49" t="s">
        <v>45</v>
      </c>
      <c r="C52" s="50"/>
      <c r="D52" s="97" t="s">
        <v>157</v>
      </c>
      <c r="E52" s="98"/>
      <c r="F52" s="98"/>
      <c r="G52" s="99"/>
    </row>
    <row r="53" spans="1:7" ht="27" customHeight="1">
      <c r="A53" s="39">
        <v>9</v>
      </c>
      <c r="B53" s="135" t="s">
        <v>50</v>
      </c>
      <c r="C53" s="136"/>
      <c r="D53" s="136"/>
      <c r="E53" s="136"/>
      <c r="F53" s="136"/>
      <c r="G53" s="137"/>
    </row>
    <row r="54" spans="1:7" ht="15" customHeight="1">
      <c r="A54" s="41"/>
      <c r="B54" s="19" t="s">
        <v>51</v>
      </c>
      <c r="C54" s="17"/>
      <c r="D54" s="2">
        <f t="shared" ref="D54:D56" si="6">IF(C54=1, E54,)</f>
        <v>0</v>
      </c>
      <c r="E54" s="23">
        <f>'Point distribution and weighing'!E54</f>
        <v>3</v>
      </c>
      <c r="F54" s="23">
        <f>'Point distribution and weighing'!F54</f>
        <v>0</v>
      </c>
      <c r="G54" s="23">
        <f>'Point distribution and weighing'!G54</f>
        <v>3</v>
      </c>
    </row>
    <row r="55" spans="1:7" ht="15" customHeight="1">
      <c r="A55" s="41"/>
      <c r="B55" s="7" t="s">
        <v>52</v>
      </c>
      <c r="C55" s="2">
        <v>1</v>
      </c>
      <c r="D55" s="2">
        <f t="shared" si="6"/>
        <v>1</v>
      </c>
      <c r="E55" s="23">
        <f>'Point distribution and weighing'!E55</f>
        <v>1</v>
      </c>
      <c r="F55" s="23">
        <f>'Point distribution and weighing'!F55</f>
        <v>0</v>
      </c>
      <c r="G55" s="23">
        <f>'Point distribution and weighing'!G55</f>
        <v>0</v>
      </c>
    </row>
    <row r="56" spans="1:7" ht="15" customHeight="1">
      <c r="A56" s="41"/>
      <c r="B56" s="8" t="s">
        <v>53</v>
      </c>
      <c r="C56" s="5"/>
      <c r="D56" s="2">
        <f t="shared" si="6"/>
        <v>0</v>
      </c>
      <c r="E56" s="23">
        <f>'Point distribution and weighing'!E56</f>
        <v>0</v>
      </c>
      <c r="F56" s="23">
        <f>'Point distribution and weighing'!F56</f>
        <v>0</v>
      </c>
      <c r="G56" s="23">
        <f>'Point distribution and weighing'!G56</f>
        <v>0</v>
      </c>
    </row>
    <row r="57" spans="1:7" ht="15" customHeight="1" thickBot="1">
      <c r="A57" s="40"/>
      <c r="B57" s="49" t="s">
        <v>54</v>
      </c>
      <c r="C57" s="50"/>
      <c r="D57" s="97"/>
      <c r="E57" s="98"/>
      <c r="F57" s="98"/>
      <c r="G57" s="99"/>
    </row>
    <row r="58" spans="1:7" ht="27" customHeight="1">
      <c r="A58" s="39">
        <v>10</v>
      </c>
      <c r="B58" s="138" t="s">
        <v>55</v>
      </c>
      <c r="C58" s="138"/>
      <c r="D58" s="138"/>
      <c r="E58" s="138"/>
      <c r="F58" s="138"/>
      <c r="G58" s="139"/>
    </row>
    <row r="59" spans="1:7">
      <c r="A59" s="41"/>
      <c r="B59" s="18" t="s">
        <v>57</v>
      </c>
      <c r="C59" s="18">
        <v>1</v>
      </c>
      <c r="D59" s="2">
        <f t="shared" ref="D59:D60" si="7">IF(C59=1, E59,)</f>
        <v>3</v>
      </c>
      <c r="E59" s="23">
        <f>'Point distribution and weighing'!E59</f>
        <v>3</v>
      </c>
      <c r="F59" s="23">
        <f>'Point distribution and weighing'!F59</f>
        <v>0</v>
      </c>
      <c r="G59" s="23">
        <f>'Point distribution and weighing'!G59</f>
        <v>3</v>
      </c>
    </row>
    <row r="60" spans="1:7">
      <c r="A60" s="41"/>
      <c r="B60" s="10" t="s">
        <v>58</v>
      </c>
      <c r="C60" s="2"/>
      <c r="D60" s="2">
        <f t="shared" si="7"/>
        <v>0</v>
      </c>
      <c r="E60" s="23">
        <f>'Point distribution and weighing'!E60</f>
        <v>0</v>
      </c>
      <c r="F60" s="23">
        <f>'Point distribution and weighing'!F60</f>
        <v>0</v>
      </c>
      <c r="G60" s="23">
        <f>'Point distribution and weighing'!G60</f>
        <v>0</v>
      </c>
    </row>
    <row r="61" spans="1:7" ht="27" customHeight="1" thickBot="1">
      <c r="A61" s="40"/>
      <c r="B61" s="36" t="s">
        <v>56</v>
      </c>
      <c r="C61" s="107" t="s">
        <v>158</v>
      </c>
      <c r="D61" s="107"/>
      <c r="E61" s="107"/>
      <c r="F61" s="107"/>
      <c r="G61" s="108"/>
    </row>
    <row r="62" spans="1:7" ht="15" thickBot="1">
      <c r="A62" s="39">
        <v>11</v>
      </c>
      <c r="B62" s="109" t="s">
        <v>61</v>
      </c>
      <c r="C62" s="109"/>
      <c r="D62" s="110"/>
      <c r="E62" s="110"/>
      <c r="F62" s="110"/>
      <c r="G62" s="111"/>
    </row>
    <row r="63" spans="1:7">
      <c r="B63" s="16" t="s">
        <v>25</v>
      </c>
      <c r="C63" s="17"/>
      <c r="D63" s="2">
        <f t="shared" ref="D63:D66" si="8">IF(C63=1, E63,)</f>
        <v>0</v>
      </c>
      <c r="E63" s="23">
        <f>'Point distribution and weighing'!E63</f>
        <v>0</v>
      </c>
      <c r="F63" s="23">
        <f>'Point distribution and weighing'!F63</f>
        <v>0</v>
      </c>
      <c r="G63" s="23">
        <f>'Point distribution and weighing'!G63</f>
        <v>0</v>
      </c>
    </row>
    <row r="64" spans="1:7">
      <c r="B64" s="12" t="s">
        <v>26</v>
      </c>
      <c r="C64" s="2"/>
      <c r="D64" s="2">
        <f t="shared" si="8"/>
        <v>0</v>
      </c>
      <c r="E64" s="23">
        <f>'Point distribution and weighing'!E64</f>
        <v>1</v>
      </c>
      <c r="F64" s="23">
        <f>'Point distribution and weighing'!F64</f>
        <v>0</v>
      </c>
      <c r="G64" s="23">
        <f>'Point distribution and weighing'!G64</f>
        <v>0</v>
      </c>
    </row>
    <row r="65" spans="1:7">
      <c r="B65" s="12" t="s">
        <v>27</v>
      </c>
      <c r="C65" s="2"/>
      <c r="D65" s="2">
        <f t="shared" si="8"/>
        <v>0</v>
      </c>
      <c r="E65" s="23">
        <f>'Point distribution and weighing'!E65</f>
        <v>2</v>
      </c>
      <c r="F65" s="23">
        <f>'Point distribution and weighing'!F65</f>
        <v>0</v>
      </c>
      <c r="G65" s="23">
        <f>'Point distribution and weighing'!G65</f>
        <v>0</v>
      </c>
    </row>
    <row r="66" spans="1:7">
      <c r="B66" s="13" t="s">
        <v>62</v>
      </c>
      <c r="C66" s="5">
        <v>1</v>
      </c>
      <c r="D66" s="2">
        <f t="shared" si="8"/>
        <v>3</v>
      </c>
      <c r="E66" s="23">
        <f>'Point distribution and weighing'!E66</f>
        <v>3</v>
      </c>
      <c r="F66" s="23">
        <f>'Point distribution and weighing'!F66</f>
        <v>0</v>
      </c>
      <c r="G66" s="23">
        <f>'Point distribution and weighing'!G66</f>
        <v>3</v>
      </c>
    </row>
    <row r="67" spans="1:7" ht="15" customHeight="1" thickBot="1">
      <c r="B67" s="3" t="s">
        <v>54</v>
      </c>
      <c r="C67" s="24"/>
      <c r="D67" s="112" t="s">
        <v>159</v>
      </c>
      <c r="E67" s="113"/>
      <c r="F67" s="113"/>
      <c r="G67" s="114"/>
    </row>
    <row r="68" spans="1:7">
      <c r="A68" s="39">
        <v>12</v>
      </c>
      <c r="B68" s="104" t="s">
        <v>68</v>
      </c>
      <c r="C68" s="105"/>
      <c r="D68" s="105"/>
      <c r="E68" s="105"/>
      <c r="F68" s="105"/>
      <c r="G68" s="106"/>
    </row>
    <row r="69" spans="1:7">
      <c r="A69" s="41"/>
      <c r="B69" s="21" t="s">
        <v>63</v>
      </c>
      <c r="C69" s="17">
        <v>1</v>
      </c>
      <c r="D69" s="17" t="s">
        <v>141</v>
      </c>
      <c r="E69" s="68"/>
      <c r="F69" s="17"/>
      <c r="G69" s="52"/>
    </row>
    <row r="70" spans="1:7">
      <c r="A70" s="41"/>
      <c r="B70" s="14" t="s">
        <v>64</v>
      </c>
      <c r="C70" s="2"/>
      <c r="D70" s="2">
        <f t="shared" ref="D70:D72" si="9">IF(C70=1, E70,)</f>
        <v>0</v>
      </c>
      <c r="E70" s="23">
        <f>'Point distribution and weighing'!E70</f>
        <v>0</v>
      </c>
      <c r="F70" s="23">
        <f>'Point distribution and weighing'!F70</f>
        <v>0</v>
      </c>
      <c r="G70" s="23">
        <f>'Point distribution and weighing'!G70</f>
        <v>0</v>
      </c>
    </row>
    <row r="71" spans="1:7" ht="15" customHeight="1">
      <c r="A71" s="41"/>
      <c r="B71" s="11" t="s">
        <v>65</v>
      </c>
      <c r="C71" s="2"/>
      <c r="D71" s="2">
        <f t="shared" si="9"/>
        <v>0</v>
      </c>
      <c r="E71" s="23">
        <f>'Point distribution and weighing'!E71</f>
        <v>0</v>
      </c>
      <c r="F71" s="23">
        <f>'Point distribution and weighing'!F71</f>
        <v>0</v>
      </c>
      <c r="G71" s="23">
        <f>'Point distribution and weighing'!G71</f>
        <v>0</v>
      </c>
    </row>
    <row r="72" spans="1:7" ht="15" customHeight="1">
      <c r="A72" s="41"/>
      <c r="B72" s="11" t="s">
        <v>66</v>
      </c>
      <c r="C72" s="2"/>
      <c r="D72" s="2">
        <f t="shared" si="9"/>
        <v>0</v>
      </c>
      <c r="E72" s="23">
        <f>'Point distribution and weighing'!E72</f>
        <v>4</v>
      </c>
      <c r="F72" s="23">
        <f>'Point distribution and weighing'!F72</f>
        <v>0</v>
      </c>
      <c r="G72" s="23">
        <f>'Point distribution and weighing'!G72</f>
        <v>4</v>
      </c>
    </row>
    <row r="73" spans="1:7" ht="15" customHeight="1">
      <c r="A73" s="41"/>
      <c r="B73" s="11" t="s">
        <v>67</v>
      </c>
      <c r="C73" s="2"/>
      <c r="D73" s="2">
        <f>IF(AND(C73=1, C72=0), E73,)</f>
        <v>0</v>
      </c>
      <c r="E73" s="23">
        <f>'Point distribution and weighing'!E73</f>
        <v>2</v>
      </c>
      <c r="F73" s="23">
        <f>'Point distribution and weighing'!F73</f>
        <v>0</v>
      </c>
      <c r="G73" s="23">
        <f>'Point distribution and weighing'!G73</f>
        <v>0</v>
      </c>
    </row>
    <row r="74" spans="1:7" ht="15" customHeight="1">
      <c r="A74" s="41"/>
      <c r="B74" s="15" t="s">
        <v>69</v>
      </c>
      <c r="C74" s="5">
        <v>1</v>
      </c>
      <c r="D74" s="2">
        <f>IF(AND(C74=1, C73=0, C72=0), E74,)</f>
        <v>1</v>
      </c>
      <c r="E74" s="23">
        <f>'Point distribution and weighing'!E74</f>
        <v>1</v>
      </c>
      <c r="F74" s="23">
        <f>'Point distribution and weighing'!F74</f>
        <v>0</v>
      </c>
      <c r="G74" s="23">
        <f>'Point distribution and weighing'!G74</f>
        <v>0</v>
      </c>
    </row>
    <row r="75" spans="1:7" ht="15" customHeight="1" thickBot="1">
      <c r="A75" s="40"/>
      <c r="B75" s="36" t="s">
        <v>54</v>
      </c>
      <c r="C75" s="50"/>
      <c r="D75" s="97" t="s">
        <v>160</v>
      </c>
      <c r="E75" s="98"/>
      <c r="F75" s="98"/>
      <c r="G75" s="99"/>
    </row>
    <row r="76" spans="1:7" ht="30" customHeight="1">
      <c r="A76" s="39">
        <v>13</v>
      </c>
      <c r="B76" s="133" t="s">
        <v>70</v>
      </c>
      <c r="C76" s="133"/>
      <c r="D76" s="133"/>
      <c r="E76" s="133"/>
      <c r="F76" s="133"/>
      <c r="G76" s="134"/>
    </row>
    <row r="77" spans="1:7" ht="15" customHeight="1">
      <c r="A77" s="41"/>
      <c r="B77" s="11" t="s">
        <v>71</v>
      </c>
      <c r="C77" s="2">
        <v>1</v>
      </c>
      <c r="D77" s="2">
        <f t="shared" ref="D77:D80" si="10">IF(C77=1, E77,)</f>
        <v>3</v>
      </c>
      <c r="E77" s="23">
        <f>'Point distribution and weighing'!E77</f>
        <v>3</v>
      </c>
      <c r="F77" s="23">
        <f>'Point distribution and weighing'!F77</f>
        <v>0</v>
      </c>
      <c r="G77" s="23">
        <f>'Point distribution and weighing'!G77</f>
        <v>3</v>
      </c>
    </row>
    <row r="78" spans="1:7" ht="30" customHeight="1">
      <c r="A78" s="41"/>
      <c r="B78" s="11" t="s">
        <v>72</v>
      </c>
      <c r="C78" s="2"/>
      <c r="D78" s="2">
        <f t="shared" si="10"/>
        <v>0</v>
      </c>
      <c r="E78" s="23">
        <f>'Point distribution and weighing'!E78</f>
        <v>2</v>
      </c>
      <c r="F78" s="23">
        <f>'Point distribution and weighing'!F78</f>
        <v>0</v>
      </c>
      <c r="G78" s="23">
        <f>'Point distribution and weighing'!G78</f>
        <v>0</v>
      </c>
    </row>
    <row r="79" spans="1:7" ht="15" customHeight="1">
      <c r="A79" s="41"/>
      <c r="B79" s="11" t="s">
        <v>73</v>
      </c>
      <c r="C79" s="2"/>
      <c r="D79" s="2">
        <f t="shared" si="10"/>
        <v>0</v>
      </c>
      <c r="E79" s="23">
        <f>'Point distribution and weighing'!E79</f>
        <v>1</v>
      </c>
      <c r="F79" s="23">
        <f>'Point distribution and weighing'!F79</f>
        <v>0</v>
      </c>
      <c r="G79" s="23">
        <f>'Point distribution and weighing'!G79</f>
        <v>0</v>
      </c>
    </row>
    <row r="80" spans="1:7" ht="15" customHeight="1">
      <c r="A80" s="41"/>
      <c r="B80" s="15" t="s">
        <v>74</v>
      </c>
      <c r="C80" s="5"/>
      <c r="D80" s="2">
        <f t="shared" si="10"/>
        <v>0</v>
      </c>
      <c r="E80" s="23">
        <f>'Point distribution and weighing'!E80</f>
        <v>0</v>
      </c>
      <c r="F80" s="23">
        <f>'Point distribution and weighing'!F80</f>
        <v>0</v>
      </c>
      <c r="G80" s="23">
        <f>'Point distribution and weighing'!G80</f>
        <v>0</v>
      </c>
    </row>
    <row r="81" spans="1:7" ht="15" customHeight="1" thickBot="1">
      <c r="A81" s="40"/>
      <c r="B81" s="36" t="s">
        <v>54</v>
      </c>
      <c r="C81" s="50"/>
      <c r="D81" s="97" t="s">
        <v>161</v>
      </c>
      <c r="E81" s="98"/>
      <c r="F81" s="98"/>
      <c r="G81" s="99"/>
    </row>
    <row r="82" spans="1:7">
      <c r="A82" s="39">
        <v>14</v>
      </c>
      <c r="B82" s="131" t="s">
        <v>75</v>
      </c>
      <c r="C82" s="131"/>
      <c r="D82" s="131"/>
      <c r="E82" s="131"/>
      <c r="F82" s="131"/>
      <c r="G82" s="132"/>
    </row>
    <row r="83" spans="1:7" ht="15" customHeight="1">
      <c r="A83" s="41"/>
      <c r="B83" s="3" t="s">
        <v>76</v>
      </c>
      <c r="C83" s="2">
        <v>1</v>
      </c>
      <c r="D83" s="2">
        <f t="shared" ref="D83:D86" si="11">IF(C83=1, E83,)</f>
        <v>3</v>
      </c>
      <c r="E83" s="23">
        <f>'Point distribution and weighing'!E83</f>
        <v>3</v>
      </c>
      <c r="F83" s="23">
        <f>'Point distribution and weighing'!F83</f>
        <v>0</v>
      </c>
      <c r="G83" s="23">
        <f>'Point distribution and weighing'!G83</f>
        <v>3</v>
      </c>
    </row>
    <row r="84" spans="1:7" ht="27" customHeight="1">
      <c r="A84" s="41"/>
      <c r="B84" s="3" t="s">
        <v>77</v>
      </c>
      <c r="C84" s="2"/>
      <c r="D84" s="2">
        <f t="shared" si="11"/>
        <v>0</v>
      </c>
      <c r="E84" s="23">
        <f>'Point distribution and weighing'!E84</f>
        <v>2</v>
      </c>
      <c r="F84" s="23">
        <f>'Point distribution and weighing'!F84</f>
        <v>0</v>
      </c>
      <c r="G84" s="23">
        <f>'Point distribution and weighing'!G84</f>
        <v>0</v>
      </c>
    </row>
    <row r="85" spans="1:7" ht="15" customHeight="1">
      <c r="A85" s="41"/>
      <c r="B85" s="3" t="s">
        <v>78</v>
      </c>
      <c r="C85" s="2"/>
      <c r="D85" s="2">
        <f t="shared" si="11"/>
        <v>0</v>
      </c>
      <c r="E85" s="23">
        <f>'Point distribution and weighing'!E85</f>
        <v>1</v>
      </c>
      <c r="F85" s="23">
        <f>'Point distribution and weighing'!F85</f>
        <v>0</v>
      </c>
      <c r="G85" s="23">
        <f>'Point distribution and weighing'!G85</f>
        <v>0</v>
      </c>
    </row>
    <row r="86" spans="1:7" ht="15" customHeight="1">
      <c r="A86" s="41"/>
      <c r="B86" s="6" t="s">
        <v>79</v>
      </c>
      <c r="C86" s="5"/>
      <c r="D86" s="2">
        <f t="shared" si="11"/>
        <v>0</v>
      </c>
      <c r="E86" s="23">
        <f>'Point distribution and weighing'!E86</f>
        <v>0</v>
      </c>
      <c r="F86" s="23">
        <f>'Point distribution and weighing'!F86</f>
        <v>0</v>
      </c>
      <c r="G86" s="23">
        <f>'Point distribution and weighing'!G86</f>
        <v>0</v>
      </c>
    </row>
    <row r="87" spans="1:7" ht="15" customHeight="1" thickBot="1">
      <c r="A87" s="40"/>
      <c r="B87" s="49" t="s">
        <v>80</v>
      </c>
      <c r="C87" s="50"/>
      <c r="D87" s="97" t="s">
        <v>161</v>
      </c>
      <c r="E87" s="98"/>
      <c r="F87" s="98"/>
      <c r="G87" s="99"/>
    </row>
    <row r="88" spans="1:7">
      <c r="A88" s="39">
        <v>15</v>
      </c>
      <c r="B88" s="104" t="s">
        <v>81</v>
      </c>
      <c r="C88" s="105"/>
      <c r="D88" s="105"/>
      <c r="E88" s="105"/>
      <c r="F88" s="105"/>
      <c r="G88" s="106"/>
    </row>
    <row r="89" spans="1:7" ht="27" customHeight="1">
      <c r="A89" s="41"/>
      <c r="B89" s="22" t="s">
        <v>82</v>
      </c>
      <c r="C89" s="17"/>
      <c r="D89" s="2">
        <f t="shared" ref="D89:D92" si="12">IF(C89=1, E89,)</f>
        <v>0</v>
      </c>
      <c r="E89" s="23">
        <f>'Point distribution and weighing'!E89</f>
        <v>3</v>
      </c>
      <c r="F89" s="23">
        <f>'Point distribution and weighing'!F89</f>
        <v>0</v>
      </c>
      <c r="G89" s="23">
        <f>'Point distribution and weighing'!G89</f>
        <v>3</v>
      </c>
    </row>
    <row r="90" spans="1:7" ht="27" customHeight="1">
      <c r="A90" s="41"/>
      <c r="B90" s="11" t="s">
        <v>83</v>
      </c>
      <c r="C90" s="2"/>
      <c r="D90" s="2">
        <f t="shared" si="12"/>
        <v>0</v>
      </c>
      <c r="E90" s="23">
        <f>'Point distribution and weighing'!E90</f>
        <v>2</v>
      </c>
      <c r="F90" s="23">
        <f>'Point distribution and weighing'!F90</f>
        <v>0</v>
      </c>
      <c r="G90" s="23">
        <f>'Point distribution and weighing'!G90</f>
        <v>0</v>
      </c>
    </row>
    <row r="91" spans="1:7" ht="27" customHeight="1">
      <c r="A91" s="41"/>
      <c r="B91" s="11" t="s">
        <v>84</v>
      </c>
      <c r="C91" s="2"/>
      <c r="D91" s="2">
        <f t="shared" si="12"/>
        <v>0</v>
      </c>
      <c r="E91" s="23">
        <f>'Point distribution and weighing'!E91</f>
        <v>1</v>
      </c>
      <c r="F91" s="23">
        <f>'Point distribution and weighing'!F91</f>
        <v>0</v>
      </c>
      <c r="G91" s="23">
        <f>'Point distribution and weighing'!G91</f>
        <v>0</v>
      </c>
    </row>
    <row r="92" spans="1:7" ht="27" customHeight="1">
      <c r="A92" s="41"/>
      <c r="B92" s="15" t="s">
        <v>85</v>
      </c>
      <c r="C92" s="5"/>
      <c r="D92" s="2">
        <f t="shared" si="12"/>
        <v>0</v>
      </c>
      <c r="E92" s="23">
        <f>'Point distribution and weighing'!E92</f>
        <v>0</v>
      </c>
      <c r="F92" s="23">
        <f>'Point distribution and weighing'!F92</f>
        <v>0</v>
      </c>
      <c r="G92" s="23">
        <f>'Point distribution and weighing'!G92</f>
        <v>0</v>
      </c>
    </row>
    <row r="93" spans="1:7" ht="15" customHeight="1" thickBot="1">
      <c r="A93" s="40"/>
      <c r="B93" s="36" t="s">
        <v>54</v>
      </c>
      <c r="C93" s="50"/>
      <c r="D93" s="107" t="s">
        <v>162</v>
      </c>
      <c r="E93" s="107"/>
      <c r="F93" s="107"/>
      <c r="G93" s="108"/>
    </row>
    <row r="94" spans="1:7">
      <c r="C94" s="27" t="s">
        <v>163</v>
      </c>
      <c r="D94" s="27" t="s">
        <v>103</v>
      </c>
    </row>
    <row r="95" spans="1:7" ht="28">
      <c r="C95" s="62" t="s">
        <v>123</v>
      </c>
      <c r="D95" s="60">
        <f>SUM(D20:D24, D27:D31,D34:D36,D39:D41,D44:D46,D49:D51,D54:D56,D59:D60,D63:D66,D69:D74,D77:D80,D83:D86,D89:D92)</f>
        <v>29</v>
      </c>
      <c r="E95" s="61" t="s">
        <v>124</v>
      </c>
      <c r="F95" s="60">
        <f>SUM(G20:G24, G27:G31,G34:G36,G39:G41,G44:G46,G49:G51,G54:G56,G59:G60,G63:G66,G69:G75,G77:G80,G83:G86,G89:G92)</f>
        <v>42</v>
      </c>
    </row>
    <row r="96" spans="1:7">
      <c r="C96" s="62" t="s">
        <v>144</v>
      </c>
      <c r="D96" s="60">
        <f>SUM(I10,I18)</f>
        <v>2.3714285714285714</v>
      </c>
      <c r="E96" s="61" t="s">
        <v>145</v>
      </c>
      <c r="F96" s="60">
        <f>SUM(K10,K18)</f>
        <v>8</v>
      </c>
      <c r="G96" s="25"/>
    </row>
    <row r="97" spans="3:7" ht="28">
      <c r="C97" s="62" t="s">
        <v>120</v>
      </c>
      <c r="D97" s="60">
        <f>SUM(D95:D96)</f>
        <v>31.37142857142857</v>
      </c>
      <c r="E97" s="61" t="s">
        <v>125</v>
      </c>
      <c r="F97" s="60">
        <f>SUM(F95:F96)</f>
        <v>50</v>
      </c>
      <c r="G97" s="25"/>
    </row>
  </sheetData>
  <mergeCells count="28">
    <mergeCell ref="D32:G32"/>
    <mergeCell ref="B3:G3"/>
    <mergeCell ref="B10:G10"/>
    <mergeCell ref="B19:G19"/>
    <mergeCell ref="D25:G25"/>
    <mergeCell ref="B26:G26"/>
    <mergeCell ref="C61:G61"/>
    <mergeCell ref="B33:G33"/>
    <mergeCell ref="D37:G37"/>
    <mergeCell ref="B38:G38"/>
    <mergeCell ref="D42:G42"/>
    <mergeCell ref="B43:G43"/>
    <mergeCell ref="D47:G47"/>
    <mergeCell ref="B48:G48"/>
    <mergeCell ref="D52:G52"/>
    <mergeCell ref="B53:G53"/>
    <mergeCell ref="D57:G57"/>
    <mergeCell ref="B58:G58"/>
    <mergeCell ref="B82:G82"/>
    <mergeCell ref="D87:G87"/>
    <mergeCell ref="B88:G88"/>
    <mergeCell ref="D93:G93"/>
    <mergeCell ref="B62:G62"/>
    <mergeCell ref="D67:G67"/>
    <mergeCell ref="B68:G68"/>
    <mergeCell ref="D75:G75"/>
    <mergeCell ref="B76:G76"/>
    <mergeCell ref="D81:G81"/>
  </mergeCell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7"/>
  <sheetViews>
    <sheetView showGridLines="0" workbookViewId="0">
      <pane ySplit="2" topLeftCell="A87" activePane="bottomLeft" state="frozen"/>
      <selection activeCell="B96" sqref="B96"/>
      <selection pane="bottomLeft" activeCell="B96" sqref="B96"/>
    </sheetView>
  </sheetViews>
  <sheetFormatPr baseColWidth="10" defaultColWidth="8.83203125" defaultRowHeight="14" x14ac:dyDescent="0"/>
  <cols>
    <col min="1" max="1" width="5.6640625" customWidth="1"/>
    <col min="2" max="2" width="64.83203125" customWidth="1"/>
    <col min="3" max="3" width="10.33203125" customWidth="1"/>
    <col min="4" max="4" width="17.1640625" customWidth="1"/>
    <col min="5" max="5" width="17.5" customWidth="1"/>
    <col min="6" max="6" width="15.83203125" customWidth="1"/>
    <col min="7" max="7" width="11.1640625" customWidth="1"/>
    <col min="8" max="8" width="6.5" customWidth="1"/>
    <col min="9" max="9" width="8.33203125" customWidth="1"/>
    <col min="10" max="10" width="10.5" customWidth="1"/>
    <col min="11" max="11" width="5.6640625" customWidth="1"/>
  </cols>
  <sheetData>
    <row r="2" spans="1:11" ht="15" thickBot="1">
      <c r="A2" t="s">
        <v>126</v>
      </c>
      <c r="C2" t="s">
        <v>86</v>
      </c>
      <c r="D2" t="s">
        <v>87</v>
      </c>
      <c r="E2" t="s">
        <v>88</v>
      </c>
      <c r="F2" t="s">
        <v>131</v>
      </c>
      <c r="G2" t="s">
        <v>140</v>
      </c>
    </row>
    <row r="3" spans="1:11" ht="30" customHeight="1">
      <c r="A3" s="44">
        <v>1</v>
      </c>
      <c r="B3" s="122" t="s">
        <v>0</v>
      </c>
      <c r="C3" s="124"/>
      <c r="D3" s="124"/>
      <c r="E3" s="124"/>
      <c r="F3" s="124"/>
      <c r="G3" s="125"/>
    </row>
    <row r="4" spans="1:11" ht="52.5" customHeight="1">
      <c r="A4" s="41"/>
      <c r="B4" s="42" t="s">
        <v>1</v>
      </c>
      <c r="C4" s="43" t="s">
        <v>2</v>
      </c>
      <c r="D4" s="43" t="s">
        <v>3</v>
      </c>
      <c r="E4" s="43" t="s">
        <v>4</v>
      </c>
      <c r="F4" s="43" t="s">
        <v>5</v>
      </c>
      <c r="G4" s="45"/>
    </row>
    <row r="5" spans="1:11">
      <c r="A5" s="41"/>
      <c r="B5" s="11" t="s">
        <v>6</v>
      </c>
      <c r="C5" s="11"/>
      <c r="D5" s="11"/>
      <c r="E5" s="11">
        <v>1</v>
      </c>
      <c r="F5" s="11"/>
      <c r="G5" s="45"/>
    </row>
    <row r="6" spans="1:11" ht="14.25" customHeight="1">
      <c r="A6" s="41"/>
      <c r="B6" s="11" t="s">
        <v>7</v>
      </c>
      <c r="C6" s="11"/>
      <c r="D6" s="11"/>
      <c r="E6" s="11">
        <v>1</v>
      </c>
      <c r="F6" s="11"/>
      <c r="G6" s="45"/>
    </row>
    <row r="7" spans="1:11" ht="15" customHeight="1">
      <c r="A7" s="41"/>
      <c r="B7" s="11" t="s">
        <v>8</v>
      </c>
      <c r="C7" s="11"/>
      <c r="D7" s="11"/>
      <c r="E7" s="11">
        <v>1</v>
      </c>
      <c r="F7" s="11"/>
      <c r="G7" s="45"/>
    </row>
    <row r="8" spans="1:11" ht="15" customHeight="1">
      <c r="A8" s="41"/>
      <c r="B8" s="11" t="s">
        <v>9</v>
      </c>
      <c r="C8" s="11"/>
      <c r="D8" s="11"/>
      <c r="E8" s="11">
        <v>1</v>
      </c>
      <c r="F8" s="11"/>
      <c r="G8" s="45"/>
    </row>
    <row r="9" spans="1:11" ht="15" thickBot="1">
      <c r="A9" s="40"/>
      <c r="B9" s="36" t="s">
        <v>10</v>
      </c>
      <c r="C9" s="36">
        <v>1</v>
      </c>
      <c r="D9" s="36"/>
      <c r="E9" s="36"/>
      <c r="F9" s="36"/>
      <c r="G9" s="46"/>
    </row>
    <row r="10" spans="1:11" ht="30" customHeight="1">
      <c r="A10" s="39">
        <v>2</v>
      </c>
      <c r="B10" s="140" t="s">
        <v>11</v>
      </c>
      <c r="C10" s="141"/>
      <c r="D10" s="141"/>
      <c r="E10" s="141"/>
      <c r="F10" s="141"/>
      <c r="G10" s="142"/>
      <c r="H10" s="62" t="s">
        <v>143</v>
      </c>
      <c r="I10" s="69">
        <f>SUM(C5*'Point distribution and weighing'!C5, C6*'Point distribution and weighing'!C6, C7*'Point distribution and weighing'!C7, 'Point distribution and weighing'!C8*C8, C9*'Point distribution and weighing'!C9, 'Point distribution and weighing'!D5*D5, D6*'Point distribution and weighing'!D6, 'Point distribution and weighing'!D7*D7, D8*'Point distribution and weighing'!D8, 'Point distribution and weighing'!D9*D9, E5*'Point distribution and weighing'!E5, 'Point distribution and weighing'!E6*E6, E7*'Point distribution and weighing'!E7, 'Point distribution and weighing'!E8*E8, E9*'Point distribution and weighing'!E9, 'Point distribution and weighing'!F5*F5, F6*'Point distribution and weighing'!F6, 'Point distribution and weighing'!F7*F7, F8*'Point distribution and weighing'!F8, 'Point distribution and weighing'!F9*F9)*'Point distribution and weighing'!I10</f>
        <v>1.6</v>
      </c>
      <c r="J10" s="61" t="s">
        <v>121</v>
      </c>
      <c r="K10" s="60">
        <v>3</v>
      </c>
    </row>
    <row r="11" spans="1:11" ht="30" customHeight="1">
      <c r="A11" s="41"/>
      <c r="B11" s="33"/>
      <c r="C11" s="33" t="s">
        <v>12</v>
      </c>
      <c r="D11" s="33" t="s">
        <v>13</v>
      </c>
      <c r="E11" s="33" t="s">
        <v>14</v>
      </c>
      <c r="F11" s="33" t="s">
        <v>15</v>
      </c>
      <c r="G11" s="34" t="s">
        <v>16</v>
      </c>
    </row>
    <row r="12" spans="1:11" ht="15" customHeight="1">
      <c r="A12" s="41"/>
      <c r="B12" s="11" t="s">
        <v>17</v>
      </c>
      <c r="C12" s="9"/>
      <c r="D12" s="11"/>
      <c r="E12" s="9"/>
      <c r="F12" s="9">
        <v>1</v>
      </c>
      <c r="G12" s="35"/>
    </row>
    <row r="13" spans="1:11" ht="15" customHeight="1">
      <c r="A13" s="41"/>
      <c r="B13" s="11" t="s">
        <v>18</v>
      </c>
      <c r="C13" s="9"/>
      <c r="D13" s="11"/>
      <c r="E13" s="9"/>
      <c r="F13" s="9"/>
      <c r="G13" s="35"/>
    </row>
    <row r="14" spans="1:11" ht="27" customHeight="1">
      <c r="A14" s="41"/>
      <c r="B14" s="11" t="s">
        <v>19</v>
      </c>
      <c r="C14" s="9"/>
      <c r="D14" s="11"/>
      <c r="E14" s="9"/>
      <c r="F14" s="9">
        <v>1</v>
      </c>
      <c r="G14" s="35"/>
    </row>
    <row r="15" spans="1:11" ht="15" customHeight="1">
      <c r="A15" s="41"/>
      <c r="B15" s="11" t="s">
        <v>20</v>
      </c>
      <c r="C15" s="9"/>
      <c r="D15" s="11"/>
      <c r="E15" s="9"/>
      <c r="F15" s="9"/>
      <c r="G15" s="35"/>
    </row>
    <row r="16" spans="1:11" ht="15" customHeight="1">
      <c r="A16" s="41"/>
      <c r="B16" s="11" t="s">
        <v>21</v>
      </c>
      <c r="C16" s="9">
        <v>1</v>
      </c>
      <c r="D16" s="11"/>
      <c r="E16" s="9"/>
      <c r="F16" s="9"/>
      <c r="G16" s="35"/>
    </row>
    <row r="17" spans="1:11" ht="27" customHeight="1">
      <c r="A17" s="41"/>
      <c r="B17" s="11" t="s">
        <v>22</v>
      </c>
      <c r="C17" s="9"/>
      <c r="D17" s="11">
        <v>1</v>
      </c>
      <c r="E17" s="9"/>
      <c r="F17" s="9"/>
      <c r="G17" s="35"/>
    </row>
    <row r="18" spans="1:11" ht="15" customHeight="1" thickBot="1">
      <c r="A18" s="40"/>
      <c r="B18" s="36" t="s">
        <v>23</v>
      </c>
      <c r="C18" s="37"/>
      <c r="D18" s="36">
        <v>1</v>
      </c>
      <c r="E18" s="37"/>
      <c r="F18" s="37"/>
      <c r="G18" s="38"/>
      <c r="H18" s="62" t="s">
        <v>119</v>
      </c>
      <c r="I18" s="60">
        <f>SUM(C12:G18)*'Point distribution and weighing'!I17</f>
        <v>0.71428571428571419</v>
      </c>
      <c r="J18" s="61" t="s">
        <v>122</v>
      </c>
      <c r="K18" s="60">
        <v>5</v>
      </c>
    </row>
    <row r="19" spans="1:11" ht="27" customHeight="1">
      <c r="A19" s="47">
        <v>3</v>
      </c>
      <c r="B19" s="135" t="s">
        <v>24</v>
      </c>
      <c r="C19" s="136"/>
      <c r="D19" s="136"/>
      <c r="E19" s="136"/>
      <c r="F19" s="136"/>
      <c r="G19" s="137"/>
    </row>
    <row r="20" spans="1:11">
      <c r="A20" s="41"/>
      <c r="B20" s="1" t="s">
        <v>25</v>
      </c>
      <c r="C20" s="2"/>
      <c r="D20" s="2">
        <f>IF(C20=1, E20,)</f>
        <v>0</v>
      </c>
      <c r="E20" s="23">
        <f>'Point distribution and weighing'!E20</f>
        <v>0</v>
      </c>
      <c r="F20" s="23">
        <f>'Point distribution and weighing'!F20</f>
        <v>0</v>
      </c>
      <c r="G20" s="23">
        <f>'Point distribution and weighing'!G20</f>
        <v>4</v>
      </c>
    </row>
    <row r="21" spans="1:11">
      <c r="A21" s="41"/>
      <c r="B21" s="1" t="s">
        <v>26</v>
      </c>
      <c r="C21" s="2"/>
      <c r="D21" s="2">
        <f t="shared" ref="D21:D24" si="0">IF(C21=1, E21,)</f>
        <v>0</v>
      </c>
      <c r="E21" s="23">
        <f>'Point distribution and weighing'!E21</f>
        <v>1</v>
      </c>
      <c r="F21" s="23">
        <f>'Point distribution and weighing'!F21</f>
        <v>0</v>
      </c>
      <c r="G21" s="23">
        <f>'Point distribution and weighing'!G21</f>
        <v>0</v>
      </c>
    </row>
    <row r="22" spans="1:11">
      <c r="A22" s="41"/>
      <c r="B22" s="1" t="s">
        <v>27</v>
      </c>
      <c r="C22" s="2">
        <v>1</v>
      </c>
      <c r="D22" s="2">
        <f t="shared" si="0"/>
        <v>2</v>
      </c>
      <c r="E22" s="23">
        <f>'Point distribution and weighing'!E22</f>
        <v>2</v>
      </c>
      <c r="F22" s="23">
        <f>'Point distribution and weighing'!F22</f>
        <v>0</v>
      </c>
      <c r="G22" s="23">
        <f>'Point distribution and weighing'!G22</f>
        <v>0</v>
      </c>
    </row>
    <row r="23" spans="1:11">
      <c r="A23" s="41"/>
      <c r="B23" s="1" t="s">
        <v>28</v>
      </c>
      <c r="C23" s="2"/>
      <c r="D23" s="2">
        <f t="shared" si="0"/>
        <v>0</v>
      </c>
      <c r="E23" s="23">
        <f>'Point distribution and weighing'!E23</f>
        <v>4</v>
      </c>
      <c r="F23" s="23">
        <f>'Point distribution and weighing'!F23</f>
        <v>0</v>
      </c>
      <c r="G23" s="23">
        <f>'Point distribution and weighing'!G23</f>
        <v>0</v>
      </c>
    </row>
    <row r="24" spans="1:11">
      <c r="A24" s="41"/>
      <c r="B24" s="1" t="s">
        <v>29</v>
      </c>
      <c r="C24" s="2"/>
      <c r="D24" s="2">
        <f t="shared" si="0"/>
        <v>0</v>
      </c>
      <c r="E24" s="23">
        <f>'Point distribution and weighing'!E24</f>
        <v>2</v>
      </c>
      <c r="F24" s="23">
        <f>'Point distribution and weighing'!F24</f>
        <v>0</v>
      </c>
      <c r="G24" s="23">
        <f>'Point distribution and weighing'!G24</f>
        <v>0</v>
      </c>
    </row>
    <row r="25" spans="1:11" ht="15" customHeight="1" thickBot="1">
      <c r="A25" s="40"/>
      <c r="B25" s="49" t="s">
        <v>60</v>
      </c>
      <c r="C25" s="50"/>
      <c r="D25" s="107"/>
      <c r="E25" s="107"/>
      <c r="F25" s="107"/>
      <c r="G25" s="108"/>
    </row>
    <row r="26" spans="1:11" ht="27" customHeight="1">
      <c r="A26" s="47">
        <v>4</v>
      </c>
      <c r="B26" s="122" t="s">
        <v>30</v>
      </c>
      <c r="C26" s="123"/>
      <c r="D26" s="123"/>
      <c r="E26" s="123"/>
      <c r="F26" s="123"/>
      <c r="G26" s="143"/>
    </row>
    <row r="27" spans="1:11">
      <c r="B27" s="1" t="s">
        <v>25</v>
      </c>
      <c r="C27" s="2"/>
      <c r="D27" s="2">
        <f t="shared" ref="D27:D31" si="1">IF(C27=1, E27,)</f>
        <v>0</v>
      </c>
      <c r="E27" s="23">
        <f>'Point distribution and weighing'!E27</f>
        <v>0</v>
      </c>
      <c r="F27" s="23">
        <f>'Point distribution and weighing'!F27</f>
        <v>0</v>
      </c>
      <c r="G27" s="23">
        <f>'Point distribution and weighing'!G27</f>
        <v>4</v>
      </c>
    </row>
    <row r="28" spans="1:11">
      <c r="B28" s="1" t="s">
        <v>26</v>
      </c>
      <c r="C28" s="2"/>
      <c r="D28" s="2">
        <f t="shared" si="1"/>
        <v>0</v>
      </c>
      <c r="E28" s="23">
        <f>'Point distribution and weighing'!E28</f>
        <v>1</v>
      </c>
      <c r="F28" s="23">
        <f>'Point distribution and weighing'!F28</f>
        <v>0</v>
      </c>
      <c r="G28" s="23">
        <f>'Point distribution and weighing'!G28</f>
        <v>0</v>
      </c>
    </row>
    <row r="29" spans="1:11">
      <c r="B29" s="1" t="s">
        <v>27</v>
      </c>
      <c r="C29" s="2"/>
      <c r="D29" s="2">
        <f t="shared" si="1"/>
        <v>0</v>
      </c>
      <c r="E29" s="23">
        <f>'Point distribution and weighing'!E29</f>
        <v>2</v>
      </c>
      <c r="F29" s="23">
        <f>'Point distribution and weighing'!F29</f>
        <v>0</v>
      </c>
      <c r="G29" s="23">
        <f>'Point distribution and weighing'!G29</f>
        <v>0</v>
      </c>
    </row>
    <row r="30" spans="1:11">
      <c r="B30" s="1" t="s">
        <v>28</v>
      </c>
      <c r="C30" s="2">
        <v>1</v>
      </c>
      <c r="D30" s="2">
        <f t="shared" si="1"/>
        <v>4</v>
      </c>
      <c r="E30" s="23">
        <f>'Point distribution and weighing'!E30</f>
        <v>4</v>
      </c>
      <c r="F30" s="23">
        <f>'Point distribution and weighing'!F30</f>
        <v>0</v>
      </c>
      <c r="G30" s="23">
        <f>'Point distribution and weighing'!G30</f>
        <v>0</v>
      </c>
    </row>
    <row r="31" spans="1:11">
      <c r="B31" s="4" t="s">
        <v>29</v>
      </c>
      <c r="C31" s="5"/>
      <c r="D31" s="2">
        <f t="shared" si="1"/>
        <v>0</v>
      </c>
      <c r="E31" s="23">
        <v>2</v>
      </c>
      <c r="F31" s="23">
        <f>'Point distribution and weighing'!F31</f>
        <v>0</v>
      </c>
      <c r="G31" s="23">
        <f>'Point distribution and weighing'!G31</f>
        <v>0</v>
      </c>
    </row>
    <row r="32" spans="1:11" ht="15" customHeight="1" thickBot="1">
      <c r="B32" s="6" t="s">
        <v>59</v>
      </c>
      <c r="C32" s="51"/>
      <c r="D32" s="116"/>
      <c r="E32" s="117"/>
      <c r="F32" s="117"/>
      <c r="G32" s="118"/>
    </row>
    <row r="33" spans="1:7">
      <c r="A33" s="39">
        <v>5</v>
      </c>
      <c r="B33" s="105" t="s">
        <v>31</v>
      </c>
      <c r="C33" s="105"/>
      <c r="D33" s="105"/>
      <c r="E33" s="105"/>
      <c r="F33" s="105"/>
      <c r="G33" s="106"/>
    </row>
    <row r="34" spans="1:7" ht="40" customHeight="1">
      <c r="A34" s="41"/>
      <c r="B34" s="20" t="s">
        <v>32</v>
      </c>
      <c r="C34" s="17">
        <v>1</v>
      </c>
      <c r="D34" s="2">
        <f t="shared" ref="D34:D36" si="2">IF(C34=1, E34,)</f>
        <v>3</v>
      </c>
      <c r="E34" s="23">
        <f>'Point distribution and weighing'!E34</f>
        <v>3</v>
      </c>
      <c r="F34" s="23">
        <f>'Point distribution and weighing'!F34</f>
        <v>0</v>
      </c>
      <c r="G34" s="23">
        <f>'Point distribution and weighing'!G34</f>
        <v>3</v>
      </c>
    </row>
    <row r="35" spans="1:7" ht="27" customHeight="1">
      <c r="A35" s="41"/>
      <c r="B35" s="3" t="s">
        <v>33</v>
      </c>
      <c r="C35" s="2"/>
      <c r="D35" s="2">
        <f t="shared" si="2"/>
        <v>0</v>
      </c>
      <c r="E35" s="23">
        <f>'Point distribution and weighing'!E35</f>
        <v>1</v>
      </c>
      <c r="F35" s="23">
        <f>'Point distribution and weighing'!F35</f>
        <v>0</v>
      </c>
      <c r="G35" s="23">
        <f>'Point distribution and weighing'!G35</f>
        <v>0</v>
      </c>
    </row>
    <row r="36" spans="1:7" ht="15" customHeight="1">
      <c r="A36" s="41"/>
      <c r="B36" s="6" t="s">
        <v>34</v>
      </c>
      <c r="C36" s="5"/>
      <c r="D36" s="2">
        <f t="shared" si="2"/>
        <v>0</v>
      </c>
      <c r="E36" s="23">
        <f>'Point distribution and weighing'!E36</f>
        <v>0</v>
      </c>
      <c r="F36" s="23">
        <f>'Point distribution and weighing'!F36</f>
        <v>0</v>
      </c>
      <c r="G36" s="23">
        <f>'Point distribution and weighing'!G36</f>
        <v>0</v>
      </c>
    </row>
    <row r="37" spans="1:7" ht="15" customHeight="1" thickBot="1">
      <c r="A37" s="40"/>
      <c r="B37" s="49" t="s">
        <v>40</v>
      </c>
      <c r="C37" s="50"/>
      <c r="D37" s="97"/>
      <c r="E37" s="98"/>
      <c r="F37" s="98"/>
      <c r="G37" s="99"/>
    </row>
    <row r="38" spans="1:7">
      <c r="A38" s="39">
        <v>6</v>
      </c>
      <c r="B38" s="105" t="s">
        <v>35</v>
      </c>
      <c r="C38" s="105"/>
      <c r="D38" s="105"/>
      <c r="E38" s="105"/>
      <c r="F38" s="105"/>
      <c r="G38" s="106"/>
    </row>
    <row r="39" spans="1:7" ht="40" customHeight="1">
      <c r="A39" s="41"/>
      <c r="B39" s="20" t="s">
        <v>36</v>
      </c>
      <c r="C39" s="17"/>
      <c r="D39" s="2">
        <f t="shared" ref="D39:D41" si="3">IF(C39=1, E39,)</f>
        <v>0</v>
      </c>
      <c r="E39" s="23">
        <f>'Point distribution and weighing'!E39</f>
        <v>3</v>
      </c>
      <c r="F39" s="23">
        <f>'Point distribution and weighing'!F39</f>
        <v>0</v>
      </c>
      <c r="G39" s="23">
        <f>'Point distribution and weighing'!G39</f>
        <v>3</v>
      </c>
    </row>
    <row r="40" spans="1:7" ht="27" customHeight="1">
      <c r="A40" s="41"/>
      <c r="B40" s="3" t="s">
        <v>37</v>
      </c>
      <c r="C40" s="2">
        <v>1</v>
      </c>
      <c r="D40" s="2">
        <f t="shared" si="3"/>
        <v>1</v>
      </c>
      <c r="E40" s="23">
        <f>'Point distribution and weighing'!E40</f>
        <v>1</v>
      </c>
      <c r="F40" s="23">
        <f>'Point distribution and weighing'!F40</f>
        <v>0</v>
      </c>
      <c r="G40" s="23">
        <f>'Point distribution and weighing'!G40</f>
        <v>0</v>
      </c>
    </row>
    <row r="41" spans="1:7" ht="15" customHeight="1">
      <c r="A41" s="41"/>
      <c r="B41" s="6" t="s">
        <v>38</v>
      </c>
      <c r="C41" s="5"/>
      <c r="D41" s="2">
        <f t="shared" si="3"/>
        <v>0</v>
      </c>
      <c r="E41" s="23">
        <f>'Point distribution and weighing'!E41</f>
        <v>0</v>
      </c>
      <c r="F41" s="23">
        <f>'Point distribution and weighing'!F41</f>
        <v>0</v>
      </c>
      <c r="G41" s="23">
        <f>'Point distribution and weighing'!G41</f>
        <v>0</v>
      </c>
    </row>
    <row r="42" spans="1:7" ht="15" customHeight="1" thickBot="1">
      <c r="A42" s="40"/>
      <c r="B42" s="49" t="s">
        <v>39</v>
      </c>
      <c r="C42" s="50"/>
      <c r="D42" s="107"/>
      <c r="E42" s="107"/>
      <c r="F42" s="107"/>
      <c r="G42" s="108"/>
    </row>
    <row r="43" spans="1:7" ht="27" customHeight="1">
      <c r="A43" s="39">
        <v>7</v>
      </c>
      <c r="B43" s="135" t="s">
        <v>41</v>
      </c>
      <c r="C43" s="136"/>
      <c r="D43" s="136"/>
      <c r="E43" s="136"/>
      <c r="F43" s="136"/>
      <c r="G43" s="137"/>
    </row>
    <row r="44" spans="1:7" ht="27" customHeight="1">
      <c r="A44" s="41"/>
      <c r="B44" s="19" t="s">
        <v>42</v>
      </c>
      <c r="C44" s="17"/>
      <c r="D44" s="2">
        <f t="shared" ref="D44:D46" si="4">IF(C44=1, E44,)</f>
        <v>0</v>
      </c>
      <c r="E44" s="23">
        <f>'Point distribution and weighing'!E44</f>
        <v>3</v>
      </c>
      <c r="F44" s="23">
        <f>'Point distribution and weighing'!F44</f>
        <v>0</v>
      </c>
      <c r="G44" s="23">
        <f>'Point distribution and weighing'!G44</f>
        <v>3</v>
      </c>
    </row>
    <row r="45" spans="1:7" ht="27" customHeight="1">
      <c r="A45" s="41"/>
      <c r="B45" s="7" t="s">
        <v>43</v>
      </c>
      <c r="C45" s="2">
        <v>1</v>
      </c>
      <c r="D45" s="2">
        <f t="shared" si="4"/>
        <v>1</v>
      </c>
      <c r="E45" s="23">
        <f>'Point distribution and weighing'!E45</f>
        <v>1</v>
      </c>
      <c r="F45" s="23">
        <f>'Point distribution and weighing'!F45</f>
        <v>0</v>
      </c>
      <c r="G45" s="23">
        <f>'Point distribution and weighing'!G45</f>
        <v>0</v>
      </c>
    </row>
    <row r="46" spans="1:7" ht="15" customHeight="1">
      <c r="A46" s="41"/>
      <c r="B46" s="8" t="s">
        <v>44</v>
      </c>
      <c r="C46" s="5"/>
      <c r="D46" s="2">
        <f t="shared" si="4"/>
        <v>0</v>
      </c>
      <c r="E46" s="23">
        <f>'Point distribution and weighing'!E46</f>
        <v>0</v>
      </c>
      <c r="F46" s="23">
        <f>'Point distribution and weighing'!F46</f>
        <v>0</v>
      </c>
      <c r="G46" s="23">
        <f>'Point distribution and weighing'!G46</f>
        <v>0</v>
      </c>
    </row>
    <row r="47" spans="1:7" ht="15" customHeight="1" thickBot="1">
      <c r="A47" s="40"/>
      <c r="B47" s="49" t="s">
        <v>45</v>
      </c>
      <c r="C47" s="50"/>
      <c r="D47" s="107"/>
      <c r="E47" s="107"/>
      <c r="F47" s="107"/>
      <c r="G47" s="108"/>
    </row>
    <row r="48" spans="1:7" ht="27.75" customHeight="1">
      <c r="A48" s="39">
        <v>8</v>
      </c>
      <c r="B48" s="136" t="s">
        <v>46</v>
      </c>
      <c r="C48" s="136"/>
      <c r="D48" s="136"/>
      <c r="E48" s="136"/>
      <c r="F48" s="136"/>
      <c r="G48" s="137"/>
    </row>
    <row r="49" spans="1:7" ht="15" customHeight="1">
      <c r="A49" s="41"/>
      <c r="B49" s="19" t="s">
        <v>47</v>
      </c>
      <c r="C49" s="17"/>
      <c r="D49" s="2">
        <f t="shared" ref="D49:D51" si="5">IF(C49=1, E49,)</f>
        <v>0</v>
      </c>
      <c r="E49" s="23">
        <f>'Point distribution and weighing'!E49</f>
        <v>3</v>
      </c>
      <c r="F49" s="23">
        <f>'Point distribution and weighing'!F49</f>
        <v>0</v>
      </c>
      <c r="G49" s="23">
        <f>'Point distribution and weighing'!G49</f>
        <v>3</v>
      </c>
    </row>
    <row r="50" spans="1:7" ht="15" customHeight="1">
      <c r="A50" s="41"/>
      <c r="B50" s="7" t="s">
        <v>48</v>
      </c>
      <c r="C50" s="2">
        <v>1</v>
      </c>
      <c r="D50" s="2">
        <f t="shared" si="5"/>
        <v>1</v>
      </c>
      <c r="E50" s="23">
        <f>'Point distribution and weighing'!E50</f>
        <v>1</v>
      </c>
      <c r="F50" s="23">
        <f>'Point distribution and weighing'!F50</f>
        <v>0</v>
      </c>
      <c r="G50" s="23">
        <f>'Point distribution and weighing'!G50</f>
        <v>0</v>
      </c>
    </row>
    <row r="51" spans="1:7" ht="15" customHeight="1">
      <c r="A51" s="41"/>
      <c r="B51" s="8" t="s">
        <v>49</v>
      </c>
      <c r="C51" s="5"/>
      <c r="D51" s="2">
        <f t="shared" si="5"/>
        <v>0</v>
      </c>
      <c r="E51" s="23">
        <f>'Point distribution and weighing'!E51</f>
        <v>0</v>
      </c>
      <c r="F51" s="23">
        <f>'Point distribution and weighing'!F51</f>
        <v>0</v>
      </c>
      <c r="G51" s="23">
        <f>'Point distribution and weighing'!G51</f>
        <v>0</v>
      </c>
    </row>
    <row r="52" spans="1:7" ht="15" customHeight="1" thickBot="1">
      <c r="A52" s="40"/>
      <c r="B52" s="49" t="s">
        <v>45</v>
      </c>
      <c r="C52" s="50"/>
      <c r="D52" s="97"/>
      <c r="E52" s="98"/>
      <c r="F52" s="98"/>
      <c r="G52" s="99"/>
    </row>
    <row r="53" spans="1:7" ht="27" customHeight="1">
      <c r="A53" s="39">
        <v>9</v>
      </c>
      <c r="B53" s="135" t="s">
        <v>50</v>
      </c>
      <c r="C53" s="136"/>
      <c r="D53" s="136"/>
      <c r="E53" s="136"/>
      <c r="F53" s="136"/>
      <c r="G53" s="137"/>
    </row>
    <row r="54" spans="1:7" ht="15" customHeight="1">
      <c r="A54" s="41"/>
      <c r="B54" s="19" t="s">
        <v>51</v>
      </c>
      <c r="C54" s="17">
        <v>1</v>
      </c>
      <c r="D54" s="2">
        <f t="shared" ref="D54:D56" si="6">IF(C54=1, E54,)</f>
        <v>3</v>
      </c>
      <c r="E54" s="23">
        <f>'Point distribution and weighing'!E54</f>
        <v>3</v>
      </c>
      <c r="F54" s="23">
        <f>'Point distribution and weighing'!F54</f>
        <v>0</v>
      </c>
      <c r="G54" s="23">
        <f>'Point distribution and weighing'!G54</f>
        <v>3</v>
      </c>
    </row>
    <row r="55" spans="1:7" ht="15" customHeight="1">
      <c r="A55" s="41"/>
      <c r="B55" s="7" t="s">
        <v>52</v>
      </c>
      <c r="C55" s="2"/>
      <c r="D55" s="2">
        <f t="shared" si="6"/>
        <v>0</v>
      </c>
      <c r="E55" s="23">
        <f>'Point distribution and weighing'!E55</f>
        <v>1</v>
      </c>
      <c r="F55" s="23">
        <f>'Point distribution and weighing'!F55</f>
        <v>0</v>
      </c>
      <c r="G55" s="23">
        <f>'Point distribution and weighing'!G55</f>
        <v>0</v>
      </c>
    </row>
    <row r="56" spans="1:7" ht="15" customHeight="1">
      <c r="A56" s="41"/>
      <c r="B56" s="8" t="s">
        <v>53</v>
      </c>
      <c r="C56" s="5"/>
      <c r="D56" s="2">
        <f t="shared" si="6"/>
        <v>0</v>
      </c>
      <c r="E56" s="23">
        <f>'Point distribution and weighing'!E56</f>
        <v>0</v>
      </c>
      <c r="F56" s="23">
        <f>'Point distribution and weighing'!F56</f>
        <v>0</v>
      </c>
      <c r="G56" s="23">
        <f>'Point distribution and weighing'!G56</f>
        <v>0</v>
      </c>
    </row>
    <row r="57" spans="1:7" ht="15" customHeight="1" thickBot="1">
      <c r="A57" s="40"/>
      <c r="B57" s="49" t="s">
        <v>54</v>
      </c>
      <c r="C57" s="50"/>
      <c r="D57" s="97"/>
      <c r="E57" s="98"/>
      <c r="F57" s="98"/>
      <c r="G57" s="99"/>
    </row>
    <row r="58" spans="1:7" ht="27" customHeight="1">
      <c r="A58" s="39">
        <v>10</v>
      </c>
      <c r="B58" s="138" t="s">
        <v>55</v>
      </c>
      <c r="C58" s="138"/>
      <c r="D58" s="138"/>
      <c r="E58" s="138"/>
      <c r="F58" s="138"/>
      <c r="G58" s="139"/>
    </row>
    <row r="59" spans="1:7">
      <c r="A59" s="41"/>
      <c r="B59" s="18" t="s">
        <v>57</v>
      </c>
      <c r="C59" s="18">
        <v>1</v>
      </c>
      <c r="D59" s="2">
        <f t="shared" ref="D59:D60" si="7">IF(C59=1, E59,)</f>
        <v>3</v>
      </c>
      <c r="E59" s="23">
        <f>'Point distribution and weighing'!E59</f>
        <v>3</v>
      </c>
      <c r="F59" s="23">
        <f>'Point distribution and weighing'!F59</f>
        <v>0</v>
      </c>
      <c r="G59" s="23">
        <f>'Point distribution and weighing'!G59</f>
        <v>3</v>
      </c>
    </row>
    <row r="60" spans="1:7">
      <c r="A60" s="41"/>
      <c r="B60" s="10" t="s">
        <v>58</v>
      </c>
      <c r="C60" s="2"/>
      <c r="D60" s="2">
        <f t="shared" si="7"/>
        <v>0</v>
      </c>
      <c r="E60" s="23">
        <f>'Point distribution and weighing'!E60</f>
        <v>0</v>
      </c>
      <c r="F60" s="23">
        <f>'Point distribution and weighing'!F60</f>
        <v>0</v>
      </c>
      <c r="G60" s="23">
        <f>'Point distribution and weighing'!G60</f>
        <v>0</v>
      </c>
    </row>
    <row r="61" spans="1:7" ht="27" customHeight="1" thickBot="1">
      <c r="A61" s="40"/>
      <c r="B61" s="36" t="s">
        <v>56</v>
      </c>
      <c r="C61" s="107"/>
      <c r="D61" s="107"/>
      <c r="E61" s="107"/>
      <c r="F61" s="107"/>
      <c r="G61" s="108"/>
    </row>
    <row r="62" spans="1:7" ht="15" thickBot="1">
      <c r="A62" s="39">
        <v>11</v>
      </c>
      <c r="B62" s="109" t="s">
        <v>61</v>
      </c>
      <c r="C62" s="109"/>
      <c r="D62" s="110"/>
      <c r="E62" s="110"/>
      <c r="F62" s="110"/>
      <c r="G62" s="111"/>
    </row>
    <row r="63" spans="1:7">
      <c r="B63" s="16" t="s">
        <v>25</v>
      </c>
      <c r="C63" s="17"/>
      <c r="D63" s="2">
        <f t="shared" ref="D63:D66" si="8">IF(C63=1, E63,)</f>
        <v>0</v>
      </c>
      <c r="E63" s="23">
        <f>'Point distribution and weighing'!E63</f>
        <v>0</v>
      </c>
      <c r="F63" s="23">
        <f>'Point distribution and weighing'!F63</f>
        <v>0</v>
      </c>
      <c r="G63" s="23">
        <f>'Point distribution and weighing'!G63</f>
        <v>0</v>
      </c>
    </row>
    <row r="64" spans="1:7">
      <c r="B64" s="12" t="s">
        <v>26</v>
      </c>
      <c r="C64" s="2"/>
      <c r="D64" s="2">
        <f t="shared" si="8"/>
        <v>0</v>
      </c>
      <c r="E64" s="23">
        <f>'Point distribution and weighing'!E64</f>
        <v>1</v>
      </c>
      <c r="F64" s="23">
        <f>'Point distribution and weighing'!F64</f>
        <v>0</v>
      </c>
      <c r="G64" s="23">
        <f>'Point distribution and weighing'!G64</f>
        <v>0</v>
      </c>
    </row>
    <row r="65" spans="1:7">
      <c r="B65" s="12" t="s">
        <v>27</v>
      </c>
      <c r="C65" s="2">
        <v>1</v>
      </c>
      <c r="D65" s="2">
        <f t="shared" si="8"/>
        <v>2</v>
      </c>
      <c r="E65" s="23">
        <f>'Point distribution and weighing'!E65</f>
        <v>2</v>
      </c>
      <c r="F65" s="23">
        <f>'Point distribution and weighing'!F65</f>
        <v>0</v>
      </c>
      <c r="G65" s="23">
        <f>'Point distribution and weighing'!G65</f>
        <v>0</v>
      </c>
    </row>
    <row r="66" spans="1:7">
      <c r="B66" s="13" t="s">
        <v>62</v>
      </c>
      <c r="C66" s="5"/>
      <c r="D66" s="2">
        <f t="shared" si="8"/>
        <v>0</v>
      </c>
      <c r="E66" s="23">
        <f>'Point distribution and weighing'!E66</f>
        <v>3</v>
      </c>
      <c r="F66" s="23">
        <f>'Point distribution and weighing'!F66</f>
        <v>0</v>
      </c>
      <c r="G66" s="23">
        <f>'Point distribution and weighing'!G66</f>
        <v>3</v>
      </c>
    </row>
    <row r="67" spans="1:7" ht="15" customHeight="1" thickBot="1">
      <c r="B67" s="3" t="s">
        <v>54</v>
      </c>
      <c r="C67" s="24"/>
      <c r="D67" s="112"/>
      <c r="E67" s="113"/>
      <c r="F67" s="113"/>
      <c r="G67" s="114"/>
    </row>
    <row r="68" spans="1:7">
      <c r="A68" s="39">
        <v>12</v>
      </c>
      <c r="B68" s="104" t="s">
        <v>68</v>
      </c>
      <c r="C68" s="105"/>
      <c r="D68" s="105"/>
      <c r="E68" s="105"/>
      <c r="F68" s="105"/>
      <c r="G68" s="106"/>
    </row>
    <row r="69" spans="1:7">
      <c r="A69" s="41"/>
      <c r="B69" s="21" t="s">
        <v>63</v>
      </c>
      <c r="C69" s="17">
        <v>1</v>
      </c>
      <c r="D69" s="17" t="s">
        <v>141</v>
      </c>
      <c r="E69" s="68"/>
      <c r="F69" s="17"/>
      <c r="G69" s="52"/>
    </row>
    <row r="70" spans="1:7">
      <c r="A70" s="41"/>
      <c r="B70" s="14" t="s">
        <v>64</v>
      </c>
      <c r="C70" s="2"/>
      <c r="D70" s="2">
        <f t="shared" ref="D70:D72" si="9">IF(C70=1, E70,)</f>
        <v>0</v>
      </c>
      <c r="E70" s="23">
        <f>'Point distribution and weighing'!E70</f>
        <v>0</v>
      </c>
      <c r="F70" s="23">
        <f>'Point distribution and weighing'!F70</f>
        <v>0</v>
      </c>
      <c r="G70" s="23">
        <f>'Point distribution and weighing'!G70</f>
        <v>0</v>
      </c>
    </row>
    <row r="71" spans="1:7" ht="15" customHeight="1">
      <c r="A71" s="41"/>
      <c r="B71" s="11" t="s">
        <v>65</v>
      </c>
      <c r="C71" s="2"/>
      <c r="D71" s="2">
        <f t="shared" si="9"/>
        <v>0</v>
      </c>
      <c r="E71" s="23">
        <f>'Point distribution and weighing'!E71</f>
        <v>0</v>
      </c>
      <c r="F71" s="23">
        <f>'Point distribution and weighing'!F71</f>
        <v>0</v>
      </c>
      <c r="G71" s="23">
        <f>'Point distribution and weighing'!G71</f>
        <v>0</v>
      </c>
    </row>
    <row r="72" spans="1:7" ht="15" customHeight="1">
      <c r="A72" s="41"/>
      <c r="B72" s="11" t="s">
        <v>66</v>
      </c>
      <c r="C72" s="2"/>
      <c r="D72" s="2">
        <f t="shared" si="9"/>
        <v>0</v>
      </c>
      <c r="E72" s="23">
        <f>'Point distribution and weighing'!E72</f>
        <v>4</v>
      </c>
      <c r="F72" s="23">
        <f>'Point distribution and weighing'!F72</f>
        <v>0</v>
      </c>
      <c r="G72" s="23">
        <f>'Point distribution and weighing'!G72</f>
        <v>4</v>
      </c>
    </row>
    <row r="73" spans="1:7" ht="15" customHeight="1">
      <c r="A73" s="41"/>
      <c r="B73" s="11" t="s">
        <v>67</v>
      </c>
      <c r="C73" s="2"/>
      <c r="D73" s="2">
        <f>IF(AND(C73=1, C72=0), E73,)</f>
        <v>0</v>
      </c>
      <c r="E73" s="23">
        <f>'Point distribution and weighing'!E73</f>
        <v>2</v>
      </c>
      <c r="F73" s="23">
        <f>'Point distribution and weighing'!F73</f>
        <v>0</v>
      </c>
      <c r="G73" s="23">
        <f>'Point distribution and weighing'!G73</f>
        <v>0</v>
      </c>
    </row>
    <row r="74" spans="1:7" ht="15" customHeight="1">
      <c r="A74" s="41"/>
      <c r="B74" s="15" t="s">
        <v>69</v>
      </c>
      <c r="C74" s="5">
        <v>1</v>
      </c>
      <c r="D74" s="2">
        <f>IF(AND(C74=1, C73=0, C72=0), E74,)</f>
        <v>1</v>
      </c>
      <c r="E74" s="23">
        <f>'Point distribution and weighing'!E74</f>
        <v>1</v>
      </c>
      <c r="F74" s="23">
        <f>'Point distribution and weighing'!F74</f>
        <v>0</v>
      </c>
      <c r="G74" s="23">
        <f>'Point distribution and weighing'!G74</f>
        <v>0</v>
      </c>
    </row>
    <row r="75" spans="1:7" ht="15" customHeight="1" thickBot="1">
      <c r="A75" s="40"/>
      <c r="B75" s="36" t="s">
        <v>54</v>
      </c>
      <c r="C75" s="50"/>
      <c r="D75" s="97"/>
      <c r="E75" s="98"/>
      <c r="F75" s="98"/>
      <c r="G75" s="99"/>
    </row>
    <row r="76" spans="1:7" ht="30" customHeight="1">
      <c r="A76" s="39">
        <v>13</v>
      </c>
      <c r="B76" s="133" t="s">
        <v>70</v>
      </c>
      <c r="C76" s="133"/>
      <c r="D76" s="133"/>
      <c r="E76" s="133"/>
      <c r="F76" s="133"/>
      <c r="G76" s="134"/>
    </row>
    <row r="77" spans="1:7" ht="15" customHeight="1">
      <c r="A77" s="41"/>
      <c r="B77" s="11" t="s">
        <v>71</v>
      </c>
      <c r="C77" s="2">
        <v>1</v>
      </c>
      <c r="D77" s="2">
        <f t="shared" ref="D77:D80" si="10">IF(C77=1, E77,)</f>
        <v>3</v>
      </c>
      <c r="E77" s="23">
        <f>'Point distribution and weighing'!E77</f>
        <v>3</v>
      </c>
      <c r="F77" s="23">
        <f>'Point distribution and weighing'!F77</f>
        <v>0</v>
      </c>
      <c r="G77" s="23">
        <f>'Point distribution and weighing'!G77</f>
        <v>3</v>
      </c>
    </row>
    <row r="78" spans="1:7" ht="30" customHeight="1">
      <c r="A78" s="41"/>
      <c r="B78" s="11" t="s">
        <v>72</v>
      </c>
      <c r="C78" s="2"/>
      <c r="D78" s="2">
        <f t="shared" si="10"/>
        <v>0</v>
      </c>
      <c r="E78" s="23">
        <f>'Point distribution and weighing'!E78</f>
        <v>2</v>
      </c>
      <c r="F78" s="23">
        <f>'Point distribution and weighing'!F78</f>
        <v>0</v>
      </c>
      <c r="G78" s="23">
        <f>'Point distribution and weighing'!G78</f>
        <v>0</v>
      </c>
    </row>
    <row r="79" spans="1:7" ht="15" customHeight="1">
      <c r="A79" s="41"/>
      <c r="B79" s="11" t="s">
        <v>73</v>
      </c>
      <c r="C79" s="2"/>
      <c r="D79" s="2">
        <f t="shared" si="10"/>
        <v>0</v>
      </c>
      <c r="E79" s="23">
        <f>'Point distribution and weighing'!E79</f>
        <v>1</v>
      </c>
      <c r="F79" s="23">
        <f>'Point distribution and weighing'!F79</f>
        <v>0</v>
      </c>
      <c r="G79" s="23">
        <f>'Point distribution and weighing'!G79</f>
        <v>0</v>
      </c>
    </row>
    <row r="80" spans="1:7" ht="15" customHeight="1">
      <c r="A80" s="41"/>
      <c r="B80" s="15" t="s">
        <v>74</v>
      </c>
      <c r="C80" s="5"/>
      <c r="D80" s="2">
        <f t="shared" si="10"/>
        <v>0</v>
      </c>
      <c r="E80" s="23">
        <f>'Point distribution and weighing'!E80</f>
        <v>0</v>
      </c>
      <c r="F80" s="23">
        <f>'Point distribution and weighing'!F80</f>
        <v>0</v>
      </c>
      <c r="G80" s="23">
        <f>'Point distribution and weighing'!G80</f>
        <v>0</v>
      </c>
    </row>
    <row r="81" spans="1:7" ht="15" customHeight="1" thickBot="1">
      <c r="A81" s="40"/>
      <c r="B81" s="36" t="s">
        <v>54</v>
      </c>
      <c r="C81" s="50"/>
      <c r="D81" s="97"/>
      <c r="E81" s="98"/>
      <c r="F81" s="98"/>
      <c r="G81" s="99"/>
    </row>
    <row r="82" spans="1:7">
      <c r="A82" s="39">
        <v>14</v>
      </c>
      <c r="B82" s="131" t="s">
        <v>75</v>
      </c>
      <c r="C82" s="131"/>
      <c r="D82" s="131"/>
      <c r="E82" s="131"/>
      <c r="F82" s="131"/>
      <c r="G82" s="132"/>
    </row>
    <row r="83" spans="1:7" ht="15" customHeight="1">
      <c r="A83" s="41"/>
      <c r="B83" s="3" t="s">
        <v>76</v>
      </c>
      <c r="C83" s="2">
        <v>1</v>
      </c>
      <c r="D83" s="2">
        <f t="shared" ref="D83:D86" si="11">IF(C83=1, E83,)</f>
        <v>3</v>
      </c>
      <c r="E83" s="23">
        <f>'Point distribution and weighing'!E83</f>
        <v>3</v>
      </c>
      <c r="F83" s="23">
        <f>'Point distribution and weighing'!F83</f>
        <v>0</v>
      </c>
      <c r="G83" s="23">
        <f>'Point distribution and weighing'!G83</f>
        <v>3</v>
      </c>
    </row>
    <row r="84" spans="1:7" ht="27" customHeight="1">
      <c r="A84" s="41"/>
      <c r="B84" s="3" t="s">
        <v>77</v>
      </c>
      <c r="C84" s="2"/>
      <c r="D84" s="2">
        <f t="shared" si="11"/>
        <v>0</v>
      </c>
      <c r="E84" s="23">
        <f>'Point distribution and weighing'!E84</f>
        <v>2</v>
      </c>
      <c r="F84" s="23">
        <f>'Point distribution and weighing'!F84</f>
        <v>0</v>
      </c>
      <c r="G84" s="23">
        <f>'Point distribution and weighing'!G84</f>
        <v>0</v>
      </c>
    </row>
    <row r="85" spans="1:7" ht="15" customHeight="1">
      <c r="A85" s="41"/>
      <c r="B85" s="3" t="s">
        <v>78</v>
      </c>
      <c r="C85" s="2"/>
      <c r="D85" s="2">
        <f t="shared" si="11"/>
        <v>0</v>
      </c>
      <c r="E85" s="23">
        <f>'Point distribution and weighing'!E85</f>
        <v>1</v>
      </c>
      <c r="F85" s="23">
        <f>'Point distribution and weighing'!F85</f>
        <v>0</v>
      </c>
      <c r="G85" s="23">
        <f>'Point distribution and weighing'!G85</f>
        <v>0</v>
      </c>
    </row>
    <row r="86" spans="1:7" ht="15" customHeight="1">
      <c r="A86" s="41"/>
      <c r="B86" s="6" t="s">
        <v>79</v>
      </c>
      <c r="C86" s="5"/>
      <c r="D86" s="2">
        <f t="shared" si="11"/>
        <v>0</v>
      </c>
      <c r="E86" s="23">
        <f>'Point distribution and weighing'!E86</f>
        <v>0</v>
      </c>
      <c r="F86" s="23">
        <f>'Point distribution and weighing'!F86</f>
        <v>0</v>
      </c>
      <c r="G86" s="23">
        <f>'Point distribution and weighing'!G86</f>
        <v>0</v>
      </c>
    </row>
    <row r="87" spans="1:7" ht="15" customHeight="1" thickBot="1">
      <c r="A87" s="40"/>
      <c r="B87" s="49" t="s">
        <v>80</v>
      </c>
      <c r="C87" s="50"/>
      <c r="D87" s="97"/>
      <c r="E87" s="98"/>
      <c r="F87" s="98"/>
      <c r="G87" s="99"/>
    </row>
    <row r="88" spans="1:7">
      <c r="A88" s="39">
        <v>15</v>
      </c>
      <c r="B88" s="104" t="s">
        <v>81</v>
      </c>
      <c r="C88" s="105"/>
      <c r="D88" s="105"/>
      <c r="E88" s="105"/>
      <c r="F88" s="105"/>
      <c r="G88" s="106"/>
    </row>
    <row r="89" spans="1:7" ht="27" customHeight="1">
      <c r="A89" s="41"/>
      <c r="B89" s="22" t="s">
        <v>82</v>
      </c>
      <c r="C89" s="17">
        <v>1</v>
      </c>
      <c r="D89" s="2">
        <f t="shared" ref="D89:D92" si="12">IF(C89=1, E89,)</f>
        <v>3</v>
      </c>
      <c r="E89" s="23">
        <f>'Point distribution and weighing'!E89</f>
        <v>3</v>
      </c>
      <c r="F89" s="23">
        <f>'Point distribution and weighing'!F89</f>
        <v>0</v>
      </c>
      <c r="G89" s="23">
        <f>'Point distribution and weighing'!G89</f>
        <v>3</v>
      </c>
    </row>
    <row r="90" spans="1:7" ht="27" customHeight="1">
      <c r="A90" s="41"/>
      <c r="B90" s="11" t="s">
        <v>83</v>
      </c>
      <c r="C90" s="2"/>
      <c r="D90" s="2">
        <f t="shared" si="12"/>
        <v>0</v>
      </c>
      <c r="E90" s="23">
        <f>'Point distribution and weighing'!E90</f>
        <v>2</v>
      </c>
      <c r="F90" s="23">
        <f>'Point distribution and weighing'!F90</f>
        <v>0</v>
      </c>
      <c r="G90" s="23">
        <f>'Point distribution and weighing'!G90</f>
        <v>0</v>
      </c>
    </row>
    <row r="91" spans="1:7" ht="27" customHeight="1">
      <c r="A91" s="41"/>
      <c r="B91" s="11" t="s">
        <v>84</v>
      </c>
      <c r="C91" s="2"/>
      <c r="D91" s="2">
        <f t="shared" si="12"/>
        <v>0</v>
      </c>
      <c r="E91" s="23">
        <f>'Point distribution and weighing'!E91</f>
        <v>1</v>
      </c>
      <c r="F91" s="23">
        <f>'Point distribution and weighing'!F91</f>
        <v>0</v>
      </c>
      <c r="G91" s="23">
        <f>'Point distribution and weighing'!G91</f>
        <v>0</v>
      </c>
    </row>
    <row r="92" spans="1:7" ht="27" customHeight="1">
      <c r="A92" s="41"/>
      <c r="B92" s="15" t="s">
        <v>85</v>
      </c>
      <c r="C92" s="5"/>
      <c r="D92" s="2">
        <f t="shared" si="12"/>
        <v>0</v>
      </c>
      <c r="E92" s="23">
        <f>'Point distribution and weighing'!E92</f>
        <v>0</v>
      </c>
      <c r="F92" s="23">
        <f>'Point distribution and weighing'!F92</f>
        <v>0</v>
      </c>
      <c r="G92" s="23">
        <f>'Point distribution and weighing'!G92</f>
        <v>0</v>
      </c>
    </row>
    <row r="93" spans="1:7" ht="15" customHeight="1" thickBot="1">
      <c r="A93" s="40"/>
      <c r="B93" s="36" t="s">
        <v>54</v>
      </c>
      <c r="C93" s="50"/>
      <c r="D93" s="107"/>
      <c r="E93" s="107"/>
      <c r="F93" s="107"/>
      <c r="G93" s="108"/>
    </row>
    <row r="94" spans="1:7">
      <c r="C94" t="s">
        <v>147</v>
      </c>
      <c r="D94" t="s">
        <v>114</v>
      </c>
    </row>
    <row r="95" spans="1:7" ht="28">
      <c r="C95" s="62" t="s">
        <v>123</v>
      </c>
      <c r="D95" s="60">
        <f>SUM(D20:D24, D27:D31,D34:D36,D39:D41,D44:D46,D49:D51,D54:D56,D59:D60,D63:D66,D69:D74,D77:D80,D83:D86,D89:D92)</f>
        <v>30</v>
      </c>
      <c r="E95" s="61" t="s">
        <v>124</v>
      </c>
      <c r="F95" s="60">
        <f>SUM(G20:G24, G27:G31,G34:G36,G39:G41,G44:G46,G49:G51,G54:G56,G59:G60,G63:G66,G69:G75,G77:G80,G83:G86,G89:G92)</f>
        <v>42</v>
      </c>
    </row>
    <row r="96" spans="1:7">
      <c r="B96" s="67"/>
      <c r="C96" s="62" t="s">
        <v>144</v>
      </c>
      <c r="D96" s="60">
        <f>SUM(I10,I18)</f>
        <v>2.3142857142857141</v>
      </c>
      <c r="E96" s="61" t="s">
        <v>145</v>
      </c>
      <c r="F96" s="60">
        <f>SUM(K10,K18)</f>
        <v>8</v>
      </c>
      <c r="G96" s="25"/>
    </row>
    <row r="97" spans="2:7" ht="28">
      <c r="B97" s="67"/>
      <c r="C97" s="62" t="s">
        <v>120</v>
      </c>
      <c r="D97" s="60">
        <f>SUM(D95:D96)</f>
        <v>32.314285714285717</v>
      </c>
      <c r="E97" s="61" t="s">
        <v>125</v>
      </c>
      <c r="F97" s="60">
        <f>SUM(F95:F96)</f>
        <v>50</v>
      </c>
      <c r="G97" s="25"/>
    </row>
  </sheetData>
  <mergeCells count="28">
    <mergeCell ref="D32:G32"/>
    <mergeCell ref="B3:G3"/>
    <mergeCell ref="B10:G10"/>
    <mergeCell ref="B19:G19"/>
    <mergeCell ref="D25:G25"/>
    <mergeCell ref="B26:G26"/>
    <mergeCell ref="C61:G61"/>
    <mergeCell ref="B33:G33"/>
    <mergeCell ref="D37:G37"/>
    <mergeCell ref="B38:G38"/>
    <mergeCell ref="D42:G42"/>
    <mergeCell ref="B43:G43"/>
    <mergeCell ref="D47:G47"/>
    <mergeCell ref="B48:G48"/>
    <mergeCell ref="D52:G52"/>
    <mergeCell ref="B53:G53"/>
    <mergeCell ref="D57:G57"/>
    <mergeCell ref="B58:G58"/>
    <mergeCell ref="B82:G82"/>
    <mergeCell ref="D87:G87"/>
    <mergeCell ref="B88:G88"/>
    <mergeCell ref="D93:G93"/>
    <mergeCell ref="B62:G62"/>
    <mergeCell ref="D67:G67"/>
    <mergeCell ref="B68:G68"/>
    <mergeCell ref="D75:G75"/>
    <mergeCell ref="B76:G76"/>
    <mergeCell ref="D81:G81"/>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Résumé</vt:lpstr>
      <vt:lpstr>N'oundere III '10</vt:lpstr>
      <vt:lpstr>Nyambaka '10</vt:lpstr>
      <vt:lpstr>Banyo '10</vt:lpstr>
      <vt:lpstr>Bankim '10</vt:lpstr>
      <vt:lpstr>Ngaroundal '10</vt:lpstr>
      <vt:lpstr>Tignere '10</vt:lpstr>
      <vt:lpstr>Tibati '10</vt:lpstr>
      <vt:lpstr>Dir '10</vt:lpstr>
      <vt:lpstr>Galim Tignere '10</vt:lpstr>
      <vt:lpstr>Kontcha '10</vt:lpstr>
      <vt:lpstr>Martap '11</vt:lpstr>
      <vt:lpstr>Mayo-Baleo '11</vt:lpstr>
      <vt:lpstr>Mbe '10</vt:lpstr>
      <vt:lpstr>Ngaoundere I '10</vt:lpstr>
      <vt:lpstr>Ngaoundere II '10</vt:lpstr>
      <vt:lpstr>Ngan-ha '10</vt:lpstr>
      <vt:lpstr>Ngaoui '10</vt:lpstr>
      <vt:lpstr>Mayo-Darle '10</vt:lpstr>
      <vt:lpstr>Djohong '10</vt:lpstr>
      <vt:lpstr>Belel</vt:lpstr>
      <vt:lpstr>Meiganga</vt:lpstr>
      <vt:lpstr>Template French</vt:lpstr>
      <vt:lpstr>Point distribution and weighing</vt:lpstr>
    </vt:vector>
  </TitlesOfParts>
  <Company>The World Bank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Luis Alton</dc:creator>
  <cp:lastModifiedBy>A B</cp:lastModifiedBy>
  <cp:lastPrinted>2012-03-14T19:52:02Z</cp:lastPrinted>
  <dcterms:created xsi:type="dcterms:W3CDTF">2012-01-12T15:45:55Z</dcterms:created>
  <dcterms:modified xsi:type="dcterms:W3CDTF">2012-10-10T10:05:43Z</dcterms:modified>
</cp:coreProperties>
</file>