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195" windowHeight="9210" tabRatio="618" activeTab="5"/>
  </bookViews>
  <sheets>
    <sheet name="Engines" sheetId="1" r:id="rId1"/>
    <sheet name="EMU &amp; DMU" sheetId="3" r:id="rId2"/>
    <sheet name="Coaches" sheetId="2" r:id="rId3"/>
    <sheet name="Timeline" sheetId="6" r:id="rId4"/>
    <sheet name="Notes" sheetId="5" r:id="rId5"/>
    <sheet name="Progress summary" sheetId="7" r:id="rId6"/>
  </sheets>
  <calcPr calcId="125725"/>
</workbook>
</file>

<file path=xl/calcChain.xml><?xml version="1.0" encoding="utf-8"?>
<calcChain xmlns="http://schemas.openxmlformats.org/spreadsheetml/2006/main">
  <c r="B7" i="7"/>
  <c r="B24" i="5"/>
  <c r="B41" i="6"/>
  <c r="B18" i="2"/>
  <c r="B23" i="3"/>
  <c r="E22" i="1"/>
  <c r="E20"/>
  <c r="E21"/>
  <c r="E2"/>
  <c r="E24"/>
  <c r="E23"/>
  <c r="E19"/>
  <c r="E16"/>
  <c r="B4" i="7"/>
  <c r="B2"/>
  <c r="B3"/>
  <c r="E24" i="6"/>
  <c r="E25"/>
  <c r="E26"/>
  <c r="E27"/>
  <c r="E28"/>
  <c r="E29"/>
  <c r="E30"/>
  <c r="E31"/>
  <c r="E32"/>
  <c r="E33"/>
  <c r="E34"/>
  <c r="E35"/>
  <c r="E36"/>
  <c r="E37"/>
  <c r="E38"/>
  <c r="E39"/>
  <c r="E9"/>
  <c r="E10"/>
  <c r="E11"/>
  <c r="E12"/>
  <c r="E13"/>
  <c r="E14"/>
  <c r="E15"/>
  <c r="E16"/>
  <c r="E17"/>
  <c r="E22"/>
  <c r="E18"/>
  <c r="E19"/>
  <c r="E20"/>
  <c r="E21"/>
  <c r="E23"/>
  <c r="E8"/>
  <c r="E3"/>
  <c r="E4"/>
  <c r="E5"/>
  <c r="E6"/>
  <c r="E7"/>
  <c r="E2"/>
  <c r="D35"/>
  <c r="D36"/>
  <c r="D12"/>
  <c r="C12"/>
  <c r="B12"/>
  <c r="A12"/>
  <c r="A39"/>
  <c r="A38"/>
  <c r="A37"/>
  <c r="A36"/>
  <c r="A35"/>
  <c r="A34"/>
  <c r="A33"/>
  <c r="A32"/>
  <c r="A31"/>
  <c r="A30"/>
  <c r="A29"/>
  <c r="A28"/>
  <c r="A27"/>
  <c r="A26"/>
  <c r="A25"/>
  <c r="A24"/>
  <c r="A23"/>
  <c r="A21"/>
  <c r="A20"/>
  <c r="A19"/>
  <c r="A18"/>
  <c r="A22"/>
  <c r="A17"/>
  <c r="A16"/>
  <c r="A15"/>
  <c r="A14"/>
  <c r="A13"/>
  <c r="A11"/>
  <c r="A10"/>
  <c r="A9"/>
  <c r="A8"/>
  <c r="A7"/>
  <c r="A6"/>
  <c r="A5"/>
  <c r="A4"/>
  <c r="A3"/>
  <c r="A2"/>
  <c r="C39"/>
  <c r="C38"/>
  <c r="C37"/>
  <c r="C32"/>
  <c r="C31"/>
  <c r="C30"/>
  <c r="C27"/>
  <c r="C25"/>
  <c r="C24"/>
  <c r="C23"/>
  <c r="C21"/>
  <c r="C36"/>
  <c r="C35"/>
  <c r="C34"/>
  <c r="C33"/>
  <c r="C29"/>
  <c r="C28"/>
  <c r="C26"/>
  <c r="C20"/>
  <c r="C19"/>
  <c r="C18"/>
  <c r="C22"/>
  <c r="C17"/>
  <c r="C9"/>
  <c r="C6"/>
  <c r="C16"/>
  <c r="C15"/>
  <c r="C14"/>
  <c r="C13"/>
  <c r="C11"/>
  <c r="C10"/>
  <c r="C7"/>
  <c r="C5"/>
  <c r="C4"/>
  <c r="C3"/>
  <c r="C8"/>
  <c r="C2"/>
  <c r="D32"/>
  <c r="D31"/>
  <c r="D30"/>
  <c r="D27"/>
  <c r="D25"/>
  <c r="D24"/>
  <c r="D23"/>
  <c r="D21"/>
  <c r="D20"/>
  <c r="D9"/>
  <c r="D17"/>
  <c r="D6"/>
  <c r="D34"/>
  <c r="D33"/>
  <c r="D29"/>
  <c r="D28"/>
  <c r="D26"/>
  <c r="D19"/>
  <c r="D18"/>
  <c r="D22"/>
  <c r="D16"/>
  <c r="D15"/>
  <c r="D14"/>
  <c r="D13"/>
  <c r="D11"/>
  <c r="D10"/>
  <c r="D8"/>
  <c r="D7"/>
  <c r="D5"/>
  <c r="D4"/>
  <c r="D3"/>
  <c r="D2"/>
  <c r="B2"/>
  <c r="B39"/>
  <c r="B38"/>
  <c r="B37"/>
  <c r="B36"/>
  <c r="B35"/>
  <c r="B34"/>
  <c r="B33"/>
  <c r="B32"/>
  <c r="B31"/>
  <c r="B30"/>
  <c r="B29"/>
  <c r="B28"/>
  <c r="B27"/>
  <c r="B26"/>
  <c r="B25"/>
  <c r="B24"/>
  <c r="B23"/>
  <c r="B21"/>
  <c r="B20"/>
  <c r="B19"/>
  <c r="B18"/>
  <c r="B22"/>
  <c r="B17"/>
  <c r="B16"/>
  <c r="B15"/>
  <c r="B14"/>
  <c r="B13"/>
  <c r="B11"/>
  <c r="B10"/>
  <c r="B9"/>
  <c r="B8"/>
  <c r="B7"/>
  <c r="B6"/>
  <c r="B5"/>
  <c r="B4"/>
  <c r="B3"/>
  <c r="B5" i="7" l="1"/>
</calcChain>
</file>

<file path=xl/sharedStrings.xml><?xml version="1.0" encoding="utf-8"?>
<sst xmlns="http://schemas.openxmlformats.org/spreadsheetml/2006/main" count="332" uniqueCount="170">
  <si>
    <t>Capacity</t>
  </si>
  <si>
    <t>Introduced</t>
  </si>
  <si>
    <t>Class</t>
  </si>
  <si>
    <t>Electric</t>
  </si>
  <si>
    <t>N/A</t>
  </si>
  <si>
    <t>Notes</t>
  </si>
  <si>
    <t>Diesel</t>
  </si>
  <si>
    <t>Power (kW)</t>
  </si>
  <si>
    <t>Traction</t>
  </si>
  <si>
    <t>107 (143)</t>
  </si>
  <si>
    <t>132 (201)</t>
  </si>
  <si>
    <t>1975 (1979)</t>
  </si>
  <si>
    <t>187 (256)</t>
  </si>
  <si>
    <t>144 (192)</t>
  </si>
  <si>
    <t>1260 (1890)</t>
  </si>
  <si>
    <t>mP</t>
  </si>
  <si>
    <t>Coaches</t>
  </si>
  <si>
    <t>ICK</t>
  </si>
  <si>
    <t>Plan W</t>
  </si>
  <si>
    <t>Plan E</t>
  </si>
  <si>
    <t>212 (424)</t>
  </si>
  <si>
    <t>36 (71)</t>
  </si>
  <si>
    <t>48 (124)</t>
  </si>
  <si>
    <t>1 (2)</t>
  </si>
  <si>
    <t>2 (3)</t>
  </si>
  <si>
    <t>3 (4)</t>
  </si>
  <si>
    <t>ICE-3 (HST)</t>
  </si>
  <si>
    <t>Plan U (DE-III)</t>
  </si>
  <si>
    <t>15 tons</t>
  </si>
  <si>
    <t>Pulls DD-AR from 1997.</t>
  </si>
  <si>
    <t>Jeroen Otto</t>
  </si>
  <si>
    <t>Mark Leppen</t>
  </si>
  <si>
    <t>DanMack</t>
  </si>
  <si>
    <t>Bastiaan Luytjes</t>
  </si>
  <si>
    <t>Designer</t>
  </si>
  <si>
    <t>Plan D</t>
  </si>
  <si>
    <t>ID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</si>
  <si>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</si>
  <si>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</si>
  <si>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</si>
  <si>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</si>
  <si>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</si>
  <si>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</si>
  <si>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</si>
  <si>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</si>
  <si>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</si>
  <si>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</si>
  <si>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</si>
  <si>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</si>
  <si>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</si>
  <si>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</si>
  <si>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</si>
  <si>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</si>
  <si>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</si>
  <si>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</si>
  <si>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</si>
  <si>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TGV Thalys (HST)</t>
  </si>
  <si>
    <t>Michael Blunck</t>
  </si>
  <si>
    <t>NS 1700/1800 will be derived from it.</t>
  </si>
  <si>
    <t>Integrated with nose from Bastiaan Luytjes' Plan V.</t>
  </si>
  <si>
    <t>Originaly built for DB in 1978.</t>
  </si>
  <si>
    <t>26</t>
  </si>
  <si>
    <t>1D</t>
  </si>
  <si>
    <t>Monorail/Maglev coach</t>
  </si>
  <si>
    <t>We haven't decided what system to use yet.</t>
  </si>
  <si>
    <t>Pec</t>
  </si>
  <si>
    <t>1979 (1990)</t>
  </si>
  <si>
    <t>20</t>
  </si>
  <si>
    <t>Tender</t>
  </si>
  <si>
    <t>21</t>
  </si>
  <si>
    <t>22</t>
  </si>
  <si>
    <t>23</t>
  </si>
  <si>
    <t>24</t>
  </si>
  <si>
    <t>25</t>
  </si>
  <si>
    <t>Steam</t>
  </si>
  <si>
    <t>27</t>
  </si>
  <si>
    <t>28</t>
  </si>
  <si>
    <t>61(44)</t>
  </si>
  <si>
    <t>72(43)</t>
  </si>
  <si>
    <t>84(63)</t>
  </si>
  <si>
    <t>75,5(43)</t>
  </si>
  <si>
    <t>Tract. Effort (kN)</t>
  </si>
  <si>
    <t>74,8(53)</t>
  </si>
  <si>
    <t>2(4)</t>
  </si>
  <si>
    <t>new livery</t>
  </si>
  <si>
    <t>Singaporekid</t>
  </si>
  <si>
    <t>Weight in brackets is weight of tender.</t>
  </si>
  <si>
    <t>18 + 40</t>
  </si>
  <si>
    <t>Progress</t>
  </si>
  <si>
    <t>Engines</t>
  </si>
  <si>
    <t>Type</t>
  </si>
  <si>
    <t>EMU &amp; DMU</t>
  </si>
  <si>
    <t>Total</t>
  </si>
  <si>
    <t>+</t>
  </si>
  <si>
    <t>16 + 32</t>
  </si>
  <si>
    <t>Plan V</t>
  </si>
  <si>
    <t>1592 (2388)</t>
  </si>
  <si>
    <t>176 (226/347)</t>
  </si>
  <si>
    <t>275 (372/571)</t>
  </si>
  <si>
    <t>3 (4/6)</t>
  </si>
  <si>
    <t>1994 (2002)</t>
  </si>
  <si>
    <t>Plan C (mail)</t>
  </si>
  <si>
    <t>Will appear as InterCity coaches from 1954-1966.</t>
  </si>
  <si>
    <t>Will appear as InterCity coaches from 1950-1954.</t>
  </si>
  <si>
    <t>Pulls Benelux trains, engine from the NMBS (Belgian national railroad).</t>
  </si>
  <si>
    <t>Will not be painted in turqouis livery; the majority of the series was painted red-brown right from delivery.</t>
  </si>
  <si>
    <t>Mail bag capacity determined with: loading capacity/weight of mailbag, where weight of mailbag = 250 kg</t>
  </si>
  <si>
    <t>Plan L (mail)</t>
  </si>
  <si>
    <t>Hbbkkss (mail)</t>
  </si>
  <si>
    <t>Engine designed to transport mail.</t>
  </si>
  <si>
    <t>Mat '40</t>
  </si>
  <si>
    <t>2(5)</t>
  </si>
  <si>
    <t>2A</t>
  </si>
  <si>
    <t>2B</t>
  </si>
  <si>
    <t>2C</t>
  </si>
  <si>
    <t>2D</t>
  </si>
  <si>
    <t>2E</t>
  </si>
  <si>
    <t>2F</t>
  </si>
  <si>
    <t>Identical to InterCity Coaches (ICR) except for their colour. Trailing van directly available in 1986.</t>
  </si>
  <si>
    <t>15</t>
  </si>
  <si>
    <t>16</t>
  </si>
  <si>
    <t>AB6200</t>
  </si>
  <si>
    <t>AB7700</t>
  </si>
  <si>
    <t>Will appear as InterCity coaches from 1966-1980.</t>
  </si>
  <si>
    <t>Will appear as InterCity coaches from 1980. Trailing van available from 2003.</t>
  </si>
  <si>
    <t>DDAR (double stock coach)</t>
  </si>
  <si>
    <t>ICR (InterCity coach)</t>
  </si>
  <si>
    <t>Benelux coach</t>
  </si>
  <si>
    <t>33</t>
  </si>
  <si>
    <t>Additional Info</t>
  </si>
  <si>
    <t>mDDM</t>
  </si>
  <si>
    <t>11.8 (NMBS)</t>
  </si>
  <si>
    <t>Class 58 (ACTS)</t>
  </si>
  <si>
    <t>Class 66 (ACTS)</t>
  </si>
  <si>
    <t>Lint 41/H (Syntus)</t>
  </si>
  <si>
    <t>RAm (NS-SBB 'TEE')</t>
  </si>
  <si>
    <t>NMBS 11.8</t>
  </si>
  <si>
    <t>Yellow Cab</t>
  </si>
  <si>
    <t>Max. Speed (km/h)</t>
  </si>
  <si>
    <t>2600 "Beelen"</t>
  </si>
  <si>
    <t>Mat '24 "Blokkendozen"</t>
  </si>
  <si>
    <t>Mat '34 "Vliegende Hollanders"</t>
  </si>
  <si>
    <t>Mat '36</t>
  </si>
  <si>
    <t>Mat '46 "Muizenkoppen"</t>
  </si>
  <si>
    <t>Plan X "Blauwe Engel"</t>
  </si>
  <si>
    <t>Mat '54 "Hondekoppen"</t>
  </si>
  <si>
    <t>Plan U [DE-III]</t>
  </si>
  <si>
    <t>Plan Y "Sprinter"</t>
  </si>
  <si>
    <t>ICM3/4 "Koploper"</t>
  </si>
  <si>
    <t>SM '90 "Railhopper"</t>
  </si>
  <si>
    <t>DM '90 "Buffel"</t>
  </si>
  <si>
    <t>(V)IRM "Regiorunner"</t>
  </si>
  <si>
    <t>Bert Wijnants</t>
  </si>
  <si>
    <t>Mat '41 [DE-V]</t>
  </si>
  <si>
    <t>Mat '64 [Plan T/V]</t>
  </si>
  <si>
    <t>DH-I/II "Wadloper"</t>
  </si>
  <si>
    <t>30</t>
  </si>
  <si>
    <t>Multiple Units (MU's) will use standard Tractive Effort variables of TTDPatch unless specified above</t>
  </si>
  <si>
    <t>1(2)</t>
  </si>
  <si>
    <t>73/148</t>
  </si>
  <si>
    <t>Weight (tonnes)</t>
  </si>
  <si>
    <t>Plan T is the 4-coach version of Plan V; appearance depends on train length.</t>
  </si>
  <si>
    <t>Tractive effort = 300 kN; Power at 1500V~: 4300 kW; Max. Speed at 1500V~:  220 km/h.</t>
  </si>
  <si>
    <t>Status</t>
  </si>
  <si>
    <t>Average Status</t>
  </si>
  <si>
    <t>Originaly pulled by 1700 engine; from 1997 by mDDM.</t>
  </si>
  <si>
    <r>
      <t>Formula used to convert tractive effort in kg to kN: (kg * g)/1000, where g = 9,807 m/s</t>
    </r>
    <r>
      <rPr>
        <b/>
        <vertAlign val="superscript"/>
        <sz val="12"/>
        <color indexed="18"/>
        <rFont val="Arial Narrow"/>
        <family val="2"/>
      </rPr>
      <t>2</t>
    </r>
  </si>
  <si>
    <t>5000-II</t>
  </si>
  <si>
    <t>Dutch Trainset Infosheet v1.00   © 2004-2011 Dutch Trainset Team</t>
  </si>
  <si>
    <t>The Dutch Trainset version 1 was coded with GRFmaker. Version 2 will be coded in NML.</t>
  </si>
</sst>
</file>

<file path=xl/styles.xml><?xml version="1.0" encoding="utf-8"?>
<styleSheet xmlns="http://schemas.openxmlformats.org/spreadsheetml/2006/main">
  <numFmts count="1">
    <numFmt numFmtId="164" formatCode="0.0"/>
  </numFmts>
  <fonts count="23">
    <font>
      <sz val="10"/>
      <name val="Arial"/>
    </font>
    <font>
      <u/>
      <sz val="10"/>
      <color indexed="12"/>
      <name val="Arial"/>
      <family val="2"/>
    </font>
    <font>
      <b/>
      <sz val="12"/>
      <color indexed="10"/>
      <name val="Arial Narrow"/>
      <family val="2"/>
    </font>
    <font>
      <b/>
      <sz val="12"/>
      <color indexed="9"/>
      <name val="Arial Narrow"/>
      <family val="2"/>
    </font>
    <font>
      <sz val="12"/>
      <color indexed="18"/>
      <name val="Arial Narrow"/>
      <family val="2"/>
    </font>
    <font>
      <u/>
      <sz val="12"/>
      <color indexed="18"/>
      <name val="Arial Narrow"/>
      <family val="2"/>
    </font>
    <font>
      <b/>
      <sz val="12"/>
      <color indexed="17"/>
      <name val="Arial Narrow"/>
      <family val="2"/>
    </font>
    <font>
      <sz val="12"/>
      <name val="Arial Narrow"/>
      <family val="2"/>
    </font>
    <font>
      <b/>
      <sz val="12"/>
      <color indexed="20"/>
      <name val="Arial Narrow"/>
      <family val="2"/>
    </font>
    <font>
      <b/>
      <i/>
      <sz val="12"/>
      <color indexed="20"/>
      <name val="Arial Narrow"/>
      <family val="2"/>
    </font>
    <font>
      <b/>
      <sz val="12"/>
      <color indexed="18"/>
      <name val="Arial Narrow"/>
      <family val="2"/>
    </font>
    <font>
      <b/>
      <sz val="12"/>
      <name val="Arial Narrow"/>
      <family val="2"/>
    </font>
    <font>
      <b/>
      <i/>
      <sz val="12"/>
      <color indexed="12"/>
      <name val="Arial Narrow"/>
      <family val="2"/>
    </font>
    <font>
      <b/>
      <i/>
      <sz val="12"/>
      <color indexed="9"/>
      <name val="Arial Narrow"/>
      <family val="2"/>
    </font>
    <font>
      <u/>
      <sz val="12"/>
      <color indexed="12"/>
      <name val="Arial Narrow"/>
      <family val="2"/>
    </font>
    <font>
      <sz val="12"/>
      <color indexed="10"/>
      <name val="Arial Narrow"/>
      <family val="2"/>
    </font>
    <font>
      <sz val="12"/>
      <color indexed="52"/>
      <name val="Arial Narrow"/>
      <family val="2"/>
    </font>
    <font>
      <b/>
      <sz val="12"/>
      <color indexed="61"/>
      <name val="Arial Narrow"/>
      <family val="2"/>
    </font>
    <font>
      <sz val="12"/>
      <color indexed="8"/>
      <name val="Arial Narrow"/>
      <family val="2"/>
    </font>
    <font>
      <sz val="12"/>
      <color indexed="9"/>
      <name val="Arial Narrow"/>
      <family val="2"/>
    </font>
    <font>
      <b/>
      <vertAlign val="superscript"/>
      <sz val="12"/>
      <color indexed="18"/>
      <name val="Arial Narrow"/>
      <family val="2"/>
    </font>
    <font>
      <b/>
      <sz val="12"/>
      <color indexed="23"/>
      <name val="Arial Narrow"/>
      <family val="2"/>
    </font>
    <font>
      <b/>
      <sz val="12"/>
      <color rgb="FF00B05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 style="thick">
        <color indexed="18"/>
      </right>
      <top style="thick">
        <color indexed="18"/>
      </top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 style="thick">
        <color indexed="18"/>
      </bottom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/>
      <top/>
      <bottom style="medium">
        <color indexed="18"/>
      </bottom>
      <diagonal/>
    </border>
    <border>
      <left/>
      <right/>
      <top style="medium">
        <color indexed="18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34">
    <xf numFmtId="0" fontId="0" fillId="0" borderId="0" xfId="0"/>
    <xf numFmtId="0" fontId="2" fillId="2" borderId="0" xfId="1" applyFont="1" applyFill="1" applyAlignment="1" applyProtection="1"/>
    <xf numFmtId="0" fontId="3" fillId="3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5" fillId="2" borderId="0" xfId="1" applyFont="1" applyFill="1" applyAlignment="1" applyProtection="1"/>
    <xf numFmtId="9" fontId="6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164" fontId="4" fillId="4" borderId="0" xfId="0" applyNumberFormat="1" applyFont="1" applyFill="1"/>
    <xf numFmtId="0" fontId="4" fillId="4" borderId="0" xfId="0" applyFont="1" applyFill="1"/>
    <xf numFmtId="0" fontId="2" fillId="2" borderId="0" xfId="0" applyFont="1" applyFill="1"/>
    <xf numFmtId="0" fontId="4" fillId="4" borderId="0" xfId="0" applyFont="1" applyFill="1" applyAlignment="1">
      <alignment horizontal="center"/>
    </xf>
    <xf numFmtId="9" fontId="3" fillId="3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49" fontId="5" fillId="2" borderId="0" xfId="1" applyNumberFormat="1" applyFont="1" applyFill="1" applyAlignment="1" applyProtection="1"/>
    <xf numFmtId="0" fontId="4" fillId="2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10" fillId="4" borderId="0" xfId="0" applyFont="1" applyFill="1"/>
    <xf numFmtId="0" fontId="5" fillId="2" borderId="0" xfId="1" applyFont="1" applyFill="1" applyAlignment="1" applyProtection="1">
      <alignment horizontal="left"/>
    </xf>
    <xf numFmtId="49" fontId="2" fillId="2" borderId="0" xfId="0" applyNumberFormat="1" applyFont="1" applyFill="1" applyAlignment="1">
      <alignment horizontal="left"/>
    </xf>
    <xf numFmtId="49" fontId="10" fillId="4" borderId="0" xfId="0" applyNumberFormat="1" applyFont="1" applyFill="1" applyAlignment="1">
      <alignment horizontal="left"/>
    </xf>
    <xf numFmtId="49" fontId="4" fillId="4" borderId="0" xfId="0" applyNumberFormat="1" applyFont="1" applyFill="1" applyAlignment="1">
      <alignment horizontal="right"/>
    </xf>
    <xf numFmtId="49" fontId="4" fillId="2" borderId="0" xfId="0" applyNumberFormat="1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12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7" fillId="3" borderId="0" xfId="0" applyFont="1" applyFill="1"/>
    <xf numFmtId="0" fontId="7" fillId="3" borderId="0" xfId="0" applyFont="1" applyFill="1" applyAlignment="1">
      <alignment horizontal="right"/>
    </xf>
    <xf numFmtId="0" fontId="7" fillId="3" borderId="0" xfId="0" applyFont="1" applyFill="1" applyAlignment="1">
      <alignment horizontal="center"/>
    </xf>
    <xf numFmtId="9" fontId="7" fillId="3" borderId="0" xfId="0" applyNumberFormat="1" applyFont="1" applyFill="1" applyAlignment="1">
      <alignment horizontal="center"/>
    </xf>
    <xf numFmtId="0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3" fillId="3" borderId="0" xfId="0" applyFont="1" applyFill="1" applyAlignment="1" applyProtection="1">
      <alignment horizontal="center"/>
    </xf>
    <xf numFmtId="0" fontId="4" fillId="2" borderId="0" xfId="1" applyFont="1" applyFill="1" applyAlignment="1" applyProtection="1">
      <alignment horizontal="left"/>
    </xf>
    <xf numFmtId="0" fontId="4" fillId="2" borderId="0" xfId="0" applyFont="1" applyFill="1" applyProtection="1"/>
    <xf numFmtId="0" fontId="2" fillId="2" borderId="0" xfId="1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10" fillId="2" borderId="0" xfId="0" applyFont="1" applyFill="1" applyProtection="1"/>
    <xf numFmtId="0" fontId="7" fillId="2" borderId="0" xfId="0" applyFont="1" applyFill="1" applyAlignment="1" applyProtection="1">
      <alignment horizontal="left"/>
    </xf>
    <xf numFmtId="0" fontId="13" fillId="3" borderId="0" xfId="0" applyFont="1" applyFill="1" applyAlignment="1" applyProtection="1">
      <alignment horizontal="left"/>
    </xf>
    <xf numFmtId="0" fontId="7" fillId="3" borderId="0" xfId="0" applyFont="1" applyFill="1" applyProtection="1"/>
    <xf numFmtId="0" fontId="4" fillId="3" borderId="0" xfId="0" applyFont="1" applyFill="1" applyAlignment="1" applyProtection="1">
      <alignment horizontal="left"/>
    </xf>
    <xf numFmtId="0" fontId="14" fillId="2" borderId="0" xfId="1" applyFont="1" applyFill="1" applyAlignment="1" applyProtection="1"/>
    <xf numFmtId="0" fontId="15" fillId="2" borderId="0" xfId="0" applyFont="1" applyFill="1"/>
    <xf numFmtId="9" fontId="16" fillId="2" borderId="0" xfId="0" applyNumberFormat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7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49" fontId="7" fillId="2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left"/>
    </xf>
    <xf numFmtId="0" fontId="11" fillId="3" borderId="0" xfId="0" applyFont="1" applyFill="1" applyAlignment="1">
      <alignment horizontal="right"/>
    </xf>
    <xf numFmtId="49" fontId="7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left"/>
    </xf>
    <xf numFmtId="0" fontId="11" fillId="3" borderId="0" xfId="0" applyFont="1" applyFill="1" applyAlignment="1">
      <alignment horizontal="center"/>
    </xf>
    <xf numFmtId="0" fontId="11" fillId="3" borderId="0" xfId="0" applyFont="1" applyFill="1"/>
    <xf numFmtId="0" fontId="4" fillId="2" borderId="0" xfId="1" applyFont="1" applyFill="1" applyAlignment="1" applyProtection="1"/>
    <xf numFmtId="0" fontId="8" fillId="2" borderId="0" xfId="1" applyFont="1" applyFill="1" applyAlignment="1" applyProtection="1">
      <alignment horizontal="left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9" fontId="3" fillId="3" borderId="2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7" fillId="2" borderId="3" xfId="0" applyFont="1" applyFill="1" applyBorder="1"/>
    <xf numFmtId="0" fontId="7" fillId="5" borderId="3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0" fontId="7" fillId="2" borderId="4" xfId="0" applyFont="1" applyFill="1" applyBorder="1"/>
    <xf numFmtId="0" fontId="7" fillId="3" borderId="4" xfId="0" applyFont="1" applyFill="1" applyBorder="1"/>
    <xf numFmtId="0" fontId="7" fillId="5" borderId="4" xfId="0" applyFont="1" applyFill="1" applyBorder="1"/>
    <xf numFmtId="0" fontId="4" fillId="2" borderId="4" xfId="0" applyFont="1" applyFill="1" applyBorder="1"/>
    <xf numFmtId="0" fontId="7" fillId="2" borderId="5" xfId="0" applyFont="1" applyFill="1" applyBorder="1"/>
    <xf numFmtId="0" fontId="7" fillId="2" borderId="6" xfId="0" applyFont="1" applyFill="1" applyBorder="1"/>
    <xf numFmtId="0" fontId="7" fillId="6" borderId="4" xfId="0" applyFont="1" applyFill="1" applyBorder="1"/>
    <xf numFmtId="0" fontId="19" fillId="3" borderId="4" xfId="0" applyFont="1" applyFill="1" applyBorder="1"/>
    <xf numFmtId="9" fontId="7" fillId="2" borderId="0" xfId="0" applyNumberFormat="1" applyFont="1" applyFill="1" applyBorder="1"/>
    <xf numFmtId="0" fontId="7" fillId="2" borderId="7" xfId="0" applyFont="1" applyFill="1" applyBorder="1"/>
    <xf numFmtId="0" fontId="7" fillId="2" borderId="7" xfId="0" applyFont="1" applyFill="1" applyBorder="1" applyAlignment="1">
      <alignment horizontal="right"/>
    </xf>
    <xf numFmtId="0" fontId="7" fillId="2" borderId="7" xfId="0" applyFont="1" applyFill="1" applyBorder="1" applyAlignment="1">
      <alignment horizontal="center"/>
    </xf>
    <xf numFmtId="0" fontId="12" fillId="3" borderId="0" xfId="0" applyFont="1" applyFill="1" applyAlignment="1">
      <alignment horizontal="left"/>
    </xf>
    <xf numFmtId="9" fontId="7" fillId="3" borderId="0" xfId="0" applyNumberFormat="1" applyFont="1" applyFill="1" applyBorder="1"/>
    <xf numFmtId="0" fontId="7" fillId="3" borderId="2" xfId="0" applyFont="1" applyFill="1" applyBorder="1"/>
    <xf numFmtId="0" fontId="7" fillId="3" borderId="2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center"/>
    </xf>
    <xf numFmtId="9" fontId="11" fillId="3" borderId="0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left"/>
    </xf>
    <xf numFmtId="0" fontId="19" fillId="3" borderId="0" xfId="0" applyFont="1" applyFill="1" applyAlignment="1"/>
    <xf numFmtId="0" fontId="19" fillId="3" borderId="0" xfId="0" applyFont="1" applyFill="1"/>
    <xf numFmtId="49" fontId="4" fillId="2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9" fontId="10" fillId="2" borderId="0" xfId="0" applyNumberFormat="1" applyFont="1" applyFill="1" applyAlignment="1">
      <alignment horizontal="center"/>
    </xf>
    <xf numFmtId="164" fontId="7" fillId="2" borderId="0" xfId="0" applyNumberFormat="1" applyFont="1" applyFill="1"/>
    <xf numFmtId="0" fontId="21" fillId="2" borderId="0" xfId="0" applyFont="1" applyFill="1" applyAlignment="1">
      <alignment horizontal="center"/>
    </xf>
    <xf numFmtId="9" fontId="21" fillId="2" borderId="0" xfId="0" applyNumberFormat="1" applyFont="1" applyFill="1" applyAlignment="1">
      <alignment horizontal="center"/>
    </xf>
    <xf numFmtId="9" fontId="4" fillId="2" borderId="8" xfId="0" applyNumberFormat="1" applyFont="1" applyFill="1" applyBorder="1" applyAlignment="1">
      <alignment horizontal="center"/>
    </xf>
    <xf numFmtId="0" fontId="4" fillId="2" borderId="8" xfId="0" applyFont="1" applyFill="1" applyBorder="1"/>
    <xf numFmtId="49" fontId="10" fillId="2" borderId="0" xfId="0" applyNumberFormat="1" applyFont="1" applyFill="1" applyAlignment="1">
      <alignment horizontal="right"/>
    </xf>
    <xf numFmtId="9" fontId="10" fillId="2" borderId="9" xfId="0" applyNumberFormat="1" applyFont="1" applyFill="1" applyBorder="1" applyAlignment="1">
      <alignment horizontal="center"/>
    </xf>
    <xf numFmtId="0" fontId="4" fillId="2" borderId="9" xfId="0" applyFont="1" applyFill="1" applyBorder="1"/>
    <xf numFmtId="9" fontId="7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center"/>
    </xf>
    <xf numFmtId="164" fontId="7" fillId="3" borderId="0" xfId="0" applyNumberFormat="1" applyFont="1" applyFill="1"/>
    <xf numFmtId="0" fontId="2" fillId="3" borderId="0" xfId="0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9" fontId="7" fillId="3" borderId="0" xfId="0" applyNumberFormat="1" applyFont="1" applyFill="1" applyAlignment="1">
      <alignment horizontal="left"/>
    </xf>
    <xf numFmtId="0" fontId="21" fillId="3" borderId="0" xfId="0" applyFont="1" applyFill="1" applyAlignment="1">
      <alignment horizontal="center"/>
    </xf>
    <xf numFmtId="9" fontId="21" fillId="3" borderId="0" xfId="0" applyNumberFormat="1" applyFont="1" applyFill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9" fontId="9" fillId="3" borderId="0" xfId="0" applyNumberFormat="1" applyFont="1" applyFill="1" applyAlignment="1">
      <alignment horizontal="center"/>
    </xf>
    <xf numFmtId="9" fontId="2" fillId="3" borderId="0" xfId="0" applyNumberFormat="1" applyFont="1" applyFill="1" applyAlignment="1">
      <alignment horizontal="left"/>
    </xf>
    <xf numFmtId="9" fontId="7" fillId="3" borderId="0" xfId="0" applyNumberFormat="1" applyFont="1" applyFill="1" applyAlignment="1">
      <alignment horizontal="right"/>
    </xf>
    <xf numFmtId="0" fontId="3" fillId="3" borderId="2" xfId="0" applyFont="1" applyFill="1" applyBorder="1" applyAlignment="1">
      <alignment horizontal="left"/>
    </xf>
    <xf numFmtId="9" fontId="22" fillId="2" borderId="4" xfId="0" applyNumberFormat="1" applyFont="1" applyFill="1" applyBorder="1" applyAlignment="1">
      <alignment horizontal="center"/>
    </xf>
    <xf numFmtId="9" fontId="22" fillId="2" borderId="3" xfId="0" applyNumberFormat="1" applyFont="1" applyFill="1" applyBorder="1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ADC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users2.tt-forums.net/dutchset/gallery/2600.html" TargetMode="External"/><Relationship Id="rId13" Type="http://schemas.openxmlformats.org/officeDocument/2006/relationships/hyperlink" Target="http://users2.tt-forums.net/dutchset/gallery/acts66.html" TargetMode="External"/><Relationship Id="rId18" Type="http://schemas.openxmlformats.org/officeDocument/2006/relationships/hyperlink" Target="http://users2.tt-forums.net/dutchset/gallery/4600.html" TargetMode="External"/><Relationship Id="rId3" Type="http://schemas.openxmlformats.org/officeDocument/2006/relationships/hyperlink" Target="http://users2.tt-forums.net/dutchset/gallery/1300.html" TargetMode="External"/><Relationship Id="rId21" Type="http://schemas.openxmlformats.org/officeDocument/2006/relationships/hyperlink" Target="http://users2.tt-forums.net/dutchset/gallery/6200.html" TargetMode="External"/><Relationship Id="rId7" Type="http://schemas.openxmlformats.org/officeDocument/2006/relationships/hyperlink" Target="http://users2.tt-forums.net/dutchset/gallery/2400.html" TargetMode="External"/><Relationship Id="rId12" Type="http://schemas.openxmlformats.org/officeDocument/2006/relationships/hyperlink" Target="http://users2.tt-forums.net/dutchset/gallery/acts58.html" TargetMode="External"/><Relationship Id="rId17" Type="http://schemas.openxmlformats.org/officeDocument/2006/relationships/hyperlink" Target="http://users2.tt-forums.net/dutchset/gallery/3900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users2.tt-forums.net/dutchset/gallery/1200.html" TargetMode="External"/><Relationship Id="rId16" Type="http://schemas.openxmlformats.org/officeDocument/2006/relationships/hyperlink" Target="http://users2.tt-forums.net/dutchset/gallery/3800.html" TargetMode="External"/><Relationship Id="rId20" Type="http://schemas.openxmlformats.org/officeDocument/2006/relationships/hyperlink" Target="http://users2.tt-forums.net/dutchset/gallery/5000.html" TargetMode="External"/><Relationship Id="rId1" Type="http://schemas.openxmlformats.org/officeDocument/2006/relationships/hyperlink" Target="http://users2.tt-forums.net/dutchset/gallery/1100.html" TargetMode="External"/><Relationship Id="rId6" Type="http://schemas.openxmlformats.org/officeDocument/2006/relationships/hyperlink" Target="http://users2.tt-forums.net/dutchset/gallery/2200.html" TargetMode="External"/><Relationship Id="rId11" Type="http://schemas.openxmlformats.org/officeDocument/2006/relationships/hyperlink" Target="http://users2.tt-forums.net/dutchset/gallery/nmbs118.html" TargetMode="External"/><Relationship Id="rId24" Type="http://schemas.openxmlformats.org/officeDocument/2006/relationships/hyperlink" Target="http://users2.tt-forums.net/dutchset/gallery/1000.html" TargetMode="External"/><Relationship Id="rId5" Type="http://schemas.openxmlformats.org/officeDocument/2006/relationships/hyperlink" Target="http://users2.tt-forums.net/dutchset/gallery/1600.html" TargetMode="External"/><Relationship Id="rId15" Type="http://schemas.openxmlformats.org/officeDocument/2006/relationships/hyperlink" Target="http://users2.tt-forums.net/dutchset/gallery/3700.html" TargetMode="External"/><Relationship Id="rId23" Type="http://schemas.openxmlformats.org/officeDocument/2006/relationships/hyperlink" Target="http://users2.tt-forums.net/dutchset/gallery/mP.html" TargetMode="External"/><Relationship Id="rId10" Type="http://schemas.openxmlformats.org/officeDocument/2006/relationships/hyperlink" Target="http://users2.tt-forums.net/dutchset/gallery/mDDM.html" TargetMode="External"/><Relationship Id="rId19" Type="http://schemas.openxmlformats.org/officeDocument/2006/relationships/hyperlink" Target="http://users2.tt-forums.net/dutchset/gallery/4700.html" TargetMode="External"/><Relationship Id="rId4" Type="http://schemas.openxmlformats.org/officeDocument/2006/relationships/hyperlink" Target="http://users2.tt-forums.net/dutchset/gallery/1500.html" TargetMode="External"/><Relationship Id="rId9" Type="http://schemas.openxmlformats.org/officeDocument/2006/relationships/hyperlink" Target="http://users2.tt-forums.net/dutchset/gallery/6400.html" TargetMode="External"/><Relationship Id="rId14" Type="http://schemas.openxmlformats.org/officeDocument/2006/relationships/hyperlink" Target="http://users2.tt-forums.net/dutchset/gallery/2100.html" TargetMode="External"/><Relationship Id="rId22" Type="http://schemas.openxmlformats.org/officeDocument/2006/relationships/hyperlink" Target="http://users2.tt-forums.net/dutchset/gallery/6300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users2.tt-forums.net/dutchset/gallery/mat54.html" TargetMode="External"/><Relationship Id="rId13" Type="http://schemas.openxmlformats.org/officeDocument/2006/relationships/hyperlink" Target="http://users2.tt-forums.net/dutchset/gallery/icm.html" TargetMode="External"/><Relationship Id="rId18" Type="http://schemas.openxmlformats.org/officeDocument/2006/relationships/hyperlink" Target="http://users2.tt-forums.net/dutchset/gallery/thalys.html" TargetMode="External"/><Relationship Id="rId3" Type="http://schemas.openxmlformats.org/officeDocument/2006/relationships/hyperlink" Target="http://users2.tt-forums.net/dutchset/gallery/mat36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://users2.tt-forums.net/dutchset/gallery/de12.html" TargetMode="External"/><Relationship Id="rId12" Type="http://schemas.openxmlformats.org/officeDocument/2006/relationships/hyperlink" Target="http://users2.tt-forums.net/dutchset/gallery/plany.html" TargetMode="External"/><Relationship Id="rId17" Type="http://schemas.openxmlformats.org/officeDocument/2006/relationships/hyperlink" Target="http://users2.tt-forums.net/dutchset/gallery/irm.html" TargetMode="External"/><Relationship Id="rId2" Type="http://schemas.openxmlformats.org/officeDocument/2006/relationships/hyperlink" Target="http://users2.tt-forums.net/dutchset/gallery/de3.html" TargetMode="External"/><Relationship Id="rId16" Type="http://schemas.openxmlformats.org/officeDocument/2006/relationships/hyperlink" Target="http://users2.tt-forums.net/dutchset/gallery/dm90.html" TargetMode="External"/><Relationship Id="rId20" Type="http://schemas.openxmlformats.org/officeDocument/2006/relationships/hyperlink" Target="http://users2.tt-forums.net/dutchset/gallery/lint.html" TargetMode="External"/><Relationship Id="rId1" Type="http://schemas.openxmlformats.org/officeDocument/2006/relationships/hyperlink" Target="http://users2.tt-forums.net/dutchset/gallery/mat24.html" TargetMode="External"/><Relationship Id="rId6" Type="http://schemas.openxmlformats.org/officeDocument/2006/relationships/hyperlink" Target="http://users2.tt-forums.net/dutchset/gallery/mat46.html" TargetMode="External"/><Relationship Id="rId11" Type="http://schemas.openxmlformats.org/officeDocument/2006/relationships/hyperlink" Target="http://users2.tt-forums.net/dutchset/gallery/plantv.html" TargetMode="External"/><Relationship Id="rId5" Type="http://schemas.openxmlformats.org/officeDocument/2006/relationships/hyperlink" Target="http://users2.tt-forums.net/dutchset/gallery/de5.html" TargetMode="External"/><Relationship Id="rId15" Type="http://schemas.openxmlformats.org/officeDocument/2006/relationships/hyperlink" Target="http://users2.tt-forums.net/dutchset/gallery/sm90.html" TargetMode="External"/><Relationship Id="rId10" Type="http://schemas.openxmlformats.org/officeDocument/2006/relationships/hyperlink" Target="http://users2.tt-forums.net/dutchset/gallery/planu.html" TargetMode="External"/><Relationship Id="rId19" Type="http://schemas.openxmlformats.org/officeDocument/2006/relationships/hyperlink" Target="http://users2.tt-forums.net/dutchset/gallery/ice3.html" TargetMode="External"/><Relationship Id="rId4" Type="http://schemas.openxmlformats.org/officeDocument/2006/relationships/hyperlink" Target="http://users2.tt-forums.net/dutchset/gallery/mat40.html" TargetMode="External"/><Relationship Id="rId9" Type="http://schemas.openxmlformats.org/officeDocument/2006/relationships/hyperlink" Target="http://users2.tt-forums.net/dutchset/gallery/ram.html" TargetMode="External"/><Relationship Id="rId14" Type="http://schemas.openxmlformats.org/officeDocument/2006/relationships/hyperlink" Target="http://users2.tt-forums.net/dutchset/gallery/dh12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users2.tt-forums.net/dutchset/gallery/planl.html" TargetMode="External"/><Relationship Id="rId3" Type="http://schemas.openxmlformats.org/officeDocument/2006/relationships/hyperlink" Target="http://users2.tt-forums.net/dutchset/gallery/Pec.html" TargetMode="External"/><Relationship Id="rId7" Type="http://schemas.openxmlformats.org/officeDocument/2006/relationships/hyperlink" Target="http://users2.tt-forums.net/dutchset/gallery/planc.html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://users2.tt-forums.net/dutchset/gallery/ab7700.html" TargetMode="External"/><Relationship Id="rId1" Type="http://schemas.openxmlformats.org/officeDocument/2006/relationships/hyperlink" Target="http://users2.tt-forums.net/dutchset/gallery/ab6200.html" TargetMode="External"/><Relationship Id="rId6" Type="http://schemas.openxmlformats.org/officeDocument/2006/relationships/hyperlink" Target="http://users2.tt-forums.net/dutchset/gallery/planw.html" TargetMode="External"/><Relationship Id="rId11" Type="http://schemas.openxmlformats.org/officeDocument/2006/relationships/hyperlink" Target="http://users2.tt-forums.net/dutchset/gallery/ddar.html" TargetMode="External"/><Relationship Id="rId5" Type="http://schemas.openxmlformats.org/officeDocument/2006/relationships/hyperlink" Target="http://users2.tt-forums.net/dutchset/gallery/plane.html" TargetMode="External"/><Relationship Id="rId10" Type="http://schemas.openxmlformats.org/officeDocument/2006/relationships/hyperlink" Target="http://users2.tt-forums.net/dutchset/gallery/benelux.html" TargetMode="External"/><Relationship Id="rId4" Type="http://schemas.openxmlformats.org/officeDocument/2006/relationships/hyperlink" Target="http://users2.tt-forums.net/dutchset/gallery/pland.html" TargetMode="External"/><Relationship Id="rId9" Type="http://schemas.openxmlformats.org/officeDocument/2006/relationships/hyperlink" Target="http://users2.tt-forums.net/dutchset/gallery/icr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J24" sqref="J24"/>
    </sheetView>
  </sheetViews>
  <sheetFormatPr defaultRowHeight="15.75"/>
  <cols>
    <col min="1" max="1" width="3.28515625" style="45" bestFit="1" customWidth="1"/>
    <col min="2" max="2" width="15.5703125" style="56" customWidth="1"/>
    <col min="3" max="3" width="8.28515625" style="55" bestFit="1" customWidth="1"/>
    <col min="4" max="4" width="10.7109375" style="41" bestFit="1" customWidth="1"/>
    <col min="5" max="5" width="15.5703125" style="41" bestFit="1" customWidth="1"/>
    <col min="6" max="6" width="17.5703125" style="41" bestFit="1" customWidth="1"/>
    <col min="7" max="7" width="14.85546875" style="42" bestFit="1" customWidth="1"/>
    <col min="8" max="8" width="8.5703125" style="43" bestFit="1" customWidth="1"/>
    <col min="9" max="9" width="10.5703125" style="43" bestFit="1" customWidth="1"/>
    <col min="10" max="10" width="6.5703125" style="44" bestFit="1" customWidth="1"/>
    <col min="11" max="11" width="14.85546875" style="43" bestFit="1" customWidth="1"/>
    <col min="12" max="12" width="45.42578125" style="41" bestFit="1" customWidth="1"/>
    <col min="13" max="16384" width="9.140625" style="41"/>
  </cols>
  <sheetData>
    <row r="1" spans="1:12" s="5" customFormat="1">
      <c r="A1" s="2" t="s">
        <v>36</v>
      </c>
      <c r="B1" s="47" t="s">
        <v>2</v>
      </c>
      <c r="C1" s="47" t="s">
        <v>8</v>
      </c>
      <c r="D1" s="5" t="s">
        <v>7</v>
      </c>
      <c r="E1" s="6" t="s">
        <v>81</v>
      </c>
      <c r="F1" s="5" t="s">
        <v>138</v>
      </c>
      <c r="G1" s="7" t="s">
        <v>160</v>
      </c>
      <c r="H1" s="5" t="s">
        <v>0</v>
      </c>
      <c r="I1" s="5" t="s">
        <v>1</v>
      </c>
      <c r="J1" s="3" t="s">
        <v>163</v>
      </c>
      <c r="K1" s="5" t="s">
        <v>34</v>
      </c>
    </row>
    <row r="2" spans="1:12" s="36" customFormat="1">
      <c r="A2" s="8" t="s">
        <v>37</v>
      </c>
      <c r="B2" s="48">
        <v>1000</v>
      </c>
      <c r="C2" s="49" t="s">
        <v>3</v>
      </c>
      <c r="D2" s="10">
        <v>2796</v>
      </c>
      <c r="E2" s="11">
        <f>(18000*9.807)/1000</f>
        <v>176.52600000000001</v>
      </c>
      <c r="F2" s="10">
        <v>135</v>
      </c>
      <c r="G2" s="12">
        <v>100</v>
      </c>
      <c r="H2" s="13" t="s">
        <v>4</v>
      </c>
      <c r="I2" s="13">
        <v>1948</v>
      </c>
      <c r="J2" s="15">
        <v>1</v>
      </c>
      <c r="K2" s="13" t="s">
        <v>137</v>
      </c>
      <c r="L2" s="14"/>
    </row>
    <row r="3" spans="1:12" s="36" customFormat="1">
      <c r="A3" s="8" t="s">
        <v>38</v>
      </c>
      <c r="B3" s="48">
        <v>1100</v>
      </c>
      <c r="C3" s="49" t="s">
        <v>3</v>
      </c>
      <c r="D3" s="10">
        <v>1900</v>
      </c>
      <c r="E3" s="11">
        <v>165</v>
      </c>
      <c r="F3" s="10">
        <v>130</v>
      </c>
      <c r="G3" s="12">
        <v>83</v>
      </c>
      <c r="H3" s="13" t="s">
        <v>4</v>
      </c>
      <c r="I3" s="13">
        <v>1950</v>
      </c>
      <c r="J3" s="15">
        <v>1</v>
      </c>
      <c r="K3" s="13" t="s">
        <v>31</v>
      </c>
      <c r="L3" s="14"/>
    </row>
    <row r="4" spans="1:12" s="36" customFormat="1">
      <c r="A4" s="8" t="s">
        <v>39</v>
      </c>
      <c r="B4" s="48">
        <v>1200</v>
      </c>
      <c r="C4" s="49" t="s">
        <v>3</v>
      </c>
      <c r="D4" s="10">
        <v>2206</v>
      </c>
      <c r="E4" s="11">
        <v>193</v>
      </c>
      <c r="F4" s="10">
        <v>135</v>
      </c>
      <c r="G4" s="12">
        <v>108</v>
      </c>
      <c r="H4" s="13" t="s">
        <v>4</v>
      </c>
      <c r="I4" s="13">
        <v>1951</v>
      </c>
      <c r="J4" s="15">
        <v>1</v>
      </c>
      <c r="K4" s="13" t="s">
        <v>30</v>
      </c>
      <c r="L4" s="14"/>
    </row>
    <row r="5" spans="1:12" s="36" customFormat="1">
      <c r="A5" s="8" t="s">
        <v>40</v>
      </c>
      <c r="B5" s="48">
        <v>1300</v>
      </c>
      <c r="C5" s="49" t="s">
        <v>3</v>
      </c>
      <c r="D5" s="10">
        <v>2848</v>
      </c>
      <c r="E5" s="11">
        <v>245</v>
      </c>
      <c r="F5" s="10">
        <v>135</v>
      </c>
      <c r="G5" s="12">
        <v>111</v>
      </c>
      <c r="H5" s="13" t="s">
        <v>4</v>
      </c>
      <c r="I5" s="13">
        <v>1952</v>
      </c>
      <c r="J5" s="15">
        <v>1</v>
      </c>
      <c r="K5" s="13" t="s">
        <v>33</v>
      </c>
      <c r="L5" s="14"/>
    </row>
    <row r="6" spans="1:12" s="36" customFormat="1">
      <c r="A6" s="8" t="s">
        <v>41</v>
      </c>
      <c r="B6" s="48">
        <v>1500</v>
      </c>
      <c r="C6" s="49" t="s">
        <v>3</v>
      </c>
      <c r="D6" s="10">
        <v>1930</v>
      </c>
      <c r="E6" s="11">
        <v>200</v>
      </c>
      <c r="F6" s="10">
        <v>130</v>
      </c>
      <c r="G6" s="12">
        <v>100</v>
      </c>
      <c r="H6" s="13" t="s">
        <v>4</v>
      </c>
      <c r="I6" s="13">
        <v>1970</v>
      </c>
      <c r="J6" s="15">
        <v>1</v>
      </c>
      <c r="K6" s="13" t="s">
        <v>31</v>
      </c>
      <c r="L6" s="14"/>
    </row>
    <row r="7" spans="1:12" s="36" customFormat="1">
      <c r="A7" s="8" t="s">
        <v>42</v>
      </c>
      <c r="B7" s="48">
        <v>1600</v>
      </c>
      <c r="C7" s="49" t="s">
        <v>3</v>
      </c>
      <c r="D7" s="10">
        <v>4540</v>
      </c>
      <c r="E7" s="11">
        <v>259</v>
      </c>
      <c r="F7" s="10">
        <v>180</v>
      </c>
      <c r="G7" s="12">
        <v>84</v>
      </c>
      <c r="H7" s="13" t="s">
        <v>4</v>
      </c>
      <c r="I7" s="13">
        <v>1980</v>
      </c>
      <c r="J7" s="15">
        <v>1</v>
      </c>
      <c r="K7" s="13" t="s">
        <v>31</v>
      </c>
      <c r="L7" s="14"/>
    </row>
    <row r="8" spans="1:12" s="36" customFormat="1">
      <c r="A8" s="8" t="s">
        <v>43</v>
      </c>
      <c r="B8" s="48">
        <v>2200</v>
      </c>
      <c r="C8" s="49" t="s">
        <v>6</v>
      </c>
      <c r="D8" s="10">
        <v>660</v>
      </c>
      <c r="E8" s="11">
        <v>181</v>
      </c>
      <c r="F8" s="10">
        <v>100</v>
      </c>
      <c r="G8" s="12">
        <v>72</v>
      </c>
      <c r="H8" s="13" t="s">
        <v>4</v>
      </c>
      <c r="I8" s="13">
        <v>1955</v>
      </c>
      <c r="J8" s="15">
        <v>1</v>
      </c>
      <c r="K8" s="13"/>
      <c r="L8" s="14"/>
    </row>
    <row r="9" spans="1:12" s="36" customFormat="1">
      <c r="A9" s="8" t="s">
        <v>44</v>
      </c>
      <c r="B9" s="48">
        <v>2400</v>
      </c>
      <c r="C9" s="49" t="s">
        <v>6</v>
      </c>
      <c r="D9" s="10">
        <v>670</v>
      </c>
      <c r="E9" s="11">
        <v>161</v>
      </c>
      <c r="F9" s="10">
        <v>80</v>
      </c>
      <c r="G9" s="12">
        <v>60</v>
      </c>
      <c r="H9" s="13" t="s">
        <v>4</v>
      </c>
      <c r="I9" s="13">
        <v>1954</v>
      </c>
      <c r="J9" s="15">
        <v>1</v>
      </c>
      <c r="K9" s="13" t="s">
        <v>32</v>
      </c>
      <c r="L9" s="14"/>
    </row>
    <row r="10" spans="1:12" s="36" customFormat="1">
      <c r="A10" s="8" t="s">
        <v>45</v>
      </c>
      <c r="B10" s="48" t="s">
        <v>139</v>
      </c>
      <c r="C10" s="49" t="s">
        <v>6</v>
      </c>
      <c r="D10" s="10">
        <v>1000</v>
      </c>
      <c r="E10" s="11">
        <v>133.9</v>
      </c>
      <c r="F10" s="10">
        <v>100</v>
      </c>
      <c r="G10" s="12">
        <v>108</v>
      </c>
      <c r="H10" s="13" t="s">
        <v>4</v>
      </c>
      <c r="I10" s="13">
        <v>1953</v>
      </c>
      <c r="J10" s="15">
        <v>1</v>
      </c>
      <c r="K10" s="13"/>
      <c r="L10" s="14"/>
    </row>
    <row r="11" spans="1:12" s="36" customFormat="1">
      <c r="A11" s="8" t="s">
        <v>46</v>
      </c>
      <c r="B11" s="48">
        <v>6400</v>
      </c>
      <c r="C11" s="49" t="s">
        <v>6</v>
      </c>
      <c r="D11" s="10">
        <v>1523</v>
      </c>
      <c r="E11" s="11">
        <v>305</v>
      </c>
      <c r="F11" s="10">
        <v>120</v>
      </c>
      <c r="G11" s="12">
        <v>80</v>
      </c>
      <c r="H11" s="13" t="s">
        <v>4</v>
      </c>
      <c r="I11" s="13">
        <v>1987</v>
      </c>
      <c r="J11" s="15">
        <v>1</v>
      </c>
      <c r="K11" s="13" t="s">
        <v>31</v>
      </c>
      <c r="L11" s="14"/>
    </row>
    <row r="12" spans="1:12" s="36" customFormat="1">
      <c r="A12" s="17" t="s">
        <v>47</v>
      </c>
      <c r="B12" s="50" t="s">
        <v>130</v>
      </c>
      <c r="C12" s="49" t="s">
        <v>3</v>
      </c>
      <c r="D12" s="10">
        <v>2400</v>
      </c>
      <c r="E12" s="18"/>
      <c r="F12" s="10">
        <v>140</v>
      </c>
      <c r="G12" s="12">
        <v>76</v>
      </c>
      <c r="H12" s="13">
        <v>48</v>
      </c>
      <c r="I12" s="13">
        <v>1997</v>
      </c>
      <c r="J12" s="15">
        <v>1</v>
      </c>
      <c r="K12" s="13" t="s">
        <v>31</v>
      </c>
      <c r="L12" s="14"/>
    </row>
    <row r="13" spans="1:12" s="36" customFormat="1">
      <c r="A13" s="8" t="s">
        <v>48</v>
      </c>
      <c r="B13" s="48" t="s">
        <v>131</v>
      </c>
      <c r="C13" s="49" t="s">
        <v>3</v>
      </c>
      <c r="D13" s="10">
        <v>3130</v>
      </c>
      <c r="E13" s="11">
        <v>243</v>
      </c>
      <c r="F13" s="10">
        <v>140</v>
      </c>
      <c r="G13" s="12">
        <v>85</v>
      </c>
      <c r="H13" s="13" t="s">
        <v>4</v>
      </c>
      <c r="I13" s="13">
        <v>1985</v>
      </c>
      <c r="J13" s="15">
        <v>1</v>
      </c>
      <c r="K13" s="13" t="s">
        <v>31</v>
      </c>
      <c r="L13" s="14"/>
    </row>
    <row r="14" spans="1:12" s="36" customFormat="1">
      <c r="A14" s="8" t="s">
        <v>128</v>
      </c>
      <c r="B14" s="48" t="s">
        <v>132</v>
      </c>
      <c r="C14" s="49" t="s">
        <v>6</v>
      </c>
      <c r="D14" s="10">
        <v>1780</v>
      </c>
      <c r="E14" s="11">
        <v>275</v>
      </c>
      <c r="F14" s="10">
        <v>128</v>
      </c>
      <c r="G14" s="12">
        <v>130</v>
      </c>
      <c r="H14" s="13" t="s">
        <v>4</v>
      </c>
      <c r="I14" s="13">
        <v>2003</v>
      </c>
      <c r="J14" s="15">
        <v>1</v>
      </c>
      <c r="K14" s="13" t="s">
        <v>31</v>
      </c>
      <c r="L14" s="14"/>
    </row>
    <row r="15" spans="1:12" s="36" customFormat="1">
      <c r="A15" s="8" t="s">
        <v>49</v>
      </c>
      <c r="B15" s="48" t="s">
        <v>133</v>
      </c>
      <c r="C15" s="49" t="s">
        <v>6</v>
      </c>
      <c r="D15" s="10">
        <v>2460</v>
      </c>
      <c r="E15" s="11">
        <v>409</v>
      </c>
      <c r="F15" s="10">
        <v>120</v>
      </c>
      <c r="G15" s="12">
        <v>126</v>
      </c>
      <c r="H15" s="13" t="s">
        <v>4</v>
      </c>
      <c r="I15" s="13">
        <v>2002</v>
      </c>
      <c r="J15" s="15">
        <v>1</v>
      </c>
      <c r="K15" s="13"/>
      <c r="L15" s="14"/>
    </row>
    <row r="16" spans="1:12" s="36" customFormat="1">
      <c r="A16" s="8" t="s">
        <v>67</v>
      </c>
      <c r="B16" s="48">
        <v>2100</v>
      </c>
      <c r="C16" s="49" t="s">
        <v>74</v>
      </c>
      <c r="D16" s="10">
        <v>790</v>
      </c>
      <c r="E16" s="11">
        <f>(7660*9.807)/1000</f>
        <v>75.121620000000007</v>
      </c>
      <c r="F16" s="10">
        <v>110</v>
      </c>
      <c r="G16" s="12" t="s">
        <v>77</v>
      </c>
      <c r="H16" s="13" t="s">
        <v>4</v>
      </c>
      <c r="I16" s="13">
        <v>1914</v>
      </c>
      <c r="J16" s="15">
        <v>1</v>
      </c>
      <c r="K16" s="13"/>
      <c r="L16" s="14"/>
    </row>
    <row r="17" spans="1:12" s="36" customFormat="1">
      <c r="A17" s="8" t="s">
        <v>69</v>
      </c>
      <c r="B17" s="48">
        <v>3700</v>
      </c>
      <c r="C17" s="49" t="s">
        <v>74</v>
      </c>
      <c r="D17" s="10">
        <v>1006</v>
      </c>
      <c r="E17" s="11">
        <v>96</v>
      </c>
      <c r="F17" s="10">
        <v>110</v>
      </c>
      <c r="G17" s="12" t="s">
        <v>78</v>
      </c>
      <c r="H17" s="13" t="s">
        <v>4</v>
      </c>
      <c r="I17" s="13">
        <v>1911</v>
      </c>
      <c r="J17" s="15">
        <v>1</v>
      </c>
      <c r="K17" s="13" t="s">
        <v>85</v>
      </c>
      <c r="L17" s="14"/>
    </row>
    <row r="18" spans="1:12" s="36" customFormat="1">
      <c r="A18" s="8" t="s">
        <v>70</v>
      </c>
      <c r="B18" s="48">
        <v>3800</v>
      </c>
      <c r="C18" s="49" t="s">
        <v>74</v>
      </c>
      <c r="D18" s="10">
        <v>1006</v>
      </c>
      <c r="E18" s="11">
        <v>96</v>
      </c>
      <c r="F18" s="10">
        <v>110</v>
      </c>
      <c r="G18" s="12" t="s">
        <v>78</v>
      </c>
      <c r="H18" s="13" t="s">
        <v>4</v>
      </c>
      <c r="I18" s="13">
        <v>1920</v>
      </c>
      <c r="J18" s="15">
        <v>1</v>
      </c>
      <c r="K18" s="13" t="s">
        <v>85</v>
      </c>
      <c r="L18" s="14"/>
    </row>
    <row r="19" spans="1:12" s="36" customFormat="1">
      <c r="A19" s="8" t="s">
        <v>71</v>
      </c>
      <c r="B19" s="48">
        <v>3900</v>
      </c>
      <c r="C19" s="49" t="s">
        <v>74</v>
      </c>
      <c r="D19" s="10">
        <v>1163</v>
      </c>
      <c r="E19" s="11">
        <f>(12330*9.807)/1000</f>
        <v>120.92031</v>
      </c>
      <c r="F19" s="10">
        <v>110</v>
      </c>
      <c r="G19" s="12" t="s">
        <v>79</v>
      </c>
      <c r="H19" s="13" t="s">
        <v>4</v>
      </c>
      <c r="I19" s="13">
        <v>1929</v>
      </c>
      <c r="J19" s="15">
        <v>1</v>
      </c>
      <c r="K19" s="13" t="s">
        <v>85</v>
      </c>
      <c r="L19" s="14"/>
    </row>
    <row r="20" spans="1:12" s="36" customFormat="1">
      <c r="A20" s="17" t="s">
        <v>72</v>
      </c>
      <c r="B20" s="50">
        <v>4600</v>
      </c>
      <c r="C20" s="49" t="s">
        <v>74</v>
      </c>
      <c r="D20" s="19"/>
      <c r="E20" s="11">
        <f>(14260*9.807)/1000</f>
        <v>139.84782000000001</v>
      </c>
      <c r="F20" s="10">
        <v>60</v>
      </c>
      <c r="G20" s="12" t="s">
        <v>80</v>
      </c>
      <c r="H20" s="13" t="s">
        <v>4</v>
      </c>
      <c r="I20" s="13">
        <v>1923</v>
      </c>
      <c r="J20" s="15">
        <v>1</v>
      </c>
      <c r="K20" s="13" t="s">
        <v>85</v>
      </c>
      <c r="L20" s="14"/>
    </row>
    <row r="21" spans="1:12" s="36" customFormat="1">
      <c r="A21" s="17" t="s">
        <v>73</v>
      </c>
      <c r="B21" s="50">
        <v>4700</v>
      </c>
      <c r="C21" s="49" t="s">
        <v>74</v>
      </c>
      <c r="D21" s="19"/>
      <c r="E21" s="11">
        <f>(16680*9.807)/1000</f>
        <v>163.58076</v>
      </c>
      <c r="F21" s="10">
        <v>70</v>
      </c>
      <c r="G21" s="12" t="s">
        <v>82</v>
      </c>
      <c r="H21" s="13" t="s">
        <v>4</v>
      </c>
      <c r="I21" s="13">
        <v>1945</v>
      </c>
      <c r="J21" s="15">
        <v>1</v>
      </c>
      <c r="K21" s="13"/>
      <c r="L21" s="14"/>
    </row>
    <row r="22" spans="1:12" s="36" customFormat="1">
      <c r="A22" s="17" t="s">
        <v>61</v>
      </c>
      <c r="B22" s="50" t="s">
        <v>167</v>
      </c>
      <c r="C22" s="49" t="s">
        <v>74</v>
      </c>
      <c r="D22" s="19"/>
      <c r="E22" s="11">
        <f>(9700*9.807)/1000</f>
        <v>95.127900000000011</v>
      </c>
      <c r="F22" s="10">
        <v>65</v>
      </c>
      <c r="G22" s="12">
        <v>79.599999999999994</v>
      </c>
      <c r="H22" s="13" t="s">
        <v>4</v>
      </c>
      <c r="I22" s="13">
        <v>1946</v>
      </c>
      <c r="J22" s="15">
        <v>1</v>
      </c>
      <c r="K22" s="13" t="s">
        <v>85</v>
      </c>
      <c r="L22" s="14"/>
    </row>
    <row r="23" spans="1:12" s="36" customFormat="1">
      <c r="A23" s="17" t="s">
        <v>75</v>
      </c>
      <c r="B23" s="50">
        <v>6200</v>
      </c>
      <c r="C23" s="49" t="s">
        <v>74</v>
      </c>
      <c r="D23" s="19"/>
      <c r="E23" s="11">
        <f>(10700*9.807)/1000</f>
        <v>104.93490000000001</v>
      </c>
      <c r="F23" s="10">
        <v>60</v>
      </c>
      <c r="G23" s="12">
        <v>91</v>
      </c>
      <c r="H23" s="13" t="s">
        <v>4</v>
      </c>
      <c r="I23" s="13">
        <v>1912</v>
      </c>
      <c r="J23" s="15">
        <v>1</v>
      </c>
      <c r="K23" s="13" t="s">
        <v>85</v>
      </c>
      <c r="L23" s="14"/>
    </row>
    <row r="24" spans="1:12" s="36" customFormat="1">
      <c r="A24" s="17" t="s">
        <v>76</v>
      </c>
      <c r="B24" s="50">
        <v>6300</v>
      </c>
      <c r="C24" s="49" t="s">
        <v>74</v>
      </c>
      <c r="D24" s="19"/>
      <c r="E24" s="11">
        <f>(14720*9.807)/1000</f>
        <v>144.35904000000002</v>
      </c>
      <c r="F24" s="10">
        <v>90</v>
      </c>
      <c r="G24" s="12">
        <v>127</v>
      </c>
      <c r="H24" s="13" t="s">
        <v>4</v>
      </c>
      <c r="I24" s="13">
        <v>1930</v>
      </c>
      <c r="J24" s="15">
        <v>1</v>
      </c>
      <c r="K24" s="13" t="s">
        <v>85</v>
      </c>
      <c r="L24" s="14"/>
    </row>
    <row r="25" spans="1:12" s="36" customFormat="1">
      <c r="A25" s="17">
        <v>29</v>
      </c>
      <c r="B25" s="1" t="s">
        <v>15</v>
      </c>
      <c r="C25" s="51" t="s">
        <v>3</v>
      </c>
      <c r="D25" s="12">
        <v>720</v>
      </c>
      <c r="E25" s="21"/>
      <c r="F25" s="12">
        <v>140</v>
      </c>
      <c r="G25" s="10">
        <v>52</v>
      </c>
      <c r="H25" s="13" t="s">
        <v>28</v>
      </c>
      <c r="I25" s="13">
        <v>1956</v>
      </c>
      <c r="J25" s="15">
        <v>1</v>
      </c>
      <c r="K25" s="13" t="s">
        <v>33</v>
      </c>
      <c r="L25" s="14"/>
    </row>
    <row r="26" spans="1:12" s="36" customFormat="1">
      <c r="A26" s="17"/>
      <c r="B26" s="52"/>
      <c r="C26" s="53"/>
      <c r="D26" s="38"/>
      <c r="E26" s="29"/>
      <c r="F26" s="38"/>
      <c r="H26" s="29"/>
      <c r="I26" s="29"/>
      <c r="J26" s="16"/>
      <c r="K26" s="29"/>
    </row>
    <row r="27" spans="1:12">
      <c r="A27" s="39"/>
      <c r="B27" s="54" t="s">
        <v>168</v>
      </c>
    </row>
  </sheetData>
  <phoneticPr fontId="0" type="noConversion"/>
  <hyperlinks>
    <hyperlink ref="B3" r:id="rId1" display="http://users2.tt-forums.net/dutchset/gallery/1100.html"/>
    <hyperlink ref="B4" r:id="rId2" display="http://users2.tt-forums.net/dutchset/gallery/1200.html"/>
    <hyperlink ref="B5" r:id="rId3" display="http://users2.tt-forums.net/dutchset/gallery/1300.html"/>
    <hyperlink ref="B6" r:id="rId4" display="http://users2.tt-forums.net/dutchset/gallery/1500.html"/>
    <hyperlink ref="B7" r:id="rId5" display="http://users2.tt-forums.net/dutchset/gallery/1600.html"/>
    <hyperlink ref="B8" r:id="rId6" display="http://users2.tt-forums.net/dutchset/gallery/2200.html"/>
    <hyperlink ref="B9" r:id="rId7" display="http://users2.tt-forums.net/dutchset/gallery/2400.html"/>
    <hyperlink ref="B10" r:id="rId8"/>
    <hyperlink ref="B11" r:id="rId9" display="http://users2.tt-forums.net/dutchset/gallery/6400.html"/>
    <hyperlink ref="B12" r:id="rId10"/>
    <hyperlink ref="B13" r:id="rId11"/>
    <hyperlink ref="B14" r:id="rId12"/>
    <hyperlink ref="B15" r:id="rId13"/>
    <hyperlink ref="B16" r:id="rId14" display="http://users2.tt-forums.net/dutchset/gallery/2100.html"/>
    <hyperlink ref="B17" r:id="rId15" display="http://users2.tt-forums.net/dutchset/gallery/3700.html"/>
    <hyperlink ref="B18" r:id="rId16" display="http://users2.tt-forums.net/dutchset/gallery/3800.html"/>
    <hyperlink ref="B19" r:id="rId17" display="http://users2.tt-forums.net/dutchset/gallery/3900.html"/>
    <hyperlink ref="B20" r:id="rId18" display="http://users2.tt-forums.net/dutchset/gallery/4600.html"/>
    <hyperlink ref="B21" r:id="rId19" display="http://users2.tt-forums.net/dutchset/gallery/4700.html"/>
    <hyperlink ref="B22" r:id="rId20" display="5000II"/>
    <hyperlink ref="B23" r:id="rId21" display="http://users2.tt-forums.net/dutchset/gallery/6200.html"/>
    <hyperlink ref="B24" r:id="rId22" display="http://users2.tt-forums.net/dutchset/gallery/6300.html"/>
    <hyperlink ref="B25" r:id="rId23"/>
    <hyperlink ref="B2" r:id="rId24" display="http://users2.tt-forums.net/dutchset/gallery/1000.html"/>
  </hyperlinks>
  <pageMargins left="0.75" right="0.75" top="1" bottom="1" header="0.5" footer="0.5"/>
  <pageSetup paperSize="9" orientation="portrait" horizontalDpi="4294967293" verticalDpi="4294967293" r:id="rId2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selection activeCell="J8" sqref="J2:J8"/>
    </sheetView>
  </sheetViews>
  <sheetFormatPr defaultRowHeight="15.75"/>
  <cols>
    <col min="1" max="1" width="3.28515625" style="43" bestFit="1" customWidth="1"/>
    <col min="2" max="2" width="28.42578125" style="41" customWidth="1"/>
    <col min="3" max="3" width="8.28515625" style="41" bestFit="1" customWidth="1"/>
    <col min="4" max="4" width="10.7109375" style="42" bestFit="1" customWidth="1"/>
    <col min="5" max="5" width="17.5703125" style="41" bestFit="1" customWidth="1"/>
    <col min="6" max="6" width="14.85546875" style="42" bestFit="1" customWidth="1"/>
    <col min="7" max="7" width="12.28515625" style="42" bestFit="1" customWidth="1"/>
    <col min="8" max="8" width="8.5703125" style="42" bestFit="1" customWidth="1"/>
    <col min="9" max="9" width="10.7109375" style="43" bestFit="1" customWidth="1"/>
    <col min="10" max="10" width="6.5703125" style="44" bestFit="1" customWidth="1"/>
    <col min="11" max="11" width="14.85546875" style="43" bestFit="1" customWidth="1"/>
    <col min="12" max="12" width="49.7109375" style="41" bestFit="1" customWidth="1"/>
    <col min="13" max="16384" width="9.140625" style="41"/>
  </cols>
  <sheetData>
    <row r="1" spans="1:16" s="5" customFormat="1">
      <c r="A1" s="5" t="s">
        <v>36</v>
      </c>
      <c r="B1" s="5" t="s">
        <v>2</v>
      </c>
      <c r="C1" s="5" t="s">
        <v>8</v>
      </c>
      <c r="D1" s="5" t="s">
        <v>7</v>
      </c>
      <c r="E1" s="5" t="s">
        <v>138</v>
      </c>
      <c r="F1" s="5" t="s">
        <v>160</v>
      </c>
      <c r="G1" s="5" t="s">
        <v>0</v>
      </c>
      <c r="H1" s="5" t="s">
        <v>16</v>
      </c>
      <c r="I1" s="5" t="s">
        <v>1</v>
      </c>
      <c r="J1" s="22" t="s">
        <v>163</v>
      </c>
      <c r="K1" s="5" t="s">
        <v>34</v>
      </c>
    </row>
    <row r="2" spans="1:16" s="36" customFormat="1">
      <c r="A2" s="23" t="s">
        <v>50</v>
      </c>
      <c r="B2" s="1" t="s">
        <v>140</v>
      </c>
      <c r="C2" s="10" t="s">
        <v>3</v>
      </c>
      <c r="D2" s="12">
        <v>528</v>
      </c>
      <c r="E2" s="10">
        <v>100</v>
      </c>
      <c r="F2" s="24"/>
      <c r="G2" s="12">
        <v>156</v>
      </c>
      <c r="H2" s="12">
        <v>3</v>
      </c>
      <c r="I2" s="13">
        <v>1924</v>
      </c>
      <c r="J2" s="15">
        <v>1</v>
      </c>
      <c r="K2" s="13" t="s">
        <v>31</v>
      </c>
      <c r="L2" s="14"/>
    </row>
    <row r="3" spans="1:16" s="36" customFormat="1">
      <c r="A3" s="23" t="s">
        <v>51</v>
      </c>
      <c r="B3" s="1" t="s">
        <v>141</v>
      </c>
      <c r="C3" s="10" t="s">
        <v>6</v>
      </c>
      <c r="D3" s="12">
        <v>611</v>
      </c>
      <c r="E3" s="10">
        <v>125</v>
      </c>
      <c r="F3" s="12">
        <v>75</v>
      </c>
      <c r="G3" s="24"/>
      <c r="H3" s="12">
        <v>3</v>
      </c>
      <c r="I3" s="13">
        <v>1934</v>
      </c>
      <c r="J3" s="15">
        <v>1</v>
      </c>
      <c r="K3" s="13" t="s">
        <v>31</v>
      </c>
      <c r="L3" s="14"/>
      <c r="P3" s="57"/>
    </row>
    <row r="4" spans="1:16" s="36" customFormat="1">
      <c r="A4" s="23" t="s">
        <v>52</v>
      </c>
      <c r="B4" s="1" t="s">
        <v>142</v>
      </c>
      <c r="C4" s="10" t="s">
        <v>3</v>
      </c>
      <c r="D4" s="12">
        <v>796</v>
      </c>
      <c r="E4" s="10">
        <v>125</v>
      </c>
      <c r="F4" s="24"/>
      <c r="G4" s="12">
        <v>104</v>
      </c>
      <c r="H4" s="12" t="s">
        <v>83</v>
      </c>
      <c r="I4" s="13">
        <v>1936</v>
      </c>
      <c r="J4" s="15">
        <v>1</v>
      </c>
      <c r="K4" s="13" t="s">
        <v>31</v>
      </c>
      <c r="L4" s="14"/>
    </row>
    <row r="5" spans="1:16" s="36" customFormat="1">
      <c r="A5" s="23">
        <v>10</v>
      </c>
      <c r="B5" s="1" t="s">
        <v>110</v>
      </c>
      <c r="C5" s="10" t="s">
        <v>3</v>
      </c>
      <c r="D5" s="24"/>
      <c r="E5" s="19"/>
      <c r="F5" s="24"/>
      <c r="G5" s="24"/>
      <c r="H5" s="12" t="s">
        <v>111</v>
      </c>
      <c r="I5" s="13">
        <v>1940</v>
      </c>
      <c r="J5" s="15">
        <v>1</v>
      </c>
      <c r="K5" s="13"/>
      <c r="L5" s="14"/>
    </row>
    <row r="6" spans="1:16" s="36" customFormat="1">
      <c r="A6" s="23">
        <v>11</v>
      </c>
      <c r="B6" s="1" t="s">
        <v>153</v>
      </c>
      <c r="C6" s="10" t="s">
        <v>6</v>
      </c>
      <c r="D6" s="24"/>
      <c r="E6" s="19"/>
      <c r="F6" s="24"/>
      <c r="G6" s="24"/>
      <c r="H6" s="12">
        <v>5</v>
      </c>
      <c r="I6" s="13">
        <v>1940</v>
      </c>
      <c r="J6" s="15">
        <v>1</v>
      </c>
      <c r="K6" s="13"/>
      <c r="L6" s="14"/>
    </row>
    <row r="7" spans="1:16" s="36" customFormat="1">
      <c r="A7" s="13">
        <v>12</v>
      </c>
      <c r="B7" s="73" t="s">
        <v>143</v>
      </c>
      <c r="C7" s="10" t="s">
        <v>3</v>
      </c>
      <c r="D7" s="12">
        <v>794</v>
      </c>
      <c r="E7" s="10">
        <v>125</v>
      </c>
      <c r="F7" s="12">
        <v>76</v>
      </c>
      <c r="G7" s="12">
        <v>104</v>
      </c>
      <c r="H7" s="12">
        <v>2</v>
      </c>
      <c r="I7" s="13">
        <v>1949</v>
      </c>
      <c r="J7" s="15">
        <v>1</v>
      </c>
      <c r="K7" s="13"/>
      <c r="L7" s="14"/>
    </row>
    <row r="8" spans="1:16" s="36" customFormat="1">
      <c r="A8" s="13">
        <v>13</v>
      </c>
      <c r="B8" s="73" t="s">
        <v>144</v>
      </c>
      <c r="C8" s="10" t="s">
        <v>6</v>
      </c>
      <c r="D8" s="12">
        <v>360</v>
      </c>
      <c r="E8" s="10">
        <v>110</v>
      </c>
      <c r="F8" s="12">
        <v>86</v>
      </c>
      <c r="G8" s="12" t="s">
        <v>159</v>
      </c>
      <c r="H8" s="12" t="s">
        <v>158</v>
      </c>
      <c r="I8" s="13">
        <v>1953</v>
      </c>
      <c r="J8" s="15">
        <v>1</v>
      </c>
      <c r="K8" s="13" t="s">
        <v>31</v>
      </c>
      <c r="L8" s="14"/>
    </row>
    <row r="9" spans="1:16" s="36" customFormat="1">
      <c r="A9" s="13">
        <v>14</v>
      </c>
      <c r="B9" s="73" t="s">
        <v>145</v>
      </c>
      <c r="C9" s="10" t="s">
        <v>3</v>
      </c>
      <c r="D9" s="12">
        <v>1592</v>
      </c>
      <c r="E9" s="10">
        <v>140</v>
      </c>
      <c r="F9" s="12">
        <v>213</v>
      </c>
      <c r="G9" s="12">
        <v>238</v>
      </c>
      <c r="H9" s="12">
        <v>4</v>
      </c>
      <c r="I9" s="13">
        <v>1960</v>
      </c>
      <c r="J9" s="15">
        <v>1</v>
      </c>
      <c r="K9" s="13" t="s">
        <v>152</v>
      </c>
      <c r="L9" s="14"/>
    </row>
    <row r="10" spans="1:16" s="36" customFormat="1">
      <c r="A10" s="13">
        <v>15</v>
      </c>
      <c r="B10" s="73" t="s">
        <v>146</v>
      </c>
      <c r="C10" s="10" t="s">
        <v>6</v>
      </c>
      <c r="D10" s="12">
        <v>736</v>
      </c>
      <c r="E10" s="10">
        <v>130</v>
      </c>
      <c r="F10" s="12">
        <v>136</v>
      </c>
      <c r="G10" s="12">
        <v>192</v>
      </c>
      <c r="H10" s="12">
        <v>3</v>
      </c>
      <c r="I10" s="13">
        <v>1960</v>
      </c>
      <c r="J10" s="15">
        <v>1</v>
      </c>
      <c r="K10" s="13" t="s">
        <v>33</v>
      </c>
      <c r="L10" s="14"/>
    </row>
    <row r="11" spans="1:16" s="36" customFormat="1">
      <c r="A11" s="13">
        <v>16</v>
      </c>
      <c r="B11" s="73" t="s">
        <v>154</v>
      </c>
      <c r="C11" s="10" t="s">
        <v>3</v>
      </c>
      <c r="D11" s="12">
        <v>552</v>
      </c>
      <c r="E11" s="10">
        <v>140</v>
      </c>
      <c r="F11" s="12">
        <v>86</v>
      </c>
      <c r="G11" s="12">
        <v>142</v>
      </c>
      <c r="H11" s="12">
        <v>2</v>
      </c>
      <c r="I11" s="13">
        <v>1970</v>
      </c>
      <c r="J11" s="15">
        <v>1</v>
      </c>
      <c r="K11" s="13" t="s">
        <v>33</v>
      </c>
      <c r="L11" s="14"/>
    </row>
    <row r="12" spans="1:16" s="36" customFormat="1">
      <c r="A12" s="13">
        <v>17</v>
      </c>
      <c r="B12" s="73" t="s">
        <v>147</v>
      </c>
      <c r="C12" s="10" t="s">
        <v>3</v>
      </c>
      <c r="D12" s="12">
        <v>1320</v>
      </c>
      <c r="E12" s="10">
        <v>125</v>
      </c>
      <c r="F12" s="12" t="s">
        <v>9</v>
      </c>
      <c r="G12" s="12" t="s">
        <v>10</v>
      </c>
      <c r="H12" s="12" t="s">
        <v>24</v>
      </c>
      <c r="I12" s="13" t="s">
        <v>11</v>
      </c>
      <c r="J12" s="15">
        <v>1</v>
      </c>
      <c r="K12" s="13" t="s">
        <v>31</v>
      </c>
      <c r="L12" s="14"/>
    </row>
    <row r="13" spans="1:16" s="36" customFormat="1">
      <c r="A13" s="13">
        <v>18</v>
      </c>
      <c r="B13" s="73" t="s">
        <v>148</v>
      </c>
      <c r="C13" s="10" t="s">
        <v>3</v>
      </c>
      <c r="D13" s="12" t="s">
        <v>14</v>
      </c>
      <c r="E13" s="10">
        <v>160</v>
      </c>
      <c r="F13" s="12" t="s">
        <v>13</v>
      </c>
      <c r="G13" s="12" t="s">
        <v>12</v>
      </c>
      <c r="H13" s="12" t="s">
        <v>25</v>
      </c>
      <c r="I13" s="13" t="s">
        <v>66</v>
      </c>
      <c r="J13" s="15">
        <v>1</v>
      </c>
      <c r="K13" s="13" t="s">
        <v>31</v>
      </c>
      <c r="L13" s="14"/>
    </row>
    <row r="14" spans="1:16" s="36" customFormat="1">
      <c r="A14" s="13">
        <v>19</v>
      </c>
      <c r="B14" s="73" t="s">
        <v>155</v>
      </c>
      <c r="C14" s="10" t="s">
        <v>6</v>
      </c>
      <c r="D14" s="12" t="s">
        <v>20</v>
      </c>
      <c r="E14" s="10">
        <v>100</v>
      </c>
      <c r="F14" s="12" t="s">
        <v>21</v>
      </c>
      <c r="G14" s="12" t="s">
        <v>22</v>
      </c>
      <c r="H14" s="12" t="s">
        <v>23</v>
      </c>
      <c r="I14" s="13">
        <v>1981</v>
      </c>
      <c r="J14" s="15">
        <v>1</v>
      </c>
      <c r="K14" s="13" t="s">
        <v>31</v>
      </c>
      <c r="L14" s="14"/>
    </row>
    <row r="15" spans="1:16" s="36" customFormat="1">
      <c r="A15" s="13" t="s">
        <v>113</v>
      </c>
      <c r="B15" s="73" t="s">
        <v>149</v>
      </c>
      <c r="C15" s="10" t="s">
        <v>3</v>
      </c>
      <c r="D15" s="12">
        <v>1200</v>
      </c>
      <c r="E15" s="10">
        <v>160</v>
      </c>
      <c r="F15" s="12">
        <v>97</v>
      </c>
      <c r="G15" s="12">
        <v>161</v>
      </c>
      <c r="H15" s="12">
        <v>2</v>
      </c>
      <c r="I15" s="13">
        <v>1994</v>
      </c>
      <c r="J15" s="15">
        <v>1</v>
      </c>
      <c r="K15" s="13" t="s">
        <v>31</v>
      </c>
      <c r="L15" s="14"/>
    </row>
    <row r="16" spans="1:16" s="36" customFormat="1">
      <c r="A16" s="13" t="s">
        <v>114</v>
      </c>
      <c r="B16" s="73" t="s">
        <v>150</v>
      </c>
      <c r="C16" s="10" t="s">
        <v>6</v>
      </c>
      <c r="D16" s="12">
        <v>642</v>
      </c>
      <c r="E16" s="10">
        <v>140</v>
      </c>
      <c r="F16" s="12">
        <v>94</v>
      </c>
      <c r="G16" s="12">
        <v>151</v>
      </c>
      <c r="H16" s="12">
        <v>2</v>
      </c>
      <c r="I16" s="13">
        <v>1995</v>
      </c>
      <c r="J16" s="15">
        <v>1</v>
      </c>
      <c r="K16" s="13" t="s">
        <v>31</v>
      </c>
      <c r="L16" s="14"/>
    </row>
    <row r="17" spans="1:12" s="36" customFormat="1">
      <c r="A17" s="13" t="s">
        <v>115</v>
      </c>
      <c r="B17" s="73" t="s">
        <v>151</v>
      </c>
      <c r="C17" s="10" t="s">
        <v>3</v>
      </c>
      <c r="D17" s="12" t="s">
        <v>96</v>
      </c>
      <c r="E17" s="10">
        <v>160</v>
      </c>
      <c r="F17" s="12" t="s">
        <v>97</v>
      </c>
      <c r="G17" s="12" t="s">
        <v>98</v>
      </c>
      <c r="H17" s="12" t="s">
        <v>99</v>
      </c>
      <c r="I17" s="13" t="s">
        <v>100</v>
      </c>
      <c r="J17" s="15">
        <v>1</v>
      </c>
      <c r="K17" s="13" t="s">
        <v>33</v>
      </c>
      <c r="L17" s="14"/>
    </row>
    <row r="18" spans="1:12" s="36" customFormat="1">
      <c r="A18" s="25" t="s">
        <v>116</v>
      </c>
      <c r="B18" s="74" t="s">
        <v>135</v>
      </c>
      <c r="C18" s="10" t="s">
        <v>6</v>
      </c>
      <c r="D18" s="10">
        <v>1470</v>
      </c>
      <c r="E18" s="10">
        <v>160</v>
      </c>
      <c r="F18" s="10">
        <v>228</v>
      </c>
      <c r="G18" s="12">
        <v>148</v>
      </c>
      <c r="H18" s="12">
        <v>4</v>
      </c>
      <c r="I18" s="13">
        <v>1957</v>
      </c>
      <c r="J18" s="15">
        <v>1</v>
      </c>
      <c r="K18" s="62" t="s">
        <v>57</v>
      </c>
      <c r="L18" s="14"/>
    </row>
    <row r="19" spans="1:12" s="58" customFormat="1">
      <c r="A19" s="13" t="s">
        <v>117</v>
      </c>
      <c r="B19" s="48" t="s">
        <v>56</v>
      </c>
      <c r="C19" s="10" t="s">
        <v>3</v>
      </c>
      <c r="D19" s="10">
        <v>8800</v>
      </c>
      <c r="E19" s="10">
        <v>300</v>
      </c>
      <c r="F19" s="10">
        <v>416</v>
      </c>
      <c r="G19" s="12">
        <v>374</v>
      </c>
      <c r="H19" s="12">
        <v>10</v>
      </c>
      <c r="I19" s="13">
        <v>1996</v>
      </c>
      <c r="J19" s="15">
        <v>1</v>
      </c>
      <c r="K19" s="13" t="s">
        <v>85</v>
      </c>
      <c r="L19" s="14"/>
    </row>
    <row r="20" spans="1:12" s="36" customFormat="1">
      <c r="A20" s="25">
        <v>30</v>
      </c>
      <c r="B20" s="74" t="s">
        <v>26</v>
      </c>
      <c r="C20" s="10" t="s">
        <v>3</v>
      </c>
      <c r="D20" s="10">
        <v>4300</v>
      </c>
      <c r="E20" s="10">
        <v>220</v>
      </c>
      <c r="F20" s="10">
        <v>409</v>
      </c>
      <c r="G20" s="12">
        <v>431</v>
      </c>
      <c r="H20" s="12">
        <v>8</v>
      </c>
      <c r="I20" s="13">
        <v>2000</v>
      </c>
      <c r="J20" s="15">
        <v>1</v>
      </c>
      <c r="K20" s="62" t="s">
        <v>57</v>
      </c>
      <c r="L20" s="14"/>
    </row>
    <row r="21" spans="1:12" s="36" customFormat="1">
      <c r="A21" s="13">
        <v>31</v>
      </c>
      <c r="B21" s="48" t="s">
        <v>134</v>
      </c>
      <c r="C21" s="10" t="s">
        <v>6</v>
      </c>
      <c r="D21" s="10">
        <v>630</v>
      </c>
      <c r="E21" s="10">
        <v>120</v>
      </c>
      <c r="F21" s="10">
        <v>63.5</v>
      </c>
      <c r="G21" s="12">
        <v>137</v>
      </c>
      <c r="H21" s="12">
        <v>2</v>
      </c>
      <c r="I21" s="13">
        <v>2001</v>
      </c>
      <c r="J21" s="15">
        <v>1</v>
      </c>
      <c r="K21" s="13" t="s">
        <v>33</v>
      </c>
      <c r="L21" s="14"/>
    </row>
    <row r="22" spans="1:12" s="36" customFormat="1">
      <c r="A22" s="29"/>
      <c r="D22" s="38"/>
      <c r="F22" s="38"/>
      <c r="G22" s="38"/>
      <c r="H22" s="38"/>
      <c r="I22" s="29"/>
      <c r="J22" s="59"/>
      <c r="K22" s="29"/>
    </row>
    <row r="23" spans="1:12">
      <c r="A23" s="60"/>
      <c r="B23" s="40" t="str">
        <f>Engines!B27</f>
        <v>Dutch Trainset Infosheet v1.00   © 2004-2011 Dutch Trainset Team</v>
      </c>
      <c r="D23" s="41"/>
      <c r="G23" s="43"/>
      <c r="H23" s="43"/>
      <c r="K23" s="41"/>
    </row>
  </sheetData>
  <phoneticPr fontId="0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8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9" r:id="rId18"/>
    <hyperlink ref="B20" r:id="rId19"/>
    <hyperlink ref="B21" r:id="rId20"/>
  </hyperlinks>
  <pageMargins left="0.75" right="0.75" top="1" bottom="1" header="0.5" footer="0.5"/>
  <pageSetup paperSize="9" orientation="portrait" horizontalDpi="4294967294" verticalDpi="0" r:id="rId2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25"/>
  <sheetViews>
    <sheetView workbookViewId="0">
      <selection activeCell="G2" sqref="G2"/>
    </sheetView>
  </sheetViews>
  <sheetFormatPr defaultRowHeight="15.75"/>
  <cols>
    <col min="1" max="1" width="3.28515625" style="43" bestFit="1" customWidth="1"/>
    <col min="2" max="2" width="24.140625" style="46" customWidth="1"/>
    <col min="3" max="3" width="17.5703125" style="46" bestFit="1" customWidth="1"/>
    <col min="4" max="4" width="14.85546875" style="42" bestFit="1" customWidth="1"/>
    <col min="5" max="5" width="8.5703125" style="41" bestFit="1" customWidth="1"/>
    <col min="6" max="6" width="10.5703125" style="43" bestFit="1" customWidth="1"/>
    <col min="7" max="7" width="6.5703125" style="71" bestFit="1" customWidth="1"/>
    <col min="8" max="8" width="14.85546875" style="43" bestFit="1" customWidth="1"/>
    <col min="9" max="9" width="45.5703125" style="41" bestFit="1" customWidth="1"/>
    <col min="10" max="16384" width="9.140625" style="41"/>
  </cols>
  <sheetData>
    <row r="1" spans="1:255" s="5" customFormat="1">
      <c r="A1" s="5" t="s">
        <v>36</v>
      </c>
      <c r="B1" s="5" t="s">
        <v>2</v>
      </c>
      <c r="C1" s="5" t="s">
        <v>138</v>
      </c>
      <c r="D1" s="5" t="s">
        <v>160</v>
      </c>
      <c r="E1" s="5" t="s">
        <v>0</v>
      </c>
      <c r="F1" s="5" t="s">
        <v>1</v>
      </c>
      <c r="G1" s="22" t="s">
        <v>163</v>
      </c>
      <c r="H1" s="5" t="s">
        <v>34</v>
      </c>
    </row>
    <row r="2" spans="1:255" s="36" customFormat="1">
      <c r="A2" s="13" t="s">
        <v>53</v>
      </c>
      <c r="B2" s="73" t="s">
        <v>125</v>
      </c>
      <c r="C2" s="10">
        <v>140</v>
      </c>
      <c r="D2" s="12">
        <v>47</v>
      </c>
      <c r="E2" s="12">
        <v>148</v>
      </c>
      <c r="F2" s="13">
        <v>1982</v>
      </c>
      <c r="G2" s="15">
        <v>1</v>
      </c>
      <c r="H2" s="13" t="s">
        <v>31</v>
      </c>
      <c r="I2" s="26"/>
    </row>
    <row r="3" spans="1:255" s="36" customFormat="1">
      <c r="A3" s="23" t="s">
        <v>54</v>
      </c>
      <c r="B3" s="1" t="s">
        <v>121</v>
      </c>
      <c r="C3" s="19"/>
      <c r="D3" s="24"/>
      <c r="E3" s="27" t="s">
        <v>94</v>
      </c>
      <c r="F3" s="13">
        <v>1910</v>
      </c>
      <c r="G3" s="15">
        <v>1</v>
      </c>
      <c r="H3" s="13" t="s">
        <v>85</v>
      </c>
      <c r="I3" s="23"/>
    </row>
    <row r="4" spans="1:255" s="29" customFormat="1">
      <c r="A4" s="23" t="s">
        <v>54</v>
      </c>
      <c r="B4" s="50" t="s">
        <v>122</v>
      </c>
      <c r="C4" s="28"/>
      <c r="D4" s="12">
        <v>49</v>
      </c>
      <c r="E4" s="12" t="s">
        <v>87</v>
      </c>
      <c r="F4" s="13">
        <v>1935</v>
      </c>
      <c r="G4" s="15">
        <v>1</v>
      </c>
      <c r="H4" s="13"/>
      <c r="I4" s="26"/>
    </row>
    <row r="5" spans="1:255" s="36" customFormat="1">
      <c r="A5" s="23" t="s">
        <v>54</v>
      </c>
      <c r="B5" s="50" t="s">
        <v>35</v>
      </c>
      <c r="C5" s="28"/>
      <c r="D5" s="12">
        <v>47</v>
      </c>
      <c r="E5" s="10">
        <v>72</v>
      </c>
      <c r="F5" s="13">
        <v>1950</v>
      </c>
      <c r="G5" s="15">
        <v>1</v>
      </c>
      <c r="H5" s="13" t="s">
        <v>30</v>
      </c>
      <c r="I5" s="14"/>
    </row>
    <row r="6" spans="1:255" s="36" customFormat="1">
      <c r="A6" s="13" t="s">
        <v>54</v>
      </c>
      <c r="B6" s="48" t="s">
        <v>19</v>
      </c>
      <c r="C6" s="12">
        <v>140</v>
      </c>
      <c r="D6" s="12">
        <v>45</v>
      </c>
      <c r="E6" s="12">
        <v>48</v>
      </c>
      <c r="F6" s="13">
        <v>1954</v>
      </c>
      <c r="G6" s="15">
        <v>1</v>
      </c>
      <c r="H6" s="13" t="s">
        <v>30</v>
      </c>
      <c r="I6" s="14"/>
    </row>
    <row r="7" spans="1:255" s="36" customFormat="1">
      <c r="A7" s="13" t="s">
        <v>54</v>
      </c>
      <c r="B7" s="48" t="s">
        <v>18</v>
      </c>
      <c r="C7" s="12">
        <v>140</v>
      </c>
      <c r="D7" s="12">
        <v>35</v>
      </c>
      <c r="E7" s="10">
        <v>88</v>
      </c>
      <c r="F7" s="13">
        <v>1966</v>
      </c>
      <c r="G7" s="15">
        <v>1</v>
      </c>
      <c r="H7" s="13" t="s">
        <v>31</v>
      </c>
      <c r="I7" s="14"/>
    </row>
    <row r="8" spans="1:255" s="36" customFormat="1">
      <c r="A8" s="13" t="s">
        <v>54</v>
      </c>
      <c r="B8" s="48" t="s">
        <v>126</v>
      </c>
      <c r="C8" s="12">
        <v>160</v>
      </c>
      <c r="D8" s="12">
        <v>40</v>
      </c>
      <c r="E8" s="10">
        <v>80</v>
      </c>
      <c r="F8" s="13">
        <v>1980</v>
      </c>
      <c r="G8" s="15">
        <v>1</v>
      </c>
      <c r="H8" s="13" t="s">
        <v>31</v>
      </c>
      <c r="I8" s="14"/>
    </row>
    <row r="9" spans="1:255" s="36" customFormat="1">
      <c r="A9" s="13" t="s">
        <v>54</v>
      </c>
      <c r="B9" s="48" t="s">
        <v>127</v>
      </c>
      <c r="C9" s="12">
        <v>160</v>
      </c>
      <c r="D9" s="12">
        <v>40</v>
      </c>
      <c r="E9" s="10">
        <v>80</v>
      </c>
      <c r="F9" s="13">
        <v>1986</v>
      </c>
      <c r="G9" s="15">
        <v>1</v>
      </c>
      <c r="H9" s="13" t="s">
        <v>31</v>
      </c>
      <c r="I9" s="14"/>
    </row>
    <row r="10" spans="1:255" s="36" customFormat="1">
      <c r="A10" s="13" t="s">
        <v>54</v>
      </c>
      <c r="B10" s="9" t="s">
        <v>17</v>
      </c>
      <c r="C10" s="12">
        <v>140</v>
      </c>
      <c r="D10" s="12">
        <v>38</v>
      </c>
      <c r="E10" s="10">
        <v>54</v>
      </c>
      <c r="F10" s="13">
        <v>2000</v>
      </c>
      <c r="G10" s="15">
        <v>1</v>
      </c>
      <c r="H10" s="13" t="s">
        <v>85</v>
      </c>
      <c r="I10" s="14"/>
    </row>
    <row r="11" spans="1:255" s="36" customFormat="1">
      <c r="A11" s="23" t="s">
        <v>55</v>
      </c>
      <c r="B11" s="1" t="s">
        <v>65</v>
      </c>
      <c r="C11" s="30"/>
      <c r="D11" s="19"/>
      <c r="E11" s="21"/>
      <c r="F11" s="13">
        <v>1938</v>
      </c>
      <c r="G11" s="15">
        <v>1</v>
      </c>
      <c r="H11" s="13" t="s">
        <v>31</v>
      </c>
      <c r="I11" s="14"/>
      <c r="J11" s="29"/>
      <c r="K11" s="16"/>
      <c r="L11" s="29"/>
    </row>
    <row r="12" spans="1:255" s="36" customFormat="1">
      <c r="A12" s="23" t="s">
        <v>55</v>
      </c>
      <c r="B12" s="50" t="s">
        <v>101</v>
      </c>
      <c r="C12" s="28"/>
      <c r="D12" s="12">
        <v>43</v>
      </c>
      <c r="E12" s="19"/>
      <c r="F12" s="13">
        <v>1952</v>
      </c>
      <c r="G12" s="15">
        <v>1</v>
      </c>
      <c r="H12" s="13" t="s">
        <v>30</v>
      </c>
      <c r="I12" s="14"/>
    </row>
    <row r="13" spans="1:255" s="36" customFormat="1">
      <c r="A13" s="23" t="s">
        <v>55</v>
      </c>
      <c r="B13" s="1" t="s">
        <v>107</v>
      </c>
      <c r="C13" s="10">
        <v>140</v>
      </c>
      <c r="D13" s="10">
        <v>45</v>
      </c>
      <c r="E13" s="24"/>
      <c r="F13" s="13">
        <v>1956</v>
      </c>
      <c r="G13" s="15">
        <v>1</v>
      </c>
      <c r="H13" s="13" t="s">
        <v>30</v>
      </c>
      <c r="I13" s="14"/>
      <c r="L13" s="29"/>
    </row>
    <row r="14" spans="1:255" s="36" customFormat="1">
      <c r="A14" s="23" t="s">
        <v>55</v>
      </c>
      <c r="B14" s="20" t="s">
        <v>108</v>
      </c>
      <c r="C14" s="24"/>
      <c r="D14" s="19"/>
      <c r="E14" s="21"/>
      <c r="F14" s="21"/>
      <c r="G14" s="15">
        <v>1</v>
      </c>
      <c r="H14" s="13" t="s">
        <v>33</v>
      </c>
      <c r="I14" s="31"/>
    </row>
    <row r="15" spans="1:255" s="36" customFormat="1">
      <c r="A15" s="23" t="s">
        <v>62</v>
      </c>
      <c r="B15" s="32" t="s">
        <v>63</v>
      </c>
      <c r="C15" s="33"/>
      <c r="D15" s="24"/>
      <c r="E15" s="34"/>
      <c r="F15" s="21"/>
      <c r="G15" s="15">
        <v>1</v>
      </c>
      <c r="H15" s="13"/>
      <c r="I15" s="35"/>
      <c r="J15" s="63"/>
      <c r="K15" s="64"/>
      <c r="L15" s="63"/>
      <c r="M15" s="64"/>
      <c r="N15" s="63"/>
      <c r="O15" s="64"/>
      <c r="P15" s="63"/>
      <c r="Q15" s="64"/>
      <c r="R15" s="63"/>
      <c r="S15" s="64"/>
      <c r="T15" s="63"/>
      <c r="U15" s="64"/>
      <c r="V15" s="63"/>
      <c r="W15" s="64"/>
      <c r="X15" s="63"/>
      <c r="Y15" s="64"/>
      <c r="Z15" s="63"/>
      <c r="AA15" s="64"/>
      <c r="AB15" s="63"/>
      <c r="AC15" s="64"/>
      <c r="AD15" s="63"/>
      <c r="AE15" s="64"/>
      <c r="AF15" s="63"/>
      <c r="AG15" s="64"/>
      <c r="AH15" s="63"/>
      <c r="AI15" s="64"/>
      <c r="AJ15" s="63"/>
      <c r="AK15" s="64"/>
      <c r="AL15" s="63"/>
      <c r="AM15" s="64"/>
      <c r="AN15" s="63"/>
      <c r="AO15" s="64"/>
      <c r="AP15" s="63"/>
      <c r="AQ15" s="64"/>
      <c r="AR15" s="63"/>
      <c r="AS15" s="64"/>
      <c r="AT15" s="63"/>
      <c r="AU15" s="64"/>
      <c r="AV15" s="63"/>
      <c r="AW15" s="64"/>
      <c r="AX15" s="63"/>
      <c r="AY15" s="64"/>
      <c r="AZ15" s="63"/>
      <c r="BA15" s="64"/>
      <c r="BB15" s="63"/>
      <c r="BC15" s="64"/>
      <c r="BD15" s="63"/>
      <c r="BE15" s="64"/>
      <c r="BF15" s="63"/>
      <c r="BG15" s="64"/>
      <c r="BH15" s="63"/>
      <c r="BI15" s="64"/>
      <c r="BJ15" s="63"/>
      <c r="BK15" s="64"/>
      <c r="BL15" s="63"/>
      <c r="BM15" s="64"/>
      <c r="BN15" s="63"/>
      <c r="BO15" s="64"/>
      <c r="BP15" s="63"/>
      <c r="BQ15" s="64"/>
      <c r="BR15" s="63"/>
      <c r="BS15" s="64"/>
      <c r="BT15" s="63"/>
      <c r="BU15" s="64"/>
      <c r="BV15" s="63"/>
      <c r="BW15" s="64"/>
      <c r="BX15" s="63"/>
      <c r="BY15" s="64"/>
      <c r="BZ15" s="63"/>
      <c r="CA15" s="64"/>
      <c r="CB15" s="63"/>
      <c r="CC15" s="64"/>
      <c r="CD15" s="63"/>
      <c r="CE15" s="64"/>
      <c r="CF15" s="63"/>
      <c r="CG15" s="64"/>
      <c r="CH15" s="63"/>
      <c r="CI15" s="64"/>
      <c r="CJ15" s="63"/>
      <c r="CK15" s="64"/>
      <c r="CL15" s="63"/>
      <c r="CM15" s="64"/>
      <c r="CN15" s="63"/>
      <c r="CO15" s="64"/>
      <c r="CP15" s="63"/>
      <c r="CQ15" s="64"/>
      <c r="CR15" s="63"/>
      <c r="CS15" s="64"/>
      <c r="CT15" s="63"/>
      <c r="CU15" s="64"/>
      <c r="CV15" s="63"/>
      <c r="CW15" s="64"/>
      <c r="CX15" s="63"/>
      <c r="CY15" s="64"/>
      <c r="CZ15" s="63"/>
      <c r="DA15" s="64"/>
      <c r="DB15" s="63"/>
      <c r="DC15" s="64"/>
      <c r="DD15" s="63"/>
      <c r="DE15" s="64"/>
      <c r="DF15" s="63"/>
      <c r="DG15" s="64"/>
      <c r="DH15" s="63"/>
      <c r="DI15" s="64"/>
      <c r="DJ15" s="63"/>
      <c r="DK15" s="64"/>
      <c r="DL15" s="63"/>
      <c r="DM15" s="64"/>
      <c r="DN15" s="63"/>
      <c r="DO15" s="64"/>
      <c r="DP15" s="63"/>
      <c r="DQ15" s="64"/>
      <c r="DR15" s="63"/>
      <c r="DS15" s="64"/>
      <c r="DT15" s="63"/>
      <c r="DU15" s="64"/>
      <c r="DV15" s="63"/>
      <c r="DW15" s="64"/>
      <c r="DX15" s="63"/>
      <c r="DY15" s="64"/>
      <c r="DZ15" s="63"/>
      <c r="EA15" s="64"/>
      <c r="EB15" s="63"/>
      <c r="EC15" s="64"/>
      <c r="ED15" s="63"/>
      <c r="EE15" s="64"/>
      <c r="EF15" s="63"/>
      <c r="EG15" s="64"/>
      <c r="EH15" s="63"/>
      <c r="EI15" s="64"/>
      <c r="EJ15" s="63"/>
      <c r="EK15" s="64"/>
      <c r="EL15" s="63"/>
      <c r="EM15" s="64"/>
      <c r="EN15" s="63"/>
      <c r="EO15" s="64"/>
      <c r="EP15" s="63"/>
      <c r="EQ15" s="64"/>
      <c r="ER15" s="63"/>
      <c r="ES15" s="64"/>
      <c r="ET15" s="63"/>
      <c r="EU15" s="64"/>
      <c r="EV15" s="63"/>
      <c r="EW15" s="64"/>
      <c r="EX15" s="63"/>
      <c r="EY15" s="64"/>
      <c r="EZ15" s="63"/>
      <c r="FA15" s="64"/>
      <c r="FB15" s="63"/>
      <c r="FC15" s="64"/>
      <c r="FD15" s="63"/>
      <c r="FE15" s="64"/>
      <c r="FF15" s="63"/>
      <c r="FG15" s="64"/>
      <c r="FH15" s="63"/>
      <c r="FI15" s="64"/>
      <c r="FJ15" s="63"/>
      <c r="FK15" s="64"/>
      <c r="FL15" s="63"/>
      <c r="FM15" s="64"/>
      <c r="FN15" s="63"/>
      <c r="FO15" s="64"/>
      <c r="FP15" s="63"/>
      <c r="FQ15" s="64"/>
      <c r="FR15" s="63"/>
      <c r="FS15" s="64"/>
      <c r="FT15" s="63"/>
      <c r="FU15" s="64"/>
      <c r="FV15" s="63"/>
      <c r="FW15" s="64"/>
      <c r="FX15" s="63"/>
      <c r="FY15" s="64"/>
      <c r="FZ15" s="63"/>
      <c r="GA15" s="64"/>
      <c r="GB15" s="63"/>
      <c r="GC15" s="64"/>
      <c r="GD15" s="63"/>
      <c r="GE15" s="64"/>
      <c r="GF15" s="63"/>
      <c r="GG15" s="64"/>
      <c r="GH15" s="63"/>
      <c r="GI15" s="64"/>
      <c r="GJ15" s="63"/>
      <c r="GK15" s="64"/>
      <c r="GL15" s="63"/>
      <c r="GM15" s="64"/>
      <c r="GN15" s="63"/>
      <c r="GO15" s="64"/>
      <c r="GP15" s="63"/>
      <c r="GQ15" s="64"/>
      <c r="GR15" s="63"/>
      <c r="GS15" s="64"/>
      <c r="GT15" s="63"/>
      <c r="GU15" s="64"/>
      <c r="GV15" s="63"/>
      <c r="GW15" s="64"/>
      <c r="GX15" s="63"/>
      <c r="GY15" s="64"/>
      <c r="GZ15" s="63"/>
      <c r="HA15" s="64"/>
      <c r="HB15" s="63"/>
      <c r="HC15" s="64"/>
      <c r="HD15" s="63"/>
      <c r="HE15" s="64"/>
      <c r="HF15" s="63"/>
      <c r="HG15" s="64"/>
      <c r="HH15" s="63"/>
      <c r="HI15" s="64"/>
      <c r="HJ15" s="63"/>
      <c r="HK15" s="64"/>
      <c r="HL15" s="63"/>
      <c r="HM15" s="64"/>
      <c r="HN15" s="63"/>
      <c r="HO15" s="64"/>
      <c r="HP15" s="63"/>
      <c r="HQ15" s="64"/>
      <c r="HR15" s="63"/>
      <c r="HS15" s="64"/>
      <c r="HT15" s="63"/>
      <c r="HU15" s="64"/>
      <c r="HV15" s="63"/>
      <c r="HW15" s="64"/>
      <c r="HX15" s="63"/>
      <c r="HY15" s="64"/>
      <c r="HZ15" s="63"/>
      <c r="IA15" s="64"/>
      <c r="IB15" s="63"/>
      <c r="IC15" s="64"/>
      <c r="ID15" s="63"/>
      <c r="IE15" s="64"/>
      <c r="IF15" s="63"/>
      <c r="IG15" s="64"/>
      <c r="IH15" s="63"/>
      <c r="II15" s="64"/>
      <c r="IJ15" s="63"/>
      <c r="IK15" s="64"/>
      <c r="IL15" s="63"/>
      <c r="IM15" s="64"/>
      <c r="IN15" s="63"/>
      <c r="IO15" s="64"/>
      <c r="IP15" s="63"/>
      <c r="IQ15" s="64"/>
      <c r="IR15" s="63"/>
      <c r="IS15" s="64"/>
      <c r="IT15" s="63"/>
      <c r="IU15" s="64"/>
    </row>
    <row r="16" spans="1:255" s="36" customFormat="1">
      <c r="A16" s="23">
        <v>32</v>
      </c>
      <c r="B16" s="20" t="s">
        <v>68</v>
      </c>
      <c r="C16" s="30"/>
      <c r="D16" s="19"/>
      <c r="E16" s="21"/>
      <c r="F16" s="21"/>
      <c r="G16" s="15">
        <v>1</v>
      </c>
      <c r="H16" s="13" t="s">
        <v>85</v>
      </c>
      <c r="I16" s="9"/>
      <c r="J16" s="29"/>
      <c r="K16" s="16"/>
      <c r="L16" s="29"/>
    </row>
    <row r="17" spans="1:255" s="36" customFormat="1">
      <c r="A17" s="29"/>
      <c r="G17" s="66"/>
      <c r="H17" s="29"/>
      <c r="I17" s="29"/>
      <c r="J17" s="29"/>
    </row>
    <row r="18" spans="1:255">
      <c r="A18" s="60"/>
      <c r="B18" s="40" t="str">
        <f>Engines!B27</f>
        <v>Dutch Trainset Infosheet v1.00   © 2004-2011 Dutch Trainset Team</v>
      </c>
      <c r="C18" s="40"/>
      <c r="D18" s="41"/>
      <c r="F18" s="41"/>
      <c r="G18" s="68"/>
      <c r="I18" s="43"/>
      <c r="J18" s="43"/>
    </row>
    <row r="19" spans="1:255">
      <c r="B19" s="69"/>
      <c r="C19" s="69"/>
      <c r="E19" s="69"/>
      <c r="F19" s="46"/>
      <c r="G19" s="70"/>
      <c r="I19" s="69"/>
      <c r="J19" s="46"/>
      <c r="K19" s="69"/>
      <c r="L19" s="46"/>
      <c r="M19" s="69"/>
      <c r="N19" s="46"/>
      <c r="O19" s="69"/>
      <c r="P19" s="46"/>
      <c r="Q19" s="69"/>
      <c r="R19" s="46"/>
      <c r="S19" s="69"/>
      <c r="T19" s="46"/>
      <c r="U19" s="69"/>
      <c r="V19" s="46"/>
      <c r="W19" s="69"/>
      <c r="X19" s="46"/>
      <c r="Y19" s="69"/>
      <c r="Z19" s="46"/>
      <c r="AA19" s="69"/>
      <c r="AB19" s="46"/>
      <c r="AC19" s="69"/>
      <c r="AD19" s="46"/>
      <c r="AE19" s="69"/>
      <c r="AF19" s="46"/>
      <c r="AG19" s="69"/>
      <c r="AH19" s="46"/>
      <c r="AI19" s="69"/>
      <c r="AJ19" s="46"/>
      <c r="AK19" s="69"/>
      <c r="AL19" s="46"/>
      <c r="AM19" s="69"/>
      <c r="AN19" s="46"/>
      <c r="AO19" s="69"/>
      <c r="AP19" s="46"/>
      <c r="AQ19" s="69"/>
      <c r="AR19" s="46"/>
      <c r="AS19" s="69"/>
      <c r="AT19" s="46"/>
      <c r="AU19" s="69"/>
      <c r="AV19" s="46"/>
      <c r="AW19" s="69"/>
      <c r="AX19" s="46"/>
      <c r="AY19" s="69"/>
      <c r="AZ19" s="46"/>
      <c r="BA19" s="69"/>
      <c r="BB19" s="46"/>
      <c r="BC19" s="69"/>
      <c r="BD19" s="46"/>
      <c r="BE19" s="69"/>
      <c r="BF19" s="46"/>
      <c r="BG19" s="69"/>
      <c r="BH19" s="46"/>
      <c r="BI19" s="69"/>
      <c r="BJ19" s="46"/>
      <c r="BK19" s="69"/>
      <c r="BL19" s="46"/>
      <c r="BM19" s="69"/>
      <c r="BN19" s="46"/>
      <c r="BO19" s="69"/>
      <c r="BP19" s="46"/>
      <c r="BQ19" s="69"/>
      <c r="BR19" s="46"/>
      <c r="BS19" s="69"/>
      <c r="BT19" s="46"/>
      <c r="BU19" s="69"/>
      <c r="BV19" s="46"/>
      <c r="BW19" s="69"/>
      <c r="BX19" s="46"/>
      <c r="BY19" s="69"/>
      <c r="BZ19" s="46"/>
      <c r="CA19" s="69"/>
      <c r="CB19" s="46"/>
      <c r="CC19" s="69"/>
      <c r="CD19" s="46"/>
      <c r="CE19" s="69"/>
      <c r="CF19" s="46"/>
      <c r="CG19" s="69"/>
      <c r="CH19" s="46"/>
      <c r="CI19" s="69"/>
      <c r="CJ19" s="46"/>
      <c r="CK19" s="69"/>
      <c r="CL19" s="46"/>
      <c r="CM19" s="69"/>
      <c r="CN19" s="46"/>
      <c r="CO19" s="69"/>
      <c r="CP19" s="46"/>
      <c r="CQ19" s="69"/>
      <c r="CR19" s="46"/>
      <c r="CS19" s="69"/>
      <c r="CT19" s="46"/>
      <c r="CU19" s="69"/>
      <c r="CV19" s="46"/>
      <c r="CW19" s="69"/>
      <c r="CX19" s="46"/>
      <c r="CY19" s="69"/>
      <c r="CZ19" s="46"/>
      <c r="DA19" s="69"/>
      <c r="DB19" s="46"/>
      <c r="DC19" s="69"/>
      <c r="DD19" s="46"/>
      <c r="DE19" s="69"/>
      <c r="DF19" s="46"/>
      <c r="DG19" s="69"/>
      <c r="DH19" s="46"/>
      <c r="DI19" s="69"/>
      <c r="DJ19" s="46"/>
      <c r="DK19" s="69"/>
      <c r="DL19" s="46"/>
      <c r="DM19" s="69"/>
      <c r="DN19" s="46"/>
      <c r="DO19" s="69"/>
      <c r="DP19" s="46"/>
      <c r="DQ19" s="69"/>
      <c r="DR19" s="46"/>
      <c r="DS19" s="69"/>
      <c r="DT19" s="46"/>
      <c r="DU19" s="69"/>
      <c r="DV19" s="46"/>
      <c r="DW19" s="69"/>
      <c r="DX19" s="46"/>
      <c r="DY19" s="69"/>
      <c r="DZ19" s="46"/>
      <c r="EA19" s="69"/>
      <c r="EB19" s="46"/>
      <c r="EC19" s="69"/>
      <c r="ED19" s="46"/>
      <c r="EE19" s="69"/>
      <c r="EF19" s="46"/>
      <c r="EG19" s="69"/>
      <c r="EH19" s="46"/>
      <c r="EI19" s="69"/>
      <c r="EJ19" s="46"/>
      <c r="EK19" s="69"/>
      <c r="EL19" s="46"/>
      <c r="EM19" s="69"/>
      <c r="EN19" s="46"/>
      <c r="EO19" s="69"/>
      <c r="EP19" s="46"/>
      <c r="EQ19" s="69"/>
      <c r="ER19" s="46"/>
      <c r="ES19" s="69"/>
      <c r="ET19" s="46"/>
      <c r="EU19" s="69"/>
      <c r="EV19" s="46"/>
      <c r="EW19" s="69"/>
      <c r="EX19" s="46"/>
      <c r="EY19" s="69"/>
      <c r="EZ19" s="46"/>
      <c r="FA19" s="69"/>
      <c r="FB19" s="46"/>
      <c r="FC19" s="69"/>
      <c r="FD19" s="46"/>
      <c r="FE19" s="69"/>
      <c r="FF19" s="46"/>
      <c r="FG19" s="69"/>
      <c r="FH19" s="46"/>
      <c r="FI19" s="69"/>
      <c r="FJ19" s="46"/>
      <c r="FK19" s="69"/>
      <c r="FL19" s="46"/>
      <c r="FM19" s="69"/>
      <c r="FN19" s="46"/>
      <c r="FO19" s="69"/>
      <c r="FP19" s="46"/>
      <c r="FQ19" s="69"/>
      <c r="FR19" s="46"/>
      <c r="FS19" s="69"/>
      <c r="FT19" s="46"/>
      <c r="FU19" s="69"/>
      <c r="FV19" s="46"/>
      <c r="FW19" s="69"/>
      <c r="FX19" s="46"/>
      <c r="FY19" s="69"/>
      <c r="FZ19" s="46"/>
      <c r="GA19" s="69"/>
      <c r="GB19" s="46"/>
      <c r="GC19" s="69"/>
      <c r="GD19" s="46"/>
      <c r="GE19" s="69"/>
      <c r="GF19" s="46"/>
      <c r="GG19" s="69"/>
      <c r="GH19" s="46"/>
      <c r="GI19" s="69"/>
      <c r="GJ19" s="46"/>
      <c r="GK19" s="69"/>
      <c r="GL19" s="46"/>
      <c r="GM19" s="69"/>
      <c r="GN19" s="46"/>
      <c r="GO19" s="69"/>
      <c r="GP19" s="46"/>
      <c r="GQ19" s="69"/>
      <c r="GR19" s="46"/>
      <c r="GS19" s="69"/>
      <c r="GT19" s="46"/>
      <c r="GU19" s="69"/>
      <c r="GV19" s="46"/>
      <c r="GW19" s="69"/>
      <c r="GX19" s="46"/>
      <c r="GY19" s="69"/>
      <c r="GZ19" s="46"/>
      <c r="HA19" s="69"/>
      <c r="HB19" s="46"/>
      <c r="HC19" s="69"/>
      <c r="HD19" s="46"/>
      <c r="HE19" s="69"/>
      <c r="HF19" s="46"/>
      <c r="HG19" s="69"/>
      <c r="HH19" s="46"/>
      <c r="HI19" s="69"/>
      <c r="HJ19" s="46"/>
      <c r="HK19" s="69"/>
      <c r="HL19" s="46"/>
      <c r="HM19" s="69"/>
      <c r="HN19" s="46"/>
      <c r="HO19" s="69"/>
      <c r="HP19" s="46"/>
      <c r="HQ19" s="69"/>
      <c r="HR19" s="46"/>
      <c r="HS19" s="69"/>
      <c r="HT19" s="46"/>
      <c r="HU19" s="69"/>
      <c r="HV19" s="46"/>
      <c r="HW19" s="69"/>
      <c r="HX19" s="46"/>
      <c r="HY19" s="69"/>
      <c r="HZ19" s="46"/>
      <c r="IA19" s="69"/>
      <c r="IB19" s="46"/>
      <c r="IC19" s="69"/>
      <c r="ID19" s="46"/>
      <c r="IE19" s="69"/>
      <c r="IF19" s="46"/>
      <c r="IG19" s="69"/>
      <c r="IH19" s="46"/>
      <c r="II19" s="69"/>
      <c r="IJ19" s="46"/>
      <c r="IK19" s="69"/>
      <c r="IL19" s="46"/>
      <c r="IM19" s="69"/>
      <c r="IN19" s="46"/>
      <c r="IO19" s="69"/>
      <c r="IP19" s="46"/>
      <c r="IQ19" s="69"/>
      <c r="IR19" s="46"/>
      <c r="IS19" s="69"/>
      <c r="IT19" s="46"/>
      <c r="IU19" s="69"/>
    </row>
    <row r="24" spans="1:255">
      <c r="F24" s="41"/>
      <c r="G24" s="72"/>
      <c r="I24" s="43"/>
    </row>
    <row r="25" spans="1:255">
      <c r="F25" s="41"/>
      <c r="G25" s="72"/>
      <c r="I25" s="43"/>
    </row>
  </sheetData>
  <phoneticPr fontId="0" type="noConversion"/>
  <hyperlinks>
    <hyperlink ref="B3" r:id="rId1"/>
    <hyperlink ref="B4" r:id="rId2"/>
    <hyperlink ref="B11" r:id="rId3"/>
    <hyperlink ref="B5" r:id="rId4"/>
    <hyperlink ref="B6" r:id="rId5"/>
    <hyperlink ref="B7" r:id="rId6"/>
    <hyperlink ref="B12" r:id="rId7"/>
    <hyperlink ref="B13" r:id="rId8"/>
    <hyperlink ref="B8" r:id="rId9"/>
    <hyperlink ref="B9" r:id="rId10"/>
    <hyperlink ref="B2" r:id="rId11"/>
  </hyperlinks>
  <pageMargins left="0.75" right="0.75" top="1" bottom="1" header="0.5" footer="0.5"/>
  <pageSetup paperSize="9" orientation="portrait" horizontalDpi="4294967293" verticalDpi="4294967293" r:id="rId1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V41"/>
  <sheetViews>
    <sheetView workbookViewId="0">
      <pane xSplit="5" ySplit="1" topLeftCell="F2" activePane="bottomRight" state="frozen"/>
      <selection pane="topRight"/>
      <selection pane="bottomLeft"/>
      <selection pane="bottomRight" activeCell="E5" sqref="E5"/>
    </sheetView>
  </sheetViews>
  <sheetFormatPr defaultRowHeight="15.75" customHeight="1" thickTop="1" thickBottom="1"/>
  <cols>
    <col min="1" max="1" width="3.5703125" style="43" bestFit="1" customWidth="1"/>
    <col min="2" max="2" width="26.140625" style="41" customWidth="1"/>
    <col min="3" max="3" width="8.28515625" style="43" bestFit="1" customWidth="1"/>
    <col min="4" max="4" width="10.7109375" style="43" bestFit="1" customWidth="1"/>
    <col min="5" max="5" width="9" style="101" bestFit="1" customWidth="1"/>
    <col min="6" max="11" width="1.42578125" style="98" customWidth="1"/>
    <col min="12" max="136" width="1.42578125" style="41" customWidth="1"/>
    <col min="137" max="16384" width="9.140625" style="41"/>
  </cols>
  <sheetData>
    <row r="1" spans="1:140" s="75" customFormat="1" ht="15.75" customHeight="1" thickTop="1" thickBot="1">
      <c r="A1" s="4" t="s">
        <v>36</v>
      </c>
      <c r="B1" s="75" t="s">
        <v>2</v>
      </c>
      <c r="C1" s="76" t="s">
        <v>8</v>
      </c>
      <c r="D1" s="76" t="s">
        <v>1</v>
      </c>
      <c r="E1" s="77" t="s">
        <v>88</v>
      </c>
      <c r="F1" s="131">
        <v>1920</v>
      </c>
      <c r="G1" s="131"/>
      <c r="H1" s="131"/>
      <c r="I1" s="131"/>
      <c r="J1" s="131"/>
      <c r="K1" s="131">
        <v>1925</v>
      </c>
      <c r="L1" s="131"/>
      <c r="M1" s="131"/>
      <c r="N1" s="131"/>
      <c r="O1" s="131"/>
      <c r="P1" s="131">
        <v>1930</v>
      </c>
      <c r="Q1" s="131"/>
      <c r="R1" s="131"/>
      <c r="S1" s="131"/>
      <c r="T1" s="131"/>
      <c r="U1" s="131">
        <v>1935</v>
      </c>
      <c r="V1" s="131"/>
      <c r="W1" s="131"/>
      <c r="X1" s="131"/>
      <c r="Y1" s="131"/>
      <c r="Z1" s="131">
        <v>1940</v>
      </c>
      <c r="AA1" s="131"/>
      <c r="AB1" s="131"/>
      <c r="AC1" s="131"/>
      <c r="AD1" s="131"/>
      <c r="AE1" s="131">
        <v>1945</v>
      </c>
      <c r="AF1" s="131"/>
      <c r="AG1" s="131"/>
      <c r="AH1" s="131"/>
      <c r="AI1" s="131"/>
      <c r="AJ1" s="131">
        <v>1950</v>
      </c>
      <c r="AK1" s="131"/>
      <c r="AL1" s="131"/>
      <c r="AM1" s="131"/>
      <c r="AN1" s="131"/>
      <c r="AO1" s="131">
        <v>1955</v>
      </c>
      <c r="AP1" s="131"/>
      <c r="AQ1" s="131"/>
      <c r="AR1" s="131"/>
      <c r="AS1" s="131"/>
      <c r="AT1" s="131">
        <v>1960</v>
      </c>
      <c r="AU1" s="131"/>
      <c r="AV1" s="131"/>
      <c r="AW1" s="131"/>
      <c r="AX1" s="131"/>
      <c r="AY1" s="131">
        <v>1965</v>
      </c>
      <c r="AZ1" s="131"/>
      <c r="BA1" s="131"/>
      <c r="BB1" s="131"/>
      <c r="BC1" s="131"/>
      <c r="BD1" s="131">
        <v>1970</v>
      </c>
      <c r="BE1" s="131"/>
      <c r="BF1" s="131"/>
      <c r="BG1" s="131"/>
      <c r="BH1" s="131"/>
      <c r="BI1" s="131">
        <v>1975</v>
      </c>
      <c r="BJ1" s="131"/>
      <c r="BK1" s="131"/>
      <c r="BL1" s="131"/>
      <c r="BM1" s="131"/>
      <c r="BN1" s="131">
        <v>1980</v>
      </c>
      <c r="BO1" s="131"/>
      <c r="BP1" s="131"/>
      <c r="BQ1" s="131"/>
      <c r="BR1" s="131"/>
      <c r="BS1" s="131">
        <v>1985</v>
      </c>
      <c r="BT1" s="131"/>
      <c r="BU1" s="131"/>
      <c r="BV1" s="131"/>
      <c r="BW1" s="131"/>
      <c r="BX1" s="131">
        <v>1990</v>
      </c>
      <c r="BY1" s="131"/>
      <c r="BZ1" s="131"/>
      <c r="CA1" s="131"/>
      <c r="CB1" s="131"/>
      <c r="CC1" s="131">
        <v>1995</v>
      </c>
      <c r="CD1" s="131"/>
      <c r="CE1" s="131"/>
      <c r="CF1" s="131"/>
      <c r="CG1" s="131"/>
      <c r="CH1" s="131">
        <v>2000</v>
      </c>
      <c r="CI1" s="131"/>
      <c r="CJ1" s="131"/>
      <c r="CK1" s="131"/>
      <c r="CL1" s="131"/>
      <c r="CM1" s="131">
        <v>2005</v>
      </c>
      <c r="CN1" s="131"/>
      <c r="CO1" s="131"/>
      <c r="CP1" s="131"/>
      <c r="CQ1" s="131"/>
      <c r="CR1" s="131">
        <v>2010</v>
      </c>
      <c r="CS1" s="131"/>
      <c r="CT1" s="131"/>
      <c r="CU1" s="131"/>
      <c r="CV1" s="131"/>
      <c r="CW1" s="131">
        <v>2015</v>
      </c>
      <c r="CX1" s="131"/>
      <c r="CY1" s="131"/>
      <c r="CZ1" s="131"/>
      <c r="DA1" s="131"/>
      <c r="DB1" s="131">
        <v>2020</v>
      </c>
      <c r="DC1" s="131"/>
      <c r="DD1" s="131"/>
      <c r="DE1" s="131"/>
      <c r="DF1" s="131"/>
      <c r="DG1" s="131">
        <v>2025</v>
      </c>
      <c r="DH1" s="131"/>
      <c r="DI1" s="131"/>
      <c r="DJ1" s="131"/>
      <c r="DK1" s="131"/>
      <c r="DL1" s="131">
        <v>2030</v>
      </c>
      <c r="DM1" s="131"/>
      <c r="DN1" s="131"/>
      <c r="DO1" s="131"/>
      <c r="DP1" s="131"/>
      <c r="DQ1" s="131">
        <v>2035</v>
      </c>
      <c r="DR1" s="131"/>
      <c r="DS1" s="131"/>
      <c r="DT1" s="131"/>
      <c r="DU1" s="131"/>
      <c r="DV1" s="131">
        <v>2040</v>
      </c>
      <c r="DW1" s="131"/>
      <c r="DX1" s="131"/>
      <c r="DY1" s="131"/>
      <c r="DZ1" s="131"/>
      <c r="EA1" s="131">
        <v>2045</v>
      </c>
      <c r="EB1" s="131"/>
      <c r="EC1" s="131"/>
      <c r="ED1" s="131"/>
      <c r="EE1" s="131"/>
      <c r="EF1" s="131">
        <v>2050</v>
      </c>
      <c r="EG1" s="131"/>
      <c r="EH1" s="131"/>
      <c r="EI1" s="131"/>
      <c r="EJ1" s="131"/>
    </row>
    <row r="2" spans="1:140" s="80" customFormat="1" ht="15.75" customHeight="1" thickTop="1" thickBot="1">
      <c r="A2" s="78" t="str">
        <f>Engines!A17</f>
        <v>21</v>
      </c>
      <c r="B2" s="79">
        <f>Engines!B17</f>
        <v>3700</v>
      </c>
      <c r="C2" s="78" t="str">
        <f>Engines!C17</f>
        <v>Steam</v>
      </c>
      <c r="D2" s="78">
        <f>Engines!I17</f>
        <v>1911</v>
      </c>
      <c r="E2" s="133">
        <f>Engines!J17</f>
        <v>1</v>
      </c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</row>
    <row r="3" spans="1:140" s="84" customFormat="1" ht="15.75" customHeight="1" thickTop="1" thickBot="1">
      <c r="A3" s="82" t="str">
        <f>Engines!A16</f>
        <v>20</v>
      </c>
      <c r="B3" s="83">
        <f>Engines!B16</f>
        <v>2100</v>
      </c>
      <c r="C3" s="82" t="str">
        <f>Engines!C16</f>
        <v>Steam</v>
      </c>
      <c r="D3" s="82">
        <f>Engines!I16</f>
        <v>1914</v>
      </c>
      <c r="E3" s="132">
        <f>Engines!J16</f>
        <v>1</v>
      </c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</row>
    <row r="4" spans="1:140" s="84" customFormat="1" ht="15.75" customHeight="1" thickTop="1" thickBot="1">
      <c r="A4" s="82" t="str">
        <f>Engines!A18</f>
        <v>22</v>
      </c>
      <c r="B4" s="83">
        <f>Engines!B18</f>
        <v>3800</v>
      </c>
      <c r="C4" s="82" t="str">
        <f>Engines!C18</f>
        <v>Steam</v>
      </c>
      <c r="D4" s="82">
        <f>Engines!I18</f>
        <v>1920</v>
      </c>
      <c r="E4" s="132">
        <f>Engines!J18</f>
        <v>1</v>
      </c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</row>
    <row r="5" spans="1:140" s="84" customFormat="1" ht="15.75" customHeight="1" thickTop="1" thickBot="1">
      <c r="A5" s="82" t="str">
        <f>Engines!A20</f>
        <v>24</v>
      </c>
      <c r="B5" s="83">
        <f>Engines!B20</f>
        <v>4600</v>
      </c>
      <c r="C5" s="82" t="str">
        <f>Engines!C20</f>
        <v>Steam</v>
      </c>
      <c r="D5" s="82">
        <f>Engines!I20</f>
        <v>1923</v>
      </c>
      <c r="E5" s="132">
        <f>Engines!J20</f>
        <v>1</v>
      </c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</row>
    <row r="6" spans="1:140" s="84" customFormat="1" ht="15.75" customHeight="1" thickTop="1" thickBot="1">
      <c r="A6" s="82" t="str">
        <f>'EMU &amp; DMU'!A2</f>
        <v>0D</v>
      </c>
      <c r="B6" s="87" t="str">
        <f>'EMU &amp; DMU'!B2</f>
        <v>Mat '24 "Blokkendozen"</v>
      </c>
      <c r="C6" s="82" t="str">
        <f>'EMU &amp; DMU'!C2</f>
        <v>Electric</v>
      </c>
      <c r="D6" s="82">
        <f>'EMU &amp; DMU'!I2</f>
        <v>1924</v>
      </c>
      <c r="E6" s="132">
        <f>'EMU &amp; DMU'!J2</f>
        <v>1</v>
      </c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</row>
    <row r="7" spans="1:140" s="84" customFormat="1" ht="15.75" customHeight="1" thickTop="1" thickBot="1">
      <c r="A7" s="82" t="str">
        <f>Engines!A19</f>
        <v>23</v>
      </c>
      <c r="B7" s="83">
        <f>Engines!B19</f>
        <v>3900</v>
      </c>
      <c r="C7" s="82" t="str">
        <f>Engines!C19</f>
        <v>Steam</v>
      </c>
      <c r="D7" s="82">
        <f>Engines!I19</f>
        <v>1929</v>
      </c>
      <c r="E7" s="132">
        <f>Engines!J19</f>
        <v>1</v>
      </c>
      <c r="L7" s="88"/>
      <c r="M7" s="88"/>
      <c r="N7" s="88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</row>
    <row r="8" spans="1:140" s="84" customFormat="1" ht="15.75" customHeight="1" thickTop="1" thickBot="1">
      <c r="A8" s="82" t="str">
        <f>Engines!A24</f>
        <v>28</v>
      </c>
      <c r="B8" s="83">
        <f>Engines!B24</f>
        <v>6300</v>
      </c>
      <c r="C8" s="82" t="str">
        <f>Engines!C24</f>
        <v>Steam</v>
      </c>
      <c r="D8" s="82">
        <f>Engines!I24</f>
        <v>1930</v>
      </c>
      <c r="E8" s="132">
        <f>Engines!J24</f>
        <v>1</v>
      </c>
      <c r="L8" s="88"/>
      <c r="M8" s="88"/>
      <c r="N8" s="88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</row>
    <row r="9" spans="1:140" s="84" customFormat="1" ht="15.75" customHeight="1" thickTop="1" thickBot="1">
      <c r="A9" s="82" t="str">
        <f>'EMU &amp; DMU'!A4</f>
        <v>0F</v>
      </c>
      <c r="B9" s="87" t="str">
        <f>'EMU &amp; DMU'!B4</f>
        <v>Mat '36</v>
      </c>
      <c r="C9" s="82" t="str">
        <f>'EMU &amp; DMU'!C4</f>
        <v>Electric</v>
      </c>
      <c r="D9" s="82">
        <f>'EMU &amp; DMU'!I4</f>
        <v>1936</v>
      </c>
      <c r="E9" s="132">
        <f>'EMU &amp; DMU'!J4</f>
        <v>1</v>
      </c>
      <c r="L9" s="88"/>
      <c r="M9" s="88"/>
      <c r="N9" s="88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</row>
    <row r="10" spans="1:140" s="84" customFormat="1" ht="15.75" customHeight="1" thickTop="1" thickBot="1">
      <c r="A10" s="82" t="str">
        <f>Engines!A21</f>
        <v>25</v>
      </c>
      <c r="B10" s="83">
        <f>Engines!B21</f>
        <v>4700</v>
      </c>
      <c r="C10" s="82" t="str">
        <f>Engines!C21</f>
        <v>Steam</v>
      </c>
      <c r="D10" s="82">
        <f>Engines!I21</f>
        <v>1945</v>
      </c>
      <c r="E10" s="132">
        <f>Engines!J21</f>
        <v>1</v>
      </c>
      <c r="L10" s="88"/>
      <c r="M10" s="88"/>
      <c r="N10" s="88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</row>
    <row r="11" spans="1:140" s="84" customFormat="1" ht="15.75" customHeight="1" thickTop="1" thickBot="1">
      <c r="A11" s="82" t="str">
        <f>Engines!A2</f>
        <v>00</v>
      </c>
      <c r="B11" s="83">
        <f>Engines!B2</f>
        <v>1000</v>
      </c>
      <c r="C11" s="82" t="str">
        <f>Engines!C2</f>
        <v>Electric</v>
      </c>
      <c r="D11" s="82">
        <f>Engines!I2</f>
        <v>1948</v>
      </c>
      <c r="E11" s="132">
        <f>Engines!J2</f>
        <v>1</v>
      </c>
      <c r="L11" s="88"/>
      <c r="M11" s="88"/>
      <c r="N11" s="88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</row>
    <row r="12" spans="1:140" s="84" customFormat="1" ht="15.75" customHeight="1" thickTop="1" thickBot="1">
      <c r="A12" s="82">
        <f>'EMU &amp; DMU'!A7</f>
        <v>12</v>
      </c>
      <c r="B12" s="83" t="str">
        <f>'EMU &amp; DMU'!B7</f>
        <v>Mat '46 "Muizenkoppen"</v>
      </c>
      <c r="C12" s="82" t="str">
        <f>'EMU &amp; DMU'!C7</f>
        <v>Electric</v>
      </c>
      <c r="D12" s="82">
        <f>'EMU &amp; DMU'!I7</f>
        <v>1949</v>
      </c>
      <c r="E12" s="132">
        <f>'EMU &amp; DMU'!J7</f>
        <v>1</v>
      </c>
      <c r="L12" s="88"/>
      <c r="M12" s="88"/>
      <c r="N12" s="88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</row>
    <row r="13" spans="1:140" s="84" customFormat="1" ht="15.75" customHeight="1" thickTop="1" thickBot="1">
      <c r="A13" s="82" t="str">
        <f>Engines!A3</f>
        <v>01</v>
      </c>
      <c r="B13" s="83">
        <f>Engines!B3</f>
        <v>1100</v>
      </c>
      <c r="C13" s="82" t="str">
        <f>Engines!C3</f>
        <v>Electric</v>
      </c>
      <c r="D13" s="82">
        <f>Engines!I3</f>
        <v>1950</v>
      </c>
      <c r="E13" s="132">
        <f>Engines!J3</f>
        <v>1</v>
      </c>
      <c r="L13" s="88"/>
      <c r="M13" s="88"/>
      <c r="N13" s="88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</row>
    <row r="14" spans="1:140" s="84" customFormat="1" ht="15.75" customHeight="1" thickTop="1" thickBot="1">
      <c r="A14" s="82" t="str">
        <f>Engines!A4</f>
        <v>02</v>
      </c>
      <c r="B14" s="83">
        <f>Engines!B4</f>
        <v>1200</v>
      </c>
      <c r="C14" s="82" t="str">
        <f>Engines!C4</f>
        <v>Electric</v>
      </c>
      <c r="D14" s="82">
        <f>Engines!I4</f>
        <v>1951</v>
      </c>
      <c r="E14" s="132">
        <f>Engines!J4</f>
        <v>1</v>
      </c>
      <c r="L14" s="88"/>
      <c r="M14" s="88"/>
      <c r="N14" s="88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</row>
    <row r="15" spans="1:140" s="84" customFormat="1" ht="15.75" customHeight="1" thickTop="1" thickBot="1">
      <c r="A15" s="82" t="str">
        <f>Engines!A5</f>
        <v>03</v>
      </c>
      <c r="B15" s="83">
        <f>Engines!B5</f>
        <v>1300</v>
      </c>
      <c r="C15" s="82" t="str">
        <f>Engines!C5</f>
        <v>Electric</v>
      </c>
      <c r="D15" s="82">
        <f>Engines!I5</f>
        <v>1952</v>
      </c>
      <c r="E15" s="132">
        <f>Engines!J5</f>
        <v>1</v>
      </c>
      <c r="L15" s="88"/>
      <c r="M15" s="88"/>
      <c r="N15" s="88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86"/>
      <c r="CJ15" s="86"/>
    </row>
    <row r="16" spans="1:140" s="84" customFormat="1" ht="15.75" customHeight="1" thickTop="1" thickBot="1">
      <c r="A16" s="82" t="str">
        <f>Engines!A10</f>
        <v>08</v>
      </c>
      <c r="B16" s="83" t="str">
        <f>Engines!B10</f>
        <v>2600 "Beelen"</v>
      </c>
      <c r="C16" s="82" t="str">
        <f>Engines!C10</f>
        <v>Diesel</v>
      </c>
      <c r="D16" s="82">
        <f>Engines!I10</f>
        <v>1953</v>
      </c>
      <c r="E16" s="132">
        <f>Engines!J10</f>
        <v>1</v>
      </c>
      <c r="L16" s="88"/>
      <c r="M16" s="88"/>
      <c r="N16" s="88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</row>
    <row r="17" spans="1:256" s="84" customFormat="1" ht="15.75" customHeight="1" thickTop="1" thickBot="1">
      <c r="A17" s="82" t="str">
        <f>'EMU &amp; DMU'!A3</f>
        <v>0E</v>
      </c>
      <c r="B17" s="87" t="str">
        <f>'EMU &amp; DMU'!B3</f>
        <v>Mat '34 "Vliegende Hollanders"</v>
      </c>
      <c r="C17" s="82" t="str">
        <f>'EMU &amp; DMU'!C3</f>
        <v>Diesel</v>
      </c>
      <c r="D17" s="82" t="str">
        <f>'EMU &amp; DMU'!I17</f>
        <v>1994 (2002)</v>
      </c>
      <c r="E17" s="132">
        <f>'EMU &amp; DMU'!J17</f>
        <v>1</v>
      </c>
      <c r="L17" s="88"/>
      <c r="M17" s="88"/>
      <c r="N17" s="88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86"/>
      <c r="CJ17" s="86"/>
      <c r="CK17" s="86"/>
    </row>
    <row r="18" spans="1:256" s="84" customFormat="1" ht="15.75" customHeight="1" thickTop="1" thickBot="1">
      <c r="A18" s="82" t="str">
        <f>Engines!A9</f>
        <v>07</v>
      </c>
      <c r="B18" s="83">
        <f>Engines!B9</f>
        <v>2400</v>
      </c>
      <c r="C18" s="82" t="str">
        <f>Engines!C9</f>
        <v>Diesel</v>
      </c>
      <c r="D18" s="82">
        <f>Engines!I9</f>
        <v>1954</v>
      </c>
      <c r="E18" s="132">
        <f>Engines!J9</f>
        <v>1</v>
      </c>
      <c r="L18" s="88"/>
      <c r="M18" s="88"/>
      <c r="N18" s="88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6"/>
      <c r="CG18" s="86"/>
      <c r="CH18" s="86"/>
      <c r="CI18" s="86"/>
      <c r="CJ18" s="86"/>
      <c r="CK18" s="86"/>
      <c r="CL18" s="86"/>
    </row>
    <row r="19" spans="1:256" s="84" customFormat="1" ht="15.75" customHeight="1" thickTop="1" thickBot="1">
      <c r="A19" s="82" t="str">
        <f>Engines!A8</f>
        <v>06</v>
      </c>
      <c r="B19" s="83">
        <f>Engines!B8</f>
        <v>2200</v>
      </c>
      <c r="C19" s="82" t="str">
        <f>Engines!C8</f>
        <v>Diesel</v>
      </c>
      <c r="D19" s="82">
        <f>Engines!I8</f>
        <v>1955</v>
      </c>
      <c r="E19" s="132">
        <f>Engines!J8</f>
        <v>1</v>
      </c>
      <c r="L19" s="88"/>
      <c r="M19" s="88"/>
      <c r="N19" s="88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</row>
    <row r="20" spans="1:256" s="84" customFormat="1" ht="15.75" customHeight="1" thickTop="1" thickBot="1">
      <c r="A20" s="82">
        <f>'EMU &amp; DMU'!A9</f>
        <v>14</v>
      </c>
      <c r="B20" s="87" t="str">
        <f>'EMU &amp; DMU'!B9</f>
        <v>Mat '54 "Hondekoppen"</v>
      </c>
      <c r="C20" s="82" t="str">
        <f>'EMU &amp; DMU'!C9</f>
        <v>Electric</v>
      </c>
      <c r="D20" s="82">
        <f>'EMU &amp; DMU'!I9</f>
        <v>1960</v>
      </c>
      <c r="E20" s="132">
        <f>'EMU &amp; DMU'!J9</f>
        <v>1</v>
      </c>
      <c r="L20" s="88"/>
      <c r="M20" s="88"/>
      <c r="N20" s="88"/>
      <c r="O20" s="89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86"/>
      <c r="CB20" s="86"/>
      <c r="CC20" s="86"/>
      <c r="CD20" s="86"/>
      <c r="CE20" s="86"/>
      <c r="CF20" s="86"/>
      <c r="CG20" s="86"/>
      <c r="CH20" s="86"/>
      <c r="CI20" s="86"/>
      <c r="CJ20" s="86"/>
      <c r="CK20" s="86"/>
      <c r="CL20" s="86"/>
      <c r="CM20" s="86"/>
      <c r="CN20" s="86"/>
      <c r="CO20" s="86"/>
      <c r="CP20" s="86"/>
      <c r="CQ20" s="86"/>
      <c r="CR20" s="86"/>
    </row>
    <row r="21" spans="1:256" s="84" customFormat="1" ht="15.75" customHeight="1" thickTop="1" thickBot="1">
      <c r="A21" s="82">
        <f>'EMU &amp; DMU'!A10</f>
        <v>15</v>
      </c>
      <c r="B21" s="87" t="str">
        <f>'EMU &amp; DMU'!B10</f>
        <v>Plan U [DE-III]</v>
      </c>
      <c r="C21" s="82" t="str">
        <f>'EMU &amp; DMU'!C10</f>
        <v>Diesel</v>
      </c>
      <c r="D21" s="82">
        <f>'EMU &amp; DMU'!I10</f>
        <v>1960</v>
      </c>
      <c r="E21" s="132">
        <f>'EMU &amp; DMU'!J10</f>
        <v>1</v>
      </c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</row>
    <row r="22" spans="1:256" s="84" customFormat="1" ht="15.75" customHeight="1" thickTop="1" thickBot="1">
      <c r="A22" s="82" t="str">
        <f>Engines!A6</f>
        <v>04</v>
      </c>
      <c r="B22" s="83">
        <f>Engines!B6</f>
        <v>1500</v>
      </c>
      <c r="C22" s="82" t="str">
        <f>Engines!C6</f>
        <v>Electric</v>
      </c>
      <c r="D22" s="82">
        <f>Engines!I6</f>
        <v>1970</v>
      </c>
      <c r="E22" s="132">
        <f>Engines!J6</f>
        <v>1</v>
      </c>
      <c r="L22" s="88"/>
      <c r="M22" s="88"/>
      <c r="N22" s="88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</row>
    <row r="23" spans="1:256" s="90" customFormat="1" ht="15.75" customHeight="1" thickTop="1" thickBot="1">
      <c r="A23" s="82">
        <f>'EMU &amp; DMU'!A11</f>
        <v>16</v>
      </c>
      <c r="B23" s="87" t="str">
        <f>'EMU &amp; DMU'!B11</f>
        <v>Mat '64 [Plan T/V]</v>
      </c>
      <c r="C23" s="82" t="str">
        <f>'EMU &amp; DMU'!C11</f>
        <v>Electric</v>
      </c>
      <c r="D23" s="82">
        <f>'EMU &amp; DMU'!I11</f>
        <v>1970</v>
      </c>
      <c r="E23" s="132">
        <f>'EMU &amp; DMU'!J11</f>
        <v>1</v>
      </c>
      <c r="F23" s="84"/>
      <c r="G23" s="84"/>
      <c r="H23" s="84"/>
      <c r="I23" s="84"/>
      <c r="J23" s="84"/>
      <c r="K23" s="84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4"/>
      <c r="DD23" s="84"/>
      <c r="DE23" s="84"/>
      <c r="DF23" s="84"/>
      <c r="DG23" s="84"/>
      <c r="DH23" s="84"/>
      <c r="DI23" s="84"/>
      <c r="DJ23" s="84"/>
      <c r="DK23" s="84"/>
      <c r="DL23" s="84"/>
      <c r="DM23" s="84"/>
      <c r="DN23" s="84"/>
      <c r="DO23" s="84"/>
      <c r="DP23" s="84"/>
      <c r="DQ23" s="84"/>
      <c r="DR23" s="84"/>
      <c r="DS23" s="84"/>
      <c r="DT23" s="84"/>
      <c r="DU23" s="84"/>
      <c r="DV23" s="84"/>
      <c r="DW23" s="84"/>
      <c r="DX23" s="84"/>
      <c r="DY23" s="84"/>
      <c r="DZ23" s="84"/>
      <c r="EA23" s="84"/>
      <c r="EB23" s="84"/>
      <c r="EC23" s="84"/>
      <c r="ED23" s="84"/>
      <c r="EE23" s="84"/>
      <c r="EF23" s="84"/>
      <c r="EG23" s="84"/>
      <c r="EH23" s="84"/>
      <c r="EI23" s="84"/>
      <c r="EJ23" s="84"/>
      <c r="EK23" s="84"/>
      <c r="EL23" s="84"/>
      <c r="EM23" s="84"/>
      <c r="EN23" s="84"/>
      <c r="EO23" s="84"/>
      <c r="EP23" s="84"/>
      <c r="EQ23" s="84"/>
      <c r="ER23" s="84"/>
      <c r="ES23" s="84"/>
      <c r="ET23" s="84"/>
      <c r="EU23" s="84"/>
      <c r="EV23" s="84"/>
      <c r="EW23" s="84"/>
      <c r="EX23" s="84"/>
      <c r="EY23" s="84"/>
      <c r="EZ23" s="84"/>
      <c r="FA23" s="84"/>
      <c r="FB23" s="84"/>
      <c r="FC23" s="84"/>
      <c r="FD23" s="84"/>
      <c r="FE23" s="84"/>
      <c r="FF23" s="84"/>
      <c r="FG23" s="84"/>
      <c r="FH23" s="84"/>
      <c r="FI23" s="84"/>
      <c r="FJ23" s="84"/>
      <c r="FK23" s="84"/>
      <c r="FL23" s="84"/>
      <c r="FM23" s="84"/>
      <c r="FN23" s="84"/>
      <c r="FO23" s="84"/>
      <c r="FP23" s="84"/>
      <c r="FQ23" s="84"/>
      <c r="FR23" s="84"/>
      <c r="FS23" s="84"/>
      <c r="FT23" s="84"/>
      <c r="FU23" s="84"/>
      <c r="FV23" s="84"/>
      <c r="FW23" s="84"/>
      <c r="FX23" s="84"/>
      <c r="FY23" s="84"/>
      <c r="FZ23" s="84"/>
      <c r="GA23" s="84"/>
      <c r="GB23" s="84"/>
      <c r="GC23" s="84"/>
      <c r="GD23" s="84"/>
      <c r="GE23" s="84"/>
      <c r="GF23" s="84"/>
      <c r="GG23" s="84"/>
      <c r="GH23" s="84"/>
      <c r="GI23" s="84"/>
      <c r="GJ23" s="84"/>
      <c r="GK23" s="84"/>
      <c r="GL23" s="84"/>
      <c r="GM23" s="84"/>
      <c r="GN23" s="84"/>
      <c r="GO23" s="84"/>
      <c r="GP23" s="84"/>
      <c r="GQ23" s="84"/>
      <c r="GR23" s="84"/>
      <c r="GS23" s="84"/>
      <c r="GT23" s="84"/>
      <c r="GU23" s="84"/>
      <c r="GV23" s="84"/>
      <c r="GW23" s="84"/>
      <c r="GX23" s="84"/>
      <c r="GY23" s="84"/>
      <c r="GZ23" s="84"/>
      <c r="HA23" s="84"/>
      <c r="HB23" s="84"/>
      <c r="HC23" s="84"/>
      <c r="HD23" s="84"/>
      <c r="HE23" s="84"/>
      <c r="HF23" s="84"/>
      <c r="HG23" s="84"/>
      <c r="HH23" s="84"/>
      <c r="HI23" s="84"/>
      <c r="HJ23" s="84"/>
      <c r="HK23" s="84"/>
      <c r="HL23" s="84"/>
      <c r="HM23" s="84"/>
      <c r="HN23" s="84"/>
      <c r="HO23" s="84"/>
      <c r="HP23" s="84"/>
      <c r="HQ23" s="84"/>
      <c r="HR23" s="84"/>
      <c r="HS23" s="84"/>
      <c r="HT23" s="84"/>
      <c r="HU23" s="84"/>
      <c r="HV23" s="84"/>
      <c r="HW23" s="84"/>
      <c r="HX23" s="84"/>
      <c r="HY23" s="84"/>
      <c r="HZ23" s="84"/>
      <c r="IA23" s="84"/>
      <c r="IB23" s="84"/>
      <c r="IC23" s="84"/>
      <c r="ID23" s="84"/>
      <c r="IE23" s="84"/>
      <c r="IF23" s="84"/>
      <c r="IG23" s="84"/>
      <c r="IH23" s="84"/>
      <c r="II23" s="84"/>
      <c r="IJ23" s="84"/>
      <c r="IK23" s="84"/>
      <c r="IL23" s="84"/>
      <c r="IM23" s="84"/>
      <c r="IN23" s="84"/>
      <c r="IO23" s="84"/>
      <c r="IP23" s="84"/>
      <c r="IQ23" s="84"/>
      <c r="IR23" s="84"/>
      <c r="IS23" s="84"/>
      <c r="IT23" s="84"/>
      <c r="IU23" s="84"/>
      <c r="IV23" s="84"/>
    </row>
    <row r="24" spans="1:256" s="90" customFormat="1" ht="15.75" customHeight="1" thickTop="1" thickBot="1">
      <c r="A24" s="82">
        <f>'EMU &amp; DMU'!A12</f>
        <v>17</v>
      </c>
      <c r="B24" s="87" t="str">
        <f>'EMU &amp; DMU'!B12</f>
        <v>Plan Y "Sprinter"</v>
      </c>
      <c r="C24" s="82" t="str">
        <f>'EMU &amp; DMU'!C12</f>
        <v>Electric</v>
      </c>
      <c r="D24" s="82" t="str">
        <f>'EMU &amp; DMU'!I12</f>
        <v>1975 (1979)</v>
      </c>
      <c r="E24" s="132">
        <f>'EMU &amp; DMU'!J12</f>
        <v>1</v>
      </c>
      <c r="F24" s="84"/>
      <c r="G24" s="84"/>
      <c r="H24" s="84"/>
      <c r="I24" s="84"/>
      <c r="J24" s="84"/>
      <c r="K24" s="84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  <c r="CX24" s="85"/>
      <c r="CY24" s="85"/>
      <c r="CZ24" s="85"/>
      <c r="DA24" s="85"/>
      <c r="DB24" s="85"/>
      <c r="DC24" s="85"/>
      <c r="DD24" s="85"/>
      <c r="DE24" s="85"/>
      <c r="DF24" s="85"/>
      <c r="DG24" s="85"/>
      <c r="DH24" s="91" t="s">
        <v>84</v>
      </c>
      <c r="DI24" s="91"/>
      <c r="DJ24" s="91"/>
      <c r="DK24" s="91"/>
      <c r="DL24" s="91"/>
      <c r="DM24" s="91"/>
      <c r="DN24" s="85"/>
      <c r="DO24" s="85"/>
      <c r="DP24" s="85"/>
      <c r="DQ24" s="85"/>
      <c r="DR24" s="85"/>
      <c r="DS24" s="85"/>
      <c r="DT24" s="85"/>
      <c r="DU24" s="85"/>
      <c r="DV24" s="85"/>
      <c r="DW24" s="85"/>
      <c r="DX24" s="85"/>
      <c r="DY24" s="85"/>
      <c r="DZ24" s="85"/>
      <c r="EA24" s="85"/>
      <c r="EB24" s="85"/>
      <c r="EC24" s="85"/>
      <c r="ED24" s="85"/>
      <c r="EE24" s="85"/>
      <c r="EF24" s="85"/>
      <c r="EG24" s="84"/>
      <c r="EH24" s="84"/>
      <c r="EI24" s="84"/>
      <c r="EJ24" s="84"/>
      <c r="EK24" s="84"/>
      <c r="EL24" s="84"/>
      <c r="EM24" s="84"/>
      <c r="EN24" s="84"/>
      <c r="EO24" s="84"/>
      <c r="EP24" s="84"/>
      <c r="EQ24" s="84"/>
      <c r="ER24" s="84"/>
      <c r="ES24" s="84"/>
      <c r="ET24" s="84"/>
      <c r="EU24" s="84"/>
      <c r="EV24" s="84"/>
      <c r="EW24" s="84"/>
      <c r="EX24" s="84"/>
      <c r="EY24" s="84"/>
      <c r="EZ24" s="84"/>
      <c r="FA24" s="84"/>
      <c r="FB24" s="84"/>
      <c r="FC24" s="84"/>
      <c r="FD24" s="84"/>
      <c r="FE24" s="84"/>
      <c r="FF24" s="84"/>
      <c r="FG24" s="84"/>
      <c r="FH24" s="84"/>
      <c r="FI24" s="84"/>
      <c r="FJ24" s="84"/>
      <c r="FK24" s="84"/>
      <c r="FL24" s="84"/>
      <c r="FM24" s="84"/>
      <c r="FN24" s="84"/>
      <c r="FO24" s="84"/>
      <c r="FP24" s="84"/>
      <c r="FQ24" s="84"/>
      <c r="FR24" s="84"/>
      <c r="FS24" s="84"/>
      <c r="FT24" s="84"/>
      <c r="FU24" s="84"/>
      <c r="FV24" s="84"/>
      <c r="FW24" s="84"/>
      <c r="FX24" s="84"/>
      <c r="FY24" s="84"/>
      <c r="FZ24" s="84"/>
      <c r="GA24" s="84"/>
      <c r="GB24" s="84"/>
      <c r="GC24" s="84"/>
      <c r="GD24" s="84"/>
      <c r="GE24" s="84"/>
      <c r="GF24" s="84"/>
      <c r="GG24" s="84"/>
      <c r="GH24" s="84"/>
      <c r="GI24" s="84"/>
      <c r="GJ24" s="84"/>
      <c r="GK24" s="84"/>
      <c r="GL24" s="84"/>
      <c r="GM24" s="84"/>
      <c r="GN24" s="84"/>
      <c r="GO24" s="84"/>
      <c r="GP24" s="84"/>
      <c r="GQ24" s="84"/>
      <c r="GR24" s="84"/>
      <c r="GS24" s="84"/>
      <c r="GT24" s="84"/>
      <c r="GU24" s="84"/>
      <c r="GV24" s="84"/>
      <c r="GW24" s="84"/>
      <c r="GX24" s="84"/>
      <c r="GY24" s="84"/>
      <c r="GZ24" s="84"/>
      <c r="HA24" s="84"/>
      <c r="HB24" s="84"/>
      <c r="HC24" s="84"/>
      <c r="HD24" s="84"/>
      <c r="HE24" s="84"/>
      <c r="HF24" s="84"/>
      <c r="HG24" s="84"/>
      <c r="HH24" s="84"/>
      <c r="HI24" s="84"/>
      <c r="HJ24" s="84"/>
      <c r="HK24" s="84"/>
      <c r="HL24" s="84"/>
      <c r="HM24" s="84"/>
      <c r="HN24" s="84"/>
      <c r="HO24" s="84"/>
      <c r="HP24" s="84"/>
      <c r="HQ24" s="84"/>
      <c r="HR24" s="84"/>
      <c r="HS24" s="84"/>
      <c r="HT24" s="84"/>
      <c r="HU24" s="84"/>
      <c r="HV24" s="84"/>
      <c r="HW24" s="84"/>
      <c r="HX24" s="84"/>
      <c r="HY24" s="84"/>
      <c r="HZ24" s="84"/>
      <c r="IA24" s="84"/>
      <c r="IB24" s="84"/>
      <c r="IC24" s="84"/>
      <c r="ID24" s="84"/>
      <c r="IE24" s="84"/>
      <c r="IF24" s="84"/>
      <c r="IG24" s="84"/>
      <c r="IH24" s="84"/>
      <c r="II24" s="84"/>
      <c r="IJ24" s="84"/>
      <c r="IK24" s="84"/>
      <c r="IL24" s="84"/>
      <c r="IM24" s="84"/>
      <c r="IN24" s="84"/>
      <c r="IO24" s="84"/>
      <c r="IP24" s="84"/>
      <c r="IQ24" s="84"/>
      <c r="IR24" s="84"/>
      <c r="IS24" s="84"/>
      <c r="IT24" s="84"/>
      <c r="IU24" s="84"/>
      <c r="IV24" s="84"/>
    </row>
    <row r="25" spans="1:256" s="90" customFormat="1" ht="15.75" customHeight="1" thickTop="1" thickBot="1">
      <c r="A25" s="82">
        <f>'EMU &amp; DMU'!A13</f>
        <v>18</v>
      </c>
      <c r="B25" s="87" t="str">
        <f>'EMU &amp; DMU'!B13</f>
        <v>ICM3/4 "Koploper"</v>
      </c>
      <c r="C25" s="82" t="str">
        <f>'EMU &amp; DMU'!C13</f>
        <v>Electric</v>
      </c>
      <c r="D25" s="82" t="str">
        <f>'EMU &amp; DMU'!I13</f>
        <v>1979 (1990)</v>
      </c>
      <c r="E25" s="132">
        <f>'EMU &amp; DMU'!J13</f>
        <v>1</v>
      </c>
      <c r="F25" s="84"/>
      <c r="G25" s="84"/>
      <c r="H25" s="84"/>
      <c r="I25" s="84"/>
      <c r="J25" s="84"/>
      <c r="K25" s="84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86"/>
      <c r="CJ25" s="86"/>
      <c r="CK25" s="86"/>
      <c r="CL25" s="86"/>
      <c r="CM25" s="86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4"/>
      <c r="DM25" s="84"/>
      <c r="DN25" s="84"/>
      <c r="DO25" s="84"/>
      <c r="DP25" s="84"/>
      <c r="DQ25" s="84"/>
      <c r="DR25" s="84"/>
      <c r="DS25" s="84"/>
      <c r="DT25" s="84"/>
      <c r="DU25" s="84"/>
      <c r="DV25" s="84"/>
      <c r="DW25" s="84"/>
      <c r="DX25" s="84"/>
      <c r="DY25" s="84"/>
      <c r="DZ25" s="84"/>
      <c r="EA25" s="84"/>
      <c r="EB25" s="84"/>
      <c r="EC25" s="84"/>
      <c r="ED25" s="84"/>
      <c r="EE25" s="84"/>
      <c r="EF25" s="84"/>
      <c r="EG25" s="84"/>
      <c r="EH25" s="84"/>
      <c r="EI25" s="84"/>
      <c r="EJ25" s="84"/>
      <c r="EK25" s="84"/>
      <c r="EL25" s="84"/>
      <c r="EM25" s="84"/>
      <c r="EN25" s="84"/>
      <c r="EO25" s="84"/>
      <c r="EP25" s="84"/>
      <c r="EQ25" s="84"/>
      <c r="ER25" s="84"/>
      <c r="ES25" s="84"/>
      <c r="ET25" s="84"/>
      <c r="EU25" s="84"/>
      <c r="EV25" s="84"/>
      <c r="EW25" s="84"/>
      <c r="EX25" s="84"/>
      <c r="EY25" s="84"/>
      <c r="EZ25" s="84"/>
      <c r="FA25" s="84"/>
      <c r="FB25" s="84"/>
      <c r="FC25" s="84"/>
      <c r="FD25" s="84"/>
      <c r="FE25" s="84"/>
      <c r="FF25" s="84"/>
      <c r="FG25" s="84"/>
      <c r="FH25" s="84"/>
      <c r="FI25" s="84"/>
      <c r="FJ25" s="84"/>
      <c r="FK25" s="84"/>
      <c r="FL25" s="84"/>
      <c r="FM25" s="84"/>
      <c r="FN25" s="84"/>
      <c r="FO25" s="84"/>
      <c r="FP25" s="84"/>
      <c r="FQ25" s="84"/>
      <c r="FR25" s="84"/>
      <c r="FS25" s="84"/>
      <c r="FT25" s="84"/>
      <c r="FU25" s="84"/>
      <c r="FV25" s="84"/>
      <c r="FW25" s="84"/>
      <c r="FX25" s="84"/>
      <c r="FY25" s="84"/>
      <c r="FZ25" s="84"/>
      <c r="GA25" s="84"/>
      <c r="GB25" s="84"/>
      <c r="GC25" s="84"/>
      <c r="GD25" s="84"/>
      <c r="GE25" s="84"/>
      <c r="GF25" s="84"/>
      <c r="GG25" s="84"/>
      <c r="GH25" s="84"/>
      <c r="GI25" s="84"/>
      <c r="GJ25" s="84"/>
      <c r="GK25" s="84"/>
      <c r="GL25" s="84"/>
      <c r="GM25" s="84"/>
      <c r="GN25" s="84"/>
      <c r="GO25" s="84"/>
      <c r="GP25" s="84"/>
      <c r="GQ25" s="84"/>
      <c r="GR25" s="84"/>
      <c r="GS25" s="84"/>
      <c r="GT25" s="84"/>
      <c r="GU25" s="84"/>
      <c r="GV25" s="84"/>
      <c r="GW25" s="84"/>
      <c r="GX25" s="84"/>
      <c r="GY25" s="84"/>
      <c r="GZ25" s="84"/>
      <c r="HA25" s="84"/>
      <c r="HB25" s="84"/>
      <c r="HC25" s="84"/>
      <c r="HD25" s="84"/>
      <c r="HE25" s="84"/>
      <c r="HF25" s="84"/>
      <c r="HG25" s="84"/>
      <c r="HH25" s="84"/>
      <c r="HI25" s="84"/>
      <c r="HJ25" s="84"/>
      <c r="HK25" s="84"/>
      <c r="HL25" s="84"/>
      <c r="HM25" s="84"/>
      <c r="HN25" s="84"/>
      <c r="HO25" s="84"/>
      <c r="HP25" s="84"/>
      <c r="HQ25" s="84"/>
      <c r="HR25" s="84"/>
      <c r="HS25" s="84"/>
      <c r="HT25" s="84"/>
      <c r="HU25" s="84"/>
      <c r="HV25" s="84"/>
      <c r="HW25" s="84"/>
      <c r="HX25" s="84"/>
      <c r="HY25" s="84"/>
      <c r="HZ25" s="84"/>
      <c r="IA25" s="84"/>
      <c r="IB25" s="84"/>
      <c r="IC25" s="84"/>
      <c r="ID25" s="84"/>
      <c r="IE25" s="84"/>
      <c r="IF25" s="84"/>
      <c r="IG25" s="84"/>
      <c r="IH25" s="84"/>
      <c r="II25" s="84"/>
      <c r="IJ25" s="84"/>
      <c r="IK25" s="84"/>
      <c r="IL25" s="84"/>
      <c r="IM25" s="84"/>
      <c r="IN25" s="84"/>
      <c r="IO25" s="84"/>
      <c r="IP25" s="84"/>
      <c r="IQ25" s="84"/>
      <c r="IR25" s="84"/>
      <c r="IS25" s="84"/>
      <c r="IT25" s="84"/>
      <c r="IU25" s="84"/>
      <c r="IV25" s="84"/>
    </row>
    <row r="26" spans="1:256" s="90" customFormat="1" ht="15.75" customHeight="1" thickTop="1" thickBot="1">
      <c r="A26" s="82" t="str">
        <f>Engines!A7</f>
        <v>05</v>
      </c>
      <c r="B26" s="83">
        <f>Engines!B7</f>
        <v>1600</v>
      </c>
      <c r="C26" s="82" t="str">
        <f>Engines!C7</f>
        <v>Electric</v>
      </c>
      <c r="D26" s="82">
        <f>Engines!I7</f>
        <v>1980</v>
      </c>
      <c r="E26" s="132">
        <f>Engines!J7</f>
        <v>1</v>
      </c>
      <c r="F26" s="84"/>
      <c r="G26" s="84"/>
      <c r="H26" s="84"/>
      <c r="I26" s="84"/>
      <c r="J26" s="84"/>
      <c r="K26" s="84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4"/>
      <c r="DN26" s="84"/>
      <c r="DO26" s="84"/>
      <c r="DP26" s="84"/>
      <c r="DQ26" s="84"/>
      <c r="DR26" s="84"/>
      <c r="DS26" s="84"/>
      <c r="DT26" s="84"/>
      <c r="DU26" s="84"/>
      <c r="DV26" s="84"/>
      <c r="DW26" s="84"/>
      <c r="DX26" s="84"/>
      <c r="DY26" s="84"/>
      <c r="DZ26" s="84"/>
      <c r="EA26" s="84"/>
      <c r="EB26" s="84"/>
      <c r="EC26" s="84"/>
      <c r="ED26" s="84"/>
      <c r="EE26" s="84"/>
      <c r="EF26" s="84"/>
      <c r="EG26" s="84"/>
      <c r="EH26" s="84"/>
      <c r="EI26" s="84"/>
      <c r="EJ26" s="84"/>
      <c r="EK26" s="84"/>
      <c r="EL26" s="84"/>
      <c r="EM26" s="84"/>
      <c r="EN26" s="84"/>
      <c r="EO26" s="84"/>
      <c r="EP26" s="84"/>
      <c r="EQ26" s="84"/>
      <c r="ER26" s="84"/>
      <c r="ES26" s="84"/>
      <c r="ET26" s="84"/>
      <c r="EU26" s="84"/>
      <c r="EV26" s="84"/>
      <c r="EW26" s="84"/>
      <c r="EX26" s="84"/>
      <c r="EY26" s="84"/>
      <c r="EZ26" s="84"/>
      <c r="FA26" s="84"/>
      <c r="FB26" s="84"/>
      <c r="FC26" s="84"/>
      <c r="FD26" s="84"/>
      <c r="FE26" s="84"/>
      <c r="FF26" s="84"/>
      <c r="FG26" s="84"/>
      <c r="FH26" s="84"/>
      <c r="FI26" s="84"/>
      <c r="FJ26" s="84"/>
      <c r="FK26" s="84"/>
      <c r="FL26" s="84"/>
      <c r="FM26" s="84"/>
      <c r="FN26" s="84"/>
      <c r="FO26" s="84"/>
      <c r="FP26" s="84"/>
      <c r="FQ26" s="84"/>
      <c r="FR26" s="84"/>
      <c r="FS26" s="84"/>
      <c r="FT26" s="84"/>
      <c r="FU26" s="84"/>
      <c r="FV26" s="84"/>
      <c r="FW26" s="84"/>
      <c r="FX26" s="84"/>
      <c r="FY26" s="84"/>
      <c r="FZ26" s="84"/>
      <c r="GA26" s="84"/>
      <c r="GB26" s="84"/>
      <c r="GC26" s="84"/>
      <c r="GD26" s="84"/>
      <c r="GE26" s="84"/>
      <c r="GF26" s="84"/>
      <c r="GG26" s="84"/>
      <c r="GH26" s="84"/>
      <c r="GI26" s="84"/>
      <c r="GJ26" s="84"/>
      <c r="GK26" s="84"/>
      <c r="GL26" s="84"/>
      <c r="GM26" s="84"/>
      <c r="GN26" s="84"/>
      <c r="GO26" s="84"/>
      <c r="GP26" s="84"/>
      <c r="GQ26" s="84"/>
      <c r="GR26" s="84"/>
      <c r="GS26" s="84"/>
      <c r="GT26" s="84"/>
      <c r="GU26" s="84"/>
      <c r="GV26" s="84"/>
      <c r="GW26" s="84"/>
      <c r="GX26" s="84"/>
      <c r="GY26" s="84"/>
      <c r="GZ26" s="84"/>
      <c r="HA26" s="84"/>
      <c r="HB26" s="84"/>
      <c r="HC26" s="84"/>
      <c r="HD26" s="84"/>
      <c r="HE26" s="84"/>
      <c r="HF26" s="84"/>
      <c r="HG26" s="84"/>
      <c r="HH26" s="84"/>
      <c r="HI26" s="84"/>
      <c r="HJ26" s="84"/>
      <c r="HK26" s="84"/>
      <c r="HL26" s="84"/>
      <c r="HM26" s="84"/>
      <c r="HN26" s="84"/>
      <c r="HO26" s="84"/>
      <c r="HP26" s="84"/>
      <c r="HQ26" s="84"/>
      <c r="HR26" s="84"/>
      <c r="HS26" s="84"/>
      <c r="HT26" s="84"/>
      <c r="HU26" s="84"/>
      <c r="HV26" s="84"/>
      <c r="HW26" s="84"/>
      <c r="HX26" s="84"/>
      <c r="HY26" s="84"/>
      <c r="HZ26" s="84"/>
      <c r="IA26" s="84"/>
      <c r="IB26" s="84"/>
      <c r="IC26" s="84"/>
      <c r="ID26" s="84"/>
      <c r="IE26" s="84"/>
      <c r="IF26" s="84"/>
      <c r="IG26" s="84"/>
      <c r="IH26" s="84"/>
      <c r="II26" s="84"/>
      <c r="IJ26" s="84"/>
      <c r="IK26" s="84"/>
      <c r="IL26" s="84"/>
      <c r="IM26" s="84"/>
      <c r="IN26" s="84"/>
      <c r="IO26" s="84"/>
      <c r="IP26" s="84"/>
      <c r="IQ26" s="84"/>
      <c r="IR26" s="84"/>
      <c r="IS26" s="84"/>
      <c r="IT26" s="84"/>
      <c r="IU26" s="84"/>
      <c r="IV26" s="84"/>
    </row>
    <row r="27" spans="1:256" s="90" customFormat="1" ht="15.75" customHeight="1" thickTop="1" thickBot="1">
      <c r="A27" s="82">
        <f>'EMU &amp; DMU'!A14</f>
        <v>19</v>
      </c>
      <c r="B27" s="87" t="str">
        <f>'EMU &amp; DMU'!B14</f>
        <v>DH-I/II "Wadloper"</v>
      </c>
      <c r="C27" s="82" t="str">
        <f>'EMU &amp; DMU'!C14</f>
        <v>Diesel</v>
      </c>
      <c r="D27" s="82">
        <f>'EMU &amp; DMU'!I14</f>
        <v>1981</v>
      </c>
      <c r="E27" s="132">
        <f>'EMU &amp; DMU'!J14</f>
        <v>1</v>
      </c>
      <c r="F27" s="84"/>
      <c r="G27" s="84"/>
      <c r="H27" s="84"/>
      <c r="I27" s="84"/>
      <c r="J27" s="84"/>
      <c r="K27" s="84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4"/>
      <c r="DO27" s="84"/>
      <c r="DP27" s="84"/>
      <c r="DQ27" s="84"/>
      <c r="DR27" s="84"/>
      <c r="DS27" s="84"/>
      <c r="DT27" s="84"/>
      <c r="DU27" s="84"/>
      <c r="DV27" s="84"/>
      <c r="DW27" s="84"/>
      <c r="DX27" s="84"/>
      <c r="DY27" s="84"/>
      <c r="DZ27" s="84"/>
      <c r="EA27" s="84"/>
      <c r="EB27" s="84"/>
      <c r="EC27" s="84"/>
      <c r="ED27" s="84"/>
      <c r="EE27" s="84"/>
      <c r="EF27" s="84"/>
      <c r="EG27" s="84"/>
      <c r="EH27" s="84"/>
      <c r="EI27" s="84"/>
      <c r="EJ27" s="84"/>
      <c r="EK27" s="84"/>
      <c r="EL27" s="84"/>
      <c r="EM27" s="84"/>
      <c r="EN27" s="84"/>
      <c r="EO27" s="84"/>
      <c r="EP27" s="84"/>
      <c r="EQ27" s="84"/>
      <c r="ER27" s="84"/>
      <c r="ES27" s="84"/>
      <c r="ET27" s="84"/>
      <c r="EU27" s="84"/>
      <c r="EV27" s="84"/>
      <c r="EW27" s="84"/>
      <c r="EX27" s="84"/>
      <c r="EY27" s="84"/>
      <c r="EZ27" s="84"/>
      <c r="FA27" s="84"/>
      <c r="FB27" s="84"/>
      <c r="FC27" s="84"/>
      <c r="FD27" s="84"/>
      <c r="FE27" s="84"/>
      <c r="FF27" s="84"/>
      <c r="FG27" s="84"/>
      <c r="FH27" s="84"/>
      <c r="FI27" s="84"/>
      <c r="FJ27" s="84"/>
      <c r="FK27" s="84"/>
      <c r="FL27" s="84"/>
      <c r="FM27" s="84"/>
      <c r="FN27" s="84"/>
      <c r="FO27" s="84"/>
      <c r="FP27" s="84"/>
      <c r="FQ27" s="84"/>
      <c r="FR27" s="84"/>
      <c r="FS27" s="84"/>
      <c r="FT27" s="84"/>
      <c r="FU27" s="84"/>
      <c r="FV27" s="84"/>
      <c r="FW27" s="84"/>
      <c r="FX27" s="84"/>
      <c r="FY27" s="84"/>
      <c r="FZ27" s="84"/>
      <c r="GA27" s="84"/>
      <c r="GB27" s="84"/>
      <c r="GC27" s="84"/>
      <c r="GD27" s="84"/>
      <c r="GE27" s="84"/>
      <c r="GF27" s="84"/>
      <c r="GG27" s="84"/>
      <c r="GH27" s="84"/>
      <c r="GI27" s="84"/>
      <c r="GJ27" s="84"/>
      <c r="GK27" s="84"/>
      <c r="GL27" s="84"/>
      <c r="GM27" s="84"/>
      <c r="GN27" s="84"/>
      <c r="GO27" s="84"/>
      <c r="GP27" s="84"/>
      <c r="GQ27" s="84"/>
      <c r="GR27" s="84"/>
      <c r="GS27" s="84"/>
      <c r="GT27" s="84"/>
      <c r="GU27" s="84"/>
      <c r="GV27" s="84"/>
      <c r="GW27" s="84"/>
      <c r="GX27" s="84"/>
      <c r="GY27" s="84"/>
      <c r="GZ27" s="84"/>
      <c r="HA27" s="84"/>
      <c r="HB27" s="84"/>
      <c r="HC27" s="84"/>
      <c r="HD27" s="84"/>
      <c r="HE27" s="84"/>
      <c r="HF27" s="84"/>
      <c r="HG27" s="84"/>
      <c r="HH27" s="84"/>
      <c r="HI27" s="84"/>
      <c r="HJ27" s="84"/>
      <c r="HK27" s="84"/>
      <c r="HL27" s="84"/>
      <c r="HM27" s="84"/>
      <c r="HN27" s="84"/>
      <c r="HO27" s="84"/>
      <c r="HP27" s="84"/>
      <c r="HQ27" s="84"/>
      <c r="HR27" s="84"/>
      <c r="HS27" s="84"/>
      <c r="HT27" s="84"/>
      <c r="HU27" s="84"/>
      <c r="HV27" s="84"/>
      <c r="HW27" s="84"/>
      <c r="HX27" s="84"/>
      <c r="HY27" s="84"/>
      <c r="HZ27" s="84"/>
      <c r="IA27" s="84"/>
      <c r="IB27" s="84"/>
      <c r="IC27" s="84"/>
      <c r="ID27" s="84"/>
      <c r="IE27" s="84"/>
      <c r="IF27" s="84"/>
      <c r="IG27" s="84"/>
      <c r="IH27" s="84"/>
      <c r="II27" s="84"/>
      <c r="IJ27" s="84"/>
      <c r="IK27" s="84"/>
      <c r="IL27" s="84"/>
      <c r="IM27" s="84"/>
      <c r="IN27" s="84"/>
      <c r="IO27" s="84"/>
      <c r="IP27" s="84"/>
      <c r="IQ27" s="84"/>
      <c r="IR27" s="84"/>
      <c r="IS27" s="84"/>
      <c r="IT27" s="84"/>
      <c r="IU27" s="84"/>
      <c r="IV27" s="84"/>
    </row>
    <row r="28" spans="1:256" s="90" customFormat="1" ht="15.75" customHeight="1" thickTop="1" thickBot="1">
      <c r="A28" s="82" t="str">
        <f>Engines!A13</f>
        <v>0B</v>
      </c>
      <c r="B28" s="83" t="str">
        <f>Engines!B13</f>
        <v>11.8 (NMBS)</v>
      </c>
      <c r="C28" s="82" t="str">
        <f>Engines!C13</f>
        <v>Electric</v>
      </c>
      <c r="D28" s="82">
        <f>Engines!I13</f>
        <v>1985</v>
      </c>
      <c r="E28" s="132">
        <f>Engines!J13</f>
        <v>1</v>
      </c>
      <c r="F28" s="84"/>
      <c r="G28" s="84"/>
      <c r="H28" s="84"/>
      <c r="I28" s="84"/>
      <c r="J28" s="84"/>
      <c r="K28" s="84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  <c r="CX28" s="85"/>
      <c r="CY28" s="85"/>
      <c r="CZ28" s="85"/>
      <c r="DA28" s="85"/>
      <c r="DB28" s="85"/>
      <c r="DC28" s="85"/>
      <c r="DD28" s="85"/>
      <c r="DE28" s="85"/>
      <c r="DF28" s="85"/>
      <c r="DG28" s="85"/>
      <c r="DH28" s="85"/>
      <c r="DI28" s="85"/>
      <c r="DJ28" s="85"/>
      <c r="DK28" s="85"/>
      <c r="DL28" s="85"/>
      <c r="DM28" s="85"/>
      <c r="DN28" s="85"/>
      <c r="DO28" s="85"/>
      <c r="DP28" s="85"/>
      <c r="DQ28" s="85"/>
      <c r="DR28" s="84"/>
      <c r="DS28" s="84"/>
      <c r="DT28" s="84"/>
      <c r="DU28" s="84"/>
      <c r="DV28" s="84"/>
      <c r="DW28" s="84"/>
      <c r="DX28" s="84"/>
      <c r="DY28" s="84"/>
      <c r="DZ28" s="84"/>
      <c r="EA28" s="84"/>
      <c r="EB28" s="84"/>
      <c r="EC28" s="84"/>
      <c r="ED28" s="84"/>
      <c r="EE28" s="84"/>
      <c r="EF28" s="84"/>
      <c r="EG28" s="84"/>
      <c r="EH28" s="84"/>
      <c r="EI28" s="84"/>
      <c r="EJ28" s="84"/>
      <c r="EK28" s="84"/>
      <c r="EL28" s="84"/>
      <c r="EM28" s="84"/>
      <c r="EN28" s="84"/>
      <c r="EO28" s="84"/>
      <c r="EP28" s="84"/>
      <c r="EQ28" s="84"/>
      <c r="ER28" s="84"/>
      <c r="ES28" s="84"/>
      <c r="ET28" s="84"/>
      <c r="EU28" s="84"/>
      <c r="EV28" s="84"/>
      <c r="EW28" s="84"/>
      <c r="EX28" s="84"/>
      <c r="EY28" s="84"/>
      <c r="EZ28" s="84"/>
      <c r="FA28" s="84"/>
      <c r="FB28" s="84"/>
      <c r="FC28" s="84"/>
      <c r="FD28" s="84"/>
      <c r="FE28" s="84"/>
      <c r="FF28" s="84"/>
      <c r="FG28" s="84"/>
      <c r="FH28" s="84"/>
      <c r="FI28" s="84"/>
      <c r="FJ28" s="84"/>
      <c r="FK28" s="84"/>
      <c r="FL28" s="84"/>
      <c r="FM28" s="84"/>
      <c r="FN28" s="84"/>
      <c r="FO28" s="84"/>
      <c r="FP28" s="84"/>
      <c r="FQ28" s="84"/>
      <c r="FR28" s="84"/>
      <c r="FS28" s="84"/>
      <c r="FT28" s="84"/>
      <c r="FU28" s="84"/>
      <c r="FV28" s="84"/>
      <c r="FW28" s="84"/>
      <c r="FX28" s="84"/>
      <c r="FY28" s="84"/>
      <c r="FZ28" s="84"/>
      <c r="GA28" s="84"/>
      <c r="GB28" s="84"/>
      <c r="GC28" s="84"/>
      <c r="GD28" s="84"/>
      <c r="GE28" s="84"/>
      <c r="GF28" s="84"/>
      <c r="GG28" s="84"/>
      <c r="GH28" s="84"/>
      <c r="GI28" s="84"/>
      <c r="GJ28" s="84"/>
      <c r="GK28" s="84"/>
      <c r="GL28" s="84"/>
      <c r="GM28" s="84"/>
      <c r="GN28" s="84"/>
      <c r="GO28" s="84"/>
      <c r="GP28" s="84"/>
      <c r="GQ28" s="84"/>
      <c r="GR28" s="84"/>
      <c r="GS28" s="84"/>
      <c r="GT28" s="84"/>
      <c r="GU28" s="84"/>
      <c r="GV28" s="84"/>
      <c r="GW28" s="84"/>
      <c r="GX28" s="84"/>
      <c r="GY28" s="84"/>
      <c r="GZ28" s="84"/>
      <c r="HA28" s="84"/>
      <c r="HB28" s="84"/>
      <c r="HC28" s="84"/>
      <c r="HD28" s="84"/>
      <c r="HE28" s="84"/>
      <c r="HF28" s="84"/>
      <c r="HG28" s="84"/>
      <c r="HH28" s="84"/>
      <c r="HI28" s="84"/>
      <c r="HJ28" s="84"/>
      <c r="HK28" s="84"/>
      <c r="HL28" s="84"/>
      <c r="HM28" s="84"/>
      <c r="HN28" s="84"/>
      <c r="HO28" s="84"/>
      <c r="HP28" s="84"/>
      <c r="HQ28" s="84"/>
      <c r="HR28" s="84"/>
      <c r="HS28" s="84"/>
      <c r="HT28" s="84"/>
      <c r="HU28" s="84"/>
      <c r="HV28" s="84"/>
      <c r="HW28" s="84"/>
      <c r="HX28" s="84"/>
      <c r="HY28" s="84"/>
      <c r="HZ28" s="84"/>
      <c r="IA28" s="84"/>
      <c r="IB28" s="84"/>
      <c r="IC28" s="84"/>
      <c r="ID28" s="84"/>
      <c r="IE28" s="84"/>
      <c r="IF28" s="84"/>
      <c r="IG28" s="84"/>
      <c r="IH28" s="84"/>
      <c r="II28" s="84"/>
      <c r="IJ28" s="84"/>
      <c r="IK28" s="84"/>
      <c r="IL28" s="84"/>
      <c r="IM28" s="84"/>
      <c r="IN28" s="84"/>
      <c r="IO28" s="84"/>
      <c r="IP28" s="84"/>
      <c r="IQ28" s="84"/>
      <c r="IR28" s="84"/>
      <c r="IS28" s="84"/>
      <c r="IT28" s="84"/>
      <c r="IU28" s="84"/>
      <c r="IV28" s="84"/>
    </row>
    <row r="29" spans="1:256" s="90" customFormat="1" ht="15.75" customHeight="1" thickTop="1" thickBot="1">
      <c r="A29" s="82" t="str">
        <f>Engines!A11</f>
        <v>09</v>
      </c>
      <c r="B29" s="83">
        <f>Engines!B11</f>
        <v>6400</v>
      </c>
      <c r="C29" s="82" t="str">
        <f>Engines!C11</f>
        <v>Diesel</v>
      </c>
      <c r="D29" s="82">
        <f>Engines!I11</f>
        <v>1987</v>
      </c>
      <c r="E29" s="132">
        <f>Engines!J11</f>
        <v>1</v>
      </c>
      <c r="F29" s="84"/>
      <c r="G29" s="84"/>
      <c r="H29" s="84"/>
      <c r="I29" s="84"/>
      <c r="J29" s="84"/>
      <c r="K29" s="84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  <c r="DS29" s="86"/>
      <c r="DT29" s="84"/>
      <c r="DU29" s="84"/>
      <c r="DV29" s="84"/>
      <c r="DW29" s="84"/>
      <c r="DX29" s="84"/>
      <c r="DY29" s="84"/>
      <c r="DZ29" s="84"/>
      <c r="EA29" s="84"/>
      <c r="EB29" s="84"/>
      <c r="EC29" s="84"/>
      <c r="ED29" s="84"/>
      <c r="EE29" s="84"/>
      <c r="EF29" s="84"/>
      <c r="EG29" s="84"/>
      <c r="EH29" s="84"/>
      <c r="EI29" s="84"/>
      <c r="EJ29" s="84"/>
      <c r="EK29" s="84"/>
      <c r="EL29" s="84"/>
      <c r="EM29" s="84"/>
      <c r="EN29" s="84"/>
      <c r="EO29" s="84"/>
      <c r="EP29" s="84"/>
      <c r="EQ29" s="84"/>
      <c r="ER29" s="84"/>
      <c r="ES29" s="84"/>
      <c r="ET29" s="84"/>
      <c r="EU29" s="84"/>
      <c r="EV29" s="84"/>
      <c r="EW29" s="84"/>
      <c r="EX29" s="84"/>
      <c r="EY29" s="84"/>
      <c r="EZ29" s="84"/>
      <c r="FA29" s="84"/>
      <c r="FB29" s="84"/>
      <c r="FC29" s="84"/>
      <c r="FD29" s="84"/>
      <c r="FE29" s="84"/>
      <c r="FF29" s="84"/>
      <c r="FG29" s="84"/>
      <c r="FH29" s="84"/>
      <c r="FI29" s="84"/>
      <c r="FJ29" s="84"/>
      <c r="FK29" s="84"/>
      <c r="FL29" s="84"/>
      <c r="FM29" s="84"/>
      <c r="FN29" s="84"/>
      <c r="FO29" s="84"/>
      <c r="FP29" s="84"/>
      <c r="FQ29" s="84"/>
      <c r="FR29" s="84"/>
      <c r="FS29" s="84"/>
      <c r="FT29" s="84"/>
      <c r="FU29" s="84"/>
      <c r="FV29" s="84"/>
      <c r="FW29" s="84"/>
      <c r="FX29" s="84"/>
      <c r="FY29" s="84"/>
      <c r="FZ29" s="84"/>
      <c r="GA29" s="84"/>
      <c r="GB29" s="84"/>
      <c r="GC29" s="84"/>
      <c r="GD29" s="84"/>
      <c r="GE29" s="84"/>
      <c r="GF29" s="84"/>
      <c r="GG29" s="84"/>
      <c r="GH29" s="84"/>
      <c r="GI29" s="84"/>
      <c r="GJ29" s="84"/>
      <c r="GK29" s="84"/>
      <c r="GL29" s="84"/>
      <c r="GM29" s="84"/>
      <c r="GN29" s="84"/>
      <c r="GO29" s="84"/>
      <c r="GP29" s="84"/>
      <c r="GQ29" s="84"/>
      <c r="GR29" s="84"/>
      <c r="GS29" s="84"/>
      <c r="GT29" s="84"/>
      <c r="GU29" s="84"/>
      <c r="GV29" s="84"/>
      <c r="GW29" s="84"/>
      <c r="GX29" s="84"/>
      <c r="GY29" s="84"/>
      <c r="GZ29" s="84"/>
      <c r="HA29" s="84"/>
      <c r="HB29" s="84"/>
      <c r="HC29" s="84"/>
      <c r="HD29" s="84"/>
      <c r="HE29" s="84"/>
      <c r="HF29" s="84"/>
      <c r="HG29" s="84"/>
      <c r="HH29" s="84"/>
      <c r="HI29" s="84"/>
      <c r="HJ29" s="84"/>
      <c r="HK29" s="84"/>
      <c r="HL29" s="84"/>
      <c r="HM29" s="84"/>
      <c r="HN29" s="84"/>
      <c r="HO29" s="84"/>
      <c r="HP29" s="84"/>
      <c r="HQ29" s="84"/>
      <c r="HR29" s="84"/>
      <c r="HS29" s="84"/>
      <c r="HT29" s="84"/>
      <c r="HU29" s="84"/>
      <c r="HV29" s="84"/>
      <c r="HW29" s="84"/>
      <c r="HX29" s="84"/>
      <c r="HY29" s="84"/>
      <c r="HZ29" s="84"/>
      <c r="IA29" s="84"/>
      <c r="IB29" s="84"/>
      <c r="IC29" s="84"/>
      <c r="ID29" s="84"/>
      <c r="IE29" s="84"/>
      <c r="IF29" s="84"/>
      <c r="IG29" s="84"/>
      <c r="IH29" s="84"/>
      <c r="II29" s="84"/>
      <c r="IJ29" s="84"/>
      <c r="IK29" s="84"/>
      <c r="IL29" s="84"/>
      <c r="IM29" s="84"/>
      <c r="IN29" s="84"/>
      <c r="IO29" s="84"/>
      <c r="IP29" s="84"/>
      <c r="IQ29" s="84"/>
      <c r="IR29" s="84"/>
      <c r="IS29" s="84"/>
      <c r="IT29" s="84"/>
      <c r="IU29" s="84"/>
      <c r="IV29" s="84"/>
    </row>
    <row r="30" spans="1:256" s="90" customFormat="1" ht="15.75" customHeight="1" thickTop="1" thickBot="1">
      <c r="A30" s="82" t="str">
        <f>'EMU &amp; DMU'!A15</f>
        <v>2B</v>
      </c>
      <c r="B30" s="87" t="str">
        <f>'EMU &amp; DMU'!B15</f>
        <v>SM '90 "Railhopper"</v>
      </c>
      <c r="C30" s="82" t="str">
        <f>'EMU &amp; DMU'!C15</f>
        <v>Electric</v>
      </c>
      <c r="D30" s="82">
        <f>'EMU &amp; DMU'!I15</f>
        <v>1994</v>
      </c>
      <c r="E30" s="132">
        <f>'EMU &amp; DMU'!J15</f>
        <v>1</v>
      </c>
      <c r="F30" s="84"/>
      <c r="G30" s="84"/>
      <c r="H30" s="84"/>
      <c r="I30" s="84"/>
      <c r="J30" s="84"/>
      <c r="K30" s="84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  <c r="CX30" s="85"/>
      <c r="CY30" s="85"/>
      <c r="CZ30" s="85"/>
      <c r="DA30" s="85"/>
      <c r="DB30" s="85"/>
      <c r="DC30" s="85"/>
      <c r="DD30" s="85"/>
      <c r="DE30" s="85"/>
      <c r="DF30" s="85"/>
      <c r="DG30" s="85"/>
      <c r="DH30" s="85"/>
      <c r="DI30" s="85"/>
      <c r="DJ30" s="85"/>
      <c r="DK30" s="85"/>
      <c r="DL30" s="85"/>
      <c r="DM30" s="85"/>
      <c r="DN30" s="85"/>
      <c r="DO30" s="85"/>
      <c r="DP30" s="85"/>
      <c r="DQ30" s="85"/>
      <c r="DR30" s="85"/>
      <c r="DS30" s="85"/>
      <c r="DT30" s="85"/>
      <c r="DU30" s="85"/>
      <c r="DV30" s="85"/>
      <c r="DW30" s="85"/>
      <c r="DX30" s="85"/>
      <c r="DY30" s="85"/>
      <c r="DZ30" s="85"/>
      <c r="EA30" s="84"/>
      <c r="EB30" s="84"/>
      <c r="EC30" s="84"/>
      <c r="ED30" s="84"/>
      <c r="EE30" s="84"/>
      <c r="EF30" s="84"/>
      <c r="EG30" s="84"/>
      <c r="EH30" s="84"/>
      <c r="EI30" s="84"/>
      <c r="EJ30" s="84"/>
      <c r="EK30" s="84"/>
      <c r="EL30" s="84"/>
      <c r="EM30" s="84"/>
      <c r="EN30" s="84"/>
      <c r="EO30" s="84"/>
      <c r="EP30" s="84"/>
      <c r="EQ30" s="84"/>
      <c r="ER30" s="84"/>
      <c r="ES30" s="84"/>
      <c r="ET30" s="84"/>
      <c r="EU30" s="84"/>
      <c r="EV30" s="84"/>
      <c r="EW30" s="84"/>
      <c r="EX30" s="84"/>
      <c r="EY30" s="84"/>
      <c r="EZ30" s="84"/>
      <c r="FA30" s="84"/>
      <c r="FB30" s="84"/>
      <c r="FC30" s="84"/>
      <c r="FD30" s="84"/>
      <c r="FE30" s="84"/>
      <c r="FF30" s="84"/>
      <c r="FG30" s="84"/>
      <c r="FH30" s="84"/>
      <c r="FI30" s="84"/>
      <c r="FJ30" s="84"/>
      <c r="FK30" s="84"/>
      <c r="FL30" s="84"/>
      <c r="FM30" s="84"/>
      <c r="FN30" s="84"/>
      <c r="FO30" s="84"/>
      <c r="FP30" s="84"/>
      <c r="FQ30" s="84"/>
      <c r="FR30" s="84"/>
      <c r="FS30" s="84"/>
      <c r="FT30" s="84"/>
      <c r="FU30" s="84"/>
      <c r="FV30" s="84"/>
      <c r="FW30" s="84"/>
      <c r="FX30" s="84"/>
      <c r="FY30" s="84"/>
      <c r="FZ30" s="84"/>
      <c r="GA30" s="84"/>
      <c r="GB30" s="84"/>
      <c r="GC30" s="84"/>
      <c r="GD30" s="84"/>
      <c r="GE30" s="84"/>
      <c r="GF30" s="84"/>
      <c r="GG30" s="84"/>
      <c r="GH30" s="84"/>
      <c r="GI30" s="84"/>
      <c r="GJ30" s="84"/>
      <c r="GK30" s="84"/>
      <c r="GL30" s="84"/>
      <c r="GM30" s="84"/>
      <c r="GN30" s="84"/>
      <c r="GO30" s="84"/>
      <c r="GP30" s="84"/>
      <c r="GQ30" s="84"/>
      <c r="GR30" s="84"/>
      <c r="GS30" s="84"/>
      <c r="GT30" s="84"/>
      <c r="GU30" s="84"/>
      <c r="GV30" s="84"/>
      <c r="GW30" s="84"/>
      <c r="GX30" s="84"/>
      <c r="GY30" s="84"/>
      <c r="GZ30" s="84"/>
      <c r="HA30" s="84"/>
      <c r="HB30" s="84"/>
      <c r="HC30" s="84"/>
      <c r="HD30" s="84"/>
      <c r="HE30" s="84"/>
      <c r="HF30" s="84"/>
      <c r="HG30" s="84"/>
      <c r="HH30" s="84"/>
      <c r="HI30" s="84"/>
      <c r="HJ30" s="84"/>
      <c r="HK30" s="84"/>
      <c r="HL30" s="84"/>
      <c r="HM30" s="84"/>
      <c r="HN30" s="84"/>
      <c r="HO30" s="84"/>
      <c r="HP30" s="84"/>
      <c r="HQ30" s="84"/>
      <c r="HR30" s="84"/>
      <c r="HS30" s="84"/>
      <c r="HT30" s="84"/>
      <c r="HU30" s="84"/>
      <c r="HV30" s="84"/>
      <c r="HW30" s="84"/>
      <c r="HX30" s="84"/>
      <c r="HY30" s="84"/>
      <c r="HZ30" s="84"/>
      <c r="IA30" s="84"/>
      <c r="IB30" s="84"/>
      <c r="IC30" s="84"/>
      <c r="ID30" s="84"/>
      <c r="IE30" s="84"/>
      <c r="IF30" s="84"/>
      <c r="IG30" s="84"/>
      <c r="IH30" s="84"/>
      <c r="II30" s="84"/>
      <c r="IJ30" s="84"/>
      <c r="IK30" s="84"/>
      <c r="IL30" s="84"/>
      <c r="IM30" s="84"/>
      <c r="IN30" s="84"/>
      <c r="IO30" s="84"/>
      <c r="IP30" s="84"/>
      <c r="IQ30" s="84"/>
      <c r="IR30" s="84"/>
      <c r="IS30" s="84"/>
      <c r="IT30" s="84"/>
      <c r="IU30" s="84"/>
      <c r="IV30" s="84"/>
    </row>
    <row r="31" spans="1:256" s="90" customFormat="1" ht="15.75" customHeight="1" thickTop="1" thickBot="1">
      <c r="A31" s="82" t="str">
        <f>'EMU &amp; DMU'!A17</f>
        <v>2D</v>
      </c>
      <c r="B31" s="87" t="str">
        <f>'EMU &amp; DMU'!B17</f>
        <v>(V)IRM "Regiorunner"</v>
      </c>
      <c r="C31" s="82" t="str">
        <f>'EMU &amp; DMU'!C17</f>
        <v>Electric</v>
      </c>
      <c r="D31" s="82" t="str">
        <f>'EMU &amp; DMU'!I17</f>
        <v>1994 (2002)</v>
      </c>
      <c r="E31" s="132">
        <f>'EMU &amp; DMU'!J17</f>
        <v>1</v>
      </c>
      <c r="F31" s="84"/>
      <c r="G31" s="84"/>
      <c r="H31" s="84"/>
      <c r="I31" s="84"/>
      <c r="J31" s="84"/>
      <c r="K31" s="84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6"/>
      <c r="CC31" s="86"/>
      <c r="CD31" s="86"/>
      <c r="CE31" s="86"/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  <c r="DS31" s="86"/>
      <c r="DT31" s="86"/>
      <c r="DU31" s="86"/>
      <c r="DV31" s="86"/>
      <c r="DW31" s="86"/>
      <c r="DX31" s="86"/>
      <c r="DY31" s="86"/>
      <c r="DZ31" s="86"/>
      <c r="EA31" s="84"/>
      <c r="EB31" s="84"/>
      <c r="EC31" s="84"/>
      <c r="ED31" s="84"/>
      <c r="EE31" s="84"/>
      <c r="EF31" s="84"/>
      <c r="EG31" s="84"/>
      <c r="EH31" s="84"/>
      <c r="EI31" s="84"/>
      <c r="EJ31" s="84"/>
      <c r="EK31" s="84"/>
      <c r="EL31" s="84"/>
      <c r="EM31" s="84"/>
      <c r="EN31" s="84"/>
      <c r="EO31" s="84"/>
      <c r="EP31" s="84"/>
      <c r="EQ31" s="84"/>
      <c r="ER31" s="84"/>
      <c r="ES31" s="84"/>
      <c r="ET31" s="84"/>
      <c r="EU31" s="84"/>
      <c r="EV31" s="84"/>
      <c r="EW31" s="84"/>
      <c r="EX31" s="84"/>
      <c r="EY31" s="84"/>
      <c r="EZ31" s="84"/>
      <c r="FA31" s="84"/>
      <c r="FB31" s="84"/>
      <c r="FC31" s="84"/>
      <c r="FD31" s="84"/>
      <c r="FE31" s="84"/>
      <c r="FF31" s="84"/>
      <c r="FG31" s="84"/>
      <c r="FH31" s="84"/>
      <c r="FI31" s="84"/>
      <c r="FJ31" s="84"/>
      <c r="FK31" s="84"/>
      <c r="FL31" s="84"/>
      <c r="FM31" s="84"/>
      <c r="FN31" s="84"/>
      <c r="FO31" s="84"/>
      <c r="FP31" s="84"/>
      <c r="FQ31" s="84"/>
      <c r="FR31" s="84"/>
      <c r="FS31" s="84"/>
      <c r="FT31" s="84"/>
      <c r="FU31" s="84"/>
      <c r="FV31" s="84"/>
      <c r="FW31" s="84"/>
      <c r="FX31" s="84"/>
      <c r="FY31" s="84"/>
      <c r="FZ31" s="84"/>
      <c r="GA31" s="84"/>
      <c r="GB31" s="84"/>
      <c r="GC31" s="84"/>
      <c r="GD31" s="84"/>
      <c r="GE31" s="84"/>
      <c r="GF31" s="84"/>
      <c r="GG31" s="84"/>
      <c r="GH31" s="84"/>
      <c r="GI31" s="84"/>
      <c r="GJ31" s="84"/>
      <c r="GK31" s="84"/>
      <c r="GL31" s="84"/>
      <c r="GM31" s="84"/>
      <c r="GN31" s="84"/>
      <c r="GO31" s="84"/>
      <c r="GP31" s="84"/>
      <c r="GQ31" s="84"/>
      <c r="GR31" s="84"/>
      <c r="GS31" s="84"/>
      <c r="GT31" s="84"/>
      <c r="GU31" s="84"/>
      <c r="GV31" s="84"/>
      <c r="GW31" s="84"/>
      <c r="GX31" s="84"/>
      <c r="GY31" s="84"/>
      <c r="GZ31" s="84"/>
      <c r="HA31" s="84"/>
      <c r="HB31" s="84"/>
      <c r="HC31" s="84"/>
      <c r="HD31" s="84"/>
      <c r="HE31" s="84"/>
      <c r="HF31" s="84"/>
      <c r="HG31" s="84"/>
      <c r="HH31" s="84"/>
      <c r="HI31" s="84"/>
      <c r="HJ31" s="84"/>
      <c r="HK31" s="84"/>
      <c r="HL31" s="84"/>
      <c r="HM31" s="84"/>
      <c r="HN31" s="84"/>
      <c r="HO31" s="84"/>
      <c r="HP31" s="84"/>
      <c r="HQ31" s="84"/>
      <c r="HR31" s="84"/>
      <c r="HS31" s="84"/>
      <c r="HT31" s="84"/>
      <c r="HU31" s="84"/>
      <c r="HV31" s="84"/>
      <c r="HW31" s="84"/>
      <c r="HX31" s="84"/>
      <c r="HY31" s="84"/>
      <c r="HZ31" s="84"/>
      <c r="IA31" s="84"/>
      <c r="IB31" s="84"/>
      <c r="IC31" s="84"/>
      <c r="ID31" s="84"/>
      <c r="IE31" s="84"/>
      <c r="IF31" s="84"/>
      <c r="IG31" s="84"/>
      <c r="IH31" s="84"/>
      <c r="II31" s="84"/>
      <c r="IJ31" s="84"/>
      <c r="IK31" s="84"/>
      <c r="IL31" s="84"/>
      <c r="IM31" s="84"/>
      <c r="IN31" s="84"/>
      <c r="IO31" s="84"/>
      <c r="IP31" s="84"/>
      <c r="IQ31" s="84"/>
      <c r="IR31" s="84"/>
      <c r="IS31" s="84"/>
      <c r="IT31" s="84"/>
      <c r="IU31" s="84"/>
      <c r="IV31" s="84"/>
    </row>
    <row r="32" spans="1:256" s="90" customFormat="1" ht="15.75" customHeight="1" thickTop="1" thickBot="1">
      <c r="A32" s="82" t="str">
        <f>'EMU &amp; DMU'!A16</f>
        <v>2C</v>
      </c>
      <c r="B32" s="87" t="str">
        <f>'EMU &amp; DMU'!B16</f>
        <v>DM '90 "Buffel"</v>
      </c>
      <c r="C32" s="82" t="str">
        <f>'EMU &amp; DMU'!C16</f>
        <v>Diesel</v>
      </c>
      <c r="D32" s="82">
        <f>'EMU &amp; DMU'!I16</f>
        <v>1995</v>
      </c>
      <c r="E32" s="132">
        <f>'EMU &amp; DMU'!J16</f>
        <v>1</v>
      </c>
      <c r="F32" s="84"/>
      <c r="G32" s="84"/>
      <c r="H32" s="84"/>
      <c r="I32" s="84"/>
      <c r="J32" s="84"/>
      <c r="K32" s="84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4"/>
      <c r="BQ32" s="84"/>
      <c r="BR32" s="84"/>
      <c r="BS32" s="84"/>
      <c r="BT32" s="84"/>
      <c r="BU32" s="84"/>
      <c r="BV32" s="84"/>
      <c r="BW32" s="84"/>
      <c r="BX32" s="84"/>
      <c r="BY32" s="84"/>
      <c r="BZ32" s="84"/>
      <c r="CA32" s="84"/>
      <c r="CB32" s="84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  <c r="CX32" s="85"/>
      <c r="CY32" s="85"/>
      <c r="CZ32" s="85"/>
      <c r="DA32" s="85"/>
      <c r="DB32" s="85"/>
      <c r="DC32" s="85"/>
      <c r="DD32" s="85"/>
      <c r="DE32" s="85"/>
      <c r="DF32" s="85"/>
      <c r="DG32" s="85"/>
      <c r="DH32" s="85"/>
      <c r="DI32" s="85"/>
      <c r="DJ32" s="85"/>
      <c r="DK32" s="85"/>
      <c r="DL32" s="85"/>
      <c r="DM32" s="85"/>
      <c r="DN32" s="85"/>
      <c r="DO32" s="85"/>
      <c r="DP32" s="85"/>
      <c r="DQ32" s="85"/>
      <c r="DR32" s="85"/>
      <c r="DS32" s="85"/>
      <c r="DT32" s="85"/>
      <c r="DU32" s="85"/>
      <c r="DV32" s="85"/>
      <c r="DW32" s="85"/>
      <c r="DX32" s="85"/>
      <c r="DY32" s="85"/>
      <c r="DZ32" s="85"/>
      <c r="EA32" s="85"/>
      <c r="EB32" s="84"/>
      <c r="EC32" s="84"/>
      <c r="ED32" s="84"/>
      <c r="EE32" s="84"/>
      <c r="EF32" s="84"/>
      <c r="EG32" s="84"/>
      <c r="EH32" s="84"/>
      <c r="EI32" s="84"/>
      <c r="EJ32" s="84"/>
      <c r="EK32" s="84"/>
      <c r="EL32" s="84"/>
      <c r="EM32" s="84"/>
      <c r="EN32" s="84"/>
      <c r="EO32" s="84"/>
      <c r="EP32" s="84"/>
      <c r="EQ32" s="84"/>
      <c r="ER32" s="84"/>
      <c r="ES32" s="84"/>
      <c r="ET32" s="84"/>
      <c r="EU32" s="84"/>
      <c r="EV32" s="84"/>
      <c r="EW32" s="84"/>
      <c r="EX32" s="84"/>
      <c r="EY32" s="84"/>
      <c r="EZ32" s="84"/>
      <c r="FA32" s="84"/>
      <c r="FB32" s="84"/>
      <c r="FC32" s="84"/>
      <c r="FD32" s="84"/>
      <c r="FE32" s="84"/>
      <c r="FF32" s="84"/>
      <c r="FG32" s="84"/>
      <c r="FH32" s="84"/>
      <c r="FI32" s="84"/>
      <c r="FJ32" s="84"/>
      <c r="FK32" s="84"/>
      <c r="FL32" s="84"/>
      <c r="FM32" s="84"/>
      <c r="FN32" s="84"/>
      <c r="FO32" s="84"/>
      <c r="FP32" s="84"/>
      <c r="FQ32" s="84"/>
      <c r="FR32" s="84"/>
      <c r="FS32" s="84"/>
      <c r="FT32" s="84"/>
      <c r="FU32" s="84"/>
      <c r="FV32" s="84"/>
      <c r="FW32" s="84"/>
      <c r="FX32" s="84"/>
      <c r="FY32" s="84"/>
      <c r="FZ32" s="84"/>
      <c r="GA32" s="84"/>
      <c r="GB32" s="84"/>
      <c r="GC32" s="84"/>
      <c r="GD32" s="84"/>
      <c r="GE32" s="84"/>
      <c r="GF32" s="84"/>
      <c r="GG32" s="84"/>
      <c r="GH32" s="84"/>
      <c r="GI32" s="84"/>
      <c r="GJ32" s="84"/>
      <c r="GK32" s="84"/>
      <c r="GL32" s="84"/>
      <c r="GM32" s="84"/>
      <c r="GN32" s="84"/>
      <c r="GO32" s="84"/>
      <c r="GP32" s="84"/>
      <c r="GQ32" s="84"/>
      <c r="GR32" s="84"/>
      <c r="GS32" s="84"/>
      <c r="GT32" s="84"/>
      <c r="GU32" s="84"/>
      <c r="GV32" s="84"/>
      <c r="GW32" s="84"/>
      <c r="GX32" s="84"/>
      <c r="GY32" s="84"/>
      <c r="GZ32" s="84"/>
      <c r="HA32" s="84"/>
      <c r="HB32" s="84"/>
      <c r="HC32" s="84"/>
      <c r="HD32" s="84"/>
      <c r="HE32" s="84"/>
      <c r="HF32" s="84"/>
      <c r="HG32" s="84"/>
      <c r="HH32" s="84"/>
      <c r="HI32" s="84"/>
      <c r="HJ32" s="84"/>
      <c r="HK32" s="84"/>
      <c r="HL32" s="84"/>
      <c r="HM32" s="84"/>
      <c r="HN32" s="84"/>
      <c r="HO32" s="84"/>
      <c r="HP32" s="84"/>
      <c r="HQ32" s="84"/>
      <c r="HR32" s="84"/>
      <c r="HS32" s="84"/>
      <c r="HT32" s="84"/>
      <c r="HU32" s="84"/>
      <c r="HV32" s="84"/>
      <c r="HW32" s="84"/>
      <c r="HX32" s="84"/>
      <c r="HY32" s="84"/>
      <c r="HZ32" s="84"/>
      <c r="IA32" s="84"/>
      <c r="IB32" s="84"/>
      <c r="IC32" s="84"/>
      <c r="ID32" s="84"/>
      <c r="IE32" s="84"/>
      <c r="IF32" s="84"/>
      <c r="IG32" s="84"/>
      <c r="IH32" s="84"/>
      <c r="II32" s="84"/>
      <c r="IJ32" s="84"/>
      <c r="IK32" s="84"/>
      <c r="IL32" s="84"/>
      <c r="IM32" s="84"/>
      <c r="IN32" s="84"/>
      <c r="IO32" s="84"/>
      <c r="IP32" s="84"/>
      <c r="IQ32" s="84"/>
      <c r="IR32" s="84"/>
      <c r="IS32" s="84"/>
      <c r="IT32" s="84"/>
      <c r="IU32" s="84"/>
      <c r="IV32" s="84"/>
    </row>
    <row r="33" spans="1:256" s="90" customFormat="1" ht="15.75" customHeight="1" thickTop="1" thickBot="1">
      <c r="A33" s="82" t="str">
        <f>Engines!A12</f>
        <v>0A</v>
      </c>
      <c r="B33" s="83" t="str">
        <f>Engines!B12</f>
        <v>mDDM</v>
      </c>
      <c r="C33" s="82" t="str">
        <f>Engines!C12</f>
        <v>Electric</v>
      </c>
      <c r="D33" s="82">
        <f>Engines!I12</f>
        <v>1997</v>
      </c>
      <c r="E33" s="132">
        <f>Engines!J12</f>
        <v>1</v>
      </c>
      <c r="F33" s="84"/>
      <c r="G33" s="84"/>
      <c r="H33" s="84"/>
      <c r="I33" s="84"/>
      <c r="J33" s="84"/>
      <c r="K33" s="84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84"/>
      <c r="BW33" s="84"/>
      <c r="BX33" s="84"/>
      <c r="BY33" s="84"/>
      <c r="BZ33" s="84"/>
      <c r="CA33" s="84"/>
      <c r="CB33" s="84"/>
      <c r="CC33" s="84"/>
      <c r="CD33" s="84"/>
      <c r="CE33" s="86"/>
      <c r="CF33" s="86"/>
      <c r="CG33" s="86"/>
      <c r="CH33" s="86"/>
      <c r="CI33" s="86"/>
      <c r="CJ33" s="86"/>
      <c r="CK33" s="86"/>
      <c r="CL33" s="86"/>
      <c r="CM33" s="86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  <c r="DS33" s="86"/>
      <c r="DT33" s="86"/>
      <c r="DU33" s="86"/>
      <c r="DV33" s="86"/>
      <c r="DW33" s="86"/>
      <c r="DX33" s="86"/>
      <c r="DY33" s="86"/>
      <c r="DZ33" s="86"/>
      <c r="EA33" s="86"/>
      <c r="EB33" s="86"/>
      <c r="EC33" s="86"/>
      <c r="ED33" s="84"/>
      <c r="EE33" s="84"/>
      <c r="EF33" s="84"/>
      <c r="EG33" s="84"/>
      <c r="EH33" s="84"/>
      <c r="EI33" s="84"/>
      <c r="EJ33" s="84"/>
      <c r="EK33" s="84"/>
      <c r="EL33" s="84"/>
      <c r="EM33" s="84"/>
      <c r="EN33" s="84"/>
      <c r="EO33" s="84"/>
      <c r="EP33" s="84"/>
      <c r="EQ33" s="84"/>
      <c r="ER33" s="84"/>
      <c r="ES33" s="84"/>
      <c r="ET33" s="84"/>
      <c r="EU33" s="84"/>
      <c r="EV33" s="84"/>
      <c r="EW33" s="84"/>
      <c r="EX33" s="84"/>
      <c r="EY33" s="84"/>
      <c r="EZ33" s="84"/>
      <c r="FA33" s="84"/>
      <c r="FB33" s="84"/>
      <c r="FC33" s="84"/>
      <c r="FD33" s="84"/>
      <c r="FE33" s="84"/>
      <c r="FF33" s="84"/>
      <c r="FG33" s="84"/>
      <c r="FH33" s="84"/>
      <c r="FI33" s="84"/>
      <c r="FJ33" s="84"/>
      <c r="FK33" s="84"/>
      <c r="FL33" s="84"/>
      <c r="FM33" s="84"/>
      <c r="FN33" s="84"/>
      <c r="FO33" s="84"/>
      <c r="FP33" s="84"/>
      <c r="FQ33" s="84"/>
      <c r="FR33" s="84"/>
      <c r="FS33" s="84"/>
      <c r="FT33" s="84"/>
      <c r="FU33" s="84"/>
      <c r="FV33" s="84"/>
      <c r="FW33" s="84"/>
      <c r="FX33" s="84"/>
      <c r="FY33" s="84"/>
      <c r="FZ33" s="84"/>
      <c r="GA33" s="84"/>
      <c r="GB33" s="84"/>
      <c r="GC33" s="84"/>
      <c r="GD33" s="84"/>
      <c r="GE33" s="84"/>
      <c r="GF33" s="84"/>
      <c r="GG33" s="84"/>
      <c r="GH33" s="84"/>
      <c r="GI33" s="84"/>
      <c r="GJ33" s="84"/>
      <c r="GK33" s="84"/>
      <c r="GL33" s="84"/>
      <c r="GM33" s="84"/>
      <c r="GN33" s="84"/>
      <c r="GO33" s="84"/>
      <c r="GP33" s="84"/>
      <c r="GQ33" s="84"/>
      <c r="GR33" s="84"/>
      <c r="GS33" s="84"/>
      <c r="GT33" s="84"/>
      <c r="GU33" s="84"/>
      <c r="GV33" s="84"/>
      <c r="GW33" s="84"/>
      <c r="GX33" s="84"/>
      <c r="GY33" s="84"/>
      <c r="GZ33" s="84"/>
      <c r="HA33" s="84"/>
      <c r="HB33" s="84"/>
      <c r="HC33" s="84"/>
      <c r="HD33" s="84"/>
      <c r="HE33" s="84"/>
      <c r="HF33" s="84"/>
      <c r="HG33" s="84"/>
      <c r="HH33" s="84"/>
      <c r="HI33" s="84"/>
      <c r="HJ33" s="84"/>
      <c r="HK33" s="84"/>
      <c r="HL33" s="84"/>
      <c r="HM33" s="84"/>
      <c r="HN33" s="84"/>
      <c r="HO33" s="84"/>
      <c r="HP33" s="84"/>
      <c r="HQ33" s="84"/>
      <c r="HR33" s="84"/>
      <c r="HS33" s="84"/>
      <c r="HT33" s="84"/>
      <c r="HU33" s="84"/>
      <c r="HV33" s="84"/>
      <c r="HW33" s="84"/>
      <c r="HX33" s="84"/>
      <c r="HY33" s="84"/>
      <c r="HZ33" s="84"/>
      <c r="IA33" s="84"/>
      <c r="IB33" s="84"/>
      <c r="IC33" s="84"/>
      <c r="ID33" s="84"/>
      <c r="IE33" s="84"/>
      <c r="IF33" s="84"/>
      <c r="IG33" s="84"/>
      <c r="IH33" s="84"/>
      <c r="II33" s="84"/>
      <c r="IJ33" s="84"/>
      <c r="IK33" s="84"/>
      <c r="IL33" s="84"/>
      <c r="IM33" s="84"/>
      <c r="IN33" s="84"/>
      <c r="IO33" s="84"/>
      <c r="IP33" s="84"/>
      <c r="IQ33" s="84"/>
      <c r="IR33" s="84"/>
      <c r="IS33" s="84"/>
      <c r="IT33" s="84"/>
      <c r="IU33" s="84"/>
      <c r="IV33" s="84"/>
    </row>
    <row r="34" spans="1:256" s="90" customFormat="1" ht="15.75" customHeight="1" thickTop="1" thickBot="1">
      <c r="A34" s="82" t="str">
        <f>Engines!A15</f>
        <v>0C</v>
      </c>
      <c r="B34" s="83" t="str">
        <f>Engines!B15</f>
        <v>Class 66 (ACTS)</v>
      </c>
      <c r="C34" s="82" t="str">
        <f>Engines!C15</f>
        <v>Diesel</v>
      </c>
      <c r="D34" s="82">
        <f>Engines!I15</f>
        <v>2002</v>
      </c>
      <c r="E34" s="132">
        <f>Engines!J15</f>
        <v>1</v>
      </c>
      <c r="F34" s="84"/>
      <c r="G34" s="84"/>
      <c r="H34" s="84"/>
      <c r="I34" s="84"/>
      <c r="J34" s="84"/>
      <c r="K34" s="84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G34" s="84"/>
      <c r="CH34" s="84"/>
      <c r="CI34" s="84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  <c r="CX34" s="85"/>
      <c r="CY34" s="85"/>
      <c r="CZ34" s="85"/>
      <c r="DA34" s="85"/>
      <c r="DB34" s="85"/>
      <c r="DC34" s="85"/>
      <c r="DD34" s="85"/>
      <c r="DE34" s="85"/>
      <c r="DF34" s="85"/>
      <c r="DG34" s="85"/>
      <c r="DH34" s="85"/>
      <c r="DI34" s="85"/>
      <c r="DJ34" s="85"/>
      <c r="DK34" s="85"/>
      <c r="DL34" s="85"/>
      <c r="DM34" s="85"/>
      <c r="DN34" s="85"/>
      <c r="DO34" s="85"/>
      <c r="DP34" s="85"/>
      <c r="DQ34" s="85"/>
      <c r="DR34" s="85"/>
      <c r="DS34" s="85"/>
      <c r="DT34" s="85"/>
      <c r="DU34" s="85"/>
      <c r="DV34" s="85"/>
      <c r="DW34" s="85"/>
      <c r="DX34" s="85"/>
      <c r="DY34" s="85"/>
      <c r="DZ34" s="85"/>
      <c r="EA34" s="85"/>
      <c r="EB34" s="85"/>
      <c r="EC34" s="85"/>
      <c r="ED34" s="85"/>
      <c r="EE34" s="85"/>
      <c r="EF34" s="85"/>
      <c r="EG34" s="84"/>
      <c r="EH34" s="84"/>
      <c r="EI34" s="84"/>
      <c r="EJ34" s="84"/>
      <c r="EK34" s="84"/>
      <c r="EL34" s="84"/>
      <c r="EM34" s="84"/>
      <c r="EN34" s="84"/>
      <c r="EO34" s="84"/>
      <c r="EP34" s="84"/>
      <c r="EQ34" s="84"/>
      <c r="ER34" s="84"/>
      <c r="ES34" s="84"/>
      <c r="ET34" s="84"/>
      <c r="EU34" s="84"/>
      <c r="EV34" s="84"/>
      <c r="EW34" s="84"/>
      <c r="EX34" s="84"/>
      <c r="EY34" s="84"/>
      <c r="EZ34" s="84"/>
      <c r="FA34" s="84"/>
      <c r="FB34" s="84"/>
      <c r="FC34" s="84"/>
      <c r="FD34" s="84"/>
      <c r="FE34" s="84"/>
      <c r="FF34" s="84"/>
      <c r="FG34" s="84"/>
      <c r="FH34" s="84"/>
      <c r="FI34" s="84"/>
      <c r="FJ34" s="84"/>
      <c r="FK34" s="84"/>
      <c r="FL34" s="84"/>
      <c r="FM34" s="84"/>
      <c r="FN34" s="84"/>
      <c r="FO34" s="84"/>
      <c r="FP34" s="84"/>
      <c r="FQ34" s="84"/>
      <c r="FR34" s="84"/>
      <c r="FS34" s="84"/>
      <c r="FT34" s="84"/>
      <c r="FU34" s="84"/>
      <c r="FV34" s="84"/>
      <c r="FW34" s="84"/>
      <c r="FX34" s="84"/>
      <c r="FY34" s="84"/>
      <c r="FZ34" s="84"/>
      <c r="GA34" s="84"/>
      <c r="GB34" s="84"/>
      <c r="GC34" s="84"/>
      <c r="GD34" s="84"/>
      <c r="GE34" s="84"/>
      <c r="GF34" s="84"/>
      <c r="GG34" s="84"/>
      <c r="GH34" s="84"/>
      <c r="GI34" s="84"/>
      <c r="GJ34" s="84"/>
      <c r="GK34" s="84"/>
      <c r="GL34" s="84"/>
      <c r="GM34" s="84"/>
      <c r="GN34" s="84"/>
      <c r="GO34" s="84"/>
      <c r="GP34" s="84"/>
      <c r="GQ34" s="84"/>
      <c r="GR34" s="84"/>
      <c r="GS34" s="84"/>
      <c r="GT34" s="84"/>
      <c r="GU34" s="84"/>
      <c r="GV34" s="84"/>
      <c r="GW34" s="84"/>
      <c r="GX34" s="84"/>
      <c r="GY34" s="84"/>
      <c r="GZ34" s="84"/>
      <c r="HA34" s="84"/>
      <c r="HB34" s="84"/>
      <c r="HC34" s="84"/>
      <c r="HD34" s="84"/>
      <c r="HE34" s="84"/>
      <c r="HF34" s="84"/>
      <c r="HG34" s="84"/>
      <c r="HH34" s="84"/>
      <c r="HI34" s="84"/>
      <c r="HJ34" s="84"/>
      <c r="HK34" s="84"/>
      <c r="HL34" s="84"/>
      <c r="HM34" s="84"/>
      <c r="HN34" s="84"/>
      <c r="HO34" s="84"/>
      <c r="HP34" s="84"/>
      <c r="HQ34" s="84"/>
      <c r="HR34" s="84"/>
      <c r="HS34" s="84"/>
      <c r="HT34" s="84"/>
      <c r="HU34" s="84"/>
      <c r="HV34" s="84"/>
      <c r="HW34" s="84"/>
      <c r="HX34" s="84"/>
      <c r="HY34" s="84"/>
      <c r="HZ34" s="84"/>
      <c r="IA34" s="84"/>
      <c r="IB34" s="84"/>
      <c r="IC34" s="84"/>
      <c r="ID34" s="84"/>
      <c r="IE34" s="84"/>
      <c r="IF34" s="84"/>
      <c r="IG34" s="84"/>
      <c r="IH34" s="84"/>
      <c r="II34" s="84"/>
      <c r="IJ34" s="84"/>
      <c r="IK34" s="84"/>
      <c r="IL34" s="84"/>
      <c r="IM34" s="84"/>
      <c r="IN34" s="84"/>
      <c r="IO34" s="84"/>
      <c r="IP34" s="84"/>
      <c r="IQ34" s="84"/>
      <c r="IR34" s="84"/>
      <c r="IS34" s="84"/>
      <c r="IT34" s="84"/>
      <c r="IU34" s="84"/>
      <c r="IV34" s="84"/>
    </row>
    <row r="35" spans="1:256" s="84" customFormat="1" ht="15.75" customHeight="1" thickTop="1" thickBot="1">
      <c r="A35" s="82" t="str">
        <f>Engines!A22</f>
        <v>26</v>
      </c>
      <c r="B35" s="83" t="str">
        <f>Engines!B22</f>
        <v>5000-II</v>
      </c>
      <c r="C35" s="82" t="str">
        <f>Engines!C22</f>
        <v>Steam</v>
      </c>
      <c r="D35" s="82">
        <f>Engines!I22</f>
        <v>1946</v>
      </c>
      <c r="E35" s="132">
        <f>Engines!J22</f>
        <v>1</v>
      </c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</row>
    <row r="36" spans="1:256" s="84" customFormat="1" ht="15.75" customHeight="1" thickTop="1" thickBot="1">
      <c r="A36" s="82" t="str">
        <f>Engines!A23</f>
        <v>27</v>
      </c>
      <c r="B36" s="83">
        <f>Engines!B23</f>
        <v>6200</v>
      </c>
      <c r="C36" s="82" t="str">
        <f>Engines!C23</f>
        <v>Steam</v>
      </c>
      <c r="D36" s="82">
        <f>Engines!I23</f>
        <v>1912</v>
      </c>
      <c r="E36" s="132">
        <f>Engines!J23</f>
        <v>1</v>
      </c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</row>
    <row r="37" spans="1:256" s="84" customFormat="1" ht="15.75" customHeight="1" thickTop="1" thickBot="1">
      <c r="A37" s="102" t="str">
        <f>'EMU &amp; DMU'!A18</f>
        <v>2E</v>
      </c>
      <c r="B37" s="103" t="str">
        <f>'EMU &amp; DMU'!B18</f>
        <v>RAm (NS-SBB 'TEE')</v>
      </c>
      <c r="C37" s="82" t="str">
        <f>'EMU &amp; DMU'!C18</f>
        <v>Diesel</v>
      </c>
      <c r="D37" s="82">
        <v>1957</v>
      </c>
      <c r="E37" s="132">
        <f>'EMU &amp; DMU'!J18</f>
        <v>1</v>
      </c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</row>
    <row r="38" spans="1:256" s="84" customFormat="1" ht="15.75" customHeight="1" thickTop="1" thickBot="1">
      <c r="A38" s="82" t="str">
        <f>'EMU &amp; DMU'!A19</f>
        <v>2F</v>
      </c>
      <c r="B38" s="83" t="str">
        <f>'EMU &amp; DMU'!B19</f>
        <v>TGV Thalys (HST)</v>
      </c>
      <c r="C38" s="82" t="str">
        <f>'EMU &amp; DMU'!C19</f>
        <v>Electric</v>
      </c>
      <c r="D38" s="82">
        <v>1996</v>
      </c>
      <c r="E38" s="132">
        <f>'EMU &amp; DMU'!J19</f>
        <v>1</v>
      </c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</row>
    <row r="39" spans="1:256" s="84" customFormat="1" ht="15.75" customHeight="1" thickTop="1" thickBot="1">
      <c r="A39" s="102">
        <f>'EMU &amp; DMU'!A20</f>
        <v>30</v>
      </c>
      <c r="B39" s="103" t="str">
        <f>'EMU &amp; DMU'!B20</f>
        <v>ICE-3 (HST)</v>
      </c>
      <c r="C39" s="82" t="str">
        <f>'EMU &amp; DMU'!C20</f>
        <v>Electric</v>
      </c>
      <c r="D39" s="82">
        <v>2000</v>
      </c>
      <c r="E39" s="132">
        <f>'EMU &amp; DMU'!J20</f>
        <v>1</v>
      </c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</row>
    <row r="40" spans="1:256" s="36" customFormat="1" ht="15.75" customHeight="1" thickTop="1" thickBot="1">
      <c r="A40" s="37"/>
      <c r="D40" s="29"/>
      <c r="E40" s="92"/>
      <c r="F40" s="93"/>
      <c r="G40" s="94"/>
      <c r="H40" s="95"/>
      <c r="I40" s="95"/>
      <c r="J40" s="95"/>
      <c r="K40" s="95"/>
    </row>
    <row r="41" spans="1:256" ht="15.75" customHeight="1" thickTop="1" thickBot="1">
      <c r="A41" s="96"/>
      <c r="B41" s="40" t="str">
        <f>Engines!B27</f>
        <v>Dutch Trainset Infosheet v1.00   © 2004-2011 Dutch Trainset Team</v>
      </c>
      <c r="C41" s="41"/>
      <c r="E41" s="97"/>
      <c r="G41" s="99"/>
      <c r="H41" s="100"/>
      <c r="I41" s="100"/>
      <c r="J41" s="100"/>
      <c r="K41" s="100"/>
    </row>
  </sheetData>
  <mergeCells count="27">
    <mergeCell ref="AE1:AI1"/>
    <mergeCell ref="F1:J1"/>
    <mergeCell ref="K1:O1"/>
    <mergeCell ref="P1:T1"/>
    <mergeCell ref="U1:Y1"/>
    <mergeCell ref="Z1:AD1"/>
    <mergeCell ref="CM1:CQ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R1:CV1"/>
    <mergeCell ref="CW1:DA1"/>
    <mergeCell ref="DV1:DZ1"/>
    <mergeCell ref="EA1:EE1"/>
    <mergeCell ref="EF1:EJ1"/>
    <mergeCell ref="DB1:DF1"/>
    <mergeCell ref="DG1:DK1"/>
    <mergeCell ref="DL1:DP1"/>
    <mergeCell ref="DQ1:DU1"/>
  </mergeCells>
  <phoneticPr fontId="0" type="noConversion"/>
  <pageMargins left="0.75" right="0.75" top="1" bottom="1" header="0.5" footer="0.5"/>
  <pageSetup paperSize="9" orientation="portrait" horizontalDpi="4294967294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4"/>
  <sheetViews>
    <sheetView workbookViewId="0">
      <selection activeCell="B24" sqref="B24"/>
    </sheetView>
  </sheetViews>
  <sheetFormatPr defaultRowHeight="15.75"/>
  <cols>
    <col min="1" max="1" width="3.28515625" style="107" bestFit="1" customWidth="1"/>
    <col min="2" max="2" width="25.5703125" style="46" customWidth="1"/>
    <col min="3" max="3" width="92.42578125" style="41" bestFit="1" customWidth="1"/>
    <col min="4" max="16384" width="9.140625" style="41"/>
  </cols>
  <sheetData>
    <row r="1" spans="1:12" s="105" customFormat="1">
      <c r="A1" s="3" t="s">
        <v>36</v>
      </c>
      <c r="B1" s="61" t="s">
        <v>2</v>
      </c>
      <c r="C1" s="5" t="s">
        <v>5</v>
      </c>
      <c r="D1" s="104"/>
      <c r="E1" s="104"/>
      <c r="F1" s="104"/>
      <c r="G1" s="104"/>
      <c r="H1" s="104"/>
      <c r="I1" s="104"/>
      <c r="J1" s="104"/>
      <c r="K1" s="104"/>
      <c r="L1" s="104"/>
    </row>
    <row r="2" spans="1:12" s="36" customFormat="1">
      <c r="A2" s="106" t="s">
        <v>39</v>
      </c>
      <c r="B2" s="9">
        <v>1200</v>
      </c>
      <c r="C2" s="10" t="s">
        <v>105</v>
      </c>
    </row>
    <row r="3" spans="1:12" s="36" customFormat="1">
      <c r="A3" s="106" t="s">
        <v>42</v>
      </c>
      <c r="B3" s="9">
        <v>1600</v>
      </c>
      <c r="C3" s="10" t="s">
        <v>58</v>
      </c>
    </row>
    <row r="4" spans="1:12" s="36" customFormat="1">
      <c r="A4" s="106" t="s">
        <v>47</v>
      </c>
      <c r="B4" s="9" t="s">
        <v>130</v>
      </c>
      <c r="C4" s="10" t="s">
        <v>29</v>
      </c>
    </row>
    <row r="5" spans="1:12" s="36" customFormat="1">
      <c r="A5" s="106" t="s">
        <v>48</v>
      </c>
      <c r="B5" s="9" t="s">
        <v>136</v>
      </c>
      <c r="C5" s="10" t="s">
        <v>104</v>
      </c>
    </row>
    <row r="6" spans="1:12" s="36" customFormat="1">
      <c r="A6" s="106" t="s">
        <v>119</v>
      </c>
      <c r="B6" s="9" t="s">
        <v>27</v>
      </c>
      <c r="C6" s="10" t="s">
        <v>59</v>
      </c>
    </row>
    <row r="7" spans="1:12" s="36" customFormat="1">
      <c r="A7" s="106" t="s">
        <v>120</v>
      </c>
      <c r="B7" s="9" t="s">
        <v>95</v>
      </c>
      <c r="C7" s="10" t="s">
        <v>161</v>
      </c>
    </row>
    <row r="8" spans="1:12" s="36" customFormat="1">
      <c r="A8" s="106" t="s">
        <v>53</v>
      </c>
      <c r="B8" s="9" t="s">
        <v>125</v>
      </c>
      <c r="C8" s="10" t="s">
        <v>165</v>
      </c>
    </row>
    <row r="9" spans="1:12" s="36" customFormat="1">
      <c r="A9" s="106" t="s">
        <v>54</v>
      </c>
      <c r="B9" s="9" t="s">
        <v>126</v>
      </c>
      <c r="C9" s="10" t="s">
        <v>124</v>
      </c>
    </row>
    <row r="10" spans="1:12" s="36" customFormat="1">
      <c r="A10" s="106" t="s">
        <v>54</v>
      </c>
      <c r="B10" s="9" t="s">
        <v>127</v>
      </c>
      <c r="C10" s="10" t="s">
        <v>118</v>
      </c>
    </row>
    <row r="11" spans="1:12" s="36" customFormat="1">
      <c r="A11" s="106" t="s">
        <v>54</v>
      </c>
      <c r="B11" s="9" t="s">
        <v>17</v>
      </c>
      <c r="C11" s="10" t="s">
        <v>60</v>
      </c>
    </row>
    <row r="12" spans="1:12" s="36" customFormat="1">
      <c r="A12" s="106" t="s">
        <v>54</v>
      </c>
      <c r="B12" s="9" t="s">
        <v>35</v>
      </c>
      <c r="C12" s="10" t="s">
        <v>103</v>
      </c>
    </row>
    <row r="13" spans="1:12" s="36" customFormat="1">
      <c r="A13" s="106" t="s">
        <v>54</v>
      </c>
      <c r="B13" s="9" t="s">
        <v>19</v>
      </c>
      <c r="C13" s="10" t="s">
        <v>102</v>
      </c>
    </row>
    <row r="14" spans="1:12" s="36" customFormat="1">
      <c r="A14" s="106" t="s">
        <v>54</v>
      </c>
      <c r="B14" s="9" t="s">
        <v>18</v>
      </c>
      <c r="C14" s="10" t="s">
        <v>123</v>
      </c>
    </row>
    <row r="15" spans="1:12" s="36" customFormat="1">
      <c r="A15" s="106" t="s">
        <v>62</v>
      </c>
      <c r="B15" s="9" t="s">
        <v>63</v>
      </c>
      <c r="C15" s="10" t="s">
        <v>64</v>
      </c>
    </row>
    <row r="16" spans="1:12" s="36" customFormat="1">
      <c r="A16" s="106" t="s">
        <v>112</v>
      </c>
      <c r="B16" s="9" t="s">
        <v>15</v>
      </c>
      <c r="C16" s="10" t="s">
        <v>109</v>
      </c>
    </row>
    <row r="17" spans="1:11" s="36" customFormat="1">
      <c r="A17" s="106" t="s">
        <v>156</v>
      </c>
      <c r="B17" s="9" t="s">
        <v>26</v>
      </c>
      <c r="C17" s="10" t="s">
        <v>162</v>
      </c>
    </row>
    <row r="18" spans="1:11" s="36" customFormat="1">
      <c r="A18" s="65"/>
      <c r="B18" s="37"/>
    </row>
    <row r="19" spans="1:11" s="36" customFormat="1" ht="18.75">
      <c r="A19" s="65"/>
      <c r="B19" s="67" t="s">
        <v>166</v>
      </c>
    </row>
    <row r="20" spans="1:11" s="36" customFormat="1">
      <c r="A20" s="65"/>
      <c r="B20" s="67" t="s">
        <v>106</v>
      </c>
    </row>
    <row r="21" spans="1:11" s="36" customFormat="1">
      <c r="A21" s="65"/>
      <c r="B21" s="67" t="s">
        <v>157</v>
      </c>
    </row>
    <row r="22" spans="1:11" s="36" customFormat="1">
      <c r="A22" s="65"/>
      <c r="B22" s="52" t="s">
        <v>86</v>
      </c>
    </row>
    <row r="23" spans="1:11" s="36" customFormat="1">
      <c r="A23" s="29"/>
      <c r="G23" s="38"/>
      <c r="H23" s="29"/>
      <c r="I23" s="29"/>
      <c r="J23" s="29"/>
      <c r="K23" s="29"/>
    </row>
    <row r="24" spans="1:11">
      <c r="A24" s="60"/>
      <c r="B24" s="40" t="str">
        <f>Engines!B27</f>
        <v>Dutch Trainset Infosheet v1.00   © 2004-2011 Dutch Trainset Team</v>
      </c>
      <c r="G24" s="42"/>
      <c r="H24" s="43"/>
      <c r="I24" s="43"/>
      <c r="J24" s="43"/>
      <c r="K24" s="43"/>
    </row>
  </sheetData>
  <phoneticPr fontId="0" type="noConversion"/>
  <pageMargins left="0.75" right="0.75" top="1" bottom="1" header="0.5" footer="0.5"/>
  <headerFooter alignWithMargins="0"/>
  <ignoredErrors>
    <ignoredError sqref="A3 A6:A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/>
  </sheetViews>
  <sheetFormatPr defaultRowHeight="15.75"/>
  <cols>
    <col min="1" max="1" width="11.7109375" style="107" bestFit="1" customWidth="1"/>
    <col min="2" max="2" width="17.7109375" style="123" customWidth="1"/>
    <col min="3" max="3" width="2.140625" style="41" bestFit="1" customWidth="1"/>
    <col min="4" max="4" width="45.28515625" style="41" bestFit="1" customWidth="1"/>
    <col min="5" max="5" width="15.42578125" style="41" bestFit="1" customWidth="1"/>
    <col min="6" max="6" width="13.140625" style="41" bestFit="1" customWidth="1"/>
    <col min="7" max="7" width="12.85546875" style="42" bestFit="1" customWidth="1"/>
    <col min="8" max="8" width="8.85546875" style="43" bestFit="1" customWidth="1"/>
    <col min="9" max="9" width="10.7109375" style="43" bestFit="1" customWidth="1"/>
    <col min="10" max="10" width="14.28515625" style="43" bestFit="1" customWidth="1"/>
    <col min="11" max="11" width="14.28515625" style="44" customWidth="1"/>
    <col min="12" max="12" width="15" style="43" bestFit="1" customWidth="1"/>
    <col min="13" max="16384" width="9.140625" style="41"/>
  </cols>
  <sheetData>
    <row r="1" spans="1:12" s="5" customFormat="1">
      <c r="A1" s="3" t="s">
        <v>90</v>
      </c>
      <c r="B1" s="22" t="s">
        <v>164</v>
      </c>
      <c r="D1" s="5" t="s">
        <v>129</v>
      </c>
      <c r="E1" s="22"/>
      <c r="G1" s="7"/>
      <c r="K1" s="22"/>
    </row>
    <row r="2" spans="1:12" s="36" customFormat="1">
      <c r="A2" s="106" t="s">
        <v>89</v>
      </c>
      <c r="B2" s="108">
        <f>AVERAGE(Engines!J2:J25)</f>
        <v>1</v>
      </c>
      <c r="C2" s="109"/>
      <c r="D2" s="10" t="s">
        <v>169</v>
      </c>
      <c r="E2" s="110"/>
      <c r="G2" s="38"/>
      <c r="H2" s="29"/>
      <c r="I2" s="29"/>
      <c r="J2" s="111"/>
      <c r="K2" s="112"/>
      <c r="L2" s="29"/>
    </row>
    <row r="3" spans="1:12" s="36" customFormat="1">
      <c r="A3" s="106" t="s">
        <v>91</v>
      </c>
      <c r="B3" s="108">
        <f>AVERAGE('EMU &amp; DMU'!J2:J21)</f>
        <v>1</v>
      </c>
      <c r="C3" s="10"/>
      <c r="D3" s="10"/>
      <c r="E3" s="110"/>
      <c r="G3" s="38"/>
      <c r="H3" s="29"/>
      <c r="I3" s="29"/>
      <c r="J3" s="111"/>
      <c r="K3" s="112"/>
      <c r="L3" s="29"/>
    </row>
    <row r="4" spans="1:12" s="36" customFormat="1" ht="16.5" thickBot="1">
      <c r="A4" s="106" t="s">
        <v>16</v>
      </c>
      <c r="B4" s="113">
        <f>AVERAGE(Coaches!G2:G16)</f>
        <v>1</v>
      </c>
      <c r="C4" s="114" t="s">
        <v>93</v>
      </c>
      <c r="D4" s="10"/>
      <c r="E4" s="110"/>
      <c r="G4" s="38"/>
      <c r="H4" s="29"/>
      <c r="I4" s="29"/>
      <c r="J4" s="111"/>
      <c r="K4" s="112"/>
      <c r="L4" s="29"/>
    </row>
    <row r="5" spans="1:12" s="36" customFormat="1">
      <c r="A5" s="115" t="s">
        <v>92</v>
      </c>
      <c r="B5" s="116">
        <f>AVERAGE(B2:B4)</f>
        <v>1</v>
      </c>
      <c r="C5" s="117"/>
      <c r="D5" s="10"/>
      <c r="E5" s="110"/>
      <c r="G5" s="38"/>
      <c r="H5" s="29"/>
      <c r="I5" s="29"/>
      <c r="J5" s="111"/>
      <c r="K5" s="112"/>
      <c r="L5" s="29"/>
    </row>
    <row r="6" spans="1:12" s="36" customFormat="1">
      <c r="A6" s="65"/>
      <c r="B6" s="118"/>
      <c r="E6" s="110"/>
      <c r="G6" s="38"/>
      <c r="H6" s="29"/>
      <c r="I6" s="29"/>
      <c r="J6" s="111"/>
      <c r="K6" s="112"/>
      <c r="L6" s="29"/>
    </row>
    <row r="7" spans="1:12">
      <c r="A7" s="119"/>
      <c r="B7" s="40" t="str">
        <f>Engines!B27</f>
        <v>Dutch Trainset Infosheet v1.00   © 2004-2011 Dutch Trainset Team</v>
      </c>
      <c r="E7" s="120"/>
      <c r="J7" s="121"/>
      <c r="K7" s="122"/>
    </row>
    <row r="8" spans="1:12">
      <c r="E8" s="120"/>
      <c r="J8" s="124"/>
      <c r="K8" s="125"/>
    </row>
    <row r="9" spans="1:12">
      <c r="A9" s="119"/>
      <c r="E9" s="120"/>
      <c r="J9" s="124"/>
      <c r="K9" s="125"/>
    </row>
    <row r="10" spans="1:12">
      <c r="E10" s="120"/>
      <c r="J10" s="124"/>
      <c r="K10" s="125"/>
    </row>
    <row r="11" spans="1:12">
      <c r="A11" s="126"/>
      <c r="E11" s="120"/>
      <c r="J11" s="127"/>
      <c r="K11" s="128"/>
      <c r="L11" s="127"/>
    </row>
    <row r="12" spans="1:12">
      <c r="A12" s="119"/>
      <c r="E12" s="120"/>
      <c r="J12" s="121"/>
      <c r="K12" s="122"/>
    </row>
    <row r="13" spans="1:12">
      <c r="A13" s="119"/>
      <c r="B13" s="129"/>
      <c r="E13" s="120"/>
      <c r="J13" s="121"/>
      <c r="K13" s="122"/>
    </row>
    <row r="14" spans="1:12">
      <c r="A14" s="119"/>
      <c r="B14" s="129"/>
      <c r="E14" s="120"/>
      <c r="J14" s="121"/>
      <c r="K14" s="122"/>
    </row>
    <row r="15" spans="1:12">
      <c r="A15" s="119"/>
      <c r="B15" s="129"/>
      <c r="E15" s="120"/>
      <c r="J15" s="121"/>
      <c r="K15" s="122"/>
    </row>
    <row r="16" spans="1:12">
      <c r="A16" s="119"/>
      <c r="B16" s="129"/>
      <c r="E16" s="120"/>
      <c r="J16" s="121"/>
      <c r="K16" s="122"/>
    </row>
    <row r="17" spans="1:13">
      <c r="A17" s="119"/>
      <c r="B17" s="129"/>
      <c r="E17" s="120"/>
      <c r="J17" s="121"/>
      <c r="K17" s="122"/>
    </row>
    <row r="18" spans="1:13">
      <c r="A18" s="119"/>
      <c r="B18" s="129"/>
      <c r="E18" s="120"/>
      <c r="J18" s="121"/>
      <c r="K18" s="122"/>
    </row>
    <row r="19" spans="1:13">
      <c r="A19" s="119"/>
      <c r="B19" s="129"/>
      <c r="E19" s="120"/>
      <c r="J19" s="124"/>
      <c r="K19" s="125"/>
    </row>
    <row r="20" spans="1:13">
      <c r="A20" s="119"/>
      <c r="B20" s="129"/>
      <c r="E20" s="120"/>
      <c r="J20" s="124"/>
      <c r="K20" s="125"/>
    </row>
    <row r="21" spans="1:13">
      <c r="A21" s="119"/>
      <c r="B21" s="129"/>
      <c r="E21" s="120"/>
      <c r="J21" s="121"/>
      <c r="K21" s="122"/>
    </row>
    <row r="24" spans="1:13">
      <c r="A24" s="71"/>
    </row>
    <row r="25" spans="1:13">
      <c r="A25" s="71"/>
    </row>
    <row r="26" spans="1:13">
      <c r="A26" s="71"/>
    </row>
    <row r="27" spans="1:13">
      <c r="A27" s="71"/>
      <c r="L27" s="41"/>
    </row>
    <row r="28" spans="1:13">
      <c r="A28" s="43"/>
      <c r="D28" s="42"/>
      <c r="E28" s="42"/>
      <c r="H28" s="42"/>
      <c r="I28" s="42"/>
      <c r="J28" s="42"/>
      <c r="K28" s="130"/>
      <c r="M28" s="43"/>
    </row>
    <row r="29" spans="1:13">
      <c r="A29" s="43"/>
    </row>
    <row r="30" spans="1:13">
      <c r="A30" s="6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Engines</vt:lpstr>
      <vt:lpstr>EMU &amp; DMU</vt:lpstr>
      <vt:lpstr>Coaches</vt:lpstr>
      <vt:lpstr>Timeline</vt:lpstr>
      <vt:lpstr>Notes</vt:lpstr>
      <vt:lpstr>Progress summary</vt:lpstr>
    </vt:vector>
  </TitlesOfParts>
  <Company>Dutch Trainset Team</Company>
  <LinksUpToDate>false</LinksUpToDate>
  <SharedDoc>false</SharedDoc>
  <HyperlinkBase>http://users2.tt-forums.net/dutchset/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Dutch Trainset Infosheet v0.86.xls</dc:title>
  <dc:subject>Dutch Trainset Infosheet v0.86</dc:subject>
  <dc:creator>Daan Krantz, Mark Leppen, Bastiaan Luytjes &amp; Jeroen Otto</dc:creator>
  <dc:description>© 2004-2005   Daan Krantz, Mark Leppen, Bastiaan Luytjes &amp; Jeroen Otto</dc:description>
  <cp:lastModifiedBy>Jeroen</cp:lastModifiedBy>
  <dcterms:created xsi:type="dcterms:W3CDTF">2004-04-01T18:54:35Z</dcterms:created>
  <dcterms:modified xsi:type="dcterms:W3CDTF">2011-08-12T21:27:32Z</dcterms:modified>
</cp:coreProperties>
</file>