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aka Chatema\Downloads\"/>
    </mc:Choice>
  </mc:AlternateContent>
  <bookViews>
    <workbookView xWindow="0" yWindow="0" windowWidth="28800" windowHeight="12300" activeTab="3"/>
  </bookViews>
  <sheets>
    <sheet name="figure 9,0" sheetId="1" r:id="rId1"/>
    <sheet name="figure 8,0" sheetId="2" r:id="rId2"/>
    <sheet name="figure 6" sheetId="4" r:id="rId3"/>
    <sheet name="figure 1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E3" i="4"/>
  <c r="P4" i="4"/>
  <c r="X4" i="4"/>
  <c r="Y3" i="4"/>
  <c r="Z4" i="4"/>
  <c r="AA4" i="4"/>
  <c r="P5" i="4"/>
  <c r="X5" i="4"/>
  <c r="Z5" i="4"/>
  <c r="AA5" i="4"/>
  <c r="P6" i="4"/>
  <c r="X6" i="4"/>
  <c r="Z6" i="4"/>
  <c r="AA6" i="4"/>
  <c r="P7" i="4"/>
  <c r="X7" i="4"/>
  <c r="Z7" i="4"/>
  <c r="AA7" i="4"/>
  <c r="P8" i="4"/>
  <c r="X8" i="4"/>
  <c r="Z8" i="4"/>
  <c r="AA8" i="4"/>
  <c r="P9" i="4"/>
  <c r="X9" i="4"/>
  <c r="Z9" i="4"/>
  <c r="AA9" i="4"/>
  <c r="P10" i="4"/>
  <c r="X10" i="4"/>
  <c r="Z10" i="4"/>
  <c r="AA10" i="4"/>
  <c r="P11" i="4"/>
  <c r="X11" i="4"/>
  <c r="Z11" i="4"/>
  <c r="AA11" i="4"/>
  <c r="P12" i="4"/>
  <c r="X12" i="4"/>
  <c r="Z12" i="4"/>
  <c r="AA12" i="4"/>
  <c r="P13" i="4"/>
  <c r="X13" i="4"/>
  <c r="Z13" i="4"/>
  <c r="AA13" i="4"/>
  <c r="P14" i="4"/>
  <c r="X14" i="4"/>
  <c r="Z14" i="4"/>
  <c r="AA14" i="4"/>
  <c r="P15" i="4"/>
  <c r="X15" i="4"/>
  <c r="Z15" i="4"/>
  <c r="AA15" i="4"/>
  <c r="P16" i="4"/>
  <c r="X16" i="4"/>
  <c r="Z16" i="4"/>
  <c r="AA16" i="4"/>
  <c r="P17" i="4"/>
  <c r="X17" i="4"/>
  <c r="Z17" i="4"/>
  <c r="AA17" i="4"/>
  <c r="P18" i="4"/>
  <c r="X18" i="4"/>
  <c r="Z18" i="4"/>
  <c r="AA18" i="4"/>
  <c r="P19" i="4"/>
  <c r="X19" i="4"/>
  <c r="Z19" i="4"/>
  <c r="AA19" i="4"/>
  <c r="P20" i="4"/>
  <c r="X20" i="4"/>
  <c r="Z20" i="4"/>
  <c r="AA20" i="4"/>
  <c r="P21" i="4"/>
  <c r="X21" i="4"/>
  <c r="Z21" i="4"/>
  <c r="AA21" i="4"/>
  <c r="P22" i="4"/>
  <c r="X22" i="4"/>
  <c r="Z22" i="4"/>
  <c r="AA22" i="4"/>
  <c r="P23" i="4"/>
  <c r="X23" i="4"/>
  <c r="Z23" i="4"/>
  <c r="AA23" i="4"/>
  <c r="P24" i="4"/>
  <c r="X24" i="4"/>
  <c r="Z24" i="4"/>
  <c r="AA24" i="4"/>
  <c r="P25" i="4"/>
  <c r="X25" i="4"/>
  <c r="Z25" i="4"/>
  <c r="AA25" i="4"/>
  <c r="P26" i="4"/>
  <c r="X26" i="4"/>
  <c r="Z26" i="4"/>
  <c r="AA26" i="4"/>
  <c r="P27" i="4"/>
  <c r="X27" i="4"/>
  <c r="Z27" i="4"/>
  <c r="AA27" i="4"/>
  <c r="P28" i="4"/>
  <c r="X28" i="4"/>
  <c r="Z28" i="4"/>
  <c r="AA28" i="4"/>
  <c r="P29" i="4"/>
  <c r="X29" i="4"/>
  <c r="Z29" i="4"/>
  <c r="AA29" i="4"/>
  <c r="P30" i="4"/>
  <c r="X30" i="4"/>
  <c r="Z30" i="4"/>
  <c r="AA30" i="4"/>
  <c r="P31" i="4"/>
  <c r="X31" i="4"/>
  <c r="Z31" i="4"/>
  <c r="AA31" i="4"/>
  <c r="P32" i="4"/>
  <c r="X32" i="4"/>
  <c r="Z32" i="4"/>
  <c r="AA32" i="4"/>
  <c r="P33" i="4"/>
  <c r="X33" i="4"/>
  <c r="Z33" i="4"/>
  <c r="AA33" i="4"/>
  <c r="P34" i="4"/>
  <c r="X34" i="4"/>
  <c r="Z34" i="4"/>
  <c r="AA34" i="4"/>
  <c r="P35" i="4"/>
  <c r="X35" i="4"/>
  <c r="Z35" i="4"/>
  <c r="AA35" i="4"/>
  <c r="P36" i="4"/>
  <c r="X36" i="4"/>
  <c r="Z36" i="4"/>
  <c r="AA36" i="4"/>
  <c r="P37" i="4"/>
  <c r="X37" i="4"/>
  <c r="Z37" i="4"/>
  <c r="AA37" i="4"/>
  <c r="P38" i="4"/>
  <c r="X38" i="4"/>
  <c r="Z38" i="4"/>
  <c r="AA38" i="4"/>
  <c r="P39" i="4"/>
  <c r="X39" i="4"/>
  <c r="Z39" i="4"/>
  <c r="AA39" i="4"/>
  <c r="P3" i="4"/>
  <c r="X3" i="4"/>
  <c r="Z3" i="4"/>
  <c r="AA3" i="4"/>
  <c r="K3" i="4"/>
  <c r="S3" i="4"/>
  <c r="T3" i="4"/>
  <c r="U3" i="4"/>
  <c r="V3" i="4"/>
  <c r="K4" i="4"/>
  <c r="S4" i="4"/>
  <c r="U4" i="4"/>
  <c r="V4" i="4"/>
  <c r="K5" i="4"/>
  <c r="S5" i="4"/>
  <c r="U5" i="4"/>
  <c r="V5" i="4"/>
  <c r="K6" i="4"/>
  <c r="S6" i="4"/>
  <c r="U6" i="4"/>
  <c r="V6" i="4"/>
  <c r="K7" i="4"/>
  <c r="S7" i="4"/>
  <c r="U7" i="4"/>
  <c r="V7" i="4"/>
  <c r="K8" i="4"/>
  <c r="S8" i="4"/>
  <c r="U8" i="4"/>
  <c r="V8" i="4"/>
  <c r="K9" i="4"/>
  <c r="S9" i="4"/>
  <c r="U9" i="4"/>
  <c r="V9" i="4"/>
  <c r="K10" i="4"/>
  <c r="S10" i="4"/>
  <c r="U10" i="4"/>
  <c r="V10" i="4"/>
  <c r="K11" i="4"/>
  <c r="S11" i="4"/>
  <c r="U11" i="4"/>
  <c r="V11" i="4"/>
  <c r="K12" i="4"/>
  <c r="S12" i="4"/>
  <c r="U12" i="4"/>
  <c r="V12" i="4"/>
  <c r="K13" i="4"/>
  <c r="S13" i="4"/>
  <c r="U13" i="4"/>
  <c r="V13" i="4"/>
  <c r="K14" i="4"/>
  <c r="S14" i="4"/>
  <c r="U14" i="4"/>
  <c r="V14" i="4"/>
  <c r="K15" i="4"/>
  <c r="S15" i="4"/>
  <c r="U15" i="4"/>
  <c r="V15" i="4"/>
  <c r="K16" i="4"/>
  <c r="S16" i="4"/>
  <c r="U16" i="4"/>
  <c r="V16" i="4"/>
  <c r="K17" i="4"/>
  <c r="S17" i="4"/>
  <c r="U17" i="4"/>
  <c r="V17" i="4"/>
  <c r="K18" i="4"/>
  <c r="S18" i="4"/>
  <c r="U18" i="4"/>
  <c r="V18" i="4"/>
  <c r="K19" i="4"/>
  <c r="S19" i="4"/>
  <c r="U19" i="4"/>
  <c r="V19" i="4"/>
  <c r="K20" i="4"/>
  <c r="S20" i="4"/>
  <c r="U20" i="4"/>
  <c r="V20" i="4"/>
  <c r="K21" i="4"/>
  <c r="S21" i="4"/>
  <c r="U21" i="4"/>
  <c r="V21" i="4"/>
  <c r="K22" i="4"/>
  <c r="S22" i="4"/>
  <c r="U22" i="4"/>
  <c r="V22" i="4"/>
  <c r="K23" i="4"/>
  <c r="S23" i="4"/>
  <c r="U23" i="4"/>
  <c r="V23" i="4"/>
  <c r="K24" i="4"/>
  <c r="S24" i="4"/>
  <c r="U24" i="4"/>
  <c r="V24" i="4"/>
  <c r="K25" i="4"/>
  <c r="S25" i="4"/>
  <c r="U25" i="4"/>
  <c r="V25" i="4"/>
  <c r="K26" i="4"/>
  <c r="S26" i="4"/>
  <c r="U26" i="4"/>
  <c r="V26" i="4"/>
  <c r="K27" i="4"/>
  <c r="S27" i="4"/>
  <c r="U27" i="4"/>
  <c r="V27" i="4"/>
  <c r="K28" i="4"/>
  <c r="S28" i="4"/>
  <c r="U28" i="4"/>
  <c r="V28" i="4"/>
  <c r="K29" i="4"/>
  <c r="S29" i="4"/>
  <c r="U29" i="4"/>
  <c r="V29" i="4"/>
  <c r="K30" i="4"/>
  <c r="S30" i="4"/>
  <c r="U30" i="4"/>
  <c r="V30" i="4"/>
  <c r="K31" i="4"/>
  <c r="S31" i="4"/>
  <c r="U31" i="4"/>
  <c r="V31" i="4"/>
  <c r="K32" i="4"/>
  <c r="S32" i="4"/>
  <c r="U32" i="4"/>
  <c r="V32" i="4"/>
  <c r="K33" i="4"/>
  <c r="S33" i="4"/>
  <c r="U33" i="4"/>
  <c r="V33" i="4"/>
  <c r="K34" i="4"/>
  <c r="S34" i="4"/>
  <c r="U34" i="4"/>
  <c r="V34" i="4"/>
  <c r="K35" i="4"/>
  <c r="S35" i="4"/>
  <c r="U35" i="4"/>
  <c r="V35" i="4"/>
  <c r="K36" i="4"/>
  <c r="S36" i="4"/>
  <c r="U36" i="4"/>
  <c r="V36" i="4"/>
  <c r="K37" i="4"/>
  <c r="S37" i="4"/>
  <c r="U37" i="4"/>
  <c r="V37" i="4"/>
  <c r="K38" i="4"/>
  <c r="S38" i="4"/>
  <c r="U38" i="4"/>
  <c r="V38" i="4"/>
  <c r="K39" i="4"/>
  <c r="S39" i="4"/>
  <c r="U39" i="4"/>
  <c r="V39" i="4"/>
  <c r="P41" i="4"/>
  <c r="B3" i="4"/>
  <c r="O27" i="4"/>
  <c r="O33" i="4"/>
  <c r="O39" i="4"/>
  <c r="J5" i="4"/>
  <c r="J11" i="4"/>
  <c r="J17" i="4"/>
  <c r="J23" i="4"/>
  <c r="J29" i="4"/>
  <c r="J35" i="4"/>
  <c r="E4" i="4"/>
  <c r="E5" i="4"/>
  <c r="E6" i="4"/>
  <c r="E7" i="4"/>
  <c r="E8" i="4"/>
  <c r="E9" i="4"/>
  <c r="B4" i="4"/>
  <c r="B5" i="4"/>
  <c r="B6" i="4"/>
  <c r="B7" i="4"/>
  <c r="B8" i="4"/>
  <c r="B9" i="4"/>
  <c r="O4" i="4"/>
  <c r="O15" i="4"/>
  <c r="J3" i="4"/>
  <c r="J28" i="4"/>
  <c r="J10" i="4"/>
  <c r="O38" i="4"/>
  <c r="O26" i="4"/>
  <c r="O14" i="4"/>
  <c r="P40" i="4"/>
  <c r="O37" i="4"/>
  <c r="O31" i="4"/>
  <c r="O25" i="4"/>
  <c r="O19" i="4"/>
  <c r="O13" i="4"/>
  <c r="O7" i="4"/>
  <c r="O21" i="4"/>
  <c r="O9" i="4"/>
  <c r="J34" i="4"/>
  <c r="J22" i="4"/>
  <c r="J16" i="4"/>
  <c r="J4" i="4"/>
  <c r="O32" i="4"/>
  <c r="O20" i="4"/>
  <c r="O8" i="4"/>
  <c r="J39" i="4"/>
  <c r="J33" i="4"/>
  <c r="J27" i="4"/>
  <c r="J21" i="4"/>
  <c r="J15" i="4"/>
  <c r="J9" i="4"/>
  <c r="J38" i="4"/>
  <c r="J32" i="4"/>
  <c r="J26" i="4"/>
  <c r="J20" i="4"/>
  <c r="J14" i="4"/>
  <c r="J8" i="4"/>
  <c r="O3" i="4"/>
  <c r="O36" i="4"/>
  <c r="O30" i="4"/>
  <c r="O24" i="4"/>
  <c r="O18" i="4"/>
  <c r="O12" i="4"/>
  <c r="O6" i="4"/>
  <c r="J25" i="4"/>
  <c r="J7" i="4"/>
  <c r="O41" i="4"/>
  <c r="O29" i="4"/>
  <c r="O17" i="4"/>
  <c r="O5" i="4"/>
  <c r="J37" i="4"/>
  <c r="J31" i="4"/>
  <c r="J19" i="4"/>
  <c r="J13" i="4"/>
  <c r="O35" i="4"/>
  <c r="O23" i="4"/>
  <c r="O11" i="4"/>
  <c r="J36" i="4"/>
  <c r="J30" i="4"/>
  <c r="J24" i="4"/>
  <c r="J18" i="4"/>
  <c r="J12" i="4"/>
  <c r="J6" i="4"/>
  <c r="O40" i="4"/>
  <c r="O34" i="4"/>
  <c r="O28" i="4"/>
  <c r="O22" i="4"/>
  <c r="O16" i="4"/>
  <c r="O10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3" i="3"/>
  <c r="S41" i="4"/>
  <c r="S42" i="4"/>
  <c r="F5" i="1"/>
  <c r="F6" i="1"/>
  <c r="F7" i="1"/>
  <c r="F8" i="1"/>
  <c r="F9" i="1"/>
  <c r="F10" i="1"/>
  <c r="F11" i="1"/>
  <c r="F12" i="1"/>
  <c r="F13" i="1"/>
  <c r="F14" i="1"/>
  <c r="D5" i="1"/>
  <c r="D6" i="1"/>
  <c r="D7" i="1"/>
  <c r="D8" i="1"/>
  <c r="D9" i="1"/>
  <c r="D10" i="1"/>
  <c r="D11" i="1"/>
  <c r="D12" i="1"/>
  <c r="D13" i="1"/>
  <c r="D14" i="1"/>
  <c r="F4" i="1"/>
  <c r="D4" i="1"/>
</calcChain>
</file>

<file path=xl/sharedStrings.xml><?xml version="1.0" encoding="utf-8"?>
<sst xmlns="http://schemas.openxmlformats.org/spreadsheetml/2006/main" count="44" uniqueCount="26">
  <si>
    <t>flattened length (m)</t>
  </si>
  <si>
    <t>high humidity</t>
  </si>
  <si>
    <t xml:space="preserve">low humidity </t>
  </si>
  <si>
    <t>thickness (mm)</t>
  </si>
  <si>
    <t>time (hr)</t>
  </si>
  <si>
    <t>faeces</t>
  </si>
  <si>
    <t>MC wet</t>
  </si>
  <si>
    <t>mc wet</t>
  </si>
  <si>
    <t>mc dry</t>
  </si>
  <si>
    <t>dry basis</t>
  </si>
  <si>
    <t>mc wet basis</t>
  </si>
  <si>
    <t xml:space="preserve">mc wet basis </t>
  </si>
  <si>
    <t xml:space="preserve">dry basis </t>
  </si>
  <si>
    <t>sand</t>
  </si>
  <si>
    <t>drying rate (mg water/hr cm2</t>
  </si>
  <si>
    <t>Time (hr</t>
  </si>
  <si>
    <t>x</t>
  </si>
  <si>
    <t>y</t>
  </si>
  <si>
    <t>real x</t>
  </si>
  <si>
    <t>real y</t>
  </si>
  <si>
    <t>real 50rh</t>
  </si>
  <si>
    <t>REAL 85RH</t>
  </si>
  <si>
    <t>sample area</t>
  </si>
  <si>
    <t>water loss (mg)</t>
  </si>
  <si>
    <t>moisture content %</t>
  </si>
  <si>
    <t>moisture content 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</si>
</sst>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85%RH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'figure 9,0'!$B$3:$B$14</c:f>
              <c:numCache>
                <c:formatCode>General</c:formatCode>
                <c:ptCount val="12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'figure 9,0'!$C$3:$C$14</c:f>
              <c:numCache>
                <c:formatCode>General</c:formatCode>
                <c:ptCount val="12"/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36</c:v>
                </c:pt>
                <c:pt idx="7">
                  <c:v>45</c:v>
                </c:pt>
                <c:pt idx="8">
                  <c:v>53</c:v>
                </c:pt>
                <c:pt idx="9">
                  <c:v>60</c:v>
                </c:pt>
                <c:pt idx="10">
                  <c:v>65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2-4BEE-9C82-DCB93F3DFA19}"/>
            </c:ext>
          </c:extLst>
        </c:ser>
        <c:ser>
          <c:idx val="2"/>
          <c:order val="1"/>
          <c:tx>
            <c:v>50%RH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'figure 9,0'!$B$3:$B$14</c:f>
              <c:numCache>
                <c:formatCode>General</c:formatCode>
                <c:ptCount val="12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'figure 9,0'!$E$3:$E$14</c:f>
              <c:numCache>
                <c:formatCode>General</c:formatCode>
                <c:ptCount val="1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34</c:v>
                </c:pt>
                <c:pt idx="8">
                  <c:v>43</c:v>
                </c:pt>
                <c:pt idx="9">
                  <c:v>51</c:v>
                </c:pt>
                <c:pt idx="10">
                  <c:v>58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2-4BEE-9C82-DCB93F3D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8304"/>
        <c:axId val="1327497056"/>
      </c:lineChart>
      <c:catAx>
        <c:axId val="13274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7056"/>
        <c:crosses val="autoZero"/>
        <c:auto val="1"/>
        <c:lblAlgn val="ctr"/>
        <c:lblOffset val="100"/>
        <c:tickMarkSkip val="1"/>
        <c:noMultiLvlLbl val="0"/>
      </c:catAx>
      <c:valAx>
        <c:axId val="1327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24 hr final Xw moisture content wet basis(% </a:t>
                </a:r>
                <a:r>
                  <a:rPr lang="en-ZA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098578302712165"/>
          <c:y val="7.407407407407407E-2"/>
          <c:w val="0.15568088363954505"/>
          <c:h val="0.15625109361329836"/>
        </c:manualLayout>
      </c:layout>
      <c:overlay val="1"/>
      <c:spPr>
        <a:solidFill>
          <a:sysClr val="window" lastClr="FFFFFF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v>85%RH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'figure 9,0'!$B$3:$B$14</c:f>
              <c:numCache>
                <c:formatCode>General</c:formatCode>
                <c:ptCount val="12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'figure 9,0'!$D$4:$D$14</c:f>
              <c:numCache>
                <c:formatCode>General</c:formatCode>
                <c:ptCount val="11"/>
                <c:pt idx="0">
                  <c:v>0.36986301369863017</c:v>
                </c:pt>
                <c:pt idx="1">
                  <c:v>0.36986301369863017</c:v>
                </c:pt>
                <c:pt idx="2">
                  <c:v>0.36986301369863017</c:v>
                </c:pt>
                <c:pt idx="3">
                  <c:v>0.36986301369863017</c:v>
                </c:pt>
                <c:pt idx="4">
                  <c:v>0.40845070422535212</c:v>
                </c:pt>
                <c:pt idx="5">
                  <c:v>0.5625</c:v>
                </c:pt>
                <c:pt idx="6">
                  <c:v>0.81818181818181812</c:v>
                </c:pt>
                <c:pt idx="7">
                  <c:v>1.1276595744680853</c:v>
                </c:pt>
                <c:pt idx="8">
                  <c:v>1.4999999999999998</c:v>
                </c:pt>
                <c:pt idx="9">
                  <c:v>1.8571428571428574</c:v>
                </c:pt>
                <c:pt idx="10">
                  <c:v>2.1250000000000004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42BD-BC44-1855F92599C8}"/>
            </c:ext>
          </c:extLst>
        </c:ser>
        <c:ser>
          <c:idx val="2"/>
          <c:order val="1"/>
          <c:tx>
            <c:v>50%RH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'figure 9,0'!$B$3:$B$14</c:f>
              <c:numCache>
                <c:formatCode>General</c:formatCode>
                <c:ptCount val="12"/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'figure 9,0'!$F$4:$F$14</c:f>
              <c:numCache>
                <c:formatCode>General</c:formatCode>
                <c:ptCount val="11"/>
                <c:pt idx="0">
                  <c:v>0.31578947368421051</c:v>
                </c:pt>
                <c:pt idx="1">
                  <c:v>0.31578947368421051</c:v>
                </c:pt>
                <c:pt idx="2">
                  <c:v>0.31578947368421051</c:v>
                </c:pt>
                <c:pt idx="3">
                  <c:v>0.31578947368421051</c:v>
                </c:pt>
                <c:pt idx="4">
                  <c:v>0.33333333333333331</c:v>
                </c:pt>
                <c:pt idx="5">
                  <c:v>0.38888888888888895</c:v>
                </c:pt>
                <c:pt idx="6">
                  <c:v>0.51515151515151525</c:v>
                </c:pt>
                <c:pt idx="7">
                  <c:v>0.7543859649122806</c:v>
                </c:pt>
                <c:pt idx="8">
                  <c:v>1.0408163265306123</c:v>
                </c:pt>
                <c:pt idx="9">
                  <c:v>1.3809523809523807</c:v>
                </c:pt>
                <c:pt idx="10">
                  <c:v>1.631578947368421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42BD-BC44-1855F925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8304"/>
        <c:axId val="1327497056"/>
      </c:lineChart>
      <c:catAx>
        <c:axId val="13274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7056"/>
        <c:crosses val="autoZero"/>
        <c:auto val="1"/>
        <c:lblAlgn val="ctr"/>
        <c:lblOffset val="100"/>
        <c:tickMarkSkip val="1"/>
        <c:noMultiLvlLbl val="0"/>
      </c:catAx>
      <c:valAx>
        <c:axId val="1327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  <a:latin typeface="+mn-lt"/>
                  </a:rPr>
                  <a:t>24 hr final Xw moisture content dry basis (g/g 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765244969378831"/>
          <c:y val="6.9444444444444448E-2"/>
          <c:w val="0.15568088363954505"/>
          <c:h val="0.15625109361329836"/>
        </c:manualLayout>
      </c:layout>
      <c:overlay val="1"/>
      <c:spPr>
        <a:solidFill>
          <a:sysClr val="window" lastClr="FFFFFF"/>
        </a:solidFill>
        <a:ln>
          <a:solidFill>
            <a:srgbClr val="E7E6E6">
              <a:lumMod val="90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85%RH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'figure 8,0'!$B$3:$B$14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'figure 8,0'!$C$3:$C$11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7-4CA3-A0E9-1CDD651FBE7C}"/>
            </c:ext>
          </c:extLst>
        </c:ser>
        <c:ser>
          <c:idx val="2"/>
          <c:order val="1"/>
          <c:tx>
            <c:v>55%RH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'figure 8,0'!$B$3:$B$14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'figure 8,0'!$D$3:$D$12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1.25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7-4CA3-A0E9-1CDD651F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12816"/>
        <c:axId val="1329540480"/>
      </c:scatterChart>
      <c:valAx>
        <c:axId val="13294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40480"/>
        <c:crosses val="autoZero"/>
        <c:crossBetween val="midCat"/>
      </c:valAx>
      <c:valAx>
        <c:axId val="13295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time (hr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0169378827646551"/>
          <c:y val="0.10648148148148148"/>
          <c:w val="0.11647681539807524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50%RH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6'!$J$3:$J$39</c:f>
              <c:numCache>
                <c:formatCode>General</c:formatCode>
                <c:ptCount val="37"/>
                <c:pt idx="0">
                  <c:v>0.47244094488188976</c:v>
                </c:pt>
                <c:pt idx="1">
                  <c:v>1.0236220472440944</c:v>
                </c:pt>
                <c:pt idx="2">
                  <c:v>1.4960629921259843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3.4645669291338583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5</c:v>
                </c:pt>
                <c:pt idx="10">
                  <c:v>5.5118110236220472</c:v>
                </c:pt>
                <c:pt idx="11">
                  <c:v>6.0236220472440944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8.0314960629921259</c:v>
                </c:pt>
                <c:pt idx="16">
                  <c:v>8.5039370078740166</c:v>
                </c:pt>
                <c:pt idx="17">
                  <c:v>9.2913385826771648</c:v>
                </c:pt>
                <c:pt idx="18">
                  <c:v>10.039370078740157</c:v>
                </c:pt>
                <c:pt idx="19">
                  <c:v>10.472440944881889</c:v>
                </c:pt>
                <c:pt idx="20">
                  <c:v>10.905511811023622</c:v>
                </c:pt>
                <c:pt idx="21">
                  <c:v>11.535433070866141</c:v>
                </c:pt>
                <c:pt idx="22">
                  <c:v>12.007874015748033</c:v>
                </c:pt>
                <c:pt idx="23">
                  <c:v>12.519685039370078</c:v>
                </c:pt>
                <c:pt idx="24">
                  <c:v>13.110236220472441</c:v>
                </c:pt>
                <c:pt idx="25">
                  <c:v>13.543307086614174</c:v>
                </c:pt>
                <c:pt idx="26">
                  <c:v>13.976377952755906</c:v>
                </c:pt>
                <c:pt idx="27">
                  <c:v>14.566929133858268</c:v>
                </c:pt>
                <c:pt idx="28">
                  <c:v>15</c:v>
                </c:pt>
                <c:pt idx="29">
                  <c:v>15.511811023622046</c:v>
                </c:pt>
                <c:pt idx="30">
                  <c:v>16.062992125984252</c:v>
                </c:pt>
                <c:pt idx="31">
                  <c:v>16.5748031496063</c:v>
                </c:pt>
                <c:pt idx="32">
                  <c:v>17.125984251968504</c:v>
                </c:pt>
                <c:pt idx="33">
                  <c:v>17.480314960629922</c:v>
                </c:pt>
                <c:pt idx="34">
                  <c:v>18.30708661417323</c:v>
                </c:pt>
                <c:pt idx="35">
                  <c:v>19.055118110236219</c:v>
                </c:pt>
                <c:pt idx="36">
                  <c:v>19.527559055118111</c:v>
                </c:pt>
              </c:numCache>
            </c:numRef>
          </c:xVal>
          <c:yVal>
            <c:numRef>
              <c:f>'figure 6'!$K$3:$K$39</c:f>
              <c:numCache>
                <c:formatCode>General</c:formatCode>
                <c:ptCount val="37"/>
                <c:pt idx="0">
                  <c:v>28.783783783783786</c:v>
                </c:pt>
                <c:pt idx="1">
                  <c:v>26.081081081081081</c:v>
                </c:pt>
                <c:pt idx="2">
                  <c:v>27.635135135135137</c:v>
                </c:pt>
                <c:pt idx="3">
                  <c:v>24.45945945945946</c:v>
                </c:pt>
                <c:pt idx="4">
                  <c:v>23.851351351351351</c:v>
                </c:pt>
                <c:pt idx="5">
                  <c:v>21.148648648648649</c:v>
                </c:pt>
                <c:pt idx="6">
                  <c:v>19.391891891891891</c:v>
                </c:pt>
                <c:pt idx="7">
                  <c:v>15.608108108108107</c:v>
                </c:pt>
                <c:pt idx="8">
                  <c:v>13.716216216216218</c:v>
                </c:pt>
                <c:pt idx="9">
                  <c:v>8.378378378378379</c:v>
                </c:pt>
                <c:pt idx="10">
                  <c:v>4.7972972972972974</c:v>
                </c:pt>
                <c:pt idx="11">
                  <c:v>2.0945945945945947</c:v>
                </c:pt>
                <c:pt idx="12">
                  <c:v>2.7702702702702702</c:v>
                </c:pt>
                <c:pt idx="13">
                  <c:v>2.7027027027027026</c:v>
                </c:pt>
                <c:pt idx="14">
                  <c:v>0.81081081081081086</c:v>
                </c:pt>
                <c:pt idx="15">
                  <c:v>1.4864864864864866</c:v>
                </c:pt>
                <c:pt idx="16">
                  <c:v>1.1486486486486487</c:v>
                </c:pt>
                <c:pt idx="17">
                  <c:v>-0.60810810810810811</c:v>
                </c:pt>
                <c:pt idx="18">
                  <c:v>1.1486486486486487</c:v>
                </c:pt>
                <c:pt idx="19">
                  <c:v>0</c:v>
                </c:pt>
                <c:pt idx="20">
                  <c:v>-0.33783783783783783</c:v>
                </c:pt>
                <c:pt idx="21">
                  <c:v>1.5540540540540539</c:v>
                </c:pt>
                <c:pt idx="22">
                  <c:v>-0.20270270270270271</c:v>
                </c:pt>
                <c:pt idx="23">
                  <c:v>2.4324324324324325</c:v>
                </c:pt>
                <c:pt idx="24">
                  <c:v>-0.33783783783783783</c:v>
                </c:pt>
                <c:pt idx="25">
                  <c:v>0</c:v>
                </c:pt>
                <c:pt idx="26">
                  <c:v>-0.33783783783783783</c:v>
                </c:pt>
                <c:pt idx="27">
                  <c:v>0.81081081081081086</c:v>
                </c:pt>
                <c:pt idx="28">
                  <c:v>-6.7567567567567571E-2</c:v>
                </c:pt>
                <c:pt idx="29">
                  <c:v>1.4864864864864866</c:v>
                </c:pt>
                <c:pt idx="30">
                  <c:v>-0.13513513513513514</c:v>
                </c:pt>
                <c:pt idx="31">
                  <c:v>1.3513513513513513</c:v>
                </c:pt>
                <c:pt idx="32">
                  <c:v>-6.7567567567567571E-2</c:v>
                </c:pt>
                <c:pt idx="33">
                  <c:v>1.0135135135135136</c:v>
                </c:pt>
                <c:pt idx="34">
                  <c:v>-0.54054054054054057</c:v>
                </c:pt>
                <c:pt idx="35">
                  <c:v>1.0810810810810811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5-437D-9B07-486867930215}"/>
            </c:ext>
          </c:extLst>
        </c:ser>
        <c:ser>
          <c:idx val="1"/>
          <c:order val="1"/>
          <c:tx>
            <c:v>real 85%RH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6'!$O$3:$O$41</c:f>
              <c:numCache>
                <c:formatCode>General</c:formatCode>
                <c:ptCount val="39"/>
                <c:pt idx="0">
                  <c:v>0.43307086614173229</c:v>
                </c:pt>
                <c:pt idx="1">
                  <c:v>0.98425196850393704</c:v>
                </c:pt>
                <c:pt idx="2">
                  <c:v>1.5354330708661417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3.4251968503937009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4.9606299212598426</c:v>
                </c:pt>
                <c:pt idx="10">
                  <c:v>5.4724409448818898</c:v>
                </c:pt>
                <c:pt idx="11">
                  <c:v>5.9448818897637796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7.9921259842519685</c:v>
                </c:pt>
                <c:pt idx="16">
                  <c:v>8.543307086614174</c:v>
                </c:pt>
                <c:pt idx="17">
                  <c:v>9.0551181102362204</c:v>
                </c:pt>
                <c:pt idx="18">
                  <c:v>9.5275590551181093</c:v>
                </c:pt>
                <c:pt idx="19">
                  <c:v>10</c:v>
                </c:pt>
                <c:pt idx="20">
                  <c:v>10.472440944881889</c:v>
                </c:pt>
                <c:pt idx="21">
                  <c:v>10.984251968503937</c:v>
                </c:pt>
                <c:pt idx="22">
                  <c:v>11.496062992125983</c:v>
                </c:pt>
                <c:pt idx="23">
                  <c:v>12.007874015748033</c:v>
                </c:pt>
                <c:pt idx="24">
                  <c:v>12.519685039370078</c:v>
                </c:pt>
                <c:pt idx="25">
                  <c:v>12.992125984251967</c:v>
                </c:pt>
                <c:pt idx="26">
                  <c:v>13.503937007874017</c:v>
                </c:pt>
                <c:pt idx="27">
                  <c:v>14.015748031496063</c:v>
                </c:pt>
                <c:pt idx="28">
                  <c:v>14.527559055118111</c:v>
                </c:pt>
                <c:pt idx="29">
                  <c:v>15</c:v>
                </c:pt>
                <c:pt idx="30">
                  <c:v>15.551181102362204</c:v>
                </c:pt>
                <c:pt idx="31">
                  <c:v>15.984251968503937</c:v>
                </c:pt>
                <c:pt idx="32">
                  <c:v>16.5748031496063</c:v>
                </c:pt>
                <c:pt idx="33">
                  <c:v>17.047244094488189</c:v>
                </c:pt>
                <c:pt idx="34">
                  <c:v>17.519685039370078</c:v>
                </c:pt>
                <c:pt idx="35">
                  <c:v>18.031496062992126</c:v>
                </c:pt>
                <c:pt idx="36">
                  <c:v>18.503937007874015</c:v>
                </c:pt>
                <c:pt idx="37">
                  <c:v>19.055118110236219</c:v>
                </c:pt>
                <c:pt idx="38">
                  <c:v>19.566929133858267</c:v>
                </c:pt>
              </c:numCache>
            </c:numRef>
          </c:xVal>
          <c:yVal>
            <c:numRef>
              <c:f>'figure 6'!$P$3:$P$41</c:f>
              <c:numCache>
                <c:formatCode>General</c:formatCode>
                <c:ptCount val="39"/>
                <c:pt idx="0">
                  <c:v>5.4054054054054053</c:v>
                </c:pt>
                <c:pt idx="1">
                  <c:v>9.5945945945945947</c:v>
                </c:pt>
                <c:pt idx="2">
                  <c:v>7.6351351351351351</c:v>
                </c:pt>
                <c:pt idx="3">
                  <c:v>8.1756756756756754</c:v>
                </c:pt>
                <c:pt idx="4">
                  <c:v>8.7162162162162158</c:v>
                </c:pt>
                <c:pt idx="5">
                  <c:v>8.5810810810810807</c:v>
                </c:pt>
                <c:pt idx="6">
                  <c:v>7.3648648648648649</c:v>
                </c:pt>
                <c:pt idx="7">
                  <c:v>7.6351351351351351</c:v>
                </c:pt>
                <c:pt idx="8">
                  <c:v>7.6351351351351351</c:v>
                </c:pt>
                <c:pt idx="9">
                  <c:v>7.6351351351351351</c:v>
                </c:pt>
                <c:pt idx="10">
                  <c:v>8.0405405405405403</c:v>
                </c:pt>
                <c:pt idx="11">
                  <c:v>6.8243243243243246</c:v>
                </c:pt>
                <c:pt idx="12">
                  <c:v>9.3243243243243246</c:v>
                </c:pt>
                <c:pt idx="13">
                  <c:v>6.0135135135135132</c:v>
                </c:pt>
                <c:pt idx="14">
                  <c:v>7.4324324324324316</c:v>
                </c:pt>
                <c:pt idx="15">
                  <c:v>6.5540540540540535</c:v>
                </c:pt>
                <c:pt idx="16">
                  <c:v>6.5540540540540535</c:v>
                </c:pt>
                <c:pt idx="17">
                  <c:v>7.0945945945945947</c:v>
                </c:pt>
                <c:pt idx="18">
                  <c:v>6.2837837837837842</c:v>
                </c:pt>
                <c:pt idx="19">
                  <c:v>6.0810810810810807</c:v>
                </c:pt>
                <c:pt idx="20">
                  <c:v>6.2837837837837842</c:v>
                </c:pt>
                <c:pt idx="21">
                  <c:v>6.2837837837837842</c:v>
                </c:pt>
                <c:pt idx="22">
                  <c:v>5.7432432432432439</c:v>
                </c:pt>
                <c:pt idx="23">
                  <c:v>3.9864864864864864</c:v>
                </c:pt>
                <c:pt idx="24">
                  <c:v>6.0135135135135132</c:v>
                </c:pt>
                <c:pt idx="25">
                  <c:v>4.0540540540540544</c:v>
                </c:pt>
                <c:pt idx="26">
                  <c:v>5.2702702702702702</c:v>
                </c:pt>
                <c:pt idx="27">
                  <c:v>6.0810810810810807</c:v>
                </c:pt>
                <c:pt idx="28">
                  <c:v>2.7702702702702702</c:v>
                </c:pt>
                <c:pt idx="29">
                  <c:v>3.9864864864864864</c:v>
                </c:pt>
                <c:pt idx="30">
                  <c:v>4.7972972972972974</c:v>
                </c:pt>
                <c:pt idx="31">
                  <c:v>2.7702702702702702</c:v>
                </c:pt>
                <c:pt idx="32">
                  <c:v>3.2432432432432434</c:v>
                </c:pt>
                <c:pt idx="33">
                  <c:v>3.8513513513513513</c:v>
                </c:pt>
                <c:pt idx="34">
                  <c:v>3.8513513513513513</c:v>
                </c:pt>
                <c:pt idx="35">
                  <c:v>1.9594594594594594</c:v>
                </c:pt>
                <c:pt idx="36">
                  <c:v>2.3648648648648649</c:v>
                </c:pt>
                <c:pt idx="37">
                  <c:v>3.0405405405405403</c:v>
                </c:pt>
                <c:pt idx="38">
                  <c:v>0.40540540540540543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5-437D-9B07-48686793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59583"/>
        <c:axId val="1941846399"/>
      </c:scatterChart>
      <c:valAx>
        <c:axId val="18581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46399"/>
        <c:crosses val="autoZero"/>
        <c:crossBetween val="midCat"/>
      </c:valAx>
      <c:valAx>
        <c:axId val="19418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50%RH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'figure 6'!$J$3:$J$39</c:f>
              <c:numCache>
                <c:formatCode>General</c:formatCode>
                <c:ptCount val="37"/>
                <c:pt idx="0">
                  <c:v>0.47244094488188976</c:v>
                </c:pt>
                <c:pt idx="1">
                  <c:v>1.0236220472440944</c:v>
                </c:pt>
                <c:pt idx="2">
                  <c:v>1.4960629921259843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3.4645669291338583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5</c:v>
                </c:pt>
                <c:pt idx="10">
                  <c:v>5.5118110236220472</c:v>
                </c:pt>
                <c:pt idx="11">
                  <c:v>6.0236220472440944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8.0314960629921259</c:v>
                </c:pt>
                <c:pt idx="16">
                  <c:v>8.5039370078740166</c:v>
                </c:pt>
                <c:pt idx="17">
                  <c:v>9.2913385826771648</c:v>
                </c:pt>
                <c:pt idx="18">
                  <c:v>10.039370078740157</c:v>
                </c:pt>
                <c:pt idx="19">
                  <c:v>10.472440944881889</c:v>
                </c:pt>
                <c:pt idx="20">
                  <c:v>10.905511811023622</c:v>
                </c:pt>
                <c:pt idx="21">
                  <c:v>11.535433070866141</c:v>
                </c:pt>
                <c:pt idx="22">
                  <c:v>12.007874015748033</c:v>
                </c:pt>
                <c:pt idx="23">
                  <c:v>12.519685039370078</c:v>
                </c:pt>
                <c:pt idx="24">
                  <c:v>13.110236220472441</c:v>
                </c:pt>
                <c:pt idx="25">
                  <c:v>13.543307086614174</c:v>
                </c:pt>
                <c:pt idx="26">
                  <c:v>13.976377952755906</c:v>
                </c:pt>
                <c:pt idx="27">
                  <c:v>14.566929133858268</c:v>
                </c:pt>
                <c:pt idx="28">
                  <c:v>15</c:v>
                </c:pt>
                <c:pt idx="29">
                  <c:v>15.511811023622046</c:v>
                </c:pt>
                <c:pt idx="30">
                  <c:v>16.062992125984252</c:v>
                </c:pt>
                <c:pt idx="31">
                  <c:v>16.5748031496063</c:v>
                </c:pt>
                <c:pt idx="32">
                  <c:v>17.125984251968504</c:v>
                </c:pt>
                <c:pt idx="33">
                  <c:v>17.480314960629922</c:v>
                </c:pt>
                <c:pt idx="34">
                  <c:v>18.30708661417323</c:v>
                </c:pt>
                <c:pt idx="35">
                  <c:v>19.055118110236219</c:v>
                </c:pt>
                <c:pt idx="36">
                  <c:v>19.527559055118111</c:v>
                </c:pt>
              </c:numCache>
            </c:numRef>
          </c:xVal>
          <c:yVal>
            <c:numRef>
              <c:f>'figure 6'!$U$3:$U$39</c:f>
              <c:numCache>
                <c:formatCode>General</c:formatCode>
                <c:ptCount val="37"/>
                <c:pt idx="0">
                  <c:v>85</c:v>
                </c:pt>
                <c:pt idx="1">
                  <c:v>77.018779342722993</c:v>
                </c:pt>
                <c:pt idx="2">
                  <c:v>81.607981220657294</c:v>
                </c:pt>
                <c:pt idx="3">
                  <c:v>72.230046948356801</c:v>
                </c:pt>
                <c:pt idx="4">
                  <c:v>70.434272300469473</c:v>
                </c:pt>
                <c:pt idx="5">
                  <c:v>62.453051643192495</c:v>
                </c:pt>
                <c:pt idx="6">
                  <c:v>57.265258215962433</c:v>
                </c:pt>
                <c:pt idx="7">
                  <c:v>46.091549295774648</c:v>
                </c:pt>
                <c:pt idx="8">
                  <c:v>40.504694835680752</c:v>
                </c:pt>
                <c:pt idx="9">
                  <c:v>24.741784037558688</c:v>
                </c:pt>
                <c:pt idx="10">
                  <c:v>14.166666666666666</c:v>
                </c:pt>
                <c:pt idx="11">
                  <c:v>6.1854460093896719</c:v>
                </c:pt>
                <c:pt idx="12">
                  <c:v>8.18075117370892</c:v>
                </c:pt>
                <c:pt idx="13">
                  <c:v>7.981220657276995</c:v>
                </c:pt>
                <c:pt idx="14">
                  <c:v>2.3943661971830985</c:v>
                </c:pt>
                <c:pt idx="15">
                  <c:v>4.389671361502347</c:v>
                </c:pt>
                <c:pt idx="16">
                  <c:v>3.392018779342723</c:v>
                </c:pt>
                <c:pt idx="17">
                  <c:v>-1.795774647887324</c:v>
                </c:pt>
                <c:pt idx="18">
                  <c:v>3.392018779342723</c:v>
                </c:pt>
                <c:pt idx="19">
                  <c:v>0</c:v>
                </c:pt>
                <c:pt idx="20">
                  <c:v>-0.99765258215962438</c:v>
                </c:pt>
                <c:pt idx="21">
                  <c:v>4.5892018779342711</c:v>
                </c:pt>
                <c:pt idx="22">
                  <c:v>-0.59859154929577463</c:v>
                </c:pt>
                <c:pt idx="23">
                  <c:v>7.183098591549296</c:v>
                </c:pt>
                <c:pt idx="24">
                  <c:v>-0.99765258215962438</c:v>
                </c:pt>
                <c:pt idx="25">
                  <c:v>0</c:v>
                </c:pt>
                <c:pt idx="26">
                  <c:v>-0.99765258215962438</c:v>
                </c:pt>
                <c:pt idx="27">
                  <c:v>2.3943661971830985</c:v>
                </c:pt>
                <c:pt idx="28">
                  <c:v>-0.1995305164319249</c:v>
                </c:pt>
                <c:pt idx="29">
                  <c:v>4.389671361502347</c:v>
                </c:pt>
                <c:pt idx="30">
                  <c:v>-0.39906103286384981</c:v>
                </c:pt>
                <c:pt idx="31">
                  <c:v>3.9906103286384975</c:v>
                </c:pt>
                <c:pt idx="32">
                  <c:v>-0.1995305164319249</c:v>
                </c:pt>
                <c:pt idx="33">
                  <c:v>2.9929577464788735</c:v>
                </c:pt>
                <c:pt idx="34">
                  <c:v>-1.5962441314553992</c:v>
                </c:pt>
                <c:pt idx="35">
                  <c:v>3.1924882629107985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9-4D8E-92CE-27BD9E69F13A}"/>
            </c:ext>
          </c:extLst>
        </c:ser>
        <c:ser>
          <c:idx val="1"/>
          <c:order val="1"/>
          <c:tx>
            <c:v>80%RH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'figure 6'!$O$3:$O$41</c:f>
              <c:numCache>
                <c:formatCode>General</c:formatCode>
                <c:ptCount val="39"/>
                <c:pt idx="0">
                  <c:v>0.43307086614173229</c:v>
                </c:pt>
                <c:pt idx="1">
                  <c:v>0.98425196850393704</c:v>
                </c:pt>
                <c:pt idx="2">
                  <c:v>1.5354330708661417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3.4251968503937009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4.9606299212598426</c:v>
                </c:pt>
                <c:pt idx="10">
                  <c:v>5.4724409448818898</c:v>
                </c:pt>
                <c:pt idx="11">
                  <c:v>5.9448818897637796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7.9921259842519685</c:v>
                </c:pt>
                <c:pt idx="16">
                  <c:v>8.543307086614174</c:v>
                </c:pt>
                <c:pt idx="17">
                  <c:v>9.0551181102362204</c:v>
                </c:pt>
                <c:pt idx="18">
                  <c:v>9.5275590551181093</c:v>
                </c:pt>
                <c:pt idx="19">
                  <c:v>10</c:v>
                </c:pt>
                <c:pt idx="20">
                  <c:v>10.472440944881889</c:v>
                </c:pt>
                <c:pt idx="21">
                  <c:v>10.984251968503937</c:v>
                </c:pt>
                <c:pt idx="22">
                  <c:v>11.496062992125983</c:v>
                </c:pt>
                <c:pt idx="23">
                  <c:v>12.007874015748033</c:v>
                </c:pt>
                <c:pt idx="24">
                  <c:v>12.519685039370078</c:v>
                </c:pt>
                <c:pt idx="25">
                  <c:v>12.992125984251967</c:v>
                </c:pt>
                <c:pt idx="26">
                  <c:v>13.503937007874017</c:v>
                </c:pt>
                <c:pt idx="27">
                  <c:v>14.015748031496063</c:v>
                </c:pt>
                <c:pt idx="28">
                  <c:v>14.527559055118111</c:v>
                </c:pt>
                <c:pt idx="29">
                  <c:v>15</c:v>
                </c:pt>
                <c:pt idx="30">
                  <c:v>15.551181102362204</c:v>
                </c:pt>
                <c:pt idx="31">
                  <c:v>15.984251968503937</c:v>
                </c:pt>
                <c:pt idx="32">
                  <c:v>16.5748031496063</c:v>
                </c:pt>
                <c:pt idx="33">
                  <c:v>17.047244094488189</c:v>
                </c:pt>
                <c:pt idx="34">
                  <c:v>17.519685039370078</c:v>
                </c:pt>
                <c:pt idx="35">
                  <c:v>18.031496062992126</c:v>
                </c:pt>
                <c:pt idx="36">
                  <c:v>18.503937007874015</c:v>
                </c:pt>
                <c:pt idx="37">
                  <c:v>19.055118110236219</c:v>
                </c:pt>
                <c:pt idx="38">
                  <c:v>19.566929133858267</c:v>
                </c:pt>
              </c:numCache>
            </c:numRef>
          </c:xVal>
          <c:yVal>
            <c:numRef>
              <c:f>'figure 6'!$Z$3:$Z$39</c:f>
              <c:numCache>
                <c:formatCode>General</c:formatCode>
                <c:ptCount val="37"/>
                <c:pt idx="0">
                  <c:v>47.887323943661968</c:v>
                </c:pt>
                <c:pt idx="1">
                  <c:v>85</c:v>
                </c:pt>
                <c:pt idx="2">
                  <c:v>67.640845070422529</c:v>
                </c:pt>
                <c:pt idx="3">
                  <c:v>72.429577464788736</c:v>
                </c:pt>
                <c:pt idx="4">
                  <c:v>77.218309859154914</c:v>
                </c:pt>
                <c:pt idx="5">
                  <c:v>76.021126760563376</c:v>
                </c:pt>
                <c:pt idx="6">
                  <c:v>65.24647887323944</c:v>
                </c:pt>
                <c:pt idx="7">
                  <c:v>67.640845070422529</c:v>
                </c:pt>
                <c:pt idx="8">
                  <c:v>67.640845070422529</c:v>
                </c:pt>
                <c:pt idx="9">
                  <c:v>67.640845070422529</c:v>
                </c:pt>
                <c:pt idx="10">
                  <c:v>71.232394366197184</c:v>
                </c:pt>
                <c:pt idx="11">
                  <c:v>60.457746478873233</c:v>
                </c:pt>
                <c:pt idx="12">
                  <c:v>82.605633802816897</c:v>
                </c:pt>
                <c:pt idx="13">
                  <c:v>53.274647887323937</c:v>
                </c:pt>
                <c:pt idx="14">
                  <c:v>65.845070422535201</c:v>
                </c:pt>
                <c:pt idx="15">
                  <c:v>58.063380281690137</c:v>
                </c:pt>
                <c:pt idx="16">
                  <c:v>58.063380281690137</c:v>
                </c:pt>
                <c:pt idx="17">
                  <c:v>62.852112676056336</c:v>
                </c:pt>
                <c:pt idx="18">
                  <c:v>55.66901408450704</c:v>
                </c:pt>
                <c:pt idx="19">
                  <c:v>53.873239436619698</c:v>
                </c:pt>
                <c:pt idx="20">
                  <c:v>55.66901408450704</c:v>
                </c:pt>
                <c:pt idx="21">
                  <c:v>55.66901408450704</c:v>
                </c:pt>
                <c:pt idx="22">
                  <c:v>50.880281690140848</c:v>
                </c:pt>
                <c:pt idx="23">
                  <c:v>35.316901408450704</c:v>
                </c:pt>
                <c:pt idx="24">
                  <c:v>53.274647887323937</c:v>
                </c:pt>
                <c:pt idx="25">
                  <c:v>35.91549295774648</c:v>
                </c:pt>
                <c:pt idx="26">
                  <c:v>46.690140845070424</c:v>
                </c:pt>
                <c:pt idx="27">
                  <c:v>53.873239436619698</c:v>
                </c:pt>
                <c:pt idx="28">
                  <c:v>24.54225352112676</c:v>
                </c:pt>
                <c:pt idx="29">
                  <c:v>35.316901408450704</c:v>
                </c:pt>
                <c:pt idx="30">
                  <c:v>42.5</c:v>
                </c:pt>
                <c:pt idx="31">
                  <c:v>24.54225352112676</c:v>
                </c:pt>
                <c:pt idx="32">
                  <c:v>28.732394366197184</c:v>
                </c:pt>
                <c:pt idx="33">
                  <c:v>34.119718309859145</c:v>
                </c:pt>
                <c:pt idx="34">
                  <c:v>34.119718309859145</c:v>
                </c:pt>
                <c:pt idx="35">
                  <c:v>17.359154929577464</c:v>
                </c:pt>
                <c:pt idx="36">
                  <c:v>20.950704225352109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E-4AE5-874A-10D44AD1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88863"/>
        <c:axId val="1956089695"/>
      </c:scatterChart>
      <c:valAx>
        <c:axId val="19560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89695"/>
        <c:crosses val="autoZero"/>
        <c:crossBetween val="midCat"/>
      </c:valAx>
      <c:valAx>
        <c:axId val="1956089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(%wt.)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8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50%RH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'figure 6'!$J$3:$J$39</c:f>
              <c:numCache>
                <c:formatCode>General</c:formatCode>
                <c:ptCount val="37"/>
                <c:pt idx="0">
                  <c:v>0.47244094488188976</c:v>
                </c:pt>
                <c:pt idx="1">
                  <c:v>1.0236220472440944</c:v>
                </c:pt>
                <c:pt idx="2">
                  <c:v>1.4960629921259843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3.4645669291338583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5</c:v>
                </c:pt>
                <c:pt idx="10">
                  <c:v>5.5118110236220472</c:v>
                </c:pt>
                <c:pt idx="11">
                  <c:v>6.0236220472440944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8.0314960629921259</c:v>
                </c:pt>
                <c:pt idx="16">
                  <c:v>8.5039370078740166</c:v>
                </c:pt>
                <c:pt idx="17">
                  <c:v>9.2913385826771648</c:v>
                </c:pt>
                <c:pt idx="18">
                  <c:v>10.039370078740157</c:v>
                </c:pt>
                <c:pt idx="19">
                  <c:v>10.472440944881889</c:v>
                </c:pt>
                <c:pt idx="20">
                  <c:v>10.905511811023622</c:v>
                </c:pt>
                <c:pt idx="21">
                  <c:v>11.535433070866141</c:v>
                </c:pt>
                <c:pt idx="22">
                  <c:v>12.007874015748033</c:v>
                </c:pt>
                <c:pt idx="23">
                  <c:v>12.519685039370078</c:v>
                </c:pt>
                <c:pt idx="24">
                  <c:v>13.110236220472441</c:v>
                </c:pt>
                <c:pt idx="25">
                  <c:v>13.543307086614174</c:v>
                </c:pt>
                <c:pt idx="26">
                  <c:v>13.976377952755906</c:v>
                </c:pt>
                <c:pt idx="27">
                  <c:v>14.566929133858268</c:v>
                </c:pt>
                <c:pt idx="28">
                  <c:v>15</c:v>
                </c:pt>
                <c:pt idx="29">
                  <c:v>15.511811023622046</c:v>
                </c:pt>
                <c:pt idx="30">
                  <c:v>16.062992125984252</c:v>
                </c:pt>
                <c:pt idx="31">
                  <c:v>16.5748031496063</c:v>
                </c:pt>
                <c:pt idx="32">
                  <c:v>17.125984251968504</c:v>
                </c:pt>
                <c:pt idx="33">
                  <c:v>17.480314960629922</c:v>
                </c:pt>
                <c:pt idx="34">
                  <c:v>18.30708661417323</c:v>
                </c:pt>
                <c:pt idx="35">
                  <c:v>19.055118110236219</c:v>
                </c:pt>
                <c:pt idx="36">
                  <c:v>19.527559055118111</c:v>
                </c:pt>
              </c:numCache>
            </c:numRef>
          </c:xVal>
          <c:yVal>
            <c:numRef>
              <c:f>'figure 6'!$V$3:$V$39</c:f>
              <c:numCache>
                <c:formatCode>General</c:formatCode>
                <c:ptCount val="37"/>
                <c:pt idx="0">
                  <c:v>5.6666666666666661</c:v>
                </c:pt>
                <c:pt idx="1">
                  <c:v>3.35137895812053</c:v>
                </c:pt>
                <c:pt idx="2">
                  <c:v>4.4371410338225941</c:v>
                </c:pt>
                <c:pt idx="3">
                  <c:v>2.6010143702451378</c:v>
                </c:pt>
                <c:pt idx="4">
                  <c:v>2.3822945613338611</c:v>
                </c:pt>
                <c:pt idx="5">
                  <c:v>1.6633322913410444</c:v>
                </c:pt>
                <c:pt idx="6">
                  <c:v>1.3400164789892883</c:v>
                </c:pt>
                <c:pt idx="7">
                  <c:v>0.85499673416067923</c:v>
                </c:pt>
                <c:pt idx="8">
                  <c:v>0.68080489248372467</c:v>
                </c:pt>
                <c:pt idx="9">
                  <c:v>0.32875857766687466</c:v>
                </c:pt>
                <c:pt idx="10">
                  <c:v>0.16504854368932037</c:v>
                </c:pt>
                <c:pt idx="11">
                  <c:v>6.5932691104716626E-2</c:v>
                </c:pt>
                <c:pt idx="12">
                  <c:v>8.9096254633772201E-2</c:v>
                </c:pt>
                <c:pt idx="13">
                  <c:v>8.673469387755102E-2</c:v>
                </c:pt>
                <c:pt idx="14">
                  <c:v>2.4531024531024528E-2</c:v>
                </c:pt>
                <c:pt idx="15">
                  <c:v>4.5912104100171859E-2</c:v>
                </c:pt>
                <c:pt idx="16">
                  <c:v>3.5111165107520353E-2</c:v>
                </c:pt>
                <c:pt idx="17">
                  <c:v>-1.7640954686959531E-2</c:v>
                </c:pt>
                <c:pt idx="18">
                  <c:v>3.5111165107520353E-2</c:v>
                </c:pt>
                <c:pt idx="19">
                  <c:v>0</c:v>
                </c:pt>
                <c:pt idx="20">
                  <c:v>-9.8779779198140613E-3</c:v>
                </c:pt>
                <c:pt idx="21">
                  <c:v>4.8099397219830219E-2</c:v>
                </c:pt>
                <c:pt idx="22">
                  <c:v>-5.950297514875743E-3</c:v>
                </c:pt>
                <c:pt idx="23">
                  <c:v>7.7389984825493169E-2</c:v>
                </c:pt>
                <c:pt idx="24">
                  <c:v>-9.8779779198140613E-3</c:v>
                </c:pt>
                <c:pt idx="25">
                  <c:v>0</c:v>
                </c:pt>
                <c:pt idx="26">
                  <c:v>-9.8779779198140613E-3</c:v>
                </c:pt>
                <c:pt idx="27">
                  <c:v>2.4531024531024528E-2</c:v>
                </c:pt>
                <c:pt idx="28">
                  <c:v>-1.9913318495958766E-3</c:v>
                </c:pt>
                <c:pt idx="29">
                  <c:v>4.5912104100171859E-2</c:v>
                </c:pt>
                <c:pt idx="30">
                  <c:v>-3.9747486555997196E-3</c:v>
                </c:pt>
                <c:pt idx="31">
                  <c:v>4.1564792176039124E-2</c:v>
                </c:pt>
                <c:pt idx="32">
                  <c:v>-1.9913318495958766E-3</c:v>
                </c:pt>
                <c:pt idx="33">
                  <c:v>3.0852994555353903E-2</c:v>
                </c:pt>
                <c:pt idx="34">
                  <c:v>-1.5711645101663587E-2</c:v>
                </c:pt>
                <c:pt idx="35">
                  <c:v>3.2977691561590687E-2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8-4A45-A072-087B3B835627}"/>
            </c:ext>
          </c:extLst>
        </c:ser>
        <c:ser>
          <c:idx val="1"/>
          <c:order val="1"/>
          <c:tx>
            <c:v>80%RH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'figure 6'!$O$3:$O$41</c:f>
              <c:numCache>
                <c:formatCode>General</c:formatCode>
                <c:ptCount val="39"/>
                <c:pt idx="0">
                  <c:v>0.43307086614173229</c:v>
                </c:pt>
                <c:pt idx="1">
                  <c:v>0.98425196850393704</c:v>
                </c:pt>
                <c:pt idx="2">
                  <c:v>1.5354330708661417</c:v>
                </c:pt>
                <c:pt idx="3">
                  <c:v>2.0078740157480315</c:v>
                </c:pt>
                <c:pt idx="4">
                  <c:v>2.4803149606299213</c:v>
                </c:pt>
                <c:pt idx="5">
                  <c:v>2.9921259842519685</c:v>
                </c:pt>
                <c:pt idx="6">
                  <c:v>3.4251968503937009</c:v>
                </c:pt>
                <c:pt idx="7">
                  <c:v>4.015748031496063</c:v>
                </c:pt>
                <c:pt idx="8">
                  <c:v>4.5275590551181102</c:v>
                </c:pt>
                <c:pt idx="9">
                  <c:v>4.9606299212598426</c:v>
                </c:pt>
                <c:pt idx="10">
                  <c:v>5.4724409448818898</c:v>
                </c:pt>
                <c:pt idx="11">
                  <c:v>5.9448818897637796</c:v>
                </c:pt>
                <c:pt idx="12">
                  <c:v>6.5354330708661408</c:v>
                </c:pt>
                <c:pt idx="13">
                  <c:v>7.0472440944881889</c:v>
                </c:pt>
                <c:pt idx="14">
                  <c:v>7.4803149606299213</c:v>
                </c:pt>
                <c:pt idx="15">
                  <c:v>7.9921259842519685</c:v>
                </c:pt>
                <c:pt idx="16">
                  <c:v>8.543307086614174</c:v>
                </c:pt>
                <c:pt idx="17">
                  <c:v>9.0551181102362204</c:v>
                </c:pt>
                <c:pt idx="18">
                  <c:v>9.5275590551181093</c:v>
                </c:pt>
                <c:pt idx="19">
                  <c:v>10</c:v>
                </c:pt>
                <c:pt idx="20">
                  <c:v>10.472440944881889</c:v>
                </c:pt>
                <c:pt idx="21">
                  <c:v>10.984251968503937</c:v>
                </c:pt>
                <c:pt idx="22">
                  <c:v>11.496062992125983</c:v>
                </c:pt>
                <c:pt idx="23">
                  <c:v>12.007874015748033</c:v>
                </c:pt>
                <c:pt idx="24">
                  <c:v>12.519685039370078</c:v>
                </c:pt>
                <c:pt idx="25">
                  <c:v>12.992125984251967</c:v>
                </c:pt>
                <c:pt idx="26">
                  <c:v>13.503937007874017</c:v>
                </c:pt>
                <c:pt idx="27">
                  <c:v>14.015748031496063</c:v>
                </c:pt>
                <c:pt idx="28">
                  <c:v>14.527559055118111</c:v>
                </c:pt>
                <c:pt idx="29">
                  <c:v>15</c:v>
                </c:pt>
                <c:pt idx="30">
                  <c:v>15.551181102362204</c:v>
                </c:pt>
                <c:pt idx="31">
                  <c:v>15.984251968503937</c:v>
                </c:pt>
                <c:pt idx="32">
                  <c:v>16.5748031496063</c:v>
                </c:pt>
                <c:pt idx="33">
                  <c:v>17.047244094488189</c:v>
                </c:pt>
                <c:pt idx="34">
                  <c:v>17.519685039370078</c:v>
                </c:pt>
                <c:pt idx="35">
                  <c:v>18.031496062992126</c:v>
                </c:pt>
                <c:pt idx="36">
                  <c:v>18.503937007874015</c:v>
                </c:pt>
                <c:pt idx="37">
                  <c:v>19.055118110236219</c:v>
                </c:pt>
                <c:pt idx="38">
                  <c:v>19.566929133858267</c:v>
                </c:pt>
              </c:numCache>
            </c:numRef>
          </c:xVal>
          <c:yVal>
            <c:numRef>
              <c:f>'figure 6'!$AA$3:$AA$39</c:f>
              <c:numCache>
                <c:formatCode>General</c:formatCode>
                <c:ptCount val="37"/>
                <c:pt idx="0">
                  <c:v>0.91891891891891897</c:v>
                </c:pt>
                <c:pt idx="1">
                  <c:v>5.6666666666666661</c:v>
                </c:pt>
                <c:pt idx="2">
                  <c:v>2.0903155603917294</c:v>
                </c:pt>
                <c:pt idx="3">
                  <c:v>2.6270753512132821</c:v>
                </c:pt>
                <c:pt idx="4">
                  <c:v>3.3894899536321446</c:v>
                </c:pt>
                <c:pt idx="5">
                  <c:v>3.1703377386196756</c:v>
                </c:pt>
                <c:pt idx="6">
                  <c:v>1.8774062816616015</c:v>
                </c:pt>
                <c:pt idx="7">
                  <c:v>2.0903155603917294</c:v>
                </c:pt>
                <c:pt idx="8">
                  <c:v>2.0903155603917294</c:v>
                </c:pt>
                <c:pt idx="9">
                  <c:v>2.0903155603917294</c:v>
                </c:pt>
                <c:pt idx="10">
                  <c:v>2.4761321909424723</c:v>
                </c:pt>
                <c:pt idx="11">
                  <c:v>1.5289403383793405</c:v>
                </c:pt>
                <c:pt idx="12">
                  <c:v>4.7489878542510091</c:v>
                </c:pt>
                <c:pt idx="13">
                  <c:v>1.1401657874905797</c:v>
                </c:pt>
                <c:pt idx="14">
                  <c:v>1.9278350515463909</c:v>
                </c:pt>
                <c:pt idx="15">
                  <c:v>1.3845507976490341</c:v>
                </c:pt>
                <c:pt idx="16">
                  <c:v>1.3845507976490341</c:v>
                </c:pt>
                <c:pt idx="17">
                  <c:v>1.6919431279620853</c:v>
                </c:pt>
                <c:pt idx="18">
                  <c:v>1.2557585385226369</c:v>
                </c:pt>
                <c:pt idx="19">
                  <c:v>1.1679389312977091</c:v>
                </c:pt>
                <c:pt idx="20">
                  <c:v>1.2557585385226369</c:v>
                </c:pt>
                <c:pt idx="21">
                  <c:v>1.2557585385226369</c:v>
                </c:pt>
                <c:pt idx="22">
                  <c:v>1.0358422939068102</c:v>
                </c:pt>
                <c:pt idx="23">
                  <c:v>0.54599891126837219</c:v>
                </c:pt>
                <c:pt idx="24">
                  <c:v>1.1401657874905797</c:v>
                </c:pt>
                <c:pt idx="25">
                  <c:v>0.56043956043956045</c:v>
                </c:pt>
                <c:pt idx="26">
                  <c:v>0.87582562747688231</c:v>
                </c:pt>
                <c:pt idx="27">
                  <c:v>1.1679389312977091</c:v>
                </c:pt>
                <c:pt idx="28">
                  <c:v>0.32524498366775545</c:v>
                </c:pt>
                <c:pt idx="29">
                  <c:v>0.54599891126837219</c:v>
                </c:pt>
                <c:pt idx="30">
                  <c:v>0.73913043478260876</c:v>
                </c:pt>
                <c:pt idx="31">
                  <c:v>0.32524498366775545</c:v>
                </c:pt>
                <c:pt idx="32">
                  <c:v>0.40316205533596844</c:v>
                </c:pt>
                <c:pt idx="33">
                  <c:v>0.51790486370924604</c:v>
                </c:pt>
                <c:pt idx="34">
                  <c:v>0.51790486370924604</c:v>
                </c:pt>
                <c:pt idx="35">
                  <c:v>0.21005538985939498</c:v>
                </c:pt>
                <c:pt idx="36">
                  <c:v>0.26503340757238303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A-42D0-BCAC-7801984B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88863"/>
        <c:axId val="1956089695"/>
      </c:scatterChart>
      <c:valAx>
        <c:axId val="19560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89695"/>
        <c:crosses val="autoZero"/>
        <c:crossBetween val="midCat"/>
      </c:valAx>
      <c:valAx>
        <c:axId val="1956089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(g/g 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8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sand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11'!$A$3:$A$15</c:f>
              <c:numCache>
                <c:formatCode>General</c:formatCode>
                <c:ptCount val="13"/>
                <c:pt idx="0">
                  <c:v>0</c:v>
                </c:pt>
                <c:pt idx="1">
                  <c:v>1.0305343511450382</c:v>
                </c:pt>
                <c:pt idx="2">
                  <c:v>2.8244274809160306</c:v>
                </c:pt>
                <c:pt idx="3">
                  <c:v>5</c:v>
                </c:pt>
                <c:pt idx="4">
                  <c:v>7.0229007633587779</c:v>
                </c:pt>
                <c:pt idx="5">
                  <c:v>8.7404580152671745</c:v>
                </c:pt>
                <c:pt idx="6">
                  <c:v>9.6946564885496187</c:v>
                </c:pt>
                <c:pt idx="7">
                  <c:v>9.8854961832061079</c:v>
                </c:pt>
                <c:pt idx="8">
                  <c:v>10.267175572519085</c:v>
                </c:pt>
                <c:pt idx="9">
                  <c:v>11.030534351145038</c:v>
                </c:pt>
                <c:pt idx="10">
                  <c:v>12.175572519083971</c:v>
                </c:pt>
                <c:pt idx="11">
                  <c:v>20</c:v>
                </c:pt>
                <c:pt idx="12">
                  <c:v>23.549618320610687</c:v>
                </c:pt>
              </c:numCache>
            </c:numRef>
          </c:xVal>
          <c:yVal>
            <c:numRef>
              <c:f>'figure 11'!$B$3:$B$15</c:f>
              <c:numCache>
                <c:formatCode>General</c:formatCode>
                <c:ptCount val="13"/>
                <c:pt idx="0">
                  <c:v>21.818181818181817</c:v>
                </c:pt>
                <c:pt idx="1">
                  <c:v>20</c:v>
                </c:pt>
                <c:pt idx="2">
                  <c:v>16</c:v>
                </c:pt>
                <c:pt idx="3">
                  <c:v>10.545454545454545</c:v>
                </c:pt>
                <c:pt idx="4">
                  <c:v>5.4545454545454541</c:v>
                </c:pt>
                <c:pt idx="5">
                  <c:v>1.4545454545454546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6-49F2-BF29-759C6B19AD62}"/>
            </c:ext>
          </c:extLst>
        </c:ser>
        <c:ser>
          <c:idx val="1"/>
          <c:order val="1"/>
          <c:tx>
            <c:v>faeces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11'!$D$3:$D$27</c:f>
              <c:numCache>
                <c:formatCode>General</c:formatCode>
                <c:ptCount val="25"/>
                <c:pt idx="0">
                  <c:v>0</c:v>
                </c:pt>
                <c:pt idx="1">
                  <c:v>3.053435114503817</c:v>
                </c:pt>
                <c:pt idx="2">
                  <c:v>5.7251908396946565</c:v>
                </c:pt>
                <c:pt idx="3">
                  <c:v>9.3893129770992374</c:v>
                </c:pt>
                <c:pt idx="4">
                  <c:v>11.984732824427482</c:v>
                </c:pt>
                <c:pt idx="5">
                  <c:v>14.122137404580153</c:v>
                </c:pt>
                <c:pt idx="6">
                  <c:v>16.18320610687023</c:v>
                </c:pt>
                <c:pt idx="7">
                  <c:v>17.519083969465651</c:v>
                </c:pt>
                <c:pt idx="8">
                  <c:v>18.320610687022899</c:v>
                </c:pt>
                <c:pt idx="9">
                  <c:v>19.045801526717558</c:v>
                </c:pt>
                <c:pt idx="10">
                  <c:v>19.541984732824428</c:v>
                </c:pt>
                <c:pt idx="11">
                  <c:v>20.038167938931299</c:v>
                </c:pt>
                <c:pt idx="12">
                  <c:v>20.916030534351147</c:v>
                </c:pt>
                <c:pt idx="13">
                  <c:v>21.564885496183205</c:v>
                </c:pt>
                <c:pt idx="14">
                  <c:v>22.099236641221374</c:v>
                </c:pt>
                <c:pt idx="15">
                  <c:v>23.396946564885496</c:v>
                </c:pt>
                <c:pt idx="16">
                  <c:v>24.045801526717558</c:v>
                </c:pt>
                <c:pt idx="17">
                  <c:v>24.580152671755723</c:v>
                </c:pt>
                <c:pt idx="18">
                  <c:v>26.030534351145036</c:v>
                </c:pt>
                <c:pt idx="19">
                  <c:v>26.564885496183205</c:v>
                </c:pt>
                <c:pt idx="20">
                  <c:v>27.63358778625954</c:v>
                </c:pt>
                <c:pt idx="21">
                  <c:v>28.091603053435112</c:v>
                </c:pt>
                <c:pt idx="22">
                  <c:v>28.587786259541982</c:v>
                </c:pt>
                <c:pt idx="23">
                  <c:v>29.083969465648853</c:v>
                </c:pt>
                <c:pt idx="24">
                  <c:v>30.076335877862594</c:v>
                </c:pt>
              </c:numCache>
            </c:numRef>
          </c:xVal>
          <c:yVal>
            <c:numRef>
              <c:f>'figure 11'!$E$3:$E$27</c:f>
              <c:numCache>
                <c:formatCode>General</c:formatCode>
                <c:ptCount val="25"/>
                <c:pt idx="0">
                  <c:v>83.27272727272728</c:v>
                </c:pt>
                <c:pt idx="1">
                  <c:v>80.363636363636374</c:v>
                </c:pt>
                <c:pt idx="2">
                  <c:v>76.727272727272734</c:v>
                </c:pt>
                <c:pt idx="3">
                  <c:v>69.818181818181813</c:v>
                </c:pt>
                <c:pt idx="4">
                  <c:v>64</c:v>
                </c:pt>
                <c:pt idx="5">
                  <c:v>58.181818181818187</c:v>
                </c:pt>
                <c:pt idx="6">
                  <c:v>53.454545454545453</c:v>
                </c:pt>
                <c:pt idx="7">
                  <c:v>48.727272727272734</c:v>
                </c:pt>
                <c:pt idx="8">
                  <c:v>47.63636363636364</c:v>
                </c:pt>
                <c:pt idx="9">
                  <c:v>44.727272727272727</c:v>
                </c:pt>
                <c:pt idx="10">
                  <c:v>45.090909090909086</c:v>
                </c:pt>
                <c:pt idx="11">
                  <c:v>42.909090909090907</c:v>
                </c:pt>
                <c:pt idx="12">
                  <c:v>42.18181818181818</c:v>
                </c:pt>
                <c:pt idx="13">
                  <c:v>40.36363636363636</c:v>
                </c:pt>
                <c:pt idx="14">
                  <c:v>41.454545454545453</c:v>
                </c:pt>
                <c:pt idx="15">
                  <c:v>38.909090909090914</c:v>
                </c:pt>
                <c:pt idx="16">
                  <c:v>37.81818181818182</c:v>
                </c:pt>
                <c:pt idx="17">
                  <c:v>37.81818181818182</c:v>
                </c:pt>
                <c:pt idx="18">
                  <c:v>36.727272727272727</c:v>
                </c:pt>
                <c:pt idx="19">
                  <c:v>35.636363636363633</c:v>
                </c:pt>
                <c:pt idx="20">
                  <c:v>36</c:v>
                </c:pt>
                <c:pt idx="21">
                  <c:v>37.454545454545453</c:v>
                </c:pt>
                <c:pt idx="22">
                  <c:v>35.272727272727273</c:v>
                </c:pt>
                <c:pt idx="23">
                  <c:v>37.090909090909093</c:v>
                </c:pt>
                <c:pt idx="24">
                  <c:v>34.909090909090907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6-49F2-BF29-759C6B1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59264"/>
        <c:axId val="1935748864"/>
      </c:scatterChart>
      <c:valAx>
        <c:axId val="19357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48864"/>
        <c:crosses val="autoZero"/>
        <c:crossBetween val="midCat"/>
      </c:valAx>
      <c:valAx>
        <c:axId val="193574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(%wt.)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sand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11'!$A$3:$A$15</c:f>
              <c:numCache>
                <c:formatCode>General</c:formatCode>
                <c:ptCount val="13"/>
                <c:pt idx="0">
                  <c:v>0</c:v>
                </c:pt>
                <c:pt idx="1">
                  <c:v>1.0305343511450382</c:v>
                </c:pt>
                <c:pt idx="2">
                  <c:v>2.8244274809160306</c:v>
                </c:pt>
                <c:pt idx="3">
                  <c:v>5</c:v>
                </c:pt>
                <c:pt idx="4">
                  <c:v>7.0229007633587779</c:v>
                </c:pt>
                <c:pt idx="5">
                  <c:v>8.7404580152671745</c:v>
                </c:pt>
                <c:pt idx="6">
                  <c:v>9.6946564885496187</c:v>
                </c:pt>
                <c:pt idx="7">
                  <c:v>9.8854961832061079</c:v>
                </c:pt>
                <c:pt idx="8">
                  <c:v>10.267175572519085</c:v>
                </c:pt>
                <c:pt idx="9">
                  <c:v>11.030534351145038</c:v>
                </c:pt>
                <c:pt idx="10">
                  <c:v>12.175572519083971</c:v>
                </c:pt>
                <c:pt idx="11">
                  <c:v>20</c:v>
                </c:pt>
                <c:pt idx="12">
                  <c:v>23.549618320610687</c:v>
                </c:pt>
              </c:numCache>
            </c:numRef>
          </c:xVal>
          <c:yVal>
            <c:numRef>
              <c:f>'figure 11'!$C$3:$C$15</c:f>
              <c:numCache>
                <c:formatCode>General</c:formatCode>
                <c:ptCount val="13"/>
                <c:pt idx="0">
                  <c:v>0.27906976744186046</c:v>
                </c:pt>
                <c:pt idx="1">
                  <c:v>0.25</c:v>
                </c:pt>
                <c:pt idx="2">
                  <c:v>0.19047619047619049</c:v>
                </c:pt>
                <c:pt idx="3">
                  <c:v>0.11788617886178862</c:v>
                </c:pt>
                <c:pt idx="4">
                  <c:v>5.7692307692307689E-2</c:v>
                </c:pt>
                <c:pt idx="5">
                  <c:v>1.4760147601476014E-2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8E8-B4F2-839DA5A5C8B6}"/>
            </c:ext>
          </c:extLst>
        </c:ser>
        <c:ser>
          <c:idx val="1"/>
          <c:order val="1"/>
          <c:tx>
            <c:v>faeces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11'!$D$3:$D$27</c:f>
              <c:numCache>
                <c:formatCode>General</c:formatCode>
                <c:ptCount val="25"/>
                <c:pt idx="0">
                  <c:v>0</c:v>
                </c:pt>
                <c:pt idx="1">
                  <c:v>3.053435114503817</c:v>
                </c:pt>
                <c:pt idx="2">
                  <c:v>5.7251908396946565</c:v>
                </c:pt>
                <c:pt idx="3">
                  <c:v>9.3893129770992374</c:v>
                </c:pt>
                <c:pt idx="4">
                  <c:v>11.984732824427482</c:v>
                </c:pt>
                <c:pt idx="5">
                  <c:v>14.122137404580153</c:v>
                </c:pt>
                <c:pt idx="6">
                  <c:v>16.18320610687023</c:v>
                </c:pt>
                <c:pt idx="7">
                  <c:v>17.519083969465651</c:v>
                </c:pt>
                <c:pt idx="8">
                  <c:v>18.320610687022899</c:v>
                </c:pt>
                <c:pt idx="9">
                  <c:v>19.045801526717558</c:v>
                </c:pt>
                <c:pt idx="10">
                  <c:v>19.541984732824428</c:v>
                </c:pt>
                <c:pt idx="11">
                  <c:v>20.038167938931299</c:v>
                </c:pt>
                <c:pt idx="12">
                  <c:v>20.916030534351147</c:v>
                </c:pt>
                <c:pt idx="13">
                  <c:v>21.564885496183205</c:v>
                </c:pt>
                <c:pt idx="14">
                  <c:v>22.099236641221374</c:v>
                </c:pt>
                <c:pt idx="15">
                  <c:v>23.396946564885496</c:v>
                </c:pt>
                <c:pt idx="16">
                  <c:v>24.045801526717558</c:v>
                </c:pt>
                <c:pt idx="17">
                  <c:v>24.580152671755723</c:v>
                </c:pt>
                <c:pt idx="18">
                  <c:v>26.030534351145036</c:v>
                </c:pt>
                <c:pt idx="19">
                  <c:v>26.564885496183205</c:v>
                </c:pt>
                <c:pt idx="20">
                  <c:v>27.63358778625954</c:v>
                </c:pt>
                <c:pt idx="21">
                  <c:v>28.091603053435112</c:v>
                </c:pt>
                <c:pt idx="22">
                  <c:v>28.587786259541982</c:v>
                </c:pt>
                <c:pt idx="23">
                  <c:v>29.083969465648853</c:v>
                </c:pt>
                <c:pt idx="24">
                  <c:v>30.076335877862594</c:v>
                </c:pt>
              </c:numCache>
            </c:numRef>
          </c:xVal>
          <c:yVal>
            <c:numRef>
              <c:f>'figure 11'!$F$3:$F$27</c:f>
              <c:numCache>
                <c:formatCode>General</c:formatCode>
                <c:ptCount val="25"/>
                <c:pt idx="0">
                  <c:v>4.9782608695652186</c:v>
                </c:pt>
                <c:pt idx="1">
                  <c:v>4.0925925925925943</c:v>
                </c:pt>
                <c:pt idx="2">
                  <c:v>3.2968750000000009</c:v>
                </c:pt>
                <c:pt idx="3">
                  <c:v>2.3132530120481922</c:v>
                </c:pt>
                <c:pt idx="4">
                  <c:v>1.7777777777777779</c:v>
                </c:pt>
                <c:pt idx="5">
                  <c:v>1.3913043478260874</c:v>
                </c:pt>
                <c:pt idx="6">
                  <c:v>1.1484375</c:v>
                </c:pt>
                <c:pt idx="7">
                  <c:v>0.95035460992907828</c:v>
                </c:pt>
                <c:pt idx="8">
                  <c:v>0.90972222222222221</c:v>
                </c:pt>
                <c:pt idx="9">
                  <c:v>0.80921052631578949</c:v>
                </c:pt>
                <c:pt idx="10">
                  <c:v>0.82119205298013243</c:v>
                </c:pt>
                <c:pt idx="11">
                  <c:v>0.75159235668789803</c:v>
                </c:pt>
                <c:pt idx="12">
                  <c:v>0.72955974842767302</c:v>
                </c:pt>
                <c:pt idx="13">
                  <c:v>0.67682926829268275</c:v>
                </c:pt>
                <c:pt idx="14">
                  <c:v>0.70807453416149069</c:v>
                </c:pt>
                <c:pt idx="15">
                  <c:v>0.63690476190476208</c:v>
                </c:pt>
                <c:pt idx="16">
                  <c:v>0.60818713450292394</c:v>
                </c:pt>
                <c:pt idx="17">
                  <c:v>0.60818713450292394</c:v>
                </c:pt>
                <c:pt idx="18">
                  <c:v>0.58045977011494243</c:v>
                </c:pt>
                <c:pt idx="19">
                  <c:v>0.55367231638418068</c:v>
                </c:pt>
                <c:pt idx="20">
                  <c:v>0.5625</c:v>
                </c:pt>
                <c:pt idx="21">
                  <c:v>0.59883720930232553</c:v>
                </c:pt>
                <c:pt idx="22">
                  <c:v>0.5449438202247191</c:v>
                </c:pt>
                <c:pt idx="23">
                  <c:v>0.58959537572254328</c:v>
                </c:pt>
                <c:pt idx="24">
                  <c:v>0.53631284916201116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D-48E8-B4F2-839DA5A5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59264"/>
        <c:axId val="1935748864"/>
      </c:scatterChart>
      <c:valAx>
        <c:axId val="19357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48864"/>
        <c:crosses val="autoZero"/>
        <c:crossBetween val="midCat"/>
      </c:valAx>
      <c:valAx>
        <c:axId val="193574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(g/g 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sand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11'!$A$30:$A$61</c:f>
              <c:numCache>
                <c:formatCode>General</c:formatCode>
                <c:ptCount val="32"/>
                <c:pt idx="0">
                  <c:v>0</c:v>
                </c:pt>
                <c:pt idx="1">
                  <c:v>1.0158730158730158</c:v>
                </c:pt>
                <c:pt idx="2">
                  <c:v>1.4603174603174605</c:v>
                </c:pt>
                <c:pt idx="3">
                  <c:v>1.9682539682539681</c:v>
                </c:pt>
                <c:pt idx="4">
                  <c:v>2.5396825396825395</c:v>
                </c:pt>
                <c:pt idx="5">
                  <c:v>3.4920634920634921</c:v>
                </c:pt>
                <c:pt idx="6">
                  <c:v>4.0634920634920633</c:v>
                </c:pt>
                <c:pt idx="7">
                  <c:v>4.5714285714285712</c:v>
                </c:pt>
                <c:pt idx="8">
                  <c:v>5.4603174603174596</c:v>
                </c:pt>
                <c:pt idx="9">
                  <c:v>5.9682539682539684</c:v>
                </c:pt>
                <c:pt idx="10">
                  <c:v>6.4761904761904763</c:v>
                </c:pt>
                <c:pt idx="11">
                  <c:v>7.0476190476190483</c:v>
                </c:pt>
                <c:pt idx="12">
                  <c:v>7.5555555555555554</c:v>
                </c:pt>
                <c:pt idx="13">
                  <c:v>8</c:v>
                </c:pt>
                <c:pt idx="14">
                  <c:v>8.5079365079365079</c:v>
                </c:pt>
                <c:pt idx="15">
                  <c:v>9.587301587301587</c:v>
                </c:pt>
                <c:pt idx="16">
                  <c:v>9.9047619047619051</c:v>
                </c:pt>
                <c:pt idx="17">
                  <c:v>10.412698412698413</c:v>
                </c:pt>
                <c:pt idx="18">
                  <c:v>10.984126984126984</c:v>
                </c:pt>
                <c:pt idx="19">
                  <c:v>11.61904761904762</c:v>
                </c:pt>
                <c:pt idx="20">
                  <c:v>12</c:v>
                </c:pt>
                <c:pt idx="21">
                  <c:v>12.444444444444445</c:v>
                </c:pt>
                <c:pt idx="22">
                  <c:v>13.333333333333332</c:v>
                </c:pt>
                <c:pt idx="23">
                  <c:v>14.095238095238097</c:v>
                </c:pt>
                <c:pt idx="24">
                  <c:v>14.476190476190476</c:v>
                </c:pt>
                <c:pt idx="25">
                  <c:v>15.428571428571429</c:v>
                </c:pt>
                <c:pt idx="26">
                  <c:v>16</c:v>
                </c:pt>
                <c:pt idx="27">
                  <c:v>17.142857142857142</c:v>
                </c:pt>
                <c:pt idx="28">
                  <c:v>17.396825396825399</c:v>
                </c:pt>
                <c:pt idx="29">
                  <c:v>17.523809523809526</c:v>
                </c:pt>
                <c:pt idx="30">
                  <c:v>18.476190476190478</c:v>
                </c:pt>
                <c:pt idx="31">
                  <c:v>18.857142857142858</c:v>
                </c:pt>
              </c:numCache>
            </c:numRef>
          </c:xVal>
          <c:yVal>
            <c:numRef>
              <c:f>'figure 11'!$B$30:$B$61</c:f>
              <c:numCache>
                <c:formatCode>General</c:formatCode>
                <c:ptCount val="32"/>
                <c:pt idx="0">
                  <c:v>5.3797468354430382</c:v>
                </c:pt>
                <c:pt idx="1">
                  <c:v>12.025316455696203</c:v>
                </c:pt>
                <c:pt idx="2">
                  <c:v>9.6835443037974684</c:v>
                </c:pt>
                <c:pt idx="3">
                  <c:v>14.493670886075948</c:v>
                </c:pt>
                <c:pt idx="4">
                  <c:v>10.506329113924052</c:v>
                </c:pt>
                <c:pt idx="5">
                  <c:v>13.79746835443038</c:v>
                </c:pt>
                <c:pt idx="6">
                  <c:v>10.822784810126581</c:v>
                </c:pt>
                <c:pt idx="7">
                  <c:v>11.772151898734178</c:v>
                </c:pt>
                <c:pt idx="8">
                  <c:v>11.898734177215189</c:v>
                </c:pt>
                <c:pt idx="9">
                  <c:v>13.79746835443038</c:v>
                </c:pt>
                <c:pt idx="10">
                  <c:v>8.924050632911392</c:v>
                </c:pt>
                <c:pt idx="11">
                  <c:v>12.088607594936709</c:v>
                </c:pt>
                <c:pt idx="12">
                  <c:v>9.8101265822784818</c:v>
                </c:pt>
                <c:pt idx="13">
                  <c:v>11.329113924050633</c:v>
                </c:pt>
                <c:pt idx="14">
                  <c:v>9.1772151898734187</c:v>
                </c:pt>
                <c:pt idx="15">
                  <c:v>2.8481012658227849</c:v>
                </c:pt>
                <c:pt idx="16">
                  <c:v>2.4050632911392404</c:v>
                </c:pt>
                <c:pt idx="17">
                  <c:v>-0.56962025316455689</c:v>
                </c:pt>
                <c:pt idx="18">
                  <c:v>1.89873417721519</c:v>
                </c:pt>
                <c:pt idx="19">
                  <c:v>-0.56962025316455689</c:v>
                </c:pt>
                <c:pt idx="20">
                  <c:v>0.50632911392405067</c:v>
                </c:pt>
                <c:pt idx="21">
                  <c:v>0</c:v>
                </c:pt>
                <c:pt idx="22">
                  <c:v>1.5822784810126582</c:v>
                </c:pt>
                <c:pt idx="23">
                  <c:v>-0.56962025316455689</c:v>
                </c:pt>
                <c:pt idx="24">
                  <c:v>1.5822784810126582</c:v>
                </c:pt>
                <c:pt idx="25">
                  <c:v>-0.50632911392405067</c:v>
                </c:pt>
                <c:pt idx="26">
                  <c:v>1.7721518987341773</c:v>
                </c:pt>
                <c:pt idx="27">
                  <c:v>-0.63291139240506333</c:v>
                </c:pt>
                <c:pt idx="28">
                  <c:v>-0.12658227848101267</c:v>
                </c:pt>
                <c:pt idx="29">
                  <c:v>-0.63291139240506333</c:v>
                </c:pt>
                <c:pt idx="30">
                  <c:v>2.2151898734177213</c:v>
                </c:pt>
                <c:pt idx="31">
                  <c:v>-6.3291139240506333E-2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A-4C80-A58B-7001FEF68992}"/>
            </c:ext>
          </c:extLst>
        </c:ser>
        <c:ser>
          <c:idx val="1"/>
          <c:order val="1"/>
          <c:tx>
            <c:v>faeces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11'!$D$30:$D$102</c:f>
              <c:numCache>
                <c:formatCode>General</c:formatCode>
                <c:ptCount val="73"/>
                <c:pt idx="0">
                  <c:v>0</c:v>
                </c:pt>
                <c:pt idx="1">
                  <c:v>0.50793650793650791</c:v>
                </c:pt>
                <c:pt idx="2">
                  <c:v>1.0158730158730158</c:v>
                </c:pt>
                <c:pt idx="3">
                  <c:v>2.0952380952380953</c:v>
                </c:pt>
                <c:pt idx="4">
                  <c:v>3.0476190476190479</c:v>
                </c:pt>
                <c:pt idx="5">
                  <c:v>3.5555555555555558</c:v>
                </c:pt>
                <c:pt idx="6">
                  <c:v>4.3809523809523814</c:v>
                </c:pt>
                <c:pt idx="7">
                  <c:v>4.9523809523809526</c:v>
                </c:pt>
                <c:pt idx="8">
                  <c:v>5.4603174603174596</c:v>
                </c:pt>
                <c:pt idx="9">
                  <c:v>5.9682539682539684</c:v>
                </c:pt>
                <c:pt idx="10">
                  <c:v>6.4761904761904763</c:v>
                </c:pt>
                <c:pt idx="11">
                  <c:v>7.0476190476190483</c:v>
                </c:pt>
                <c:pt idx="12">
                  <c:v>7.6190476190476186</c:v>
                </c:pt>
                <c:pt idx="13">
                  <c:v>8.5079365079365079</c:v>
                </c:pt>
                <c:pt idx="14">
                  <c:v>9.2698412698412707</c:v>
                </c:pt>
                <c:pt idx="15">
                  <c:v>10.222222222222221</c:v>
                </c:pt>
                <c:pt idx="16">
                  <c:v>11.428571428571427</c:v>
                </c:pt>
                <c:pt idx="17">
                  <c:v>11.936507936507937</c:v>
                </c:pt>
                <c:pt idx="18">
                  <c:v>12.444444444444445</c:v>
                </c:pt>
                <c:pt idx="19">
                  <c:v>13.396825396825395</c:v>
                </c:pt>
                <c:pt idx="20">
                  <c:v>14.031746031746032</c:v>
                </c:pt>
                <c:pt idx="21">
                  <c:v>14.984126984126984</c:v>
                </c:pt>
                <c:pt idx="22">
                  <c:v>15.492063492063492</c:v>
                </c:pt>
                <c:pt idx="23">
                  <c:v>16.698412698412699</c:v>
                </c:pt>
                <c:pt idx="24">
                  <c:v>17.523809523809526</c:v>
                </c:pt>
                <c:pt idx="25">
                  <c:v>18.349206349206348</c:v>
                </c:pt>
                <c:pt idx="26">
                  <c:v>18.920634920634921</c:v>
                </c:pt>
                <c:pt idx="27">
                  <c:v>19.619047619047617</c:v>
                </c:pt>
                <c:pt idx="28">
                  <c:v>20.063492063492063</c:v>
                </c:pt>
                <c:pt idx="29">
                  <c:v>20.888888888888889</c:v>
                </c:pt>
                <c:pt idx="30">
                  <c:v>21.396825396825395</c:v>
                </c:pt>
                <c:pt idx="31">
                  <c:v>22.095238095238095</c:v>
                </c:pt>
                <c:pt idx="32">
                  <c:v>22.793650793650791</c:v>
                </c:pt>
                <c:pt idx="33">
                  <c:v>23.492063492063494</c:v>
                </c:pt>
                <c:pt idx="34">
                  <c:v>23.936507936507937</c:v>
                </c:pt>
                <c:pt idx="35">
                  <c:v>24.444444444444446</c:v>
                </c:pt>
                <c:pt idx="36">
                  <c:v>25.333333333333332</c:v>
                </c:pt>
                <c:pt idx="37">
                  <c:v>25.841269841269842</c:v>
                </c:pt>
                <c:pt idx="38">
                  <c:v>26.412698412698411</c:v>
                </c:pt>
                <c:pt idx="39">
                  <c:v>26.920634920634924</c:v>
                </c:pt>
                <c:pt idx="40">
                  <c:v>27.936507936507937</c:v>
                </c:pt>
                <c:pt idx="41">
                  <c:v>28.444444444444446</c:v>
                </c:pt>
                <c:pt idx="42">
                  <c:v>28.952380952380953</c:v>
                </c:pt>
                <c:pt idx="43">
                  <c:v>29.777777777777779</c:v>
                </c:pt>
                <c:pt idx="44">
                  <c:v>30.412698412698411</c:v>
                </c:pt>
                <c:pt idx="45">
                  <c:v>30.857142857142858</c:v>
                </c:pt>
                <c:pt idx="46">
                  <c:v>30.349206349206348</c:v>
                </c:pt>
                <c:pt idx="47">
                  <c:v>30.857142857142858</c:v>
                </c:pt>
                <c:pt idx="48">
                  <c:v>31.49206349206349</c:v>
                </c:pt>
                <c:pt idx="49">
                  <c:v>31.809523809523807</c:v>
                </c:pt>
                <c:pt idx="50">
                  <c:v>32.571428571428569</c:v>
                </c:pt>
                <c:pt idx="51">
                  <c:v>33.460317460317462</c:v>
                </c:pt>
                <c:pt idx="52">
                  <c:v>34.031746031746032</c:v>
                </c:pt>
                <c:pt idx="53">
                  <c:v>34.476190476190482</c:v>
                </c:pt>
                <c:pt idx="54">
                  <c:v>34.857142857142861</c:v>
                </c:pt>
                <c:pt idx="55">
                  <c:v>35.365079365079367</c:v>
                </c:pt>
                <c:pt idx="56">
                  <c:v>35.936507936507937</c:v>
                </c:pt>
                <c:pt idx="57">
                  <c:v>36.825396825396822</c:v>
                </c:pt>
                <c:pt idx="58">
                  <c:v>37.460317460317462</c:v>
                </c:pt>
                <c:pt idx="59">
                  <c:v>37.968253968253968</c:v>
                </c:pt>
                <c:pt idx="60">
                  <c:v>38.984126984126981</c:v>
                </c:pt>
                <c:pt idx="61">
                  <c:v>39.873015873015873</c:v>
                </c:pt>
                <c:pt idx="62">
                  <c:v>40.38095238095238</c:v>
                </c:pt>
                <c:pt idx="63">
                  <c:v>41.015873015873012</c:v>
                </c:pt>
                <c:pt idx="64">
                  <c:v>41.460317460317462</c:v>
                </c:pt>
                <c:pt idx="65">
                  <c:v>41.968253968253968</c:v>
                </c:pt>
                <c:pt idx="66">
                  <c:v>42.412698412698411</c:v>
                </c:pt>
                <c:pt idx="67">
                  <c:v>43.17460317460317</c:v>
                </c:pt>
                <c:pt idx="68">
                  <c:v>44.253968253968253</c:v>
                </c:pt>
                <c:pt idx="69">
                  <c:v>45.333333333333329</c:v>
                </c:pt>
                <c:pt idx="70">
                  <c:v>45.904761904761898</c:v>
                </c:pt>
                <c:pt idx="71">
                  <c:v>46.349206349206355</c:v>
                </c:pt>
                <c:pt idx="72">
                  <c:v>46.920634920634924</c:v>
                </c:pt>
              </c:numCache>
            </c:numRef>
          </c:xVal>
          <c:yVal>
            <c:numRef>
              <c:f>'figure 11'!$E$30:$E$102</c:f>
              <c:numCache>
                <c:formatCode>General</c:formatCode>
                <c:ptCount val="73"/>
                <c:pt idx="0">
                  <c:v>5.3797468354430382</c:v>
                </c:pt>
                <c:pt idx="1">
                  <c:v>9.2405063291139236</c:v>
                </c:pt>
                <c:pt idx="2">
                  <c:v>7.5316455696202533</c:v>
                </c:pt>
                <c:pt idx="3">
                  <c:v>8.6708860759493671</c:v>
                </c:pt>
                <c:pt idx="4">
                  <c:v>7.3417721518987342</c:v>
                </c:pt>
                <c:pt idx="5">
                  <c:v>7.6582278481012658</c:v>
                </c:pt>
                <c:pt idx="6">
                  <c:v>7.59493670886076</c:v>
                </c:pt>
                <c:pt idx="7">
                  <c:v>7.9746835443037973</c:v>
                </c:pt>
                <c:pt idx="8">
                  <c:v>6.9620253164556969</c:v>
                </c:pt>
                <c:pt idx="9">
                  <c:v>9.3037974683544302</c:v>
                </c:pt>
                <c:pt idx="10">
                  <c:v>5.7594936708860756</c:v>
                </c:pt>
                <c:pt idx="11">
                  <c:v>7.40506329113924</c:v>
                </c:pt>
                <c:pt idx="12">
                  <c:v>6.4556962025316453</c:v>
                </c:pt>
                <c:pt idx="13">
                  <c:v>7.0253164556962027</c:v>
                </c:pt>
                <c:pt idx="14">
                  <c:v>5.9493670886075947</c:v>
                </c:pt>
                <c:pt idx="15">
                  <c:v>6.2025316455696196</c:v>
                </c:pt>
                <c:pt idx="16">
                  <c:v>3.79746835443038</c:v>
                </c:pt>
                <c:pt idx="17">
                  <c:v>6.0126582278481013</c:v>
                </c:pt>
                <c:pt idx="18">
                  <c:v>3.9873417721518987</c:v>
                </c:pt>
                <c:pt idx="19">
                  <c:v>6.1392405063291147</c:v>
                </c:pt>
                <c:pt idx="20">
                  <c:v>2.5316455696202533</c:v>
                </c:pt>
                <c:pt idx="21">
                  <c:v>4.8101265822784809</c:v>
                </c:pt>
                <c:pt idx="22">
                  <c:v>2.3417721518987342</c:v>
                </c:pt>
                <c:pt idx="23">
                  <c:v>3.8607594936708862</c:v>
                </c:pt>
                <c:pt idx="24">
                  <c:v>1.7088607594936709</c:v>
                </c:pt>
                <c:pt idx="25">
                  <c:v>2.9113924050632911</c:v>
                </c:pt>
                <c:pt idx="26">
                  <c:v>0.189873417721519</c:v>
                </c:pt>
                <c:pt idx="27">
                  <c:v>3.1645569620253164</c:v>
                </c:pt>
                <c:pt idx="28">
                  <c:v>0.69620253164556956</c:v>
                </c:pt>
                <c:pt idx="29">
                  <c:v>3.1645569620253164</c:v>
                </c:pt>
                <c:pt idx="30">
                  <c:v>-0.379746835443038</c:v>
                </c:pt>
                <c:pt idx="31">
                  <c:v>1.89873417721519</c:v>
                </c:pt>
                <c:pt idx="32">
                  <c:v>0.56962025316455689</c:v>
                </c:pt>
                <c:pt idx="33">
                  <c:v>1.7088607594936709</c:v>
                </c:pt>
                <c:pt idx="34">
                  <c:v>-0.189873417721519</c:v>
                </c:pt>
                <c:pt idx="35">
                  <c:v>1.4556962025316456</c:v>
                </c:pt>
                <c:pt idx="36">
                  <c:v>-0.12658227848101267</c:v>
                </c:pt>
                <c:pt idx="37">
                  <c:v>0.949367088607595</c:v>
                </c:pt>
                <c:pt idx="38">
                  <c:v>-0.379746835443038</c:v>
                </c:pt>
                <c:pt idx="39">
                  <c:v>0</c:v>
                </c:pt>
                <c:pt idx="40">
                  <c:v>1.8354430379746836</c:v>
                </c:pt>
                <c:pt idx="41">
                  <c:v>-0.44303797468354433</c:v>
                </c:pt>
                <c:pt idx="42">
                  <c:v>1.3291139240506329</c:v>
                </c:pt>
                <c:pt idx="43">
                  <c:v>-0.31645569620253167</c:v>
                </c:pt>
                <c:pt idx="44">
                  <c:v>1.0759493670886076</c:v>
                </c:pt>
                <c:pt idx="45">
                  <c:v>-0.63291139240506333</c:v>
                </c:pt>
                <c:pt idx="46">
                  <c:v>1.0759493670886076</c:v>
                </c:pt>
                <c:pt idx="47">
                  <c:v>-0.56962025316455689</c:v>
                </c:pt>
                <c:pt idx="48">
                  <c:v>0.82278481012658222</c:v>
                </c:pt>
                <c:pt idx="49">
                  <c:v>-0.44303797468354433</c:v>
                </c:pt>
                <c:pt idx="50">
                  <c:v>0.88607594936708867</c:v>
                </c:pt>
                <c:pt idx="51">
                  <c:v>-0.56962025316455689</c:v>
                </c:pt>
                <c:pt idx="52">
                  <c:v>1.0759493670886076</c:v>
                </c:pt>
                <c:pt idx="53">
                  <c:v>-0.189873417721519</c:v>
                </c:pt>
                <c:pt idx="54">
                  <c:v>0.12658227848101267</c:v>
                </c:pt>
                <c:pt idx="55">
                  <c:v>-0.189873417721519</c:v>
                </c:pt>
                <c:pt idx="56">
                  <c:v>1.7721518987341773</c:v>
                </c:pt>
                <c:pt idx="57">
                  <c:v>-0.50632911392405067</c:v>
                </c:pt>
                <c:pt idx="58">
                  <c:v>0.31645569620253167</c:v>
                </c:pt>
                <c:pt idx="59">
                  <c:v>-0.31645569620253167</c:v>
                </c:pt>
                <c:pt idx="60">
                  <c:v>0.50632911392405067</c:v>
                </c:pt>
                <c:pt idx="61">
                  <c:v>0</c:v>
                </c:pt>
                <c:pt idx="62">
                  <c:v>0.69620253164556956</c:v>
                </c:pt>
                <c:pt idx="63">
                  <c:v>-0.50632911392405067</c:v>
                </c:pt>
                <c:pt idx="64">
                  <c:v>0.25316455696202533</c:v>
                </c:pt>
                <c:pt idx="65">
                  <c:v>-0.25316455696202533</c:v>
                </c:pt>
                <c:pt idx="66">
                  <c:v>0.63291139240506333</c:v>
                </c:pt>
                <c:pt idx="67">
                  <c:v>-0.759493670886076</c:v>
                </c:pt>
                <c:pt idx="68">
                  <c:v>0.82278481012658222</c:v>
                </c:pt>
                <c:pt idx="69">
                  <c:v>-0.50632911392405067</c:v>
                </c:pt>
                <c:pt idx="70">
                  <c:v>0.50632911392405067</c:v>
                </c:pt>
                <c:pt idx="71">
                  <c:v>-0.379746835443038</c:v>
                </c:pt>
                <c:pt idx="72">
                  <c:v>0.50632911392405067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A-4C80-A58B-7001FEF6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48448"/>
        <c:axId val="1935753440"/>
      </c:scatterChart>
      <c:valAx>
        <c:axId val="19357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(hr)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53440"/>
        <c:crosses val="autoZero"/>
        <c:crossBetween val="midCat"/>
      </c:valAx>
      <c:valAx>
        <c:axId val="1935753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rate (mg water/hr cm2)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48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r"/>
      <c:layout>
        <c:manualLayout>
          <c:xMode val="edge"/>
          <c:yMode val="edge"/>
          <c:x val="0.67397178477690289"/>
          <c:y val="0.10648148148148148"/>
          <c:w val="0.14816688538932635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0</xdr:rowOff>
    </xdr:from>
    <xdr:to>
      <xdr:col>15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1209675</xdr:colOff>
      <xdr:row>16</xdr:row>
      <xdr:rowOff>123825</xdr:rowOff>
    </xdr:from>
    <xdr:to>
      <xdr:col>5</xdr:col>
      <xdr:colOff>533400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12</xdr:row>
      <xdr:rowOff>123825</xdr:rowOff>
    </xdr:from>
    <xdr:to>
      <xdr:col>15</xdr:col>
      <xdr:colOff>571500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</xdr:colOff>
      <xdr:row>6</xdr:row>
      <xdr:rowOff>47625</xdr:rowOff>
    </xdr:from>
    <xdr:to>
      <xdr:col>37</xdr:col>
      <xdr:colOff>161925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61912</xdr:colOff>
      <xdr:row>26</xdr:row>
      <xdr:rowOff>142875</xdr:rowOff>
    </xdr:from>
    <xdr:to>
      <xdr:col>34</xdr:col>
      <xdr:colOff>366712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45</xdr:row>
      <xdr:rowOff>0</xdr:rowOff>
    </xdr:from>
    <xdr:to>
      <xdr:col>34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14</xdr:row>
      <xdr:rowOff>142875</xdr:rowOff>
    </xdr:from>
    <xdr:to>
      <xdr:col>26</xdr:col>
      <xdr:colOff>352425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31</xdr:row>
      <xdr:rowOff>28575</xdr:rowOff>
    </xdr:from>
    <xdr:to>
      <xdr:col>26</xdr:col>
      <xdr:colOff>419100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185737</xdr:colOff>
      <xdr:row>30</xdr:row>
      <xdr:rowOff>123825</xdr:rowOff>
    </xdr:from>
    <xdr:to>
      <xdr:col>15</xdr:col>
      <xdr:colOff>490537</xdr:colOff>
      <xdr:row>45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D1" workbookViewId="0">
      <selection activeCell="F4" sqref="F4:F14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13.42578125" bestFit="1" customWidth="1"/>
    <col min="4" max="4" width="13.42578125" customWidth="1"/>
    <col min="5" max="5" width="13.28515625" bestFit="1" customWidth="1"/>
  </cols>
  <sheetData>
    <row r="1" spans="1:6" x14ac:dyDescent="0.25">
      <c r="C1" t="s">
        <v>6</v>
      </c>
      <c r="E1" t="s">
        <v>7</v>
      </c>
    </row>
    <row r="2" spans="1:6" x14ac:dyDescent="0.25">
      <c r="A2" t="s">
        <v>0</v>
      </c>
      <c r="B2" t="s">
        <v>3</v>
      </c>
      <c r="C2" t="s">
        <v>1</v>
      </c>
      <c r="D2" t="s">
        <v>8</v>
      </c>
      <c r="E2" t="s">
        <v>2</v>
      </c>
      <c r="F2" t="s">
        <v>8</v>
      </c>
    </row>
    <row r="4" spans="1:6" x14ac:dyDescent="0.25">
      <c r="B4">
        <v>0.5</v>
      </c>
      <c r="C4">
        <v>27</v>
      </c>
      <c r="D4">
        <f>(C4/100)/(1-(C4/100))</f>
        <v>0.36986301369863017</v>
      </c>
      <c r="E4">
        <v>24</v>
      </c>
      <c r="F4">
        <f>(E4/100)/(1-(E4/100))</f>
        <v>0.31578947368421051</v>
      </c>
    </row>
    <row r="5" spans="1:6" x14ac:dyDescent="0.25">
      <c r="A5">
        <v>11</v>
      </c>
      <c r="B5">
        <v>1</v>
      </c>
      <c r="C5">
        <v>27</v>
      </c>
      <c r="D5">
        <f t="shared" ref="D5:D14" si="0">(C5/100)/(1-(C5/100))</f>
        <v>0.36986301369863017</v>
      </c>
      <c r="E5">
        <v>24</v>
      </c>
      <c r="F5">
        <f t="shared" ref="F5:F14" si="1">(E5/100)/(1-(E5/100))</f>
        <v>0.31578947368421051</v>
      </c>
    </row>
    <row r="6" spans="1:6" x14ac:dyDescent="0.25">
      <c r="A6">
        <v>5.5</v>
      </c>
      <c r="B6">
        <v>2</v>
      </c>
      <c r="C6">
        <v>27</v>
      </c>
      <c r="D6">
        <f t="shared" si="0"/>
        <v>0.36986301369863017</v>
      </c>
      <c r="E6">
        <v>24</v>
      </c>
      <c r="F6">
        <f t="shared" si="1"/>
        <v>0.31578947368421051</v>
      </c>
    </row>
    <row r="7" spans="1:6" x14ac:dyDescent="0.25">
      <c r="A7">
        <v>3.5</v>
      </c>
      <c r="B7">
        <v>3</v>
      </c>
      <c r="C7">
        <v>27</v>
      </c>
      <c r="D7">
        <f t="shared" si="0"/>
        <v>0.36986301369863017</v>
      </c>
      <c r="E7">
        <v>24</v>
      </c>
      <c r="F7">
        <f t="shared" si="1"/>
        <v>0.31578947368421051</v>
      </c>
    </row>
    <row r="8" spans="1:6" x14ac:dyDescent="0.25">
      <c r="A8">
        <v>2.5</v>
      </c>
      <c r="B8">
        <v>4</v>
      </c>
      <c r="C8">
        <v>29</v>
      </c>
      <c r="D8">
        <f t="shared" si="0"/>
        <v>0.40845070422535212</v>
      </c>
      <c r="E8">
        <v>25</v>
      </c>
      <c r="F8">
        <f t="shared" si="1"/>
        <v>0.33333333333333331</v>
      </c>
    </row>
    <row r="9" spans="1:6" x14ac:dyDescent="0.25">
      <c r="A9">
        <v>2.25</v>
      </c>
      <c r="B9">
        <v>5</v>
      </c>
      <c r="C9">
        <v>36</v>
      </c>
      <c r="D9">
        <f t="shared" si="0"/>
        <v>0.5625</v>
      </c>
      <c r="E9">
        <v>28</v>
      </c>
      <c r="F9">
        <f t="shared" si="1"/>
        <v>0.38888888888888895</v>
      </c>
    </row>
    <row r="10" spans="1:6" x14ac:dyDescent="0.25">
      <c r="A10">
        <v>1.8</v>
      </c>
      <c r="B10">
        <v>6</v>
      </c>
      <c r="C10">
        <v>45</v>
      </c>
      <c r="D10">
        <f t="shared" si="0"/>
        <v>0.81818181818181812</v>
      </c>
      <c r="E10">
        <v>34</v>
      </c>
      <c r="F10">
        <f t="shared" si="1"/>
        <v>0.51515151515151525</v>
      </c>
    </row>
    <row r="11" spans="1:6" x14ac:dyDescent="0.25">
      <c r="A11">
        <v>1.6</v>
      </c>
      <c r="B11">
        <v>7</v>
      </c>
      <c r="C11">
        <v>53</v>
      </c>
      <c r="D11">
        <f t="shared" si="0"/>
        <v>1.1276595744680853</v>
      </c>
      <c r="E11">
        <v>43</v>
      </c>
      <c r="F11">
        <f t="shared" si="1"/>
        <v>0.7543859649122806</v>
      </c>
    </row>
    <row r="12" spans="1:6" x14ac:dyDescent="0.25">
      <c r="A12">
        <v>1.4</v>
      </c>
      <c r="B12">
        <v>8</v>
      </c>
      <c r="C12">
        <v>60</v>
      </c>
      <c r="D12">
        <f t="shared" si="0"/>
        <v>1.4999999999999998</v>
      </c>
      <c r="E12">
        <v>51</v>
      </c>
      <c r="F12">
        <f t="shared" si="1"/>
        <v>1.0408163265306123</v>
      </c>
    </row>
    <row r="13" spans="1:6" x14ac:dyDescent="0.25">
      <c r="A13">
        <v>1.2</v>
      </c>
      <c r="B13">
        <v>9</v>
      </c>
      <c r="C13">
        <v>65</v>
      </c>
      <c r="D13">
        <f t="shared" si="0"/>
        <v>1.8571428571428574</v>
      </c>
      <c r="E13">
        <v>58</v>
      </c>
      <c r="F13">
        <f t="shared" si="1"/>
        <v>1.3809523809523807</v>
      </c>
    </row>
    <row r="14" spans="1:6" x14ac:dyDescent="0.25">
      <c r="A14">
        <v>1</v>
      </c>
      <c r="B14">
        <v>10</v>
      </c>
      <c r="C14">
        <v>68</v>
      </c>
      <c r="D14">
        <f t="shared" si="0"/>
        <v>2.1250000000000004</v>
      </c>
      <c r="E14">
        <v>62</v>
      </c>
      <c r="F14">
        <f t="shared" si="1"/>
        <v>1.631578947368421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3.42578125" bestFit="1" customWidth="1"/>
    <col min="4" max="4" width="13.28515625" bestFit="1" customWidth="1"/>
  </cols>
  <sheetData>
    <row r="2" spans="1:4" x14ac:dyDescent="0.25">
      <c r="A2" t="s">
        <v>0</v>
      </c>
      <c r="B2" t="s">
        <v>3</v>
      </c>
      <c r="C2" t="s">
        <v>1</v>
      </c>
      <c r="D2" t="s">
        <v>2</v>
      </c>
    </row>
    <row r="3" spans="1:4" x14ac:dyDescent="0.25">
      <c r="B3">
        <v>0</v>
      </c>
      <c r="C3">
        <v>0</v>
      </c>
      <c r="D3">
        <v>0</v>
      </c>
    </row>
    <row r="4" spans="1:4" x14ac:dyDescent="0.25">
      <c r="B4">
        <v>0.5</v>
      </c>
      <c r="C4">
        <v>0</v>
      </c>
      <c r="D4">
        <v>0</v>
      </c>
    </row>
    <row r="5" spans="1:4" x14ac:dyDescent="0.25">
      <c r="A5">
        <v>11</v>
      </c>
      <c r="B5">
        <v>1</v>
      </c>
      <c r="C5">
        <v>0.5</v>
      </c>
      <c r="D5">
        <v>0.5</v>
      </c>
    </row>
    <row r="6" spans="1:4" x14ac:dyDescent="0.25">
      <c r="A6">
        <v>5.5</v>
      </c>
      <c r="B6">
        <v>2</v>
      </c>
      <c r="C6">
        <v>1.5</v>
      </c>
      <c r="D6">
        <v>1.25</v>
      </c>
    </row>
    <row r="7" spans="1:4" x14ac:dyDescent="0.25">
      <c r="A7">
        <v>3.5</v>
      </c>
      <c r="B7">
        <v>3</v>
      </c>
      <c r="C7">
        <v>4</v>
      </c>
      <c r="D7">
        <v>3</v>
      </c>
    </row>
    <row r="8" spans="1:4" x14ac:dyDescent="0.25">
      <c r="A8">
        <v>2.5</v>
      </c>
      <c r="B8">
        <v>4</v>
      </c>
      <c r="C8">
        <v>7</v>
      </c>
      <c r="D8">
        <v>5</v>
      </c>
    </row>
    <row r="9" spans="1:4" x14ac:dyDescent="0.25">
      <c r="A9">
        <v>2.25</v>
      </c>
      <c r="B9">
        <v>5</v>
      </c>
      <c r="C9">
        <v>12</v>
      </c>
      <c r="D9">
        <v>8</v>
      </c>
    </row>
    <row r="10" spans="1:4" x14ac:dyDescent="0.25">
      <c r="A10">
        <v>1.8</v>
      </c>
      <c r="B10">
        <v>6</v>
      </c>
      <c r="C10">
        <v>17</v>
      </c>
      <c r="D10">
        <v>12</v>
      </c>
    </row>
    <row r="11" spans="1:4" x14ac:dyDescent="0.25">
      <c r="A11">
        <v>1.6</v>
      </c>
      <c r="B11">
        <v>7</v>
      </c>
      <c r="C11">
        <v>23</v>
      </c>
      <c r="D11">
        <v>16</v>
      </c>
    </row>
    <row r="12" spans="1:4" x14ac:dyDescent="0.25">
      <c r="A12">
        <v>1.4</v>
      </c>
      <c r="B12">
        <v>8</v>
      </c>
      <c r="D12">
        <v>21</v>
      </c>
    </row>
    <row r="13" spans="1:4" x14ac:dyDescent="0.25">
      <c r="A13">
        <v>1.2</v>
      </c>
      <c r="B13">
        <v>9</v>
      </c>
    </row>
    <row r="14" spans="1:4" x14ac:dyDescent="0.25">
      <c r="A14">
        <v>1</v>
      </c>
      <c r="B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2"/>
  <sheetViews>
    <sheetView workbookViewId="0">
      <selection activeCell="X2" sqref="X2"/>
    </sheetView>
  </sheetViews>
  <sheetFormatPr defaultRowHeight="15" x14ac:dyDescent="0.25"/>
  <cols>
    <col min="19" max="19" width="12.7109375" customWidth="1"/>
  </cols>
  <sheetData>
    <row r="1" spans="2:27" x14ac:dyDescent="0.25">
      <c r="H1" s="1" t="s">
        <v>20</v>
      </c>
      <c r="I1" s="1"/>
      <c r="J1" s="1"/>
      <c r="K1" s="1"/>
      <c r="M1" s="1" t="s">
        <v>21</v>
      </c>
      <c r="N1" s="1"/>
      <c r="O1" s="1"/>
      <c r="P1" s="1"/>
    </row>
    <row r="2" spans="2:27" x14ac:dyDescent="0.25">
      <c r="C2" t="s">
        <v>16</v>
      </c>
      <c r="D2" t="s">
        <v>17</v>
      </c>
      <c r="H2" t="s">
        <v>16</v>
      </c>
      <c r="I2" t="s">
        <v>17</v>
      </c>
      <c r="J2" t="s">
        <v>18</v>
      </c>
      <c r="K2" t="s">
        <v>19</v>
      </c>
      <c r="M2" t="s">
        <v>16</v>
      </c>
      <c r="N2" t="s">
        <v>17</v>
      </c>
      <c r="O2" t="s">
        <v>18</v>
      </c>
      <c r="P2" t="s">
        <v>19</v>
      </c>
      <c r="R2" t="s">
        <v>22</v>
      </c>
      <c r="S2" t="s">
        <v>23</v>
      </c>
      <c r="U2" t="s">
        <v>24</v>
      </c>
      <c r="V2" t="s">
        <v>25</v>
      </c>
      <c r="Z2" t="s">
        <v>24</v>
      </c>
      <c r="AA2" t="s">
        <v>25</v>
      </c>
    </row>
    <row r="3" spans="2:27" x14ac:dyDescent="0.25">
      <c r="B3">
        <f>-(C3-C4)</f>
        <v>127</v>
      </c>
      <c r="C3">
        <v>343</v>
      </c>
      <c r="D3">
        <v>566</v>
      </c>
      <c r="E3">
        <f>(D3-D4)</f>
        <v>74</v>
      </c>
      <c r="H3">
        <v>355</v>
      </c>
      <c r="I3">
        <v>140</v>
      </c>
      <c r="J3">
        <f>((H3-$C$3)/$B$3)*5</f>
        <v>0.47244094488188976</v>
      </c>
      <c r="K3">
        <f>(-(I3-$D$3)/$E$3)*5</f>
        <v>28.783783783783786</v>
      </c>
      <c r="M3">
        <v>354</v>
      </c>
      <c r="N3">
        <v>486</v>
      </c>
      <c r="O3">
        <f>((M3-$C$3)/$B$3)*5</f>
        <v>0.43307086614173229</v>
      </c>
      <c r="P3">
        <f>(-(N3-$D$3)/$E$3)*5</f>
        <v>5.4054054054054053</v>
      </c>
      <c r="R3">
        <f>11*11</f>
        <v>121</v>
      </c>
      <c r="S3">
        <f>0.5*$R$3*K3</f>
        <v>1741.418918918919</v>
      </c>
      <c r="T3">
        <f>S3/0.85</f>
        <v>2048.7281399046105</v>
      </c>
      <c r="U3">
        <f>(S3/$T$3)*100</f>
        <v>85</v>
      </c>
      <c r="V3">
        <f>((U3/100)/(1-(U3/100)))</f>
        <v>5.6666666666666661</v>
      </c>
      <c r="X3">
        <f>0.5*$R$3*P3</f>
        <v>327.02702702702703</v>
      </c>
      <c r="Y3">
        <f>X4/0.85</f>
        <v>682.90937996820355</v>
      </c>
      <c r="Z3">
        <f>(X3/$Y$3)*100</f>
        <v>47.887323943661968</v>
      </c>
      <c r="AA3">
        <f>((Z3/100)/(1-(Z3/100)))</f>
        <v>0.91891891891891897</v>
      </c>
    </row>
    <row r="4" spans="2:27" x14ac:dyDescent="0.25">
      <c r="B4">
        <f t="shared" ref="B4:B9" si="0">-(C4-C5)</f>
        <v>127</v>
      </c>
      <c r="C4">
        <v>470</v>
      </c>
      <c r="D4">
        <v>492</v>
      </c>
      <c r="E4">
        <f t="shared" ref="E4:E9" si="1">(D4-D5)</f>
        <v>73</v>
      </c>
      <c r="H4">
        <v>369</v>
      </c>
      <c r="I4">
        <v>180</v>
      </c>
      <c r="J4">
        <f t="shared" ref="J4:J39" si="2">((H4-$C$3)/$B$3)*5</f>
        <v>1.0236220472440944</v>
      </c>
      <c r="K4">
        <f t="shared" ref="K4:K39" si="3">(-(I4-$D$3)/$E$3)*5</f>
        <v>26.081081081081081</v>
      </c>
      <c r="M4">
        <v>368</v>
      </c>
      <c r="N4">
        <v>424</v>
      </c>
      <c r="O4">
        <f t="shared" ref="O4:O41" si="4">((M4-$C$3)/$B$3)*5</f>
        <v>0.98425196850393704</v>
      </c>
      <c r="P4">
        <f t="shared" ref="P4:P41" si="5">(-(N4-$D$3)/$E$3)*5</f>
        <v>9.5945945945945947</v>
      </c>
      <c r="S4">
        <f t="shared" ref="S4:S39" si="6">0.5*$R$3*K4</f>
        <v>1577.9054054054054</v>
      </c>
      <c r="U4">
        <f t="shared" ref="U4:U39" si="7">(S4/$T$3)*100</f>
        <v>77.018779342722993</v>
      </c>
      <c r="V4">
        <f t="shared" ref="V4:V39" si="8">((U4/100)/(1-(U4/100)))</f>
        <v>3.35137895812053</v>
      </c>
      <c r="X4">
        <f t="shared" ref="X4:X39" si="9">0.5*$R$3*P4</f>
        <v>580.47297297297303</v>
      </c>
      <c r="Z4">
        <f t="shared" ref="Z4:Z39" si="10">(X4/$Y$3)*100</f>
        <v>85</v>
      </c>
      <c r="AA4">
        <f t="shared" ref="AA4:AA39" si="11">((Z4/100)/(1-(Z4/100)))</f>
        <v>5.6666666666666661</v>
      </c>
    </row>
    <row r="5" spans="2:27" x14ac:dyDescent="0.25">
      <c r="B5">
        <f t="shared" si="0"/>
        <v>128</v>
      </c>
      <c r="C5">
        <v>597</v>
      </c>
      <c r="D5">
        <v>419</v>
      </c>
      <c r="E5">
        <f t="shared" si="1"/>
        <v>74</v>
      </c>
      <c r="H5">
        <v>381</v>
      </c>
      <c r="I5">
        <v>157</v>
      </c>
      <c r="J5">
        <f t="shared" si="2"/>
        <v>1.4960629921259843</v>
      </c>
      <c r="K5">
        <f t="shared" si="3"/>
        <v>27.635135135135137</v>
      </c>
      <c r="M5">
        <v>382</v>
      </c>
      <c r="N5">
        <v>453</v>
      </c>
      <c r="O5">
        <f t="shared" si="4"/>
        <v>1.5354330708661417</v>
      </c>
      <c r="P5">
        <f t="shared" si="5"/>
        <v>7.6351351351351351</v>
      </c>
      <c r="S5">
        <f t="shared" si="6"/>
        <v>1671.9256756756758</v>
      </c>
      <c r="U5">
        <f t="shared" si="7"/>
        <v>81.607981220657294</v>
      </c>
      <c r="V5">
        <f t="shared" si="8"/>
        <v>4.4371410338225941</v>
      </c>
      <c r="X5">
        <f t="shared" si="9"/>
        <v>461.92567567567568</v>
      </c>
      <c r="Z5">
        <f t="shared" si="10"/>
        <v>67.640845070422529</v>
      </c>
      <c r="AA5">
        <f t="shared" si="11"/>
        <v>2.0903155603917294</v>
      </c>
    </row>
    <row r="6" spans="2:27" x14ac:dyDescent="0.25">
      <c r="B6">
        <f t="shared" si="0"/>
        <v>128</v>
      </c>
      <c r="C6">
        <v>725</v>
      </c>
      <c r="D6">
        <v>345</v>
      </c>
      <c r="E6">
        <f t="shared" si="1"/>
        <v>74</v>
      </c>
      <c r="H6">
        <v>394</v>
      </c>
      <c r="I6">
        <v>204</v>
      </c>
      <c r="J6">
        <f t="shared" si="2"/>
        <v>2.0078740157480315</v>
      </c>
      <c r="K6">
        <f t="shared" si="3"/>
        <v>24.45945945945946</v>
      </c>
      <c r="M6">
        <v>394</v>
      </c>
      <c r="N6">
        <v>445</v>
      </c>
      <c r="O6">
        <f t="shared" si="4"/>
        <v>2.0078740157480315</v>
      </c>
      <c r="P6">
        <f t="shared" si="5"/>
        <v>8.1756756756756754</v>
      </c>
      <c r="S6">
        <f t="shared" si="6"/>
        <v>1479.7972972972973</v>
      </c>
      <c r="U6">
        <f t="shared" si="7"/>
        <v>72.230046948356801</v>
      </c>
      <c r="V6">
        <f t="shared" si="8"/>
        <v>2.6010143702451378</v>
      </c>
      <c r="X6">
        <f t="shared" si="9"/>
        <v>494.62837837837839</v>
      </c>
      <c r="Z6">
        <f t="shared" si="10"/>
        <v>72.429577464788736</v>
      </c>
      <c r="AA6">
        <f t="shared" si="11"/>
        <v>2.6270753512132821</v>
      </c>
    </row>
    <row r="7" spans="2:27" x14ac:dyDescent="0.25">
      <c r="B7">
        <f t="shared" si="0"/>
        <v>127</v>
      </c>
      <c r="C7">
        <v>853</v>
      </c>
      <c r="D7">
        <v>271</v>
      </c>
      <c r="E7">
        <f t="shared" si="1"/>
        <v>73</v>
      </c>
      <c r="H7">
        <v>406</v>
      </c>
      <c r="I7">
        <v>213</v>
      </c>
      <c r="J7">
        <f t="shared" si="2"/>
        <v>2.4803149606299213</v>
      </c>
      <c r="K7">
        <f t="shared" si="3"/>
        <v>23.851351351351351</v>
      </c>
      <c r="M7">
        <v>406</v>
      </c>
      <c r="N7">
        <v>437</v>
      </c>
      <c r="O7">
        <f t="shared" si="4"/>
        <v>2.4803149606299213</v>
      </c>
      <c r="P7">
        <f t="shared" si="5"/>
        <v>8.7162162162162158</v>
      </c>
      <c r="S7">
        <f t="shared" si="6"/>
        <v>1443.0067567567567</v>
      </c>
      <c r="U7">
        <f t="shared" si="7"/>
        <v>70.434272300469473</v>
      </c>
      <c r="V7">
        <f t="shared" si="8"/>
        <v>2.3822945613338611</v>
      </c>
      <c r="X7">
        <f t="shared" si="9"/>
        <v>527.33108108108104</v>
      </c>
      <c r="Z7">
        <f t="shared" si="10"/>
        <v>77.218309859154914</v>
      </c>
      <c r="AA7">
        <f t="shared" si="11"/>
        <v>3.3894899536321446</v>
      </c>
    </row>
    <row r="8" spans="2:27" x14ac:dyDescent="0.25">
      <c r="B8">
        <f t="shared" si="0"/>
        <v>127</v>
      </c>
      <c r="C8">
        <v>980</v>
      </c>
      <c r="D8">
        <v>198</v>
      </c>
      <c r="E8">
        <f t="shared" si="1"/>
        <v>73</v>
      </c>
      <c r="H8">
        <v>419</v>
      </c>
      <c r="I8">
        <v>253</v>
      </c>
      <c r="J8">
        <f t="shared" si="2"/>
        <v>2.9921259842519685</v>
      </c>
      <c r="K8">
        <f t="shared" si="3"/>
        <v>21.148648648648649</v>
      </c>
      <c r="M8">
        <v>419</v>
      </c>
      <c r="N8">
        <v>439</v>
      </c>
      <c r="O8">
        <f t="shared" si="4"/>
        <v>2.9921259842519685</v>
      </c>
      <c r="P8">
        <f t="shared" si="5"/>
        <v>8.5810810810810807</v>
      </c>
      <c r="S8">
        <f t="shared" si="6"/>
        <v>1279.4932432432433</v>
      </c>
      <c r="U8">
        <f t="shared" si="7"/>
        <v>62.453051643192495</v>
      </c>
      <c r="V8">
        <f t="shared" si="8"/>
        <v>1.6633322913410444</v>
      </c>
      <c r="X8">
        <f t="shared" si="9"/>
        <v>519.15540540540542</v>
      </c>
      <c r="Z8">
        <f t="shared" si="10"/>
        <v>76.021126760563376</v>
      </c>
      <c r="AA8">
        <f t="shared" si="11"/>
        <v>3.1703377386196756</v>
      </c>
    </row>
    <row r="9" spans="2:27" x14ac:dyDescent="0.25">
      <c r="B9">
        <f t="shared" si="0"/>
        <v>-1107</v>
      </c>
      <c r="C9">
        <v>1107</v>
      </c>
      <c r="D9">
        <v>125</v>
      </c>
      <c r="E9">
        <f t="shared" si="1"/>
        <v>125</v>
      </c>
      <c r="H9">
        <v>431</v>
      </c>
      <c r="I9">
        <v>279</v>
      </c>
      <c r="J9">
        <f t="shared" si="2"/>
        <v>3.4645669291338583</v>
      </c>
      <c r="K9">
        <f t="shared" si="3"/>
        <v>19.391891891891891</v>
      </c>
      <c r="M9">
        <v>430</v>
      </c>
      <c r="N9">
        <v>457</v>
      </c>
      <c r="O9">
        <f t="shared" si="4"/>
        <v>3.4251968503937009</v>
      </c>
      <c r="P9">
        <f t="shared" si="5"/>
        <v>7.3648648648648649</v>
      </c>
      <c r="S9">
        <f t="shared" si="6"/>
        <v>1173.2094594594594</v>
      </c>
      <c r="U9">
        <f t="shared" si="7"/>
        <v>57.265258215962433</v>
      </c>
      <c r="V9">
        <f t="shared" si="8"/>
        <v>1.3400164789892883</v>
      </c>
      <c r="X9">
        <f t="shared" si="9"/>
        <v>445.57432432432432</v>
      </c>
      <c r="Z9">
        <f t="shared" si="10"/>
        <v>65.24647887323944</v>
      </c>
      <c r="AA9">
        <f t="shared" si="11"/>
        <v>1.8774062816616015</v>
      </c>
    </row>
    <row r="10" spans="2:27" x14ac:dyDescent="0.25">
      <c r="H10">
        <v>445</v>
      </c>
      <c r="I10">
        <v>335</v>
      </c>
      <c r="J10">
        <f t="shared" si="2"/>
        <v>4.015748031496063</v>
      </c>
      <c r="K10">
        <f t="shared" si="3"/>
        <v>15.608108108108107</v>
      </c>
      <c r="M10">
        <v>445</v>
      </c>
      <c r="N10">
        <v>453</v>
      </c>
      <c r="O10">
        <f t="shared" si="4"/>
        <v>4.015748031496063</v>
      </c>
      <c r="P10">
        <f t="shared" si="5"/>
        <v>7.6351351351351351</v>
      </c>
      <c r="S10">
        <f t="shared" si="6"/>
        <v>944.29054054054052</v>
      </c>
      <c r="U10">
        <f t="shared" si="7"/>
        <v>46.091549295774648</v>
      </c>
      <c r="V10">
        <f t="shared" si="8"/>
        <v>0.85499673416067923</v>
      </c>
      <c r="X10">
        <f t="shared" si="9"/>
        <v>461.92567567567568</v>
      </c>
      <c r="Z10">
        <f t="shared" si="10"/>
        <v>67.640845070422529</v>
      </c>
      <c r="AA10">
        <f t="shared" si="11"/>
        <v>2.0903155603917294</v>
      </c>
    </row>
    <row r="11" spans="2:27" x14ac:dyDescent="0.25">
      <c r="H11">
        <v>458</v>
      </c>
      <c r="I11">
        <v>363</v>
      </c>
      <c r="J11">
        <f t="shared" si="2"/>
        <v>4.5275590551181102</v>
      </c>
      <c r="K11">
        <f t="shared" si="3"/>
        <v>13.716216216216218</v>
      </c>
      <c r="M11">
        <v>458</v>
      </c>
      <c r="N11">
        <v>453</v>
      </c>
      <c r="O11">
        <f t="shared" si="4"/>
        <v>4.5275590551181102</v>
      </c>
      <c r="P11">
        <f t="shared" si="5"/>
        <v>7.6351351351351351</v>
      </c>
      <c r="S11">
        <f t="shared" si="6"/>
        <v>829.83108108108115</v>
      </c>
      <c r="U11">
        <f t="shared" si="7"/>
        <v>40.504694835680752</v>
      </c>
      <c r="V11">
        <f t="shared" si="8"/>
        <v>0.68080489248372467</v>
      </c>
      <c r="X11">
        <f t="shared" si="9"/>
        <v>461.92567567567568</v>
      </c>
      <c r="Z11">
        <f t="shared" si="10"/>
        <v>67.640845070422529</v>
      </c>
      <c r="AA11">
        <f t="shared" si="11"/>
        <v>2.0903155603917294</v>
      </c>
    </row>
    <row r="12" spans="2:27" x14ac:dyDescent="0.25">
      <c r="H12">
        <v>470</v>
      </c>
      <c r="I12">
        <v>442</v>
      </c>
      <c r="J12">
        <f t="shared" si="2"/>
        <v>5</v>
      </c>
      <c r="K12">
        <f t="shared" si="3"/>
        <v>8.378378378378379</v>
      </c>
      <c r="M12">
        <v>469</v>
      </c>
      <c r="N12">
        <v>453</v>
      </c>
      <c r="O12">
        <f t="shared" si="4"/>
        <v>4.9606299212598426</v>
      </c>
      <c r="P12">
        <f t="shared" si="5"/>
        <v>7.6351351351351351</v>
      </c>
      <c r="S12">
        <f t="shared" si="6"/>
        <v>506.89189189189193</v>
      </c>
      <c r="U12">
        <f t="shared" si="7"/>
        <v>24.741784037558688</v>
      </c>
      <c r="V12">
        <f t="shared" si="8"/>
        <v>0.32875857766687466</v>
      </c>
      <c r="X12">
        <f t="shared" si="9"/>
        <v>461.92567567567568</v>
      </c>
      <c r="Z12">
        <f t="shared" si="10"/>
        <v>67.640845070422529</v>
      </c>
      <c r="AA12">
        <f t="shared" si="11"/>
        <v>2.0903155603917294</v>
      </c>
    </row>
    <row r="13" spans="2:27" x14ac:dyDescent="0.25">
      <c r="H13">
        <v>483</v>
      </c>
      <c r="I13">
        <v>495</v>
      </c>
      <c r="J13">
        <f t="shared" si="2"/>
        <v>5.5118110236220472</v>
      </c>
      <c r="K13">
        <f t="shared" si="3"/>
        <v>4.7972972972972974</v>
      </c>
      <c r="M13">
        <v>482</v>
      </c>
      <c r="N13">
        <v>447</v>
      </c>
      <c r="O13">
        <f t="shared" si="4"/>
        <v>5.4724409448818898</v>
      </c>
      <c r="P13">
        <f t="shared" si="5"/>
        <v>8.0405405405405403</v>
      </c>
      <c r="S13">
        <f t="shared" si="6"/>
        <v>290.23648648648651</v>
      </c>
      <c r="U13">
        <f t="shared" si="7"/>
        <v>14.166666666666666</v>
      </c>
      <c r="V13">
        <f t="shared" si="8"/>
        <v>0.16504854368932037</v>
      </c>
      <c r="X13">
        <f t="shared" si="9"/>
        <v>486.45270270270271</v>
      </c>
      <c r="Z13">
        <f t="shared" si="10"/>
        <v>71.232394366197184</v>
      </c>
      <c r="AA13">
        <f t="shared" si="11"/>
        <v>2.4761321909424723</v>
      </c>
    </row>
    <row r="14" spans="2:27" x14ac:dyDescent="0.25">
      <c r="H14">
        <v>496</v>
      </c>
      <c r="I14">
        <v>535</v>
      </c>
      <c r="J14">
        <f t="shared" si="2"/>
        <v>6.0236220472440944</v>
      </c>
      <c r="K14">
        <f t="shared" si="3"/>
        <v>2.0945945945945947</v>
      </c>
      <c r="M14">
        <v>494</v>
      </c>
      <c r="N14">
        <v>465</v>
      </c>
      <c r="O14">
        <f t="shared" si="4"/>
        <v>5.9448818897637796</v>
      </c>
      <c r="P14">
        <f t="shared" si="5"/>
        <v>6.8243243243243246</v>
      </c>
      <c r="S14">
        <f t="shared" si="6"/>
        <v>126.72297297297298</v>
      </c>
      <c r="U14">
        <f t="shared" si="7"/>
        <v>6.1854460093896719</v>
      </c>
      <c r="V14">
        <f t="shared" si="8"/>
        <v>6.5932691104716626E-2</v>
      </c>
      <c r="X14">
        <f t="shared" si="9"/>
        <v>412.87162162162161</v>
      </c>
      <c r="Z14">
        <f t="shared" si="10"/>
        <v>60.457746478873233</v>
      </c>
      <c r="AA14">
        <f t="shared" si="11"/>
        <v>1.5289403383793405</v>
      </c>
    </row>
    <row r="15" spans="2:27" x14ac:dyDescent="0.25">
      <c r="H15">
        <v>509</v>
      </c>
      <c r="I15">
        <v>525</v>
      </c>
      <c r="J15">
        <f t="shared" si="2"/>
        <v>6.5354330708661408</v>
      </c>
      <c r="K15">
        <f t="shared" si="3"/>
        <v>2.7702702702702702</v>
      </c>
      <c r="M15">
        <v>509</v>
      </c>
      <c r="N15">
        <v>428</v>
      </c>
      <c r="O15">
        <f t="shared" si="4"/>
        <v>6.5354330708661408</v>
      </c>
      <c r="P15">
        <f t="shared" si="5"/>
        <v>9.3243243243243246</v>
      </c>
      <c r="S15">
        <f t="shared" si="6"/>
        <v>167.60135135135135</v>
      </c>
      <c r="U15">
        <f t="shared" si="7"/>
        <v>8.18075117370892</v>
      </c>
      <c r="V15">
        <f t="shared" si="8"/>
        <v>8.9096254633772201E-2</v>
      </c>
      <c r="X15">
        <f t="shared" si="9"/>
        <v>564.12162162162167</v>
      </c>
      <c r="Z15">
        <f t="shared" si="10"/>
        <v>82.605633802816897</v>
      </c>
      <c r="AA15">
        <f t="shared" si="11"/>
        <v>4.7489878542510091</v>
      </c>
    </row>
    <row r="16" spans="2:27" x14ac:dyDescent="0.25">
      <c r="H16">
        <v>522</v>
      </c>
      <c r="I16">
        <v>526</v>
      </c>
      <c r="J16">
        <f t="shared" si="2"/>
        <v>7.0472440944881889</v>
      </c>
      <c r="K16">
        <f t="shared" si="3"/>
        <v>2.7027027027027026</v>
      </c>
      <c r="M16">
        <v>522</v>
      </c>
      <c r="N16">
        <v>477</v>
      </c>
      <c r="O16">
        <f t="shared" si="4"/>
        <v>7.0472440944881889</v>
      </c>
      <c r="P16">
        <f t="shared" si="5"/>
        <v>6.0135135135135132</v>
      </c>
      <c r="S16">
        <f t="shared" si="6"/>
        <v>163.51351351351352</v>
      </c>
      <c r="U16">
        <f t="shared" si="7"/>
        <v>7.981220657276995</v>
      </c>
      <c r="V16">
        <f t="shared" si="8"/>
        <v>8.673469387755102E-2</v>
      </c>
      <c r="X16">
        <f t="shared" si="9"/>
        <v>363.81756756756755</v>
      </c>
      <c r="Z16">
        <f t="shared" si="10"/>
        <v>53.274647887323937</v>
      </c>
      <c r="AA16">
        <f t="shared" si="11"/>
        <v>1.1401657874905797</v>
      </c>
    </row>
    <row r="17" spans="8:27" x14ac:dyDescent="0.25">
      <c r="H17">
        <v>533</v>
      </c>
      <c r="I17">
        <v>554</v>
      </c>
      <c r="J17">
        <f t="shared" si="2"/>
        <v>7.4803149606299213</v>
      </c>
      <c r="K17">
        <f t="shared" si="3"/>
        <v>0.81081081081081086</v>
      </c>
      <c r="M17">
        <v>533</v>
      </c>
      <c r="N17">
        <v>456</v>
      </c>
      <c r="O17">
        <f t="shared" si="4"/>
        <v>7.4803149606299213</v>
      </c>
      <c r="P17">
        <f t="shared" si="5"/>
        <v>7.4324324324324316</v>
      </c>
      <c r="S17">
        <f t="shared" si="6"/>
        <v>49.054054054054056</v>
      </c>
      <c r="U17">
        <f t="shared" si="7"/>
        <v>2.3943661971830985</v>
      </c>
      <c r="V17">
        <f t="shared" si="8"/>
        <v>2.4531024531024528E-2</v>
      </c>
      <c r="X17">
        <f t="shared" si="9"/>
        <v>449.66216216216213</v>
      </c>
      <c r="Z17">
        <f t="shared" si="10"/>
        <v>65.845070422535201</v>
      </c>
      <c r="AA17">
        <f t="shared" si="11"/>
        <v>1.9278350515463909</v>
      </c>
    </row>
    <row r="18" spans="8:27" x14ac:dyDescent="0.25">
      <c r="H18">
        <v>547</v>
      </c>
      <c r="I18">
        <v>544</v>
      </c>
      <c r="J18">
        <f t="shared" si="2"/>
        <v>8.0314960629921259</v>
      </c>
      <c r="K18">
        <f t="shared" si="3"/>
        <v>1.4864864864864866</v>
      </c>
      <c r="M18">
        <v>546</v>
      </c>
      <c r="N18">
        <v>469</v>
      </c>
      <c r="O18">
        <f t="shared" si="4"/>
        <v>7.9921259842519685</v>
      </c>
      <c r="P18">
        <f t="shared" si="5"/>
        <v>6.5540540540540535</v>
      </c>
      <c r="S18">
        <f t="shared" si="6"/>
        <v>89.932432432432435</v>
      </c>
      <c r="U18">
        <f t="shared" si="7"/>
        <v>4.389671361502347</v>
      </c>
      <c r="V18">
        <f t="shared" si="8"/>
        <v>4.5912104100171859E-2</v>
      </c>
      <c r="X18">
        <f t="shared" si="9"/>
        <v>396.52027027027026</v>
      </c>
      <c r="Z18">
        <f t="shared" si="10"/>
        <v>58.063380281690137</v>
      </c>
      <c r="AA18">
        <f t="shared" si="11"/>
        <v>1.3845507976490341</v>
      </c>
    </row>
    <row r="19" spans="8:27" x14ac:dyDescent="0.25">
      <c r="H19">
        <v>559</v>
      </c>
      <c r="I19">
        <v>549</v>
      </c>
      <c r="J19">
        <f t="shared" si="2"/>
        <v>8.5039370078740166</v>
      </c>
      <c r="K19">
        <f t="shared" si="3"/>
        <v>1.1486486486486487</v>
      </c>
      <c r="M19">
        <v>560</v>
      </c>
      <c r="N19">
        <v>469</v>
      </c>
      <c r="O19">
        <f t="shared" si="4"/>
        <v>8.543307086614174</v>
      </c>
      <c r="P19">
        <f t="shared" si="5"/>
        <v>6.5540540540540535</v>
      </c>
      <c r="S19">
        <f t="shared" si="6"/>
        <v>69.493243243243242</v>
      </c>
      <c r="U19">
        <f t="shared" si="7"/>
        <v>3.392018779342723</v>
      </c>
      <c r="V19">
        <f t="shared" si="8"/>
        <v>3.5111165107520353E-2</v>
      </c>
      <c r="X19">
        <f t="shared" si="9"/>
        <v>396.52027027027026</v>
      </c>
      <c r="Z19">
        <f t="shared" si="10"/>
        <v>58.063380281690137</v>
      </c>
      <c r="AA19">
        <f t="shared" si="11"/>
        <v>1.3845507976490341</v>
      </c>
    </row>
    <row r="20" spans="8:27" x14ac:dyDescent="0.25">
      <c r="H20">
        <v>579</v>
      </c>
      <c r="I20">
        <v>575</v>
      </c>
      <c r="J20">
        <f t="shared" si="2"/>
        <v>9.2913385826771648</v>
      </c>
      <c r="K20">
        <f t="shared" si="3"/>
        <v>-0.60810810810810811</v>
      </c>
      <c r="M20">
        <v>573</v>
      </c>
      <c r="N20">
        <v>461</v>
      </c>
      <c r="O20">
        <f t="shared" si="4"/>
        <v>9.0551181102362204</v>
      </c>
      <c r="P20">
        <f t="shared" si="5"/>
        <v>7.0945945945945947</v>
      </c>
      <c r="S20">
        <f t="shared" si="6"/>
        <v>-36.79054054054054</v>
      </c>
      <c r="U20">
        <f t="shared" si="7"/>
        <v>-1.795774647887324</v>
      </c>
      <c r="V20">
        <f t="shared" si="8"/>
        <v>-1.7640954686959531E-2</v>
      </c>
      <c r="X20">
        <f t="shared" si="9"/>
        <v>429.22297297297297</v>
      </c>
      <c r="Z20">
        <f t="shared" si="10"/>
        <v>62.852112676056336</v>
      </c>
      <c r="AA20">
        <f t="shared" si="11"/>
        <v>1.6919431279620853</v>
      </c>
    </row>
    <row r="21" spans="8:27" x14ac:dyDescent="0.25">
      <c r="H21">
        <v>598</v>
      </c>
      <c r="I21">
        <v>549</v>
      </c>
      <c r="J21">
        <f t="shared" si="2"/>
        <v>10.039370078740157</v>
      </c>
      <c r="K21">
        <f t="shared" si="3"/>
        <v>1.1486486486486487</v>
      </c>
      <c r="M21">
        <v>585</v>
      </c>
      <c r="N21">
        <v>473</v>
      </c>
      <c r="O21">
        <f t="shared" si="4"/>
        <v>9.5275590551181093</v>
      </c>
      <c r="P21">
        <f t="shared" si="5"/>
        <v>6.2837837837837842</v>
      </c>
      <c r="S21">
        <f t="shared" si="6"/>
        <v>69.493243243243242</v>
      </c>
      <c r="U21">
        <f t="shared" si="7"/>
        <v>3.392018779342723</v>
      </c>
      <c r="V21">
        <f t="shared" si="8"/>
        <v>3.5111165107520353E-2</v>
      </c>
      <c r="X21">
        <f t="shared" si="9"/>
        <v>380.16891891891896</v>
      </c>
      <c r="Z21">
        <f t="shared" si="10"/>
        <v>55.66901408450704</v>
      </c>
      <c r="AA21">
        <f t="shared" si="11"/>
        <v>1.2557585385226369</v>
      </c>
    </row>
    <row r="22" spans="8:27" x14ac:dyDescent="0.25">
      <c r="H22">
        <v>609</v>
      </c>
      <c r="I22">
        <v>566</v>
      </c>
      <c r="J22">
        <f t="shared" si="2"/>
        <v>10.472440944881889</v>
      </c>
      <c r="K22">
        <f t="shared" si="3"/>
        <v>0</v>
      </c>
      <c r="M22">
        <v>597</v>
      </c>
      <c r="N22">
        <v>476</v>
      </c>
      <c r="O22">
        <f t="shared" si="4"/>
        <v>10</v>
      </c>
      <c r="P22">
        <f t="shared" si="5"/>
        <v>6.0810810810810807</v>
      </c>
      <c r="S22">
        <f t="shared" si="6"/>
        <v>0</v>
      </c>
      <c r="U22">
        <f t="shared" si="7"/>
        <v>0</v>
      </c>
      <c r="V22">
        <f t="shared" si="8"/>
        <v>0</v>
      </c>
      <c r="X22">
        <f t="shared" si="9"/>
        <v>367.90540540540536</v>
      </c>
      <c r="Z22">
        <f t="shared" si="10"/>
        <v>53.873239436619698</v>
      </c>
      <c r="AA22">
        <f t="shared" si="11"/>
        <v>1.1679389312977091</v>
      </c>
    </row>
    <row r="23" spans="8:27" x14ac:dyDescent="0.25">
      <c r="H23">
        <v>620</v>
      </c>
      <c r="I23">
        <v>571</v>
      </c>
      <c r="J23">
        <f t="shared" si="2"/>
        <v>10.905511811023622</v>
      </c>
      <c r="K23">
        <f t="shared" si="3"/>
        <v>-0.33783783783783783</v>
      </c>
      <c r="M23">
        <v>609</v>
      </c>
      <c r="N23">
        <v>473</v>
      </c>
      <c r="O23">
        <f t="shared" si="4"/>
        <v>10.472440944881889</v>
      </c>
      <c r="P23">
        <f t="shared" si="5"/>
        <v>6.2837837837837842</v>
      </c>
      <c r="S23">
        <f t="shared" si="6"/>
        <v>-20.439189189189189</v>
      </c>
      <c r="U23">
        <f t="shared" si="7"/>
        <v>-0.99765258215962438</v>
      </c>
      <c r="V23">
        <f t="shared" si="8"/>
        <v>-9.8779779198140613E-3</v>
      </c>
      <c r="X23">
        <f t="shared" si="9"/>
        <v>380.16891891891896</v>
      </c>
      <c r="Z23">
        <f t="shared" si="10"/>
        <v>55.66901408450704</v>
      </c>
      <c r="AA23">
        <f t="shared" si="11"/>
        <v>1.2557585385226369</v>
      </c>
    </row>
    <row r="24" spans="8:27" x14ac:dyDescent="0.25">
      <c r="H24">
        <v>636</v>
      </c>
      <c r="I24">
        <v>543</v>
      </c>
      <c r="J24">
        <f t="shared" si="2"/>
        <v>11.535433070866141</v>
      </c>
      <c r="K24">
        <f t="shared" si="3"/>
        <v>1.5540540540540539</v>
      </c>
      <c r="M24">
        <v>622</v>
      </c>
      <c r="N24">
        <v>473</v>
      </c>
      <c r="O24">
        <f t="shared" si="4"/>
        <v>10.984251968503937</v>
      </c>
      <c r="P24">
        <f t="shared" si="5"/>
        <v>6.2837837837837842</v>
      </c>
      <c r="S24">
        <f t="shared" si="6"/>
        <v>94.02027027027026</v>
      </c>
      <c r="U24">
        <f t="shared" si="7"/>
        <v>4.5892018779342711</v>
      </c>
      <c r="V24">
        <f t="shared" si="8"/>
        <v>4.8099397219830219E-2</v>
      </c>
      <c r="X24">
        <f t="shared" si="9"/>
        <v>380.16891891891896</v>
      </c>
      <c r="Z24">
        <f t="shared" si="10"/>
        <v>55.66901408450704</v>
      </c>
      <c r="AA24">
        <f t="shared" si="11"/>
        <v>1.2557585385226369</v>
      </c>
    </row>
    <row r="25" spans="8:27" x14ac:dyDescent="0.25">
      <c r="H25">
        <v>648</v>
      </c>
      <c r="I25">
        <v>569</v>
      </c>
      <c r="J25">
        <f t="shared" si="2"/>
        <v>12.007874015748033</v>
      </c>
      <c r="K25">
        <f t="shared" si="3"/>
        <v>-0.20270270270270271</v>
      </c>
      <c r="M25">
        <v>635</v>
      </c>
      <c r="N25">
        <v>481</v>
      </c>
      <c r="O25">
        <f t="shared" si="4"/>
        <v>11.496062992125983</v>
      </c>
      <c r="P25">
        <f t="shared" si="5"/>
        <v>5.7432432432432439</v>
      </c>
      <c r="S25">
        <f t="shared" si="6"/>
        <v>-12.263513513513514</v>
      </c>
      <c r="U25">
        <f t="shared" si="7"/>
        <v>-0.59859154929577463</v>
      </c>
      <c r="V25">
        <f t="shared" si="8"/>
        <v>-5.950297514875743E-3</v>
      </c>
      <c r="X25">
        <f t="shared" si="9"/>
        <v>347.46621621621625</v>
      </c>
      <c r="Z25">
        <f t="shared" si="10"/>
        <v>50.880281690140848</v>
      </c>
      <c r="AA25">
        <f t="shared" si="11"/>
        <v>1.0358422939068102</v>
      </c>
    </row>
    <row r="26" spans="8:27" x14ac:dyDescent="0.25">
      <c r="H26">
        <v>661</v>
      </c>
      <c r="I26">
        <v>530</v>
      </c>
      <c r="J26">
        <f t="shared" si="2"/>
        <v>12.519685039370078</v>
      </c>
      <c r="K26">
        <f t="shared" si="3"/>
        <v>2.4324324324324325</v>
      </c>
      <c r="M26">
        <v>648</v>
      </c>
      <c r="N26">
        <v>507</v>
      </c>
      <c r="O26">
        <f t="shared" si="4"/>
        <v>12.007874015748033</v>
      </c>
      <c r="P26">
        <f t="shared" si="5"/>
        <v>3.9864864864864864</v>
      </c>
      <c r="S26">
        <f t="shared" si="6"/>
        <v>147.16216216216216</v>
      </c>
      <c r="U26">
        <f t="shared" si="7"/>
        <v>7.183098591549296</v>
      </c>
      <c r="V26">
        <f t="shared" si="8"/>
        <v>7.7389984825493169E-2</v>
      </c>
      <c r="X26">
        <f t="shared" si="9"/>
        <v>241.18243243243242</v>
      </c>
      <c r="Z26">
        <f t="shared" si="10"/>
        <v>35.316901408450704</v>
      </c>
      <c r="AA26">
        <f t="shared" si="11"/>
        <v>0.54599891126837219</v>
      </c>
    </row>
    <row r="27" spans="8:27" x14ac:dyDescent="0.25">
      <c r="H27">
        <v>676</v>
      </c>
      <c r="I27">
        <v>571</v>
      </c>
      <c r="J27">
        <f t="shared" si="2"/>
        <v>13.110236220472441</v>
      </c>
      <c r="K27">
        <f t="shared" si="3"/>
        <v>-0.33783783783783783</v>
      </c>
      <c r="M27">
        <v>661</v>
      </c>
      <c r="N27">
        <v>477</v>
      </c>
      <c r="O27">
        <f t="shared" si="4"/>
        <v>12.519685039370078</v>
      </c>
      <c r="P27">
        <f t="shared" si="5"/>
        <v>6.0135135135135132</v>
      </c>
      <c r="S27">
        <f t="shared" si="6"/>
        <v>-20.439189189189189</v>
      </c>
      <c r="U27">
        <f t="shared" si="7"/>
        <v>-0.99765258215962438</v>
      </c>
      <c r="V27">
        <f t="shared" si="8"/>
        <v>-9.8779779198140613E-3</v>
      </c>
      <c r="X27">
        <f t="shared" si="9"/>
        <v>363.81756756756755</v>
      </c>
      <c r="Z27">
        <f t="shared" si="10"/>
        <v>53.274647887323937</v>
      </c>
      <c r="AA27">
        <f t="shared" si="11"/>
        <v>1.1401657874905797</v>
      </c>
    </row>
    <row r="28" spans="8:27" x14ac:dyDescent="0.25">
      <c r="H28">
        <v>687</v>
      </c>
      <c r="I28">
        <v>566</v>
      </c>
      <c r="J28">
        <f t="shared" si="2"/>
        <v>13.543307086614174</v>
      </c>
      <c r="K28">
        <f t="shared" si="3"/>
        <v>0</v>
      </c>
      <c r="M28">
        <v>673</v>
      </c>
      <c r="N28">
        <v>506</v>
      </c>
      <c r="O28">
        <f t="shared" si="4"/>
        <v>12.992125984251967</v>
      </c>
      <c r="P28">
        <f t="shared" si="5"/>
        <v>4.0540540540540544</v>
      </c>
      <c r="S28">
        <f t="shared" si="6"/>
        <v>0</v>
      </c>
      <c r="U28">
        <f t="shared" si="7"/>
        <v>0</v>
      </c>
      <c r="V28">
        <f t="shared" si="8"/>
        <v>0</v>
      </c>
      <c r="X28">
        <f t="shared" si="9"/>
        <v>245.27027027027029</v>
      </c>
      <c r="Z28">
        <f t="shared" si="10"/>
        <v>35.91549295774648</v>
      </c>
      <c r="AA28">
        <f t="shared" si="11"/>
        <v>0.56043956043956045</v>
      </c>
    </row>
    <row r="29" spans="8:27" x14ac:dyDescent="0.25">
      <c r="H29">
        <v>698</v>
      </c>
      <c r="I29">
        <v>571</v>
      </c>
      <c r="J29">
        <f t="shared" si="2"/>
        <v>13.976377952755906</v>
      </c>
      <c r="K29">
        <f t="shared" si="3"/>
        <v>-0.33783783783783783</v>
      </c>
      <c r="M29">
        <v>686</v>
      </c>
      <c r="N29">
        <v>488</v>
      </c>
      <c r="O29">
        <f t="shared" si="4"/>
        <v>13.503937007874017</v>
      </c>
      <c r="P29">
        <f t="shared" si="5"/>
        <v>5.2702702702702702</v>
      </c>
      <c r="S29">
        <f t="shared" si="6"/>
        <v>-20.439189189189189</v>
      </c>
      <c r="U29">
        <f t="shared" si="7"/>
        <v>-0.99765258215962438</v>
      </c>
      <c r="V29">
        <f t="shared" si="8"/>
        <v>-9.8779779198140613E-3</v>
      </c>
      <c r="X29">
        <f t="shared" si="9"/>
        <v>318.85135135135135</v>
      </c>
      <c r="Z29">
        <f t="shared" si="10"/>
        <v>46.690140845070424</v>
      </c>
      <c r="AA29">
        <f t="shared" si="11"/>
        <v>0.87582562747688231</v>
      </c>
    </row>
    <row r="30" spans="8:27" x14ac:dyDescent="0.25">
      <c r="H30">
        <v>713</v>
      </c>
      <c r="I30">
        <v>554</v>
      </c>
      <c r="J30">
        <f t="shared" si="2"/>
        <v>14.566929133858268</v>
      </c>
      <c r="K30">
        <f t="shared" si="3"/>
        <v>0.81081081081081086</v>
      </c>
      <c r="M30">
        <v>699</v>
      </c>
      <c r="N30">
        <v>476</v>
      </c>
      <c r="O30">
        <f t="shared" si="4"/>
        <v>14.015748031496063</v>
      </c>
      <c r="P30">
        <f t="shared" si="5"/>
        <v>6.0810810810810807</v>
      </c>
      <c r="S30">
        <f t="shared" si="6"/>
        <v>49.054054054054056</v>
      </c>
      <c r="U30">
        <f t="shared" si="7"/>
        <v>2.3943661971830985</v>
      </c>
      <c r="V30">
        <f t="shared" si="8"/>
        <v>2.4531024531024528E-2</v>
      </c>
      <c r="X30">
        <f t="shared" si="9"/>
        <v>367.90540540540536</v>
      </c>
      <c r="Z30">
        <f t="shared" si="10"/>
        <v>53.873239436619698</v>
      </c>
      <c r="AA30">
        <f t="shared" si="11"/>
        <v>1.1679389312977091</v>
      </c>
    </row>
    <row r="31" spans="8:27" x14ac:dyDescent="0.25">
      <c r="H31">
        <v>724</v>
      </c>
      <c r="I31">
        <v>567</v>
      </c>
      <c r="J31">
        <f t="shared" si="2"/>
        <v>15</v>
      </c>
      <c r="K31">
        <f t="shared" si="3"/>
        <v>-6.7567567567567571E-2</v>
      </c>
      <c r="M31">
        <v>712</v>
      </c>
      <c r="N31">
        <v>525</v>
      </c>
      <c r="O31">
        <f t="shared" si="4"/>
        <v>14.527559055118111</v>
      </c>
      <c r="P31">
        <f t="shared" si="5"/>
        <v>2.7702702702702702</v>
      </c>
      <c r="S31">
        <f t="shared" si="6"/>
        <v>-4.0878378378378377</v>
      </c>
      <c r="U31">
        <f t="shared" si="7"/>
        <v>-0.1995305164319249</v>
      </c>
      <c r="V31">
        <f t="shared" si="8"/>
        <v>-1.9913318495958766E-3</v>
      </c>
      <c r="X31">
        <f t="shared" si="9"/>
        <v>167.60135135135135</v>
      </c>
      <c r="Z31">
        <f t="shared" si="10"/>
        <v>24.54225352112676</v>
      </c>
      <c r="AA31">
        <f t="shared" si="11"/>
        <v>0.32524498366775545</v>
      </c>
    </row>
    <row r="32" spans="8:27" x14ac:dyDescent="0.25">
      <c r="H32">
        <v>737</v>
      </c>
      <c r="I32">
        <v>544</v>
      </c>
      <c r="J32">
        <f t="shared" si="2"/>
        <v>15.511811023622046</v>
      </c>
      <c r="K32">
        <f t="shared" si="3"/>
        <v>1.4864864864864866</v>
      </c>
      <c r="M32">
        <v>724</v>
      </c>
      <c r="N32">
        <v>507</v>
      </c>
      <c r="O32">
        <f t="shared" si="4"/>
        <v>15</v>
      </c>
      <c r="P32">
        <f t="shared" si="5"/>
        <v>3.9864864864864864</v>
      </c>
      <c r="S32">
        <f t="shared" si="6"/>
        <v>89.932432432432435</v>
      </c>
      <c r="U32">
        <f t="shared" si="7"/>
        <v>4.389671361502347</v>
      </c>
      <c r="V32">
        <f t="shared" si="8"/>
        <v>4.5912104100171859E-2</v>
      </c>
      <c r="X32">
        <f t="shared" si="9"/>
        <v>241.18243243243242</v>
      </c>
      <c r="Z32">
        <f t="shared" si="10"/>
        <v>35.316901408450704</v>
      </c>
      <c r="AA32">
        <f t="shared" si="11"/>
        <v>0.54599891126837219</v>
      </c>
    </row>
    <row r="33" spans="8:27" x14ac:dyDescent="0.25">
      <c r="H33">
        <v>751</v>
      </c>
      <c r="I33">
        <v>568</v>
      </c>
      <c r="J33">
        <f t="shared" si="2"/>
        <v>16.062992125984252</v>
      </c>
      <c r="K33">
        <f t="shared" si="3"/>
        <v>-0.13513513513513514</v>
      </c>
      <c r="M33">
        <v>738</v>
      </c>
      <c r="N33">
        <v>495</v>
      </c>
      <c r="O33">
        <f t="shared" si="4"/>
        <v>15.551181102362204</v>
      </c>
      <c r="P33">
        <f t="shared" si="5"/>
        <v>4.7972972972972974</v>
      </c>
      <c r="S33">
        <f t="shared" si="6"/>
        <v>-8.1756756756756754</v>
      </c>
      <c r="U33">
        <f t="shared" si="7"/>
        <v>-0.39906103286384981</v>
      </c>
      <c r="V33">
        <f t="shared" si="8"/>
        <v>-3.9747486555997196E-3</v>
      </c>
      <c r="X33">
        <f t="shared" si="9"/>
        <v>290.23648648648651</v>
      </c>
      <c r="Z33">
        <f t="shared" si="10"/>
        <v>42.5</v>
      </c>
      <c r="AA33">
        <f t="shared" si="11"/>
        <v>0.73913043478260876</v>
      </c>
    </row>
    <row r="34" spans="8:27" x14ac:dyDescent="0.25">
      <c r="H34">
        <v>764</v>
      </c>
      <c r="I34">
        <v>546</v>
      </c>
      <c r="J34">
        <f t="shared" si="2"/>
        <v>16.5748031496063</v>
      </c>
      <c r="K34">
        <f t="shared" si="3"/>
        <v>1.3513513513513513</v>
      </c>
      <c r="M34">
        <v>749</v>
      </c>
      <c r="N34">
        <v>525</v>
      </c>
      <c r="O34">
        <f t="shared" si="4"/>
        <v>15.984251968503937</v>
      </c>
      <c r="P34">
        <f t="shared" si="5"/>
        <v>2.7702702702702702</v>
      </c>
      <c r="S34">
        <f t="shared" si="6"/>
        <v>81.756756756756758</v>
      </c>
      <c r="U34">
        <f t="shared" si="7"/>
        <v>3.9906103286384975</v>
      </c>
      <c r="V34">
        <f t="shared" si="8"/>
        <v>4.1564792176039124E-2</v>
      </c>
      <c r="X34">
        <f t="shared" si="9"/>
        <v>167.60135135135135</v>
      </c>
      <c r="Z34">
        <f t="shared" si="10"/>
        <v>24.54225352112676</v>
      </c>
      <c r="AA34">
        <f t="shared" si="11"/>
        <v>0.32524498366775545</v>
      </c>
    </row>
    <row r="35" spans="8:27" x14ac:dyDescent="0.25">
      <c r="H35">
        <v>778</v>
      </c>
      <c r="I35">
        <v>567</v>
      </c>
      <c r="J35">
        <f t="shared" si="2"/>
        <v>17.125984251968504</v>
      </c>
      <c r="K35">
        <f t="shared" si="3"/>
        <v>-6.7567567567567571E-2</v>
      </c>
      <c r="M35">
        <v>764</v>
      </c>
      <c r="N35">
        <v>518</v>
      </c>
      <c r="O35">
        <f t="shared" si="4"/>
        <v>16.5748031496063</v>
      </c>
      <c r="P35">
        <f t="shared" si="5"/>
        <v>3.2432432432432434</v>
      </c>
      <c r="S35">
        <f t="shared" si="6"/>
        <v>-4.0878378378378377</v>
      </c>
      <c r="U35">
        <f t="shared" si="7"/>
        <v>-0.1995305164319249</v>
      </c>
      <c r="V35">
        <f t="shared" si="8"/>
        <v>-1.9913318495958766E-3</v>
      </c>
      <c r="X35">
        <f t="shared" si="9"/>
        <v>196.21621621621622</v>
      </c>
      <c r="Z35">
        <f t="shared" si="10"/>
        <v>28.732394366197184</v>
      </c>
      <c r="AA35">
        <f t="shared" si="11"/>
        <v>0.40316205533596844</v>
      </c>
    </row>
    <row r="36" spans="8:27" x14ac:dyDescent="0.25">
      <c r="H36">
        <v>787</v>
      </c>
      <c r="I36">
        <v>551</v>
      </c>
      <c r="J36">
        <f t="shared" si="2"/>
        <v>17.480314960629922</v>
      </c>
      <c r="K36">
        <f t="shared" si="3"/>
        <v>1.0135135135135136</v>
      </c>
      <c r="M36">
        <v>776</v>
      </c>
      <c r="N36">
        <v>509</v>
      </c>
      <c r="O36">
        <f t="shared" si="4"/>
        <v>17.047244094488189</v>
      </c>
      <c r="P36">
        <f t="shared" si="5"/>
        <v>3.8513513513513513</v>
      </c>
      <c r="S36">
        <f t="shared" si="6"/>
        <v>61.317567567567572</v>
      </c>
      <c r="U36">
        <f t="shared" si="7"/>
        <v>2.9929577464788735</v>
      </c>
      <c r="V36">
        <f t="shared" si="8"/>
        <v>3.0852994555353903E-2</v>
      </c>
      <c r="X36">
        <f t="shared" si="9"/>
        <v>233.00675675675674</v>
      </c>
      <c r="Z36">
        <f t="shared" si="10"/>
        <v>34.119718309859145</v>
      </c>
      <c r="AA36">
        <f t="shared" si="11"/>
        <v>0.51790486370924604</v>
      </c>
    </row>
    <row r="37" spans="8:27" x14ac:dyDescent="0.25">
      <c r="H37">
        <v>808</v>
      </c>
      <c r="I37">
        <v>574</v>
      </c>
      <c r="J37">
        <f t="shared" si="2"/>
        <v>18.30708661417323</v>
      </c>
      <c r="K37">
        <f t="shared" si="3"/>
        <v>-0.54054054054054057</v>
      </c>
      <c r="M37">
        <v>788</v>
      </c>
      <c r="N37">
        <v>509</v>
      </c>
      <c r="O37">
        <f t="shared" si="4"/>
        <v>17.519685039370078</v>
      </c>
      <c r="P37">
        <f t="shared" si="5"/>
        <v>3.8513513513513513</v>
      </c>
      <c r="S37">
        <f t="shared" si="6"/>
        <v>-32.702702702702702</v>
      </c>
      <c r="U37">
        <f t="shared" si="7"/>
        <v>-1.5962441314553992</v>
      </c>
      <c r="V37">
        <f t="shared" si="8"/>
        <v>-1.5711645101663587E-2</v>
      </c>
      <c r="X37">
        <f t="shared" si="9"/>
        <v>233.00675675675674</v>
      </c>
      <c r="Z37">
        <f t="shared" si="10"/>
        <v>34.119718309859145</v>
      </c>
      <c r="AA37">
        <f t="shared" si="11"/>
        <v>0.51790486370924604</v>
      </c>
    </row>
    <row r="38" spans="8:27" x14ac:dyDescent="0.25">
      <c r="H38">
        <v>827</v>
      </c>
      <c r="I38">
        <v>550</v>
      </c>
      <c r="J38">
        <f t="shared" si="2"/>
        <v>19.055118110236219</v>
      </c>
      <c r="K38">
        <f t="shared" si="3"/>
        <v>1.0810810810810811</v>
      </c>
      <c r="M38">
        <v>801</v>
      </c>
      <c r="N38">
        <v>537</v>
      </c>
      <c r="O38">
        <f t="shared" si="4"/>
        <v>18.031496062992126</v>
      </c>
      <c r="P38">
        <f t="shared" si="5"/>
        <v>1.9594594594594594</v>
      </c>
      <c r="S38">
        <f t="shared" si="6"/>
        <v>65.405405405405403</v>
      </c>
      <c r="U38">
        <f t="shared" si="7"/>
        <v>3.1924882629107985</v>
      </c>
      <c r="V38">
        <f t="shared" si="8"/>
        <v>3.2977691561590687E-2</v>
      </c>
      <c r="X38">
        <f t="shared" si="9"/>
        <v>118.54729729729729</v>
      </c>
      <c r="Z38">
        <f t="shared" si="10"/>
        <v>17.359154929577464</v>
      </c>
      <c r="AA38">
        <f t="shared" si="11"/>
        <v>0.21005538985939498</v>
      </c>
    </row>
    <row r="39" spans="8:27" x14ac:dyDescent="0.25">
      <c r="H39">
        <v>839</v>
      </c>
      <c r="I39">
        <v>566</v>
      </c>
      <c r="J39">
        <f t="shared" si="2"/>
        <v>19.527559055118111</v>
      </c>
      <c r="K39">
        <f t="shared" si="3"/>
        <v>0</v>
      </c>
      <c r="M39">
        <v>813</v>
      </c>
      <c r="N39">
        <v>531</v>
      </c>
      <c r="O39">
        <f t="shared" si="4"/>
        <v>18.503937007874015</v>
      </c>
      <c r="P39">
        <f t="shared" si="5"/>
        <v>2.3648648648648649</v>
      </c>
      <c r="S39">
        <f t="shared" si="6"/>
        <v>0</v>
      </c>
      <c r="U39">
        <f t="shared" si="7"/>
        <v>0</v>
      </c>
      <c r="V39">
        <f t="shared" si="8"/>
        <v>0</v>
      </c>
      <c r="X39">
        <f t="shared" si="9"/>
        <v>143.07432432432432</v>
      </c>
      <c r="Z39">
        <f t="shared" si="10"/>
        <v>20.950704225352109</v>
      </c>
      <c r="AA39">
        <f t="shared" si="11"/>
        <v>0.26503340757238303</v>
      </c>
    </row>
    <row r="40" spans="8:27" x14ac:dyDescent="0.25">
      <c r="M40">
        <v>827</v>
      </c>
      <c r="N40">
        <v>521</v>
      </c>
      <c r="O40">
        <f t="shared" si="4"/>
        <v>19.055118110236219</v>
      </c>
      <c r="P40">
        <f t="shared" si="5"/>
        <v>3.0405405405405403</v>
      </c>
    </row>
    <row r="41" spans="8:27" x14ac:dyDescent="0.25">
      <c r="M41">
        <v>840</v>
      </c>
      <c r="N41">
        <v>560</v>
      </c>
      <c r="O41">
        <f t="shared" si="4"/>
        <v>19.566929133858267</v>
      </c>
      <c r="P41">
        <f t="shared" si="5"/>
        <v>0.40540540540540543</v>
      </c>
      <c r="S41">
        <f>SUM(S3:S39)</f>
        <v>14103.040540540534</v>
      </c>
    </row>
    <row r="42" spans="8:27" x14ac:dyDescent="0.25">
      <c r="S42">
        <f>(60.5-S41)/60.5</f>
        <v>-232.10810810810801</v>
      </c>
    </row>
  </sheetData>
  <mergeCells count="2">
    <mergeCell ref="H1:K1"/>
    <mergeCell ref="M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T30" workbookViewId="0">
      <selection activeCell="F28" sqref="F28"/>
    </sheetView>
  </sheetViews>
  <sheetFormatPr defaultRowHeight="15" x14ac:dyDescent="0.25"/>
  <cols>
    <col min="4" max="4" width="14.140625" bestFit="1" customWidth="1"/>
  </cols>
  <sheetData>
    <row r="1" spans="1:6" x14ac:dyDescent="0.25">
      <c r="A1" s="1" t="s">
        <v>13</v>
      </c>
      <c r="B1" s="1"/>
      <c r="C1" s="1"/>
      <c r="D1" s="1" t="s">
        <v>5</v>
      </c>
      <c r="E1" s="1"/>
      <c r="F1" s="1"/>
    </row>
    <row r="2" spans="1:6" x14ac:dyDescent="0.25">
      <c r="A2" t="s">
        <v>4</v>
      </c>
      <c r="B2" t="s">
        <v>10</v>
      </c>
      <c r="C2" t="s">
        <v>12</v>
      </c>
      <c r="D2" t="s">
        <v>4</v>
      </c>
      <c r="E2" t="s">
        <v>11</v>
      </c>
      <c r="F2" t="s">
        <v>9</v>
      </c>
    </row>
    <row r="3" spans="1:6" x14ac:dyDescent="0.25">
      <c r="A3">
        <v>0</v>
      </c>
      <c r="B3">
        <v>21.818181818181817</v>
      </c>
      <c r="C3">
        <f>(B3/100)/(1-(B3/100))</f>
        <v>0.27906976744186046</v>
      </c>
      <c r="D3">
        <v>0</v>
      </c>
      <c r="E3">
        <v>83.27272727272728</v>
      </c>
      <c r="F3">
        <f>(E3/100)/(1-(E3/100))</f>
        <v>4.9782608695652186</v>
      </c>
    </row>
    <row r="4" spans="1:6" x14ac:dyDescent="0.25">
      <c r="A4">
        <v>1.0305343511450382</v>
      </c>
      <c r="B4">
        <v>20</v>
      </c>
      <c r="C4">
        <f t="shared" ref="C4:C15" si="0">(B4/100)/(1-(B4/100))</f>
        <v>0.25</v>
      </c>
      <c r="D4">
        <v>3.053435114503817</v>
      </c>
      <c r="E4">
        <v>80.363636363636374</v>
      </c>
      <c r="F4">
        <f t="shared" ref="F4:F27" si="1">(E4/100)/(1-(E4/100))</f>
        <v>4.0925925925925943</v>
      </c>
    </row>
    <row r="5" spans="1:6" x14ac:dyDescent="0.25">
      <c r="A5">
        <v>2.8244274809160306</v>
      </c>
      <c r="B5">
        <v>16</v>
      </c>
      <c r="C5">
        <f t="shared" si="0"/>
        <v>0.19047619047619049</v>
      </c>
      <c r="D5">
        <v>5.7251908396946565</v>
      </c>
      <c r="E5">
        <v>76.727272727272734</v>
      </c>
      <c r="F5">
        <f t="shared" si="1"/>
        <v>3.2968750000000009</v>
      </c>
    </row>
    <row r="6" spans="1:6" x14ac:dyDescent="0.25">
      <c r="A6">
        <v>5</v>
      </c>
      <c r="B6">
        <v>10.545454545454545</v>
      </c>
      <c r="C6">
        <f t="shared" si="0"/>
        <v>0.11788617886178862</v>
      </c>
      <c r="D6">
        <v>9.3893129770992374</v>
      </c>
      <c r="E6">
        <v>69.818181818181813</v>
      </c>
      <c r="F6">
        <f t="shared" si="1"/>
        <v>2.3132530120481922</v>
      </c>
    </row>
    <row r="7" spans="1:6" x14ac:dyDescent="0.25">
      <c r="A7">
        <v>7.0229007633587779</v>
      </c>
      <c r="B7">
        <v>5.4545454545454541</v>
      </c>
      <c r="C7">
        <f t="shared" si="0"/>
        <v>5.7692307692307689E-2</v>
      </c>
      <c r="D7">
        <v>11.984732824427482</v>
      </c>
      <c r="E7">
        <v>64</v>
      </c>
      <c r="F7">
        <f t="shared" si="1"/>
        <v>1.7777777777777779</v>
      </c>
    </row>
    <row r="8" spans="1:6" x14ac:dyDescent="0.25">
      <c r="A8">
        <v>8.7404580152671745</v>
      </c>
      <c r="B8">
        <v>1.4545454545454546</v>
      </c>
      <c r="C8">
        <f t="shared" si="0"/>
        <v>1.4760147601476014E-2</v>
      </c>
      <c r="D8">
        <v>14.122137404580153</v>
      </c>
      <c r="E8">
        <v>58.181818181818187</v>
      </c>
      <c r="F8">
        <f t="shared" si="1"/>
        <v>1.3913043478260874</v>
      </c>
    </row>
    <row r="9" spans="1:6" x14ac:dyDescent="0.25">
      <c r="A9">
        <v>9.6946564885496187</v>
      </c>
      <c r="B9">
        <v>0</v>
      </c>
      <c r="C9">
        <f t="shared" si="0"/>
        <v>0</v>
      </c>
      <c r="D9">
        <v>16.18320610687023</v>
      </c>
      <c r="E9">
        <v>53.454545454545453</v>
      </c>
      <c r="F9">
        <f t="shared" si="1"/>
        <v>1.1484375</v>
      </c>
    </row>
    <row r="10" spans="1:6" x14ac:dyDescent="0.25">
      <c r="A10">
        <v>9.8854961832061079</v>
      </c>
      <c r="B10">
        <v>0</v>
      </c>
      <c r="C10">
        <f t="shared" si="0"/>
        <v>0</v>
      </c>
      <c r="D10">
        <v>17.519083969465651</v>
      </c>
      <c r="E10">
        <v>48.727272727272734</v>
      </c>
      <c r="F10">
        <f t="shared" si="1"/>
        <v>0.95035460992907828</v>
      </c>
    </row>
    <row r="11" spans="1:6" x14ac:dyDescent="0.25">
      <c r="A11">
        <v>10.267175572519085</v>
      </c>
      <c r="B11">
        <v>0</v>
      </c>
      <c r="C11">
        <f t="shared" si="0"/>
        <v>0</v>
      </c>
      <c r="D11">
        <v>18.320610687022899</v>
      </c>
      <c r="E11">
        <v>47.63636363636364</v>
      </c>
      <c r="F11">
        <f t="shared" si="1"/>
        <v>0.90972222222222221</v>
      </c>
    </row>
    <row r="12" spans="1:6" x14ac:dyDescent="0.25">
      <c r="A12">
        <v>11.030534351145038</v>
      </c>
      <c r="B12">
        <v>0</v>
      </c>
      <c r="C12">
        <f t="shared" si="0"/>
        <v>0</v>
      </c>
      <c r="D12">
        <v>19.045801526717558</v>
      </c>
      <c r="E12">
        <v>44.727272727272727</v>
      </c>
      <c r="F12">
        <f t="shared" si="1"/>
        <v>0.80921052631578949</v>
      </c>
    </row>
    <row r="13" spans="1:6" x14ac:dyDescent="0.25">
      <c r="A13">
        <v>12.175572519083971</v>
      </c>
      <c r="B13">
        <v>0</v>
      </c>
      <c r="C13">
        <f t="shared" si="0"/>
        <v>0</v>
      </c>
      <c r="D13">
        <v>19.541984732824428</v>
      </c>
      <c r="E13">
        <v>45.090909090909086</v>
      </c>
      <c r="F13">
        <f t="shared" si="1"/>
        <v>0.82119205298013243</v>
      </c>
    </row>
    <row r="14" spans="1:6" x14ac:dyDescent="0.25">
      <c r="A14">
        <v>20</v>
      </c>
      <c r="B14">
        <v>0</v>
      </c>
      <c r="C14">
        <f t="shared" si="0"/>
        <v>0</v>
      </c>
      <c r="D14">
        <v>20.038167938931299</v>
      </c>
      <c r="E14">
        <v>42.909090909090907</v>
      </c>
      <c r="F14">
        <f t="shared" si="1"/>
        <v>0.75159235668789803</v>
      </c>
    </row>
    <row r="15" spans="1:6" x14ac:dyDescent="0.25">
      <c r="A15">
        <v>23.549618320610687</v>
      </c>
      <c r="B15">
        <v>0</v>
      </c>
      <c r="C15">
        <f t="shared" si="0"/>
        <v>0</v>
      </c>
      <c r="D15">
        <v>20.916030534351147</v>
      </c>
      <c r="E15">
        <v>42.18181818181818</v>
      </c>
      <c r="F15">
        <f t="shared" si="1"/>
        <v>0.72955974842767302</v>
      </c>
    </row>
    <row r="16" spans="1:6" x14ac:dyDescent="0.25">
      <c r="D16">
        <v>21.564885496183205</v>
      </c>
      <c r="E16">
        <v>40.36363636363636</v>
      </c>
      <c r="F16">
        <f t="shared" si="1"/>
        <v>0.67682926829268275</v>
      </c>
    </row>
    <row r="17" spans="1:6" x14ac:dyDescent="0.25">
      <c r="D17">
        <v>22.099236641221374</v>
      </c>
      <c r="E17">
        <v>41.454545454545453</v>
      </c>
      <c r="F17">
        <f t="shared" si="1"/>
        <v>0.70807453416149069</v>
      </c>
    </row>
    <row r="18" spans="1:6" x14ac:dyDescent="0.25">
      <c r="D18">
        <v>23.396946564885496</v>
      </c>
      <c r="E18">
        <v>38.909090909090914</v>
      </c>
      <c r="F18">
        <f t="shared" si="1"/>
        <v>0.63690476190476208</v>
      </c>
    </row>
    <row r="19" spans="1:6" x14ac:dyDescent="0.25">
      <c r="D19">
        <v>24.045801526717558</v>
      </c>
      <c r="E19">
        <v>37.81818181818182</v>
      </c>
      <c r="F19">
        <f t="shared" si="1"/>
        <v>0.60818713450292394</v>
      </c>
    </row>
    <row r="20" spans="1:6" x14ac:dyDescent="0.25">
      <c r="D20">
        <v>24.580152671755723</v>
      </c>
      <c r="E20">
        <v>37.81818181818182</v>
      </c>
      <c r="F20">
        <f t="shared" si="1"/>
        <v>0.60818713450292394</v>
      </c>
    </row>
    <row r="21" spans="1:6" x14ac:dyDescent="0.25">
      <c r="D21">
        <v>26.030534351145036</v>
      </c>
      <c r="E21">
        <v>36.727272727272727</v>
      </c>
      <c r="F21">
        <f t="shared" si="1"/>
        <v>0.58045977011494243</v>
      </c>
    </row>
    <row r="22" spans="1:6" x14ac:dyDescent="0.25">
      <c r="D22">
        <v>26.564885496183205</v>
      </c>
      <c r="E22">
        <v>35.636363636363633</v>
      </c>
      <c r="F22">
        <f t="shared" si="1"/>
        <v>0.55367231638418068</v>
      </c>
    </row>
    <row r="23" spans="1:6" x14ac:dyDescent="0.25">
      <c r="D23">
        <v>27.63358778625954</v>
      </c>
      <c r="E23">
        <v>36</v>
      </c>
      <c r="F23">
        <f t="shared" si="1"/>
        <v>0.5625</v>
      </c>
    </row>
    <row r="24" spans="1:6" x14ac:dyDescent="0.25">
      <c r="D24">
        <v>28.091603053435112</v>
      </c>
      <c r="E24">
        <v>37.454545454545453</v>
      </c>
      <c r="F24">
        <f t="shared" si="1"/>
        <v>0.59883720930232553</v>
      </c>
    </row>
    <row r="25" spans="1:6" x14ac:dyDescent="0.25">
      <c r="D25">
        <v>28.587786259541982</v>
      </c>
      <c r="E25">
        <v>35.272727272727273</v>
      </c>
      <c r="F25">
        <f t="shared" si="1"/>
        <v>0.5449438202247191</v>
      </c>
    </row>
    <row r="26" spans="1:6" x14ac:dyDescent="0.25">
      <c r="D26">
        <v>29.083969465648853</v>
      </c>
      <c r="E26">
        <v>37.090909090909093</v>
      </c>
      <c r="F26">
        <f t="shared" si="1"/>
        <v>0.58959537572254328</v>
      </c>
    </row>
    <row r="27" spans="1:6" x14ac:dyDescent="0.25">
      <c r="D27">
        <v>30.076335877862594</v>
      </c>
      <c r="E27">
        <v>34.909090909090907</v>
      </c>
      <c r="F27">
        <f t="shared" si="1"/>
        <v>0.53631284916201116</v>
      </c>
    </row>
    <row r="28" spans="1:6" x14ac:dyDescent="0.25">
      <c r="A28" s="1" t="s">
        <v>13</v>
      </c>
      <c r="B28" s="1"/>
      <c r="D28" s="1" t="s">
        <v>5</v>
      </c>
      <c r="E28" s="1"/>
    </row>
    <row r="29" spans="1:6" x14ac:dyDescent="0.25">
      <c r="A29" t="s">
        <v>15</v>
      </c>
      <c r="B29" t="s">
        <v>14</v>
      </c>
      <c r="D29" t="s">
        <v>15</v>
      </c>
      <c r="E29" t="s">
        <v>14</v>
      </c>
    </row>
    <row r="30" spans="1:6" x14ac:dyDescent="0.25">
      <c r="A30">
        <v>0</v>
      </c>
      <c r="B30">
        <v>5.3797468354430382</v>
      </c>
      <c r="D30">
        <v>0</v>
      </c>
      <c r="E30">
        <v>5.3797468354430382</v>
      </c>
    </row>
    <row r="31" spans="1:6" x14ac:dyDescent="0.25">
      <c r="A31">
        <v>1.0158730158730158</v>
      </c>
      <c r="B31">
        <v>12.025316455696203</v>
      </c>
      <c r="D31">
        <v>0.50793650793650791</v>
      </c>
      <c r="E31">
        <v>9.2405063291139236</v>
      </c>
    </row>
    <row r="32" spans="1:6" x14ac:dyDescent="0.25">
      <c r="A32">
        <v>1.4603174603174605</v>
      </c>
      <c r="B32">
        <v>9.6835443037974684</v>
      </c>
      <c r="D32">
        <v>1.0158730158730158</v>
      </c>
      <c r="E32">
        <v>7.5316455696202533</v>
      </c>
    </row>
    <row r="33" spans="1:5" x14ac:dyDescent="0.25">
      <c r="A33">
        <v>1.9682539682539681</v>
      </c>
      <c r="B33">
        <v>14.493670886075948</v>
      </c>
      <c r="D33">
        <v>2.0952380952380953</v>
      </c>
      <c r="E33">
        <v>8.6708860759493671</v>
      </c>
    </row>
    <row r="34" spans="1:5" x14ac:dyDescent="0.25">
      <c r="A34">
        <v>2.5396825396825395</v>
      </c>
      <c r="B34">
        <v>10.506329113924052</v>
      </c>
      <c r="D34">
        <v>3.0476190476190479</v>
      </c>
      <c r="E34">
        <v>7.3417721518987342</v>
      </c>
    </row>
    <row r="35" spans="1:5" x14ac:dyDescent="0.25">
      <c r="A35">
        <v>3.4920634920634921</v>
      </c>
      <c r="B35">
        <v>13.79746835443038</v>
      </c>
      <c r="D35">
        <v>3.5555555555555558</v>
      </c>
      <c r="E35">
        <v>7.6582278481012658</v>
      </c>
    </row>
    <row r="36" spans="1:5" x14ac:dyDescent="0.25">
      <c r="A36">
        <v>4.0634920634920633</v>
      </c>
      <c r="B36">
        <v>10.822784810126581</v>
      </c>
      <c r="D36">
        <v>4.3809523809523814</v>
      </c>
      <c r="E36">
        <v>7.59493670886076</v>
      </c>
    </row>
    <row r="37" spans="1:5" x14ac:dyDescent="0.25">
      <c r="A37">
        <v>4.5714285714285712</v>
      </c>
      <c r="B37">
        <v>11.772151898734178</v>
      </c>
      <c r="D37">
        <v>4.9523809523809526</v>
      </c>
      <c r="E37">
        <v>7.9746835443037973</v>
      </c>
    </row>
    <row r="38" spans="1:5" x14ac:dyDescent="0.25">
      <c r="A38">
        <v>5.4603174603174596</v>
      </c>
      <c r="B38">
        <v>11.898734177215189</v>
      </c>
      <c r="D38">
        <v>5.4603174603174596</v>
      </c>
      <c r="E38">
        <v>6.9620253164556969</v>
      </c>
    </row>
    <row r="39" spans="1:5" x14ac:dyDescent="0.25">
      <c r="A39">
        <v>5.9682539682539684</v>
      </c>
      <c r="B39">
        <v>13.79746835443038</v>
      </c>
      <c r="D39">
        <v>5.9682539682539684</v>
      </c>
      <c r="E39">
        <v>9.3037974683544302</v>
      </c>
    </row>
    <row r="40" spans="1:5" x14ac:dyDescent="0.25">
      <c r="A40">
        <v>6.4761904761904763</v>
      </c>
      <c r="B40">
        <v>8.924050632911392</v>
      </c>
      <c r="D40">
        <v>6.4761904761904763</v>
      </c>
      <c r="E40">
        <v>5.7594936708860756</v>
      </c>
    </row>
    <row r="41" spans="1:5" x14ac:dyDescent="0.25">
      <c r="A41">
        <v>7.0476190476190483</v>
      </c>
      <c r="B41">
        <v>12.088607594936709</v>
      </c>
      <c r="D41">
        <v>7.0476190476190483</v>
      </c>
      <c r="E41">
        <v>7.40506329113924</v>
      </c>
    </row>
    <row r="42" spans="1:5" x14ac:dyDescent="0.25">
      <c r="A42">
        <v>7.5555555555555554</v>
      </c>
      <c r="B42">
        <v>9.8101265822784818</v>
      </c>
      <c r="D42">
        <v>7.6190476190476186</v>
      </c>
      <c r="E42">
        <v>6.4556962025316453</v>
      </c>
    </row>
    <row r="43" spans="1:5" x14ac:dyDescent="0.25">
      <c r="A43">
        <v>8</v>
      </c>
      <c r="B43">
        <v>11.329113924050633</v>
      </c>
      <c r="D43">
        <v>8.5079365079365079</v>
      </c>
      <c r="E43">
        <v>7.0253164556962027</v>
      </c>
    </row>
    <row r="44" spans="1:5" x14ac:dyDescent="0.25">
      <c r="A44">
        <v>8.5079365079365079</v>
      </c>
      <c r="B44">
        <v>9.1772151898734187</v>
      </c>
      <c r="D44">
        <v>9.2698412698412707</v>
      </c>
      <c r="E44">
        <v>5.9493670886075947</v>
      </c>
    </row>
    <row r="45" spans="1:5" x14ac:dyDescent="0.25">
      <c r="A45">
        <v>9.587301587301587</v>
      </c>
      <c r="B45">
        <v>2.8481012658227849</v>
      </c>
      <c r="D45">
        <v>10.222222222222221</v>
      </c>
      <c r="E45">
        <v>6.2025316455696196</v>
      </c>
    </row>
    <row r="46" spans="1:5" x14ac:dyDescent="0.25">
      <c r="A46">
        <v>9.9047619047619051</v>
      </c>
      <c r="B46">
        <v>2.4050632911392404</v>
      </c>
      <c r="D46">
        <v>11.428571428571427</v>
      </c>
      <c r="E46">
        <v>3.79746835443038</v>
      </c>
    </row>
    <row r="47" spans="1:5" x14ac:dyDescent="0.25">
      <c r="A47">
        <v>10.412698412698413</v>
      </c>
      <c r="B47">
        <v>-0.56962025316455689</v>
      </c>
      <c r="D47">
        <v>11.936507936507937</v>
      </c>
      <c r="E47">
        <v>6.0126582278481013</v>
      </c>
    </row>
    <row r="48" spans="1:5" x14ac:dyDescent="0.25">
      <c r="A48">
        <v>10.984126984126984</v>
      </c>
      <c r="B48">
        <v>1.89873417721519</v>
      </c>
      <c r="D48">
        <v>12.444444444444445</v>
      </c>
      <c r="E48">
        <v>3.9873417721518987</v>
      </c>
    </row>
    <row r="49" spans="1:5" x14ac:dyDescent="0.25">
      <c r="A49">
        <v>11.61904761904762</v>
      </c>
      <c r="B49">
        <v>-0.56962025316455689</v>
      </c>
      <c r="D49">
        <v>13.396825396825395</v>
      </c>
      <c r="E49">
        <v>6.1392405063291147</v>
      </c>
    </row>
    <row r="50" spans="1:5" x14ac:dyDescent="0.25">
      <c r="A50">
        <v>12</v>
      </c>
      <c r="B50">
        <v>0.50632911392405067</v>
      </c>
      <c r="D50">
        <v>14.031746031746032</v>
      </c>
      <c r="E50">
        <v>2.5316455696202533</v>
      </c>
    </row>
    <row r="51" spans="1:5" x14ac:dyDescent="0.25">
      <c r="A51">
        <v>12.444444444444445</v>
      </c>
      <c r="B51">
        <v>0</v>
      </c>
      <c r="D51">
        <v>14.984126984126984</v>
      </c>
      <c r="E51">
        <v>4.8101265822784809</v>
      </c>
    </row>
    <row r="52" spans="1:5" x14ac:dyDescent="0.25">
      <c r="A52">
        <v>13.333333333333332</v>
      </c>
      <c r="B52">
        <v>1.5822784810126582</v>
      </c>
      <c r="D52">
        <v>15.492063492063492</v>
      </c>
      <c r="E52">
        <v>2.3417721518987342</v>
      </c>
    </row>
    <row r="53" spans="1:5" x14ac:dyDescent="0.25">
      <c r="A53">
        <v>14.095238095238097</v>
      </c>
      <c r="B53">
        <v>-0.56962025316455689</v>
      </c>
      <c r="D53">
        <v>16.698412698412699</v>
      </c>
      <c r="E53">
        <v>3.8607594936708862</v>
      </c>
    </row>
    <row r="54" spans="1:5" x14ac:dyDescent="0.25">
      <c r="A54">
        <v>14.476190476190476</v>
      </c>
      <c r="B54">
        <v>1.5822784810126582</v>
      </c>
      <c r="D54">
        <v>17.523809523809526</v>
      </c>
      <c r="E54">
        <v>1.7088607594936709</v>
      </c>
    </row>
    <row r="55" spans="1:5" x14ac:dyDescent="0.25">
      <c r="A55">
        <v>15.428571428571429</v>
      </c>
      <c r="B55">
        <v>-0.50632911392405067</v>
      </c>
      <c r="D55">
        <v>18.349206349206348</v>
      </c>
      <c r="E55">
        <v>2.9113924050632911</v>
      </c>
    </row>
    <row r="56" spans="1:5" x14ac:dyDescent="0.25">
      <c r="A56">
        <v>16</v>
      </c>
      <c r="B56">
        <v>1.7721518987341773</v>
      </c>
      <c r="D56">
        <v>18.920634920634921</v>
      </c>
      <c r="E56">
        <v>0.189873417721519</v>
      </c>
    </row>
    <row r="57" spans="1:5" x14ac:dyDescent="0.25">
      <c r="A57">
        <v>17.142857142857142</v>
      </c>
      <c r="B57">
        <v>-0.63291139240506333</v>
      </c>
      <c r="D57">
        <v>19.619047619047617</v>
      </c>
      <c r="E57">
        <v>3.1645569620253164</v>
      </c>
    </row>
    <row r="58" spans="1:5" x14ac:dyDescent="0.25">
      <c r="A58">
        <v>17.396825396825399</v>
      </c>
      <c r="B58">
        <v>-0.12658227848101267</v>
      </c>
      <c r="D58">
        <v>20.063492063492063</v>
      </c>
      <c r="E58">
        <v>0.69620253164556956</v>
      </c>
    </row>
    <row r="59" spans="1:5" x14ac:dyDescent="0.25">
      <c r="A59">
        <v>17.523809523809526</v>
      </c>
      <c r="B59">
        <v>-0.63291139240506333</v>
      </c>
      <c r="D59">
        <v>20.888888888888889</v>
      </c>
      <c r="E59">
        <v>3.1645569620253164</v>
      </c>
    </row>
    <row r="60" spans="1:5" x14ac:dyDescent="0.25">
      <c r="A60">
        <v>18.476190476190478</v>
      </c>
      <c r="B60">
        <v>2.2151898734177213</v>
      </c>
      <c r="D60">
        <v>21.396825396825395</v>
      </c>
      <c r="E60">
        <v>-0.379746835443038</v>
      </c>
    </row>
    <row r="61" spans="1:5" x14ac:dyDescent="0.25">
      <c r="A61">
        <v>18.857142857142858</v>
      </c>
      <c r="B61">
        <v>-6.3291139240506333E-2</v>
      </c>
      <c r="D61">
        <v>22.095238095238095</v>
      </c>
      <c r="E61">
        <v>1.89873417721519</v>
      </c>
    </row>
    <row r="62" spans="1:5" x14ac:dyDescent="0.25">
      <c r="D62">
        <v>22.793650793650791</v>
      </c>
      <c r="E62">
        <v>0.56962025316455689</v>
      </c>
    </row>
    <row r="63" spans="1:5" x14ac:dyDescent="0.25">
      <c r="D63">
        <v>23.492063492063494</v>
      </c>
      <c r="E63">
        <v>1.7088607594936709</v>
      </c>
    </row>
    <row r="64" spans="1:5" x14ac:dyDescent="0.25">
      <c r="D64">
        <v>23.936507936507937</v>
      </c>
      <c r="E64">
        <v>-0.189873417721519</v>
      </c>
    </row>
    <row r="65" spans="4:5" x14ac:dyDescent="0.25">
      <c r="D65">
        <v>24.444444444444446</v>
      </c>
      <c r="E65">
        <v>1.4556962025316456</v>
      </c>
    </row>
    <row r="66" spans="4:5" x14ac:dyDescent="0.25">
      <c r="D66">
        <v>25.333333333333332</v>
      </c>
      <c r="E66">
        <v>-0.12658227848101267</v>
      </c>
    </row>
    <row r="67" spans="4:5" x14ac:dyDescent="0.25">
      <c r="D67">
        <v>25.841269841269842</v>
      </c>
      <c r="E67">
        <v>0.949367088607595</v>
      </c>
    </row>
    <row r="68" spans="4:5" x14ac:dyDescent="0.25">
      <c r="D68">
        <v>26.412698412698411</v>
      </c>
      <c r="E68">
        <v>-0.379746835443038</v>
      </c>
    </row>
    <row r="69" spans="4:5" x14ac:dyDescent="0.25">
      <c r="D69">
        <v>26.920634920634924</v>
      </c>
      <c r="E69">
        <v>0</v>
      </c>
    </row>
    <row r="70" spans="4:5" x14ac:dyDescent="0.25">
      <c r="D70">
        <v>27.936507936507937</v>
      </c>
      <c r="E70">
        <v>1.8354430379746836</v>
      </c>
    </row>
    <row r="71" spans="4:5" x14ac:dyDescent="0.25">
      <c r="D71">
        <v>28.444444444444446</v>
      </c>
      <c r="E71">
        <v>-0.44303797468354433</v>
      </c>
    </row>
    <row r="72" spans="4:5" x14ac:dyDescent="0.25">
      <c r="D72">
        <v>28.952380952380953</v>
      </c>
      <c r="E72">
        <v>1.3291139240506329</v>
      </c>
    </row>
    <row r="73" spans="4:5" x14ac:dyDescent="0.25">
      <c r="D73">
        <v>29.777777777777779</v>
      </c>
      <c r="E73">
        <v>-0.31645569620253167</v>
      </c>
    </row>
    <row r="74" spans="4:5" x14ac:dyDescent="0.25">
      <c r="D74">
        <v>30.412698412698411</v>
      </c>
      <c r="E74">
        <v>1.0759493670886076</v>
      </c>
    </row>
    <row r="75" spans="4:5" x14ac:dyDescent="0.25">
      <c r="D75">
        <v>30.857142857142858</v>
      </c>
      <c r="E75">
        <v>-0.63291139240506333</v>
      </c>
    </row>
    <row r="76" spans="4:5" x14ac:dyDescent="0.25">
      <c r="D76">
        <v>30.349206349206348</v>
      </c>
      <c r="E76">
        <v>1.0759493670886076</v>
      </c>
    </row>
    <row r="77" spans="4:5" x14ac:dyDescent="0.25">
      <c r="D77">
        <v>30.857142857142858</v>
      </c>
      <c r="E77">
        <v>-0.56962025316455689</v>
      </c>
    </row>
    <row r="78" spans="4:5" x14ac:dyDescent="0.25">
      <c r="D78">
        <v>31.49206349206349</v>
      </c>
      <c r="E78">
        <v>0.82278481012658222</v>
      </c>
    </row>
    <row r="79" spans="4:5" x14ac:dyDescent="0.25">
      <c r="D79">
        <v>31.809523809523807</v>
      </c>
      <c r="E79">
        <v>-0.44303797468354433</v>
      </c>
    </row>
    <row r="80" spans="4:5" x14ac:dyDescent="0.25">
      <c r="D80">
        <v>32.571428571428569</v>
      </c>
      <c r="E80">
        <v>0.88607594936708867</v>
      </c>
    </row>
    <row r="81" spans="4:5" x14ac:dyDescent="0.25">
      <c r="D81">
        <v>33.460317460317462</v>
      </c>
      <c r="E81">
        <v>-0.56962025316455689</v>
      </c>
    </row>
    <row r="82" spans="4:5" x14ac:dyDescent="0.25">
      <c r="D82">
        <v>34.031746031746032</v>
      </c>
      <c r="E82">
        <v>1.0759493670886076</v>
      </c>
    </row>
    <row r="83" spans="4:5" x14ac:dyDescent="0.25">
      <c r="D83">
        <v>34.476190476190482</v>
      </c>
      <c r="E83">
        <v>-0.189873417721519</v>
      </c>
    </row>
    <row r="84" spans="4:5" x14ac:dyDescent="0.25">
      <c r="D84">
        <v>34.857142857142861</v>
      </c>
      <c r="E84">
        <v>0.12658227848101267</v>
      </c>
    </row>
    <row r="85" spans="4:5" x14ac:dyDescent="0.25">
      <c r="D85">
        <v>35.365079365079367</v>
      </c>
      <c r="E85">
        <v>-0.189873417721519</v>
      </c>
    </row>
    <row r="86" spans="4:5" x14ac:dyDescent="0.25">
      <c r="D86">
        <v>35.936507936507937</v>
      </c>
      <c r="E86">
        <v>1.7721518987341773</v>
      </c>
    </row>
    <row r="87" spans="4:5" x14ac:dyDescent="0.25">
      <c r="D87">
        <v>36.825396825396822</v>
      </c>
      <c r="E87">
        <v>-0.50632911392405067</v>
      </c>
    </row>
    <row r="88" spans="4:5" x14ac:dyDescent="0.25">
      <c r="D88">
        <v>37.460317460317462</v>
      </c>
      <c r="E88">
        <v>0.31645569620253167</v>
      </c>
    </row>
    <row r="89" spans="4:5" x14ac:dyDescent="0.25">
      <c r="D89">
        <v>37.968253968253968</v>
      </c>
      <c r="E89">
        <v>-0.31645569620253167</v>
      </c>
    </row>
    <row r="90" spans="4:5" x14ac:dyDescent="0.25">
      <c r="D90">
        <v>38.984126984126981</v>
      </c>
      <c r="E90">
        <v>0.50632911392405067</v>
      </c>
    </row>
    <row r="91" spans="4:5" x14ac:dyDescent="0.25">
      <c r="D91">
        <v>39.873015873015873</v>
      </c>
      <c r="E91">
        <v>0</v>
      </c>
    </row>
    <row r="92" spans="4:5" x14ac:dyDescent="0.25">
      <c r="D92">
        <v>40.38095238095238</v>
      </c>
      <c r="E92">
        <v>0.69620253164556956</v>
      </c>
    </row>
    <row r="93" spans="4:5" x14ac:dyDescent="0.25">
      <c r="D93">
        <v>41.015873015873012</v>
      </c>
      <c r="E93">
        <v>-0.50632911392405067</v>
      </c>
    </row>
    <row r="94" spans="4:5" x14ac:dyDescent="0.25">
      <c r="D94">
        <v>41.460317460317462</v>
      </c>
      <c r="E94">
        <v>0.25316455696202533</v>
      </c>
    </row>
    <row r="95" spans="4:5" x14ac:dyDescent="0.25">
      <c r="D95">
        <v>41.968253968253968</v>
      </c>
      <c r="E95">
        <v>-0.25316455696202533</v>
      </c>
    </row>
    <row r="96" spans="4:5" x14ac:dyDescent="0.25">
      <c r="D96">
        <v>42.412698412698411</v>
      </c>
      <c r="E96">
        <v>0.63291139240506333</v>
      </c>
    </row>
    <row r="97" spans="4:5" x14ac:dyDescent="0.25">
      <c r="D97">
        <v>43.17460317460317</v>
      </c>
      <c r="E97">
        <v>-0.759493670886076</v>
      </c>
    </row>
    <row r="98" spans="4:5" x14ac:dyDescent="0.25">
      <c r="D98">
        <v>44.253968253968253</v>
      </c>
      <c r="E98">
        <v>0.82278481012658222</v>
      </c>
    </row>
    <row r="99" spans="4:5" x14ac:dyDescent="0.25">
      <c r="D99">
        <v>45.333333333333329</v>
      </c>
      <c r="E99">
        <v>-0.50632911392405067</v>
      </c>
    </row>
    <row r="100" spans="4:5" x14ac:dyDescent="0.25">
      <c r="D100">
        <v>45.904761904761898</v>
      </c>
      <c r="E100">
        <v>0.50632911392405067</v>
      </c>
    </row>
    <row r="101" spans="4:5" x14ac:dyDescent="0.25">
      <c r="D101">
        <v>46.349206349206355</v>
      </c>
      <c r="E101">
        <v>-0.379746835443038</v>
      </c>
    </row>
    <row r="102" spans="4:5" x14ac:dyDescent="0.25">
      <c r="D102">
        <v>46.920634920634924</v>
      </c>
      <c r="E102">
        <v>0.50632911392405067</v>
      </c>
    </row>
  </sheetData>
  <mergeCells count="4">
    <mergeCell ref="A1:C1"/>
    <mergeCell ref="D1:F1"/>
    <mergeCell ref="A28:B28"/>
    <mergeCell ref="D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9,0</vt:lpstr>
      <vt:lpstr>figure 8,0</vt:lpstr>
      <vt:lpstr>figure 6</vt:lpstr>
      <vt:lpstr>figure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Tanaka Chatema</cp:lastModifiedBy>
  <dcterms:created xsi:type="dcterms:W3CDTF">2020-08-31T09:06:30Z</dcterms:created>
  <dcterms:modified xsi:type="dcterms:W3CDTF">2020-11-13T13:21:43Z</dcterms:modified>
</cp:coreProperties>
</file>